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Other PC\Examsectiion 2016\BTECH 2019-2020\20 Batch\Results 20 batch\4-1\"/>
    </mc:Choice>
  </mc:AlternateContent>
  <xr:revisionPtr revIDLastSave="0" documentId="13_ncr:1_{83A33D2D-7F8E-4727-80EF-650F8788C7CF}" xr6:coauthVersionLast="47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Data" sheetId="1" state="hidden" r:id="rId1"/>
    <sheet name="Subjects" sheetId="29" state="hidden" r:id="rId2"/>
    <sheet name="Raw" sheetId="2" state="hidden" r:id="rId3"/>
    <sheet name="CSE" sheetId="43" r:id="rId4"/>
    <sheet name="DS" sheetId="51" r:id="rId5"/>
    <sheet name="IT" sheetId="52" r:id="rId6"/>
    <sheet name="ECE" sheetId="53" r:id="rId7"/>
    <sheet name="Civil" sheetId="54" r:id="rId8"/>
    <sheet name="MECH" sheetId="55" r:id="rId9"/>
    <sheet name="EEE" sheetId="56" r:id="rId10"/>
    <sheet name="Summery" sheetId="32" r:id="rId11"/>
    <sheet name="Sheet1" sheetId="47" state="hidden" r:id="rId12"/>
    <sheet name="Sheet2" sheetId="57" r:id="rId13"/>
  </sheets>
  <definedNames>
    <definedName name="cr">Raw!$R$1</definedName>
    <definedName name="_xlnm.Print_Titles" localSheetId="7">Civil!$9:$9</definedName>
    <definedName name="_xlnm.Print_Titles" localSheetId="3">CSE!$9:$9</definedName>
    <definedName name="_xlnm.Print_Titles" localSheetId="4">DS!$9:$9</definedName>
    <definedName name="_xlnm.Print_Titles" localSheetId="6">ECE!$9:$9</definedName>
    <definedName name="_xlnm.Print_Titles" localSheetId="9">EEE!$9:$9</definedName>
    <definedName name="_xlnm.Print_Titles" localSheetId="5">IT!$9:$9</definedName>
    <definedName name="_xlnm.Print_Titles" localSheetId="8">MECH!$9:$9</definedName>
  </definedNames>
  <calcPr calcId="191029"/>
  <pivotCaches>
    <pivotCache cacheId="0" r:id="rId14"/>
  </pivotCaches>
</workbook>
</file>

<file path=xl/calcChain.xml><?xml version="1.0" encoding="utf-8"?>
<calcChain xmlns="http://schemas.openxmlformats.org/spreadsheetml/2006/main">
  <c r="K82" i="32" l="1"/>
  <c r="K83" i="32"/>
  <c r="K84" i="32"/>
  <c r="K85" i="32"/>
  <c r="K86" i="32"/>
  <c r="K87" i="32"/>
  <c r="K88" i="32"/>
  <c r="K81" i="32"/>
  <c r="K70" i="32"/>
  <c r="K60" i="32"/>
  <c r="K61" i="32"/>
  <c r="K62" i="32"/>
  <c r="K63" i="32"/>
  <c r="K64" i="32"/>
  <c r="K65" i="32"/>
  <c r="K66" i="32"/>
  <c r="K59" i="32"/>
  <c r="K50" i="32"/>
  <c r="K48" i="32"/>
  <c r="K37" i="32"/>
  <c r="K26" i="32"/>
  <c r="K15" i="32"/>
  <c r="J6" i="47"/>
  <c r="K49" i="32"/>
  <c r="K51" i="32"/>
  <c r="K52" i="32"/>
  <c r="K53" i="32"/>
  <c r="K54" i="32"/>
  <c r="K55" i="32"/>
  <c r="D23" i="57"/>
  <c r="F23" i="57" s="1"/>
  <c r="C23" i="57"/>
  <c r="F22" i="57"/>
  <c r="E22" i="57"/>
  <c r="F21" i="57"/>
  <c r="E21" i="57"/>
  <c r="F20" i="57"/>
  <c r="E20" i="57"/>
  <c r="F19" i="57"/>
  <c r="E19" i="57"/>
  <c r="F18" i="57"/>
  <c r="E18" i="57"/>
  <c r="E23" i="57" s="1"/>
  <c r="K71" i="32" l="1"/>
  <c r="K72" i="32"/>
  <c r="K73" i="32"/>
  <c r="K74" i="32"/>
  <c r="K75" i="32"/>
  <c r="K76" i="32"/>
  <c r="K77" i="32"/>
  <c r="K27" i="32"/>
  <c r="K28" i="32"/>
  <c r="K29" i="32"/>
  <c r="K30" i="32"/>
  <c r="K31" i="32"/>
  <c r="K32" i="32"/>
  <c r="K33" i="32"/>
  <c r="H24" i="32"/>
  <c r="I24" i="32"/>
  <c r="A2" i="47"/>
  <c r="T4" i="43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150" i="2"/>
  <c r="U17" i="56"/>
  <c r="T17" i="56"/>
  <c r="U16" i="56"/>
  <c r="T16" i="56"/>
  <c r="U15" i="56"/>
  <c r="T15" i="56"/>
  <c r="U14" i="56"/>
  <c r="T14" i="56"/>
  <c r="U13" i="56"/>
  <c r="T13" i="56"/>
  <c r="U12" i="56"/>
  <c r="T12" i="56"/>
  <c r="U11" i="56"/>
  <c r="T11" i="56"/>
  <c r="T3" i="56"/>
  <c r="P3" i="56"/>
  <c r="N3" i="56"/>
  <c r="L3" i="56"/>
  <c r="J3" i="56"/>
  <c r="J4" i="56" s="1"/>
  <c r="H3" i="56"/>
  <c r="F3" i="56"/>
  <c r="D3" i="56"/>
  <c r="B3" i="56"/>
  <c r="B4" i="56" s="1"/>
  <c r="A2" i="56"/>
  <c r="T29" i="55"/>
  <c r="U29" i="55"/>
  <c r="T30" i="55"/>
  <c r="U30" i="55"/>
  <c r="T31" i="55"/>
  <c r="U31" i="55"/>
  <c r="T32" i="55"/>
  <c r="U32" i="55"/>
  <c r="T33" i="55"/>
  <c r="U33" i="55"/>
  <c r="T34" i="55"/>
  <c r="U34" i="55"/>
  <c r="T35" i="55"/>
  <c r="U35" i="55"/>
  <c r="T36" i="55"/>
  <c r="U36" i="55"/>
  <c r="T37" i="55"/>
  <c r="U37" i="55"/>
  <c r="T38" i="55"/>
  <c r="U38" i="55"/>
  <c r="T39" i="55"/>
  <c r="U39" i="55"/>
  <c r="T40" i="55"/>
  <c r="U40" i="55"/>
  <c r="T41" i="55"/>
  <c r="U41" i="55"/>
  <c r="T42" i="55"/>
  <c r="U42" i="55"/>
  <c r="T43" i="55"/>
  <c r="U43" i="55"/>
  <c r="T44" i="55"/>
  <c r="U44" i="55"/>
  <c r="T45" i="55"/>
  <c r="U45" i="55"/>
  <c r="T46" i="55"/>
  <c r="U46" i="55"/>
  <c r="T47" i="55"/>
  <c r="U47" i="55"/>
  <c r="T48" i="55"/>
  <c r="U48" i="55"/>
  <c r="T49" i="55"/>
  <c r="U49" i="55"/>
  <c r="U28" i="55"/>
  <c r="T28" i="55"/>
  <c r="U27" i="55"/>
  <c r="T27" i="55"/>
  <c r="U26" i="55"/>
  <c r="T26" i="55"/>
  <c r="U25" i="55"/>
  <c r="T25" i="55"/>
  <c r="U24" i="55"/>
  <c r="T24" i="55"/>
  <c r="U23" i="55"/>
  <c r="T23" i="55"/>
  <c r="U22" i="55"/>
  <c r="T22" i="55"/>
  <c r="U21" i="55"/>
  <c r="T21" i="55"/>
  <c r="U20" i="55"/>
  <c r="T20" i="55"/>
  <c r="U19" i="55"/>
  <c r="T19" i="55"/>
  <c r="U18" i="55"/>
  <c r="T18" i="55"/>
  <c r="U17" i="55"/>
  <c r="T17" i="55"/>
  <c r="U16" i="55"/>
  <c r="T16" i="55"/>
  <c r="U15" i="55"/>
  <c r="T15" i="55"/>
  <c r="U14" i="55"/>
  <c r="T14" i="55"/>
  <c r="U13" i="55"/>
  <c r="T13" i="55"/>
  <c r="U12" i="55"/>
  <c r="T12" i="55"/>
  <c r="U11" i="55"/>
  <c r="T11" i="55"/>
  <c r="T3" i="55"/>
  <c r="P3" i="55"/>
  <c r="P4" i="55" s="1"/>
  <c r="N3" i="55"/>
  <c r="N4" i="55" s="1"/>
  <c r="L3" i="55"/>
  <c r="L4" i="55" s="1"/>
  <c r="J3" i="55"/>
  <c r="J4" i="55" s="1"/>
  <c r="H3" i="55"/>
  <c r="H4" i="55" s="1"/>
  <c r="F3" i="55"/>
  <c r="F4" i="55" s="1"/>
  <c r="D3" i="55"/>
  <c r="D4" i="55" s="1"/>
  <c r="B3" i="55"/>
  <c r="B4" i="55" s="1"/>
  <c r="A2" i="55"/>
  <c r="U28" i="54"/>
  <c r="T28" i="54"/>
  <c r="U27" i="54"/>
  <c r="T27" i="54"/>
  <c r="U26" i="54"/>
  <c r="T26" i="54"/>
  <c r="U25" i="54"/>
  <c r="T25" i="54"/>
  <c r="U24" i="54"/>
  <c r="T24" i="54"/>
  <c r="U23" i="54"/>
  <c r="T23" i="54"/>
  <c r="U22" i="54"/>
  <c r="T22" i="54"/>
  <c r="U21" i="54"/>
  <c r="T21" i="54"/>
  <c r="U20" i="54"/>
  <c r="T20" i="54"/>
  <c r="U19" i="54"/>
  <c r="T19" i="54"/>
  <c r="U18" i="54"/>
  <c r="T18" i="54"/>
  <c r="U17" i="54"/>
  <c r="T17" i="54"/>
  <c r="U16" i="54"/>
  <c r="T16" i="54"/>
  <c r="U15" i="54"/>
  <c r="T15" i="54"/>
  <c r="U14" i="54"/>
  <c r="T14" i="54"/>
  <c r="U13" i="54"/>
  <c r="T13" i="54"/>
  <c r="U12" i="54"/>
  <c r="T12" i="54"/>
  <c r="U11" i="54"/>
  <c r="T11" i="54"/>
  <c r="T3" i="54"/>
  <c r="P3" i="54"/>
  <c r="N3" i="54"/>
  <c r="N4" i="54" s="1"/>
  <c r="L3" i="54"/>
  <c r="J3" i="54"/>
  <c r="J4" i="54" s="1"/>
  <c r="H3" i="54"/>
  <c r="F3" i="54"/>
  <c r="F4" i="54" s="1"/>
  <c r="D3" i="54"/>
  <c r="D4" i="54" s="1"/>
  <c r="B3" i="54"/>
  <c r="B4" i="54" s="1"/>
  <c r="A2" i="54"/>
  <c r="T57" i="53"/>
  <c r="U57" i="53"/>
  <c r="T58" i="53"/>
  <c r="U58" i="53"/>
  <c r="T59" i="53"/>
  <c r="U59" i="53"/>
  <c r="T60" i="53"/>
  <c r="U60" i="53"/>
  <c r="T61" i="53"/>
  <c r="U61" i="53"/>
  <c r="T62" i="53"/>
  <c r="U62" i="53"/>
  <c r="T63" i="53"/>
  <c r="U63" i="53"/>
  <c r="T64" i="53"/>
  <c r="U64" i="53"/>
  <c r="T65" i="53"/>
  <c r="U65" i="53"/>
  <c r="T66" i="53"/>
  <c r="U66" i="53"/>
  <c r="T67" i="53"/>
  <c r="U67" i="53"/>
  <c r="T68" i="53"/>
  <c r="U68" i="53"/>
  <c r="T69" i="53"/>
  <c r="U69" i="53"/>
  <c r="T70" i="53"/>
  <c r="U70" i="53"/>
  <c r="T71" i="53"/>
  <c r="U71" i="53"/>
  <c r="T72" i="53"/>
  <c r="U72" i="53"/>
  <c r="T73" i="53"/>
  <c r="U73" i="53"/>
  <c r="T74" i="53"/>
  <c r="U74" i="53"/>
  <c r="T75" i="53"/>
  <c r="U75" i="53"/>
  <c r="T76" i="53"/>
  <c r="U76" i="53"/>
  <c r="T77" i="53"/>
  <c r="U77" i="53"/>
  <c r="T78" i="53"/>
  <c r="U78" i="53"/>
  <c r="T79" i="53"/>
  <c r="U79" i="53"/>
  <c r="T80" i="53"/>
  <c r="U80" i="53"/>
  <c r="T81" i="53"/>
  <c r="U81" i="53"/>
  <c r="T82" i="53"/>
  <c r="U82" i="53"/>
  <c r="T83" i="53"/>
  <c r="U83" i="53"/>
  <c r="T84" i="53"/>
  <c r="U84" i="53"/>
  <c r="T85" i="53"/>
  <c r="U85" i="53"/>
  <c r="T86" i="53"/>
  <c r="U86" i="53"/>
  <c r="T87" i="53"/>
  <c r="U87" i="53"/>
  <c r="T88" i="53"/>
  <c r="U88" i="53"/>
  <c r="T89" i="53"/>
  <c r="U89" i="53"/>
  <c r="T90" i="53"/>
  <c r="U90" i="53"/>
  <c r="T91" i="53"/>
  <c r="U91" i="53"/>
  <c r="T92" i="53"/>
  <c r="U92" i="53"/>
  <c r="T93" i="53"/>
  <c r="U93" i="53"/>
  <c r="T94" i="53"/>
  <c r="U94" i="53"/>
  <c r="T95" i="53"/>
  <c r="U95" i="53"/>
  <c r="T96" i="53"/>
  <c r="U96" i="53"/>
  <c r="T97" i="53"/>
  <c r="U97" i="53"/>
  <c r="T98" i="53"/>
  <c r="U98" i="53"/>
  <c r="T99" i="53"/>
  <c r="U99" i="53"/>
  <c r="T100" i="53"/>
  <c r="U100" i="53"/>
  <c r="T101" i="53"/>
  <c r="U101" i="53"/>
  <c r="T102" i="53"/>
  <c r="U102" i="53"/>
  <c r="T103" i="53"/>
  <c r="U103" i="53"/>
  <c r="T104" i="53"/>
  <c r="U104" i="53"/>
  <c r="T105" i="53"/>
  <c r="U105" i="53"/>
  <c r="T106" i="53"/>
  <c r="U106" i="53"/>
  <c r="T107" i="53"/>
  <c r="U107" i="53"/>
  <c r="T108" i="53"/>
  <c r="U108" i="53"/>
  <c r="T109" i="53"/>
  <c r="U109" i="53"/>
  <c r="T110" i="53"/>
  <c r="U110" i="53"/>
  <c r="T111" i="53"/>
  <c r="U111" i="53"/>
  <c r="T112" i="53"/>
  <c r="U112" i="53"/>
  <c r="T113" i="53"/>
  <c r="U113" i="53"/>
  <c r="T114" i="53"/>
  <c r="U114" i="53"/>
  <c r="T115" i="53"/>
  <c r="U115" i="53"/>
  <c r="T116" i="53"/>
  <c r="U116" i="53"/>
  <c r="T117" i="53"/>
  <c r="U117" i="53"/>
  <c r="T118" i="53"/>
  <c r="U118" i="53"/>
  <c r="T119" i="53"/>
  <c r="U119" i="53"/>
  <c r="T120" i="53"/>
  <c r="U120" i="53"/>
  <c r="T121" i="53"/>
  <c r="U121" i="53"/>
  <c r="T122" i="53"/>
  <c r="U122" i="53"/>
  <c r="T123" i="53"/>
  <c r="U123" i="53"/>
  <c r="T124" i="53"/>
  <c r="U124" i="53"/>
  <c r="T125" i="53"/>
  <c r="U125" i="53"/>
  <c r="T126" i="53"/>
  <c r="U126" i="53"/>
  <c r="T127" i="53"/>
  <c r="U127" i="53"/>
  <c r="T128" i="53"/>
  <c r="U128" i="53"/>
  <c r="T129" i="53"/>
  <c r="U129" i="53"/>
  <c r="T130" i="53"/>
  <c r="U130" i="53"/>
  <c r="T131" i="53"/>
  <c r="U131" i="53"/>
  <c r="T132" i="53"/>
  <c r="U132" i="53"/>
  <c r="T133" i="53"/>
  <c r="U133" i="53"/>
  <c r="T134" i="53"/>
  <c r="U134" i="53"/>
  <c r="T135" i="53"/>
  <c r="U135" i="53"/>
  <c r="T136" i="53"/>
  <c r="U136" i="53"/>
  <c r="T137" i="53"/>
  <c r="U137" i="53"/>
  <c r="T138" i="53"/>
  <c r="U138" i="53"/>
  <c r="T139" i="53"/>
  <c r="U139" i="53"/>
  <c r="T140" i="53"/>
  <c r="U140" i="53"/>
  <c r="T141" i="53"/>
  <c r="U141" i="53"/>
  <c r="T142" i="53"/>
  <c r="U142" i="53"/>
  <c r="T143" i="53"/>
  <c r="U143" i="53"/>
  <c r="T144" i="53"/>
  <c r="U144" i="53"/>
  <c r="T145" i="53"/>
  <c r="U145" i="53"/>
  <c r="T146" i="53"/>
  <c r="U146" i="53"/>
  <c r="T147" i="53"/>
  <c r="U147" i="53"/>
  <c r="T148" i="53"/>
  <c r="U148" i="53"/>
  <c r="T149" i="53"/>
  <c r="U149" i="53"/>
  <c r="T150" i="53"/>
  <c r="U150" i="53"/>
  <c r="T151" i="53"/>
  <c r="U151" i="53"/>
  <c r="T152" i="53"/>
  <c r="U152" i="53"/>
  <c r="T153" i="53"/>
  <c r="U153" i="53"/>
  <c r="T154" i="53"/>
  <c r="U154" i="53"/>
  <c r="T155" i="53"/>
  <c r="U155" i="53"/>
  <c r="T156" i="53"/>
  <c r="U156" i="53"/>
  <c r="T157" i="53"/>
  <c r="U157" i="53"/>
  <c r="T158" i="53"/>
  <c r="U158" i="53"/>
  <c r="T159" i="53"/>
  <c r="U159" i="53"/>
  <c r="B3" i="53"/>
  <c r="U56" i="53"/>
  <c r="T56" i="53"/>
  <c r="U55" i="53"/>
  <c r="T55" i="53"/>
  <c r="U54" i="53"/>
  <c r="T54" i="53"/>
  <c r="U53" i="53"/>
  <c r="T53" i="53"/>
  <c r="U52" i="53"/>
  <c r="T52" i="53"/>
  <c r="U51" i="53"/>
  <c r="T51" i="53"/>
  <c r="U50" i="53"/>
  <c r="T50" i="53"/>
  <c r="U49" i="53"/>
  <c r="T49" i="53"/>
  <c r="U48" i="53"/>
  <c r="T48" i="53"/>
  <c r="U47" i="53"/>
  <c r="T47" i="53"/>
  <c r="U46" i="53"/>
  <c r="T46" i="53"/>
  <c r="U45" i="53"/>
  <c r="T45" i="53"/>
  <c r="U44" i="53"/>
  <c r="T44" i="53"/>
  <c r="U43" i="53"/>
  <c r="T43" i="53"/>
  <c r="U42" i="53"/>
  <c r="T42" i="53"/>
  <c r="U41" i="53"/>
  <c r="T41" i="53"/>
  <c r="U40" i="53"/>
  <c r="T40" i="53"/>
  <c r="U39" i="53"/>
  <c r="T39" i="53"/>
  <c r="U38" i="53"/>
  <c r="T38" i="53"/>
  <c r="U37" i="53"/>
  <c r="T37" i="53"/>
  <c r="U36" i="53"/>
  <c r="T36" i="53"/>
  <c r="U35" i="53"/>
  <c r="T35" i="53"/>
  <c r="U34" i="53"/>
  <c r="T34" i="53"/>
  <c r="U33" i="53"/>
  <c r="T33" i="53"/>
  <c r="U32" i="53"/>
  <c r="T32" i="53"/>
  <c r="U31" i="53"/>
  <c r="T31" i="53"/>
  <c r="U30" i="53"/>
  <c r="T30" i="53"/>
  <c r="U29" i="53"/>
  <c r="T29" i="53"/>
  <c r="U28" i="53"/>
  <c r="T28" i="53"/>
  <c r="U27" i="53"/>
  <c r="T27" i="53"/>
  <c r="U26" i="53"/>
  <c r="T26" i="53"/>
  <c r="U25" i="53"/>
  <c r="T25" i="53"/>
  <c r="U24" i="53"/>
  <c r="T24" i="53"/>
  <c r="U23" i="53"/>
  <c r="T23" i="53"/>
  <c r="U22" i="53"/>
  <c r="T22" i="53"/>
  <c r="U21" i="53"/>
  <c r="T21" i="53"/>
  <c r="U20" i="53"/>
  <c r="T20" i="53"/>
  <c r="U19" i="53"/>
  <c r="T19" i="53"/>
  <c r="U18" i="53"/>
  <c r="T18" i="53"/>
  <c r="U17" i="53"/>
  <c r="T17" i="53"/>
  <c r="U16" i="53"/>
  <c r="T16" i="53"/>
  <c r="U15" i="53"/>
  <c r="T15" i="53"/>
  <c r="U14" i="53"/>
  <c r="T14" i="53"/>
  <c r="U13" i="53"/>
  <c r="T13" i="53"/>
  <c r="U12" i="53"/>
  <c r="T12" i="53"/>
  <c r="U11" i="53"/>
  <c r="T11" i="53"/>
  <c r="T3" i="53"/>
  <c r="T4" i="53" s="1"/>
  <c r="P3" i="53"/>
  <c r="N3" i="53"/>
  <c r="L3" i="53"/>
  <c r="L4" i="53" s="1"/>
  <c r="J3" i="53"/>
  <c r="J4" i="53" s="1"/>
  <c r="H3" i="53"/>
  <c r="F3" i="53"/>
  <c r="D3" i="53"/>
  <c r="D4" i="53" s="1"/>
  <c r="A2" i="53"/>
  <c r="U56" i="52"/>
  <c r="T56" i="52"/>
  <c r="U55" i="52"/>
  <c r="T55" i="52"/>
  <c r="U54" i="52"/>
  <c r="T54" i="52"/>
  <c r="U53" i="52"/>
  <c r="T53" i="52"/>
  <c r="U52" i="52"/>
  <c r="T52" i="52"/>
  <c r="U51" i="52"/>
  <c r="T51" i="52"/>
  <c r="U50" i="52"/>
  <c r="T50" i="52"/>
  <c r="U49" i="52"/>
  <c r="T49" i="52"/>
  <c r="U48" i="52"/>
  <c r="T48" i="52"/>
  <c r="U47" i="52"/>
  <c r="T47" i="52"/>
  <c r="U46" i="52"/>
  <c r="T46" i="52"/>
  <c r="U45" i="52"/>
  <c r="T45" i="52"/>
  <c r="U44" i="52"/>
  <c r="T44" i="52"/>
  <c r="U43" i="52"/>
  <c r="T43" i="52"/>
  <c r="U42" i="52"/>
  <c r="T42" i="52"/>
  <c r="U41" i="52"/>
  <c r="T41" i="52"/>
  <c r="U40" i="52"/>
  <c r="T40" i="52"/>
  <c r="U39" i="52"/>
  <c r="T39" i="52"/>
  <c r="U38" i="52"/>
  <c r="T38" i="52"/>
  <c r="U37" i="52"/>
  <c r="T37" i="52"/>
  <c r="U36" i="52"/>
  <c r="T36" i="52"/>
  <c r="U35" i="52"/>
  <c r="T35" i="52"/>
  <c r="U34" i="52"/>
  <c r="T34" i="52"/>
  <c r="U33" i="52"/>
  <c r="T33" i="52"/>
  <c r="U32" i="52"/>
  <c r="T32" i="52"/>
  <c r="U31" i="52"/>
  <c r="T31" i="52"/>
  <c r="U30" i="52"/>
  <c r="T30" i="52"/>
  <c r="U29" i="52"/>
  <c r="T29" i="52"/>
  <c r="U28" i="52"/>
  <c r="T28" i="52"/>
  <c r="U27" i="52"/>
  <c r="T27" i="52"/>
  <c r="U26" i="52"/>
  <c r="T26" i="52"/>
  <c r="U25" i="52"/>
  <c r="T25" i="52"/>
  <c r="U24" i="52"/>
  <c r="T24" i="52"/>
  <c r="U23" i="52"/>
  <c r="T23" i="52"/>
  <c r="U22" i="52"/>
  <c r="T22" i="52"/>
  <c r="U21" i="52"/>
  <c r="T21" i="52"/>
  <c r="U20" i="52"/>
  <c r="T20" i="52"/>
  <c r="U19" i="52"/>
  <c r="T19" i="52"/>
  <c r="U18" i="52"/>
  <c r="T18" i="52"/>
  <c r="U17" i="52"/>
  <c r="T17" i="52"/>
  <c r="U16" i="52"/>
  <c r="T16" i="52"/>
  <c r="U15" i="52"/>
  <c r="T15" i="52"/>
  <c r="U14" i="52"/>
  <c r="T14" i="52"/>
  <c r="U13" i="52"/>
  <c r="T13" i="52"/>
  <c r="U12" i="52"/>
  <c r="T12" i="52"/>
  <c r="U11" i="52"/>
  <c r="T11" i="52"/>
  <c r="T3" i="52"/>
  <c r="P3" i="52"/>
  <c r="P4" i="52" s="1"/>
  <c r="N3" i="52"/>
  <c r="N4" i="52" s="1"/>
  <c r="L3" i="52"/>
  <c r="L4" i="52" s="1"/>
  <c r="J3" i="52"/>
  <c r="J4" i="52" s="1"/>
  <c r="H3" i="52"/>
  <c r="H4" i="52" s="1"/>
  <c r="F3" i="52"/>
  <c r="F4" i="52" s="1"/>
  <c r="D3" i="52"/>
  <c r="D4" i="52" s="1"/>
  <c r="B3" i="52"/>
  <c r="B4" i="52" s="1"/>
  <c r="A2" i="52"/>
  <c r="U62" i="51"/>
  <c r="T62" i="51"/>
  <c r="U61" i="51"/>
  <c r="T61" i="51"/>
  <c r="U60" i="51"/>
  <c r="T60" i="51"/>
  <c r="U59" i="51"/>
  <c r="T59" i="51"/>
  <c r="U58" i="51"/>
  <c r="T58" i="51"/>
  <c r="U57" i="51"/>
  <c r="T57" i="51"/>
  <c r="U56" i="51"/>
  <c r="T56" i="51"/>
  <c r="U55" i="51"/>
  <c r="T55" i="51"/>
  <c r="U54" i="51"/>
  <c r="T54" i="51"/>
  <c r="U53" i="51"/>
  <c r="T53" i="51"/>
  <c r="U52" i="51"/>
  <c r="T52" i="51"/>
  <c r="U51" i="51"/>
  <c r="T51" i="51"/>
  <c r="U50" i="51"/>
  <c r="T50" i="51"/>
  <c r="U49" i="51"/>
  <c r="T49" i="51"/>
  <c r="U48" i="51"/>
  <c r="T48" i="51"/>
  <c r="U47" i="51"/>
  <c r="T47" i="51"/>
  <c r="U46" i="51"/>
  <c r="T46" i="51"/>
  <c r="U45" i="51"/>
  <c r="T45" i="51"/>
  <c r="U44" i="51"/>
  <c r="T44" i="51"/>
  <c r="U43" i="51"/>
  <c r="T43" i="51"/>
  <c r="U42" i="51"/>
  <c r="T42" i="51"/>
  <c r="U41" i="51"/>
  <c r="T41" i="51"/>
  <c r="U40" i="51"/>
  <c r="T40" i="51"/>
  <c r="U39" i="51"/>
  <c r="T39" i="51"/>
  <c r="U38" i="51"/>
  <c r="T38" i="51"/>
  <c r="U37" i="51"/>
  <c r="T37" i="51"/>
  <c r="U36" i="51"/>
  <c r="T36" i="51"/>
  <c r="U35" i="51"/>
  <c r="T35" i="51"/>
  <c r="U34" i="51"/>
  <c r="T34" i="51"/>
  <c r="U33" i="51"/>
  <c r="T33" i="51"/>
  <c r="U32" i="51"/>
  <c r="T32" i="51"/>
  <c r="U31" i="51"/>
  <c r="T31" i="51"/>
  <c r="U30" i="51"/>
  <c r="T30" i="51"/>
  <c r="U29" i="51"/>
  <c r="T29" i="51"/>
  <c r="U28" i="51"/>
  <c r="T28" i="51"/>
  <c r="U27" i="51"/>
  <c r="T27" i="51"/>
  <c r="U26" i="51"/>
  <c r="T26" i="51"/>
  <c r="U25" i="51"/>
  <c r="T25" i="51"/>
  <c r="U24" i="51"/>
  <c r="T24" i="51"/>
  <c r="U23" i="51"/>
  <c r="T23" i="51"/>
  <c r="U22" i="51"/>
  <c r="T22" i="51"/>
  <c r="U21" i="51"/>
  <c r="T21" i="51"/>
  <c r="U20" i="51"/>
  <c r="T20" i="51"/>
  <c r="U19" i="51"/>
  <c r="T19" i="51"/>
  <c r="U18" i="51"/>
  <c r="T18" i="51"/>
  <c r="U17" i="51"/>
  <c r="T17" i="51"/>
  <c r="U16" i="51"/>
  <c r="T16" i="51"/>
  <c r="U15" i="51"/>
  <c r="T15" i="51"/>
  <c r="U14" i="51"/>
  <c r="T14" i="51"/>
  <c r="U13" i="51"/>
  <c r="T13" i="51"/>
  <c r="U12" i="51"/>
  <c r="T12" i="51"/>
  <c r="U11" i="51"/>
  <c r="T11" i="51"/>
  <c r="T3" i="51"/>
  <c r="P3" i="51"/>
  <c r="N3" i="51"/>
  <c r="N4" i="51" s="1"/>
  <c r="L3" i="51"/>
  <c r="L4" i="51" s="1"/>
  <c r="J3" i="51"/>
  <c r="J4" i="51" s="1"/>
  <c r="H3" i="51"/>
  <c r="F3" i="51"/>
  <c r="F4" i="51" s="1"/>
  <c r="D3" i="51"/>
  <c r="D4" i="51" s="1"/>
  <c r="B3" i="51"/>
  <c r="B4" i="51" s="1"/>
  <c r="A2" i="51"/>
  <c r="C10" i="32"/>
  <c r="C9" i="32"/>
  <c r="C8" i="32"/>
  <c r="I82" i="32"/>
  <c r="I83" i="32"/>
  <c r="I84" i="32"/>
  <c r="I85" i="32"/>
  <c r="I86" i="32"/>
  <c r="I87" i="32"/>
  <c r="I88" i="32"/>
  <c r="I81" i="32"/>
  <c r="I71" i="32"/>
  <c r="I72" i="32"/>
  <c r="I73" i="32"/>
  <c r="I74" i="32"/>
  <c r="I75" i="32"/>
  <c r="I76" i="32"/>
  <c r="I77" i="32"/>
  <c r="I70" i="32"/>
  <c r="I60" i="32"/>
  <c r="I61" i="32"/>
  <c r="I62" i="32"/>
  <c r="I63" i="32"/>
  <c r="I64" i="32"/>
  <c r="I65" i="32"/>
  <c r="I66" i="32"/>
  <c r="I59" i="32"/>
  <c r="H79" i="32"/>
  <c r="J81" i="32" s="1"/>
  <c r="H68" i="32"/>
  <c r="J70" i="32" s="1"/>
  <c r="H57" i="32"/>
  <c r="B88" i="32"/>
  <c r="B87" i="32"/>
  <c r="B86" i="32"/>
  <c r="B85" i="32"/>
  <c r="B84" i="32"/>
  <c r="B83" i="32"/>
  <c r="B82" i="32"/>
  <c r="B81" i="32"/>
  <c r="B77" i="32"/>
  <c r="B76" i="32"/>
  <c r="B75" i="32"/>
  <c r="B74" i="32"/>
  <c r="B73" i="32"/>
  <c r="B72" i="32"/>
  <c r="B71" i="32"/>
  <c r="B70" i="32"/>
  <c r="B66" i="32"/>
  <c r="B65" i="32"/>
  <c r="B64" i="32"/>
  <c r="B63" i="32"/>
  <c r="B62" i="32"/>
  <c r="B61" i="32"/>
  <c r="B60" i="32"/>
  <c r="B59" i="32"/>
  <c r="T12" i="43"/>
  <c r="U12" i="43"/>
  <c r="T13" i="43"/>
  <c r="U13" i="43"/>
  <c r="T14" i="43"/>
  <c r="U14" i="43"/>
  <c r="T15" i="43"/>
  <c r="U15" i="43"/>
  <c r="T16" i="43"/>
  <c r="U16" i="43"/>
  <c r="T17" i="43"/>
  <c r="U17" i="43"/>
  <c r="T18" i="43"/>
  <c r="U18" i="43"/>
  <c r="T19" i="43"/>
  <c r="U19" i="43"/>
  <c r="T20" i="43"/>
  <c r="U20" i="43"/>
  <c r="T21" i="43"/>
  <c r="U21" i="43"/>
  <c r="T22" i="43"/>
  <c r="U22" i="43"/>
  <c r="T23" i="43"/>
  <c r="U23" i="43"/>
  <c r="T24" i="43"/>
  <c r="U24" i="43"/>
  <c r="T25" i="43"/>
  <c r="U25" i="43"/>
  <c r="T26" i="43"/>
  <c r="U26" i="43"/>
  <c r="T27" i="43"/>
  <c r="U27" i="43"/>
  <c r="T28" i="43"/>
  <c r="U28" i="43"/>
  <c r="T29" i="43"/>
  <c r="U29" i="43"/>
  <c r="T30" i="43"/>
  <c r="U30" i="43"/>
  <c r="T31" i="43"/>
  <c r="U31" i="43"/>
  <c r="T32" i="43"/>
  <c r="U32" i="43"/>
  <c r="T33" i="43"/>
  <c r="U33" i="43"/>
  <c r="T34" i="43"/>
  <c r="U34" i="43"/>
  <c r="T35" i="43"/>
  <c r="U35" i="43"/>
  <c r="T36" i="43"/>
  <c r="U36" i="43"/>
  <c r="T37" i="43"/>
  <c r="U37" i="43"/>
  <c r="T38" i="43"/>
  <c r="U38" i="43"/>
  <c r="T39" i="43"/>
  <c r="U39" i="43"/>
  <c r="T40" i="43"/>
  <c r="U40" i="43"/>
  <c r="T41" i="43"/>
  <c r="U41" i="43"/>
  <c r="T42" i="43"/>
  <c r="U42" i="43"/>
  <c r="T43" i="43"/>
  <c r="U43" i="43"/>
  <c r="T44" i="43"/>
  <c r="U44" i="43"/>
  <c r="T45" i="43"/>
  <c r="U45" i="43"/>
  <c r="T46" i="43"/>
  <c r="U46" i="43"/>
  <c r="T47" i="43"/>
  <c r="U47" i="43"/>
  <c r="T48" i="43"/>
  <c r="U48" i="43"/>
  <c r="T49" i="43"/>
  <c r="U49" i="43"/>
  <c r="T50" i="43"/>
  <c r="U50" i="43"/>
  <c r="T51" i="43"/>
  <c r="U51" i="43"/>
  <c r="T52" i="43"/>
  <c r="U52" i="43"/>
  <c r="T53" i="43"/>
  <c r="U53" i="43"/>
  <c r="T54" i="43"/>
  <c r="U54" i="43"/>
  <c r="T55" i="43"/>
  <c r="U55" i="43"/>
  <c r="T56" i="43"/>
  <c r="U56" i="43"/>
  <c r="T57" i="43"/>
  <c r="U57" i="43"/>
  <c r="T58" i="43"/>
  <c r="U58" i="43"/>
  <c r="T59" i="43"/>
  <c r="U59" i="43"/>
  <c r="T60" i="43"/>
  <c r="U60" i="43"/>
  <c r="T61" i="43"/>
  <c r="U61" i="43"/>
  <c r="T62" i="43"/>
  <c r="U62" i="43"/>
  <c r="T63" i="43"/>
  <c r="U63" i="43"/>
  <c r="T64" i="43"/>
  <c r="U64" i="43"/>
  <c r="T65" i="43"/>
  <c r="U65" i="43"/>
  <c r="T66" i="43"/>
  <c r="U66" i="43"/>
  <c r="T67" i="43"/>
  <c r="U67" i="43"/>
  <c r="T68" i="43"/>
  <c r="U68" i="43"/>
  <c r="T69" i="43"/>
  <c r="U69" i="43"/>
  <c r="T70" i="43"/>
  <c r="U70" i="43"/>
  <c r="T71" i="43"/>
  <c r="U71" i="43"/>
  <c r="T72" i="43"/>
  <c r="U72" i="43"/>
  <c r="T73" i="43"/>
  <c r="U73" i="43"/>
  <c r="T74" i="43"/>
  <c r="U74" i="43"/>
  <c r="T75" i="43"/>
  <c r="U75" i="43"/>
  <c r="T76" i="43"/>
  <c r="U76" i="43"/>
  <c r="T77" i="43"/>
  <c r="U77" i="43"/>
  <c r="T78" i="43"/>
  <c r="U78" i="43"/>
  <c r="T79" i="43"/>
  <c r="U79" i="43"/>
  <c r="T80" i="43"/>
  <c r="U80" i="43"/>
  <c r="T81" i="43"/>
  <c r="U81" i="43"/>
  <c r="T82" i="43"/>
  <c r="U82" i="43"/>
  <c r="T83" i="43"/>
  <c r="U83" i="43"/>
  <c r="T84" i="43"/>
  <c r="U84" i="43"/>
  <c r="T85" i="43"/>
  <c r="U85" i="43"/>
  <c r="T86" i="43"/>
  <c r="U86" i="43"/>
  <c r="T87" i="43"/>
  <c r="U87" i="43"/>
  <c r="T88" i="43"/>
  <c r="U88" i="43"/>
  <c r="T89" i="43"/>
  <c r="U89" i="43"/>
  <c r="T90" i="43"/>
  <c r="U90" i="43"/>
  <c r="T91" i="43"/>
  <c r="U91" i="43"/>
  <c r="T92" i="43"/>
  <c r="U92" i="43"/>
  <c r="T93" i="43"/>
  <c r="U93" i="43"/>
  <c r="T94" i="43"/>
  <c r="U94" i="43"/>
  <c r="T95" i="43"/>
  <c r="U95" i="43"/>
  <c r="T96" i="43"/>
  <c r="U96" i="43"/>
  <c r="T97" i="43"/>
  <c r="U97" i="43"/>
  <c r="T98" i="43"/>
  <c r="U98" i="43"/>
  <c r="T99" i="43"/>
  <c r="U99" i="43"/>
  <c r="T100" i="43"/>
  <c r="U100" i="43"/>
  <c r="T101" i="43"/>
  <c r="U101" i="43"/>
  <c r="T102" i="43"/>
  <c r="U102" i="43"/>
  <c r="T103" i="43"/>
  <c r="U103" i="43"/>
  <c r="T104" i="43"/>
  <c r="U104" i="43"/>
  <c r="T105" i="43"/>
  <c r="U105" i="43"/>
  <c r="T106" i="43"/>
  <c r="U106" i="43"/>
  <c r="T107" i="43"/>
  <c r="U107" i="43"/>
  <c r="T108" i="43"/>
  <c r="U108" i="43"/>
  <c r="T109" i="43"/>
  <c r="U109" i="43"/>
  <c r="T110" i="43"/>
  <c r="U110" i="43"/>
  <c r="T111" i="43"/>
  <c r="U111" i="43"/>
  <c r="T112" i="43"/>
  <c r="U112" i="43"/>
  <c r="T113" i="43"/>
  <c r="U113" i="43"/>
  <c r="T114" i="43"/>
  <c r="U114" i="43"/>
  <c r="T115" i="43"/>
  <c r="U115" i="43"/>
  <c r="T116" i="43"/>
  <c r="U116" i="43"/>
  <c r="T117" i="43"/>
  <c r="U117" i="43"/>
  <c r="T118" i="43"/>
  <c r="U118" i="43"/>
  <c r="T119" i="43"/>
  <c r="U119" i="43"/>
  <c r="U11" i="43"/>
  <c r="T11" i="43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E2" i="1"/>
  <c r="E3" i="1"/>
  <c r="J3" i="1" s="1"/>
  <c r="E4" i="1"/>
  <c r="J4" i="1" s="1"/>
  <c r="E5" i="1"/>
  <c r="J5" i="1" s="1"/>
  <c r="E6" i="1"/>
  <c r="E7" i="1"/>
  <c r="J7" i="1" s="1"/>
  <c r="E8" i="1"/>
  <c r="J8" i="1" s="1"/>
  <c r="E9" i="1"/>
  <c r="E10" i="1"/>
  <c r="J10" i="1" s="1"/>
  <c r="E11" i="1"/>
  <c r="J11" i="1" s="1"/>
  <c r="E12" i="1"/>
  <c r="J12" i="1" s="1"/>
  <c r="E13" i="1"/>
  <c r="J13" i="1" s="1"/>
  <c r="E14" i="1"/>
  <c r="J14" i="1" s="1"/>
  <c r="E15" i="1"/>
  <c r="J15" i="1" s="1"/>
  <c r="E16" i="1"/>
  <c r="J16" i="1" s="1"/>
  <c r="E17" i="1"/>
  <c r="E18" i="1"/>
  <c r="J18" i="1" s="1"/>
  <c r="E19" i="1"/>
  <c r="J19" i="1" s="1"/>
  <c r="E20" i="1"/>
  <c r="J20" i="1" s="1"/>
  <c r="E21" i="1"/>
  <c r="J21" i="1" s="1"/>
  <c r="E22" i="1"/>
  <c r="J22" i="1" s="1"/>
  <c r="E23" i="1"/>
  <c r="J23" i="1" s="1"/>
  <c r="E24" i="1"/>
  <c r="J24" i="1" s="1"/>
  <c r="E25" i="1"/>
  <c r="E26" i="1"/>
  <c r="J26" i="1" s="1"/>
  <c r="E27" i="1"/>
  <c r="J27" i="1" s="1"/>
  <c r="E28" i="1"/>
  <c r="J28" i="1" s="1"/>
  <c r="E29" i="1"/>
  <c r="J29" i="1" s="1"/>
  <c r="E30" i="1"/>
  <c r="J30" i="1" s="1"/>
  <c r="E31" i="1"/>
  <c r="J31" i="1" s="1"/>
  <c r="E32" i="1"/>
  <c r="J32" i="1" s="1"/>
  <c r="E33" i="1"/>
  <c r="E34" i="1"/>
  <c r="J34" i="1" s="1"/>
  <c r="E35" i="1"/>
  <c r="J35" i="1" s="1"/>
  <c r="E36" i="1"/>
  <c r="J36" i="1" s="1"/>
  <c r="E37" i="1"/>
  <c r="J37" i="1" s="1"/>
  <c r="E38" i="1"/>
  <c r="J38" i="1" s="1"/>
  <c r="E39" i="1"/>
  <c r="J39" i="1" s="1"/>
  <c r="E40" i="1"/>
  <c r="J40" i="1" s="1"/>
  <c r="E41" i="1"/>
  <c r="E42" i="1"/>
  <c r="E43" i="1"/>
  <c r="J43" i="1" s="1"/>
  <c r="E44" i="1"/>
  <c r="J44" i="1" s="1"/>
  <c r="E45" i="1"/>
  <c r="J45" i="1" s="1"/>
  <c r="E46" i="1"/>
  <c r="J46" i="1" s="1"/>
  <c r="E47" i="1"/>
  <c r="J47" i="1" s="1"/>
  <c r="E48" i="1"/>
  <c r="J48" i="1" s="1"/>
  <c r="E49" i="1"/>
  <c r="E50" i="1"/>
  <c r="J50" i="1" s="1"/>
  <c r="E51" i="1"/>
  <c r="J51" i="1" s="1"/>
  <c r="E52" i="1"/>
  <c r="J52" i="1" s="1"/>
  <c r="E53" i="1"/>
  <c r="J53" i="1" s="1"/>
  <c r="E54" i="1"/>
  <c r="J54" i="1" s="1"/>
  <c r="E55" i="1"/>
  <c r="J55" i="1" s="1"/>
  <c r="E56" i="1"/>
  <c r="J56" i="1" s="1"/>
  <c r="E57" i="1"/>
  <c r="E58" i="1"/>
  <c r="J58" i="1" s="1"/>
  <c r="E59" i="1"/>
  <c r="J59" i="1" s="1"/>
  <c r="E60" i="1"/>
  <c r="J60" i="1" s="1"/>
  <c r="E61" i="1"/>
  <c r="J61" i="1" s="1"/>
  <c r="E62" i="1"/>
  <c r="J62" i="1" s="1"/>
  <c r="E63" i="1"/>
  <c r="J63" i="1" s="1"/>
  <c r="E64" i="1"/>
  <c r="J64" i="1" s="1"/>
  <c r="E65" i="1"/>
  <c r="E66" i="1"/>
  <c r="J66" i="1" s="1"/>
  <c r="E67" i="1"/>
  <c r="J67" i="1" s="1"/>
  <c r="E68" i="1"/>
  <c r="J68" i="1" s="1"/>
  <c r="E69" i="1"/>
  <c r="J69" i="1" s="1"/>
  <c r="E70" i="1"/>
  <c r="J70" i="1" s="1"/>
  <c r="E71" i="1"/>
  <c r="J71" i="1" s="1"/>
  <c r="E72" i="1"/>
  <c r="J72" i="1" s="1"/>
  <c r="E73" i="1"/>
  <c r="E74" i="1"/>
  <c r="J74" i="1" s="1"/>
  <c r="E75" i="1"/>
  <c r="J75" i="1" s="1"/>
  <c r="E76" i="1"/>
  <c r="J76" i="1" s="1"/>
  <c r="E77" i="1"/>
  <c r="J77" i="1" s="1"/>
  <c r="E78" i="1"/>
  <c r="E79" i="1"/>
  <c r="J79" i="1" s="1"/>
  <c r="E80" i="1"/>
  <c r="J80" i="1" s="1"/>
  <c r="E81" i="1"/>
  <c r="E82" i="1"/>
  <c r="J82" i="1" s="1"/>
  <c r="E83" i="1"/>
  <c r="J83" i="1" s="1"/>
  <c r="E84" i="1"/>
  <c r="J84" i="1" s="1"/>
  <c r="E85" i="1"/>
  <c r="J85" i="1" s="1"/>
  <c r="E86" i="1"/>
  <c r="J86" i="1" s="1"/>
  <c r="E87" i="1"/>
  <c r="J87" i="1" s="1"/>
  <c r="E88" i="1"/>
  <c r="J88" i="1" s="1"/>
  <c r="E89" i="1"/>
  <c r="E90" i="1"/>
  <c r="E91" i="1"/>
  <c r="J91" i="1" s="1"/>
  <c r="E92" i="1"/>
  <c r="J92" i="1" s="1"/>
  <c r="E93" i="1"/>
  <c r="J93" i="1" s="1"/>
  <c r="E94" i="1"/>
  <c r="J94" i="1" s="1"/>
  <c r="E95" i="1"/>
  <c r="J95" i="1" s="1"/>
  <c r="E96" i="1"/>
  <c r="J96" i="1" s="1"/>
  <c r="E97" i="1"/>
  <c r="E98" i="1"/>
  <c r="J98" i="1" s="1"/>
  <c r="E99" i="1"/>
  <c r="J99" i="1" s="1"/>
  <c r="E100" i="1"/>
  <c r="J100" i="1" s="1"/>
  <c r="E101" i="1"/>
  <c r="J101" i="1" s="1"/>
  <c r="E102" i="1"/>
  <c r="J102" i="1" s="1"/>
  <c r="E103" i="1"/>
  <c r="J103" i="1" s="1"/>
  <c r="E104" i="1"/>
  <c r="J104" i="1" s="1"/>
  <c r="E105" i="1"/>
  <c r="E106" i="1"/>
  <c r="J106" i="1" s="1"/>
  <c r="E107" i="1"/>
  <c r="J107" i="1" s="1"/>
  <c r="E108" i="1"/>
  <c r="J108" i="1" s="1"/>
  <c r="E109" i="1"/>
  <c r="J109" i="1" s="1"/>
  <c r="E110" i="1"/>
  <c r="J110" i="1" s="1"/>
  <c r="E111" i="1"/>
  <c r="J111" i="1" s="1"/>
  <c r="E112" i="1"/>
  <c r="J112" i="1" s="1"/>
  <c r="E113" i="1"/>
  <c r="E114" i="1"/>
  <c r="J114" i="1" s="1"/>
  <c r="E115" i="1"/>
  <c r="J115" i="1" s="1"/>
  <c r="E116" i="1"/>
  <c r="J116" i="1" s="1"/>
  <c r="E117" i="1"/>
  <c r="J117" i="1" s="1"/>
  <c r="E118" i="1"/>
  <c r="E119" i="1"/>
  <c r="J119" i="1" s="1"/>
  <c r="E120" i="1"/>
  <c r="J120" i="1" s="1"/>
  <c r="E121" i="1"/>
  <c r="E122" i="1"/>
  <c r="J122" i="1" s="1"/>
  <c r="E123" i="1"/>
  <c r="J123" i="1" s="1"/>
  <c r="E124" i="1"/>
  <c r="J124" i="1" s="1"/>
  <c r="E125" i="1"/>
  <c r="J125" i="1" s="1"/>
  <c r="E126" i="1"/>
  <c r="J126" i="1" s="1"/>
  <c r="E127" i="1"/>
  <c r="J127" i="1" s="1"/>
  <c r="E128" i="1"/>
  <c r="J128" i="1" s="1"/>
  <c r="E129" i="1"/>
  <c r="J129" i="1" s="1"/>
  <c r="E130" i="1"/>
  <c r="J130" i="1" s="1"/>
  <c r="E131" i="1"/>
  <c r="J131" i="1" s="1"/>
  <c r="E132" i="1"/>
  <c r="J132" i="1" s="1"/>
  <c r="E133" i="1"/>
  <c r="E134" i="1"/>
  <c r="E135" i="1"/>
  <c r="J135" i="1" s="1"/>
  <c r="E136" i="1"/>
  <c r="J136" i="1" s="1"/>
  <c r="E137" i="1"/>
  <c r="J137" i="1" s="1"/>
  <c r="E138" i="1"/>
  <c r="J138" i="1" s="1"/>
  <c r="E139" i="1"/>
  <c r="J139" i="1" s="1"/>
  <c r="E140" i="1"/>
  <c r="J140" i="1" s="1"/>
  <c r="E141" i="1"/>
  <c r="J141" i="1" s="1"/>
  <c r="E142" i="1"/>
  <c r="J142" i="1" s="1"/>
  <c r="E143" i="1"/>
  <c r="J143" i="1" s="1"/>
  <c r="E144" i="1"/>
  <c r="J144" i="1" s="1"/>
  <c r="E145" i="1"/>
  <c r="J145" i="1" s="1"/>
  <c r="E146" i="1"/>
  <c r="E147" i="1"/>
  <c r="J147" i="1" s="1"/>
  <c r="E148" i="1"/>
  <c r="J148" i="1" s="1"/>
  <c r="E149" i="1"/>
  <c r="J149" i="1" s="1"/>
  <c r="E150" i="1"/>
  <c r="J150" i="1" s="1"/>
  <c r="E151" i="1"/>
  <c r="J151" i="1" s="1"/>
  <c r="E152" i="1"/>
  <c r="J152" i="1" s="1"/>
  <c r="E153" i="1"/>
  <c r="J153" i="1" s="1"/>
  <c r="E154" i="1"/>
  <c r="J154" i="1" s="1"/>
  <c r="E155" i="1"/>
  <c r="J155" i="1" s="1"/>
  <c r="E156" i="1"/>
  <c r="J156" i="1" s="1"/>
  <c r="E157" i="1"/>
  <c r="J157" i="1" s="1"/>
  <c r="E158" i="1"/>
  <c r="J158" i="1" s="1"/>
  <c r="E159" i="1"/>
  <c r="J159" i="1" s="1"/>
  <c r="E160" i="1"/>
  <c r="J160" i="1" s="1"/>
  <c r="E161" i="1"/>
  <c r="J161" i="1" s="1"/>
  <c r="E162" i="1"/>
  <c r="J162" i="1" s="1"/>
  <c r="E163" i="1"/>
  <c r="J163" i="1" s="1"/>
  <c r="E164" i="1"/>
  <c r="J164" i="1" s="1"/>
  <c r="E165" i="1"/>
  <c r="J165" i="1" s="1"/>
  <c r="E166" i="1"/>
  <c r="J166" i="1" s="1"/>
  <c r="E167" i="1"/>
  <c r="J167" i="1" s="1"/>
  <c r="E168" i="1"/>
  <c r="J168" i="1" s="1"/>
  <c r="E169" i="1"/>
  <c r="J169" i="1" s="1"/>
  <c r="E170" i="1"/>
  <c r="E171" i="1"/>
  <c r="J171" i="1" s="1"/>
  <c r="E172" i="1"/>
  <c r="J172" i="1" s="1"/>
  <c r="E173" i="1"/>
  <c r="J173" i="1" s="1"/>
  <c r="E174" i="1"/>
  <c r="J174" i="1" s="1"/>
  <c r="E175" i="1"/>
  <c r="J175" i="1" s="1"/>
  <c r="E176" i="1"/>
  <c r="J176" i="1" s="1"/>
  <c r="E177" i="1"/>
  <c r="J177" i="1" s="1"/>
  <c r="E178" i="1"/>
  <c r="J178" i="1" s="1"/>
  <c r="E179" i="1"/>
  <c r="J179" i="1" s="1"/>
  <c r="E180" i="1"/>
  <c r="J180" i="1" s="1"/>
  <c r="E181" i="1"/>
  <c r="J181" i="1" s="1"/>
  <c r="E182" i="1"/>
  <c r="E183" i="1"/>
  <c r="J183" i="1" s="1"/>
  <c r="E184" i="1"/>
  <c r="J184" i="1" s="1"/>
  <c r="E185" i="1"/>
  <c r="J185" i="1" s="1"/>
  <c r="E186" i="1"/>
  <c r="J186" i="1" s="1"/>
  <c r="E187" i="1"/>
  <c r="J187" i="1" s="1"/>
  <c r="E188" i="1"/>
  <c r="J188" i="1" s="1"/>
  <c r="E189" i="1"/>
  <c r="J189" i="1" s="1"/>
  <c r="E190" i="1"/>
  <c r="J190" i="1" s="1"/>
  <c r="E191" i="1"/>
  <c r="J191" i="1" s="1"/>
  <c r="E192" i="1"/>
  <c r="J192" i="1" s="1"/>
  <c r="E193" i="1"/>
  <c r="J193" i="1" s="1"/>
  <c r="E194" i="1"/>
  <c r="J194" i="1" s="1"/>
  <c r="E195" i="1"/>
  <c r="J195" i="1" s="1"/>
  <c r="E196" i="1"/>
  <c r="J196" i="1" s="1"/>
  <c r="E197" i="1"/>
  <c r="J197" i="1" s="1"/>
  <c r="E198" i="1"/>
  <c r="J198" i="1" s="1"/>
  <c r="E199" i="1"/>
  <c r="J199" i="1" s="1"/>
  <c r="E200" i="1"/>
  <c r="J200" i="1" s="1"/>
  <c r="E201" i="1"/>
  <c r="J201" i="1" s="1"/>
  <c r="E202" i="1"/>
  <c r="J202" i="1" s="1"/>
  <c r="E203" i="1"/>
  <c r="J203" i="1" s="1"/>
  <c r="E204" i="1"/>
  <c r="J204" i="1" s="1"/>
  <c r="E205" i="1"/>
  <c r="J205" i="1" s="1"/>
  <c r="E206" i="1"/>
  <c r="J206" i="1" s="1"/>
  <c r="E207" i="1"/>
  <c r="J207" i="1" s="1"/>
  <c r="E208" i="1"/>
  <c r="J208" i="1" s="1"/>
  <c r="E209" i="1"/>
  <c r="J209" i="1" s="1"/>
  <c r="E210" i="1"/>
  <c r="J210" i="1" s="1"/>
  <c r="E211" i="1"/>
  <c r="J211" i="1" s="1"/>
  <c r="E212" i="1"/>
  <c r="J212" i="1" s="1"/>
  <c r="E213" i="1"/>
  <c r="J213" i="1" s="1"/>
  <c r="E214" i="1"/>
  <c r="J214" i="1" s="1"/>
  <c r="E215" i="1"/>
  <c r="J215" i="1" s="1"/>
  <c r="E216" i="1"/>
  <c r="J216" i="1" s="1"/>
  <c r="E217" i="1"/>
  <c r="J217" i="1" s="1"/>
  <c r="E218" i="1"/>
  <c r="E219" i="1"/>
  <c r="J219" i="1" s="1"/>
  <c r="E220" i="1"/>
  <c r="J220" i="1" s="1"/>
  <c r="E221" i="1"/>
  <c r="J221" i="1" s="1"/>
  <c r="E222" i="1"/>
  <c r="J222" i="1" s="1"/>
  <c r="E223" i="1"/>
  <c r="J223" i="1" s="1"/>
  <c r="E224" i="1"/>
  <c r="J224" i="1" s="1"/>
  <c r="E225" i="1"/>
  <c r="J225" i="1" s="1"/>
  <c r="E226" i="1"/>
  <c r="J226" i="1" s="1"/>
  <c r="E227" i="1"/>
  <c r="J227" i="1" s="1"/>
  <c r="E228" i="1"/>
  <c r="J228" i="1" s="1"/>
  <c r="E229" i="1"/>
  <c r="J229" i="1" s="1"/>
  <c r="E230" i="1"/>
  <c r="J230" i="1" s="1"/>
  <c r="E231" i="1"/>
  <c r="J231" i="1" s="1"/>
  <c r="E232" i="1"/>
  <c r="J232" i="1" s="1"/>
  <c r="E233" i="1"/>
  <c r="J233" i="1" s="1"/>
  <c r="E234" i="1"/>
  <c r="J234" i="1" s="1"/>
  <c r="E235" i="1"/>
  <c r="J235" i="1" s="1"/>
  <c r="E236" i="1"/>
  <c r="J236" i="1" s="1"/>
  <c r="E237" i="1"/>
  <c r="J237" i="1" s="1"/>
  <c r="E238" i="1"/>
  <c r="E239" i="1"/>
  <c r="E240" i="1"/>
  <c r="J240" i="1" s="1"/>
  <c r="E241" i="1"/>
  <c r="J241" i="1" s="1"/>
  <c r="E242" i="1"/>
  <c r="J242" i="1" s="1"/>
  <c r="E243" i="1"/>
  <c r="J243" i="1" s="1"/>
  <c r="E244" i="1"/>
  <c r="J244" i="1" s="1"/>
  <c r="E245" i="1"/>
  <c r="J245" i="1" s="1"/>
  <c r="E246" i="1"/>
  <c r="J246" i="1" s="1"/>
  <c r="E247" i="1"/>
  <c r="J247" i="1" s="1"/>
  <c r="E248" i="1"/>
  <c r="J248" i="1" s="1"/>
  <c r="E249" i="1"/>
  <c r="J249" i="1" s="1"/>
  <c r="E250" i="1"/>
  <c r="J250" i="1" s="1"/>
  <c r="E251" i="1"/>
  <c r="J251" i="1" s="1"/>
  <c r="E252" i="1"/>
  <c r="J252" i="1" s="1"/>
  <c r="E253" i="1"/>
  <c r="J253" i="1" s="1"/>
  <c r="E254" i="1"/>
  <c r="J254" i="1" s="1"/>
  <c r="E255" i="1"/>
  <c r="J255" i="1" s="1"/>
  <c r="E256" i="1"/>
  <c r="J256" i="1" s="1"/>
  <c r="E257" i="1"/>
  <c r="J257" i="1" s="1"/>
  <c r="E258" i="1"/>
  <c r="J258" i="1" s="1"/>
  <c r="E259" i="1"/>
  <c r="J259" i="1" s="1"/>
  <c r="E260" i="1"/>
  <c r="J260" i="1" s="1"/>
  <c r="E261" i="1"/>
  <c r="J261" i="1" s="1"/>
  <c r="E262" i="1"/>
  <c r="E263" i="1"/>
  <c r="J263" i="1" s="1"/>
  <c r="E264" i="1"/>
  <c r="J264" i="1" s="1"/>
  <c r="E265" i="1"/>
  <c r="J265" i="1" s="1"/>
  <c r="E266" i="1"/>
  <c r="J266" i="1" s="1"/>
  <c r="E267" i="1"/>
  <c r="E268" i="1"/>
  <c r="J268" i="1" s="1"/>
  <c r="E269" i="1"/>
  <c r="J269" i="1" s="1"/>
  <c r="E270" i="1"/>
  <c r="J270" i="1" s="1"/>
  <c r="E271" i="1"/>
  <c r="J271" i="1" s="1"/>
  <c r="E272" i="1"/>
  <c r="J272" i="1" s="1"/>
  <c r="E273" i="1"/>
  <c r="J273" i="1" s="1"/>
  <c r="E274" i="1"/>
  <c r="J274" i="1" s="1"/>
  <c r="E275" i="1"/>
  <c r="J275" i="1" s="1"/>
  <c r="E276" i="1"/>
  <c r="J276" i="1" s="1"/>
  <c r="E277" i="1"/>
  <c r="J277" i="1" s="1"/>
  <c r="E278" i="1"/>
  <c r="J278" i="1" s="1"/>
  <c r="E279" i="1"/>
  <c r="J279" i="1" s="1"/>
  <c r="E280" i="1"/>
  <c r="J280" i="1" s="1"/>
  <c r="E281" i="1"/>
  <c r="J281" i="1" s="1"/>
  <c r="E282" i="1"/>
  <c r="J282" i="1" s="1"/>
  <c r="E283" i="1"/>
  <c r="J283" i="1" s="1"/>
  <c r="E284" i="1"/>
  <c r="J284" i="1" s="1"/>
  <c r="E285" i="1"/>
  <c r="J285" i="1" s="1"/>
  <c r="E286" i="1"/>
  <c r="J286" i="1" s="1"/>
  <c r="E287" i="1"/>
  <c r="J287" i="1" s="1"/>
  <c r="E288" i="1"/>
  <c r="J288" i="1" s="1"/>
  <c r="E289" i="1"/>
  <c r="J289" i="1" s="1"/>
  <c r="E290" i="1"/>
  <c r="E291" i="1"/>
  <c r="J291" i="1" s="1"/>
  <c r="E292" i="1"/>
  <c r="J292" i="1" s="1"/>
  <c r="E293" i="1"/>
  <c r="J293" i="1" s="1"/>
  <c r="E294" i="1"/>
  <c r="E295" i="1"/>
  <c r="J295" i="1" s="1"/>
  <c r="E296" i="1"/>
  <c r="J296" i="1" s="1"/>
  <c r="E297" i="1"/>
  <c r="J297" i="1" s="1"/>
  <c r="E298" i="1"/>
  <c r="J298" i="1" s="1"/>
  <c r="E299" i="1"/>
  <c r="J299" i="1" s="1"/>
  <c r="E300" i="1"/>
  <c r="J300" i="1" s="1"/>
  <c r="E301" i="1"/>
  <c r="J301" i="1" s="1"/>
  <c r="E302" i="1"/>
  <c r="J302" i="1" s="1"/>
  <c r="E303" i="1"/>
  <c r="J303" i="1" s="1"/>
  <c r="E304" i="1"/>
  <c r="J304" i="1" s="1"/>
  <c r="E305" i="1"/>
  <c r="J305" i="1" s="1"/>
  <c r="E306" i="1"/>
  <c r="J306" i="1" s="1"/>
  <c r="E307" i="1"/>
  <c r="J307" i="1" s="1"/>
  <c r="E308" i="1"/>
  <c r="J308" i="1" s="1"/>
  <c r="E309" i="1"/>
  <c r="J309" i="1" s="1"/>
  <c r="E310" i="1"/>
  <c r="E311" i="1"/>
  <c r="J311" i="1" s="1"/>
  <c r="E312" i="1"/>
  <c r="J312" i="1" s="1"/>
  <c r="E313" i="1"/>
  <c r="J313" i="1" s="1"/>
  <c r="E314" i="1"/>
  <c r="J314" i="1" s="1"/>
  <c r="E315" i="1"/>
  <c r="J315" i="1" s="1"/>
  <c r="E316" i="1"/>
  <c r="J316" i="1" s="1"/>
  <c r="E317" i="1"/>
  <c r="J317" i="1" s="1"/>
  <c r="E318" i="1"/>
  <c r="E319" i="1"/>
  <c r="J319" i="1" s="1"/>
  <c r="E320" i="1"/>
  <c r="J320" i="1" s="1"/>
  <c r="E321" i="1"/>
  <c r="J321" i="1" s="1"/>
  <c r="E322" i="1"/>
  <c r="J322" i="1" s="1"/>
  <c r="E323" i="1"/>
  <c r="J323" i="1" s="1"/>
  <c r="E324" i="1"/>
  <c r="J324" i="1" s="1"/>
  <c r="E325" i="1"/>
  <c r="J325" i="1" s="1"/>
  <c r="E326" i="1"/>
  <c r="J326" i="1" s="1"/>
  <c r="E327" i="1"/>
  <c r="J327" i="1" s="1"/>
  <c r="E328" i="1"/>
  <c r="J328" i="1" s="1"/>
  <c r="E329" i="1"/>
  <c r="J329" i="1" s="1"/>
  <c r="E330" i="1"/>
  <c r="J330" i="1" s="1"/>
  <c r="E331" i="1"/>
  <c r="J331" i="1" s="1"/>
  <c r="E332" i="1"/>
  <c r="J332" i="1" s="1"/>
  <c r="E333" i="1"/>
  <c r="J333" i="1" s="1"/>
  <c r="E334" i="1"/>
  <c r="E335" i="1"/>
  <c r="J335" i="1" s="1"/>
  <c r="E336" i="1"/>
  <c r="J336" i="1" s="1"/>
  <c r="E337" i="1"/>
  <c r="J337" i="1" s="1"/>
  <c r="E338" i="1"/>
  <c r="J338" i="1" s="1"/>
  <c r="E339" i="1"/>
  <c r="J339" i="1" s="1"/>
  <c r="E340" i="1"/>
  <c r="J340" i="1" s="1"/>
  <c r="E341" i="1"/>
  <c r="J341" i="1" s="1"/>
  <c r="E342" i="1"/>
  <c r="J342" i="1" s="1"/>
  <c r="E343" i="1"/>
  <c r="J343" i="1" s="1"/>
  <c r="E344" i="1"/>
  <c r="J344" i="1" s="1"/>
  <c r="E345" i="1"/>
  <c r="J345" i="1" s="1"/>
  <c r="E346" i="1"/>
  <c r="E347" i="1"/>
  <c r="J347" i="1" s="1"/>
  <c r="E348" i="1"/>
  <c r="J348" i="1" s="1"/>
  <c r="E349" i="1"/>
  <c r="J349" i="1" s="1"/>
  <c r="E350" i="1"/>
  <c r="J350" i="1" s="1"/>
  <c r="E351" i="1"/>
  <c r="J351" i="1" s="1"/>
  <c r="E352" i="1"/>
  <c r="J352" i="1" s="1"/>
  <c r="E353" i="1"/>
  <c r="J353" i="1" s="1"/>
  <c r="E354" i="1"/>
  <c r="J354" i="1" s="1"/>
  <c r="E355" i="1"/>
  <c r="J355" i="1" s="1"/>
  <c r="E356" i="1"/>
  <c r="J356" i="1" s="1"/>
  <c r="E357" i="1"/>
  <c r="J357" i="1" s="1"/>
  <c r="E358" i="1"/>
  <c r="J358" i="1" s="1"/>
  <c r="E359" i="1"/>
  <c r="J359" i="1" s="1"/>
  <c r="E360" i="1"/>
  <c r="J360" i="1" s="1"/>
  <c r="E361" i="1"/>
  <c r="J361" i="1" s="1"/>
  <c r="E362" i="1"/>
  <c r="J362" i="1" s="1"/>
  <c r="E363" i="1"/>
  <c r="J363" i="1" s="1"/>
  <c r="E364" i="1"/>
  <c r="J364" i="1" s="1"/>
  <c r="E365" i="1"/>
  <c r="J365" i="1" s="1"/>
  <c r="E366" i="1"/>
  <c r="E367" i="1"/>
  <c r="E368" i="1"/>
  <c r="J368" i="1" s="1"/>
  <c r="E369" i="1"/>
  <c r="J369" i="1" s="1"/>
  <c r="E370" i="1"/>
  <c r="J370" i="1" s="1"/>
  <c r="E371" i="1"/>
  <c r="J371" i="1" s="1"/>
  <c r="E372" i="1"/>
  <c r="J372" i="1" s="1"/>
  <c r="E373" i="1"/>
  <c r="J373" i="1" s="1"/>
  <c r="E374" i="1"/>
  <c r="J374" i="1" s="1"/>
  <c r="E375" i="1"/>
  <c r="J375" i="1" s="1"/>
  <c r="E376" i="1"/>
  <c r="J376" i="1" s="1"/>
  <c r="E377" i="1"/>
  <c r="J377" i="1" s="1"/>
  <c r="E378" i="1"/>
  <c r="J378" i="1" s="1"/>
  <c r="E379" i="1"/>
  <c r="J379" i="1" s="1"/>
  <c r="E380" i="1"/>
  <c r="J380" i="1" s="1"/>
  <c r="E381" i="1"/>
  <c r="J381" i="1" s="1"/>
  <c r="E382" i="1"/>
  <c r="J382" i="1" s="1"/>
  <c r="E383" i="1"/>
  <c r="J383" i="1" s="1"/>
  <c r="E384" i="1"/>
  <c r="J384" i="1" s="1"/>
  <c r="E385" i="1"/>
  <c r="J385" i="1" s="1"/>
  <c r="E386" i="1"/>
  <c r="J386" i="1" s="1"/>
  <c r="E387" i="1"/>
  <c r="J387" i="1" s="1"/>
  <c r="E388" i="1"/>
  <c r="J388" i="1" s="1"/>
  <c r="E389" i="1"/>
  <c r="J389" i="1" s="1"/>
  <c r="E390" i="1"/>
  <c r="E391" i="1"/>
  <c r="J391" i="1" s="1"/>
  <c r="E392" i="1"/>
  <c r="J392" i="1" s="1"/>
  <c r="E393" i="1"/>
  <c r="J393" i="1" s="1"/>
  <c r="E394" i="1"/>
  <c r="E395" i="1"/>
  <c r="J395" i="1" s="1"/>
  <c r="E396" i="1"/>
  <c r="J396" i="1" s="1"/>
  <c r="E397" i="1"/>
  <c r="J397" i="1" s="1"/>
  <c r="E398" i="1"/>
  <c r="J398" i="1" s="1"/>
  <c r="E399" i="1"/>
  <c r="J399" i="1" s="1"/>
  <c r="E400" i="1"/>
  <c r="J400" i="1" s="1"/>
  <c r="E401" i="1"/>
  <c r="J401" i="1" s="1"/>
  <c r="E402" i="1"/>
  <c r="J402" i="1" s="1"/>
  <c r="E403" i="1"/>
  <c r="J403" i="1" s="1"/>
  <c r="E404" i="1"/>
  <c r="J404" i="1" s="1"/>
  <c r="E405" i="1"/>
  <c r="J405" i="1" s="1"/>
  <c r="E406" i="1"/>
  <c r="J406" i="1" s="1"/>
  <c r="E407" i="1"/>
  <c r="J407" i="1" s="1"/>
  <c r="E408" i="1"/>
  <c r="J408" i="1" s="1"/>
  <c r="E409" i="1"/>
  <c r="J409" i="1" s="1"/>
  <c r="E410" i="1"/>
  <c r="E411" i="1"/>
  <c r="J411" i="1" s="1"/>
  <c r="E412" i="1"/>
  <c r="J412" i="1" s="1"/>
  <c r="E413" i="1"/>
  <c r="J413" i="1" s="1"/>
  <c r="E414" i="1"/>
  <c r="J414" i="1" s="1"/>
  <c r="E415" i="1"/>
  <c r="J415" i="1" s="1"/>
  <c r="E416" i="1"/>
  <c r="J416" i="1" s="1"/>
  <c r="E417" i="1"/>
  <c r="J417" i="1" s="1"/>
  <c r="E418" i="1"/>
  <c r="J418" i="1" s="1"/>
  <c r="E419" i="1"/>
  <c r="J419" i="1" s="1"/>
  <c r="E420" i="1"/>
  <c r="J420" i="1" s="1"/>
  <c r="E421" i="1"/>
  <c r="J421" i="1" s="1"/>
  <c r="E422" i="1"/>
  <c r="E423" i="1"/>
  <c r="J423" i="1" s="1"/>
  <c r="E424" i="1"/>
  <c r="J424" i="1" s="1"/>
  <c r="E425" i="1"/>
  <c r="J425" i="1" s="1"/>
  <c r="E426" i="1"/>
  <c r="J426" i="1" s="1"/>
  <c r="E427" i="1"/>
  <c r="J427" i="1" s="1"/>
  <c r="E428" i="1"/>
  <c r="J428" i="1" s="1"/>
  <c r="E429" i="1"/>
  <c r="J429" i="1" s="1"/>
  <c r="E430" i="1"/>
  <c r="J430" i="1" s="1"/>
  <c r="E431" i="1"/>
  <c r="J431" i="1" s="1"/>
  <c r="E432" i="1"/>
  <c r="J432" i="1" s="1"/>
  <c r="E433" i="1"/>
  <c r="J433" i="1" s="1"/>
  <c r="E434" i="1"/>
  <c r="J434" i="1" s="1"/>
  <c r="E435" i="1"/>
  <c r="J435" i="1" s="1"/>
  <c r="E436" i="1"/>
  <c r="J436" i="1" s="1"/>
  <c r="E437" i="1"/>
  <c r="J437" i="1" s="1"/>
  <c r="E438" i="1"/>
  <c r="E439" i="1"/>
  <c r="J439" i="1" s="1"/>
  <c r="E440" i="1"/>
  <c r="J440" i="1" s="1"/>
  <c r="E441" i="1"/>
  <c r="J441" i="1" s="1"/>
  <c r="E442" i="1"/>
  <c r="J442" i="1" s="1"/>
  <c r="E443" i="1"/>
  <c r="J443" i="1" s="1"/>
  <c r="E444" i="1"/>
  <c r="J444" i="1" s="1"/>
  <c r="E445" i="1"/>
  <c r="J445" i="1" s="1"/>
  <c r="E446" i="1"/>
  <c r="E447" i="1"/>
  <c r="J447" i="1" s="1"/>
  <c r="E448" i="1"/>
  <c r="J448" i="1" s="1"/>
  <c r="E449" i="1"/>
  <c r="J449" i="1" s="1"/>
  <c r="E450" i="1"/>
  <c r="J450" i="1" s="1"/>
  <c r="E451" i="1"/>
  <c r="J451" i="1" s="1"/>
  <c r="E452" i="1"/>
  <c r="J452" i="1" s="1"/>
  <c r="E453" i="1"/>
  <c r="J453" i="1" s="1"/>
  <c r="E454" i="1"/>
  <c r="J454" i="1" s="1"/>
  <c r="E455" i="1"/>
  <c r="J455" i="1" s="1"/>
  <c r="E456" i="1"/>
  <c r="J456" i="1" s="1"/>
  <c r="E457" i="1"/>
  <c r="J457" i="1" s="1"/>
  <c r="E458" i="1"/>
  <c r="J458" i="1" s="1"/>
  <c r="E459" i="1"/>
  <c r="J459" i="1" s="1"/>
  <c r="E460" i="1"/>
  <c r="J460" i="1" s="1"/>
  <c r="E461" i="1"/>
  <c r="J461" i="1" s="1"/>
  <c r="E462" i="1"/>
  <c r="E463" i="1"/>
  <c r="J463" i="1" s="1"/>
  <c r="E464" i="1"/>
  <c r="J464" i="1" s="1"/>
  <c r="E465" i="1"/>
  <c r="J465" i="1" s="1"/>
  <c r="E466" i="1"/>
  <c r="E467" i="1"/>
  <c r="J467" i="1" s="1"/>
  <c r="E468" i="1"/>
  <c r="J468" i="1" s="1"/>
  <c r="E469" i="1"/>
  <c r="J469" i="1" s="1"/>
  <c r="E470" i="1"/>
  <c r="J470" i="1" s="1"/>
  <c r="E471" i="1"/>
  <c r="J471" i="1" s="1"/>
  <c r="E472" i="1"/>
  <c r="J472" i="1" s="1"/>
  <c r="E473" i="1"/>
  <c r="J473" i="1" s="1"/>
  <c r="E474" i="1"/>
  <c r="J474" i="1" s="1"/>
  <c r="E475" i="1"/>
  <c r="J475" i="1" s="1"/>
  <c r="E476" i="1"/>
  <c r="J476" i="1" s="1"/>
  <c r="E477" i="1"/>
  <c r="J477" i="1" s="1"/>
  <c r="E478" i="1"/>
  <c r="J478" i="1" s="1"/>
  <c r="E479" i="1"/>
  <c r="J479" i="1" s="1"/>
  <c r="E480" i="1"/>
  <c r="J480" i="1" s="1"/>
  <c r="E481" i="1"/>
  <c r="J481" i="1" s="1"/>
  <c r="E482" i="1"/>
  <c r="J482" i="1" s="1"/>
  <c r="E483" i="1"/>
  <c r="J483" i="1" s="1"/>
  <c r="E484" i="1"/>
  <c r="J484" i="1" s="1"/>
  <c r="E485" i="1"/>
  <c r="J485" i="1" s="1"/>
  <c r="E486" i="1"/>
  <c r="J486" i="1" s="1"/>
  <c r="E487" i="1"/>
  <c r="J487" i="1" s="1"/>
  <c r="E488" i="1"/>
  <c r="J488" i="1" s="1"/>
  <c r="E489" i="1"/>
  <c r="J489" i="1" s="1"/>
  <c r="E490" i="1"/>
  <c r="E491" i="1"/>
  <c r="J491" i="1" s="1"/>
  <c r="E492" i="1"/>
  <c r="J492" i="1" s="1"/>
  <c r="E493" i="1"/>
  <c r="J493" i="1" s="1"/>
  <c r="E494" i="1"/>
  <c r="J494" i="1" s="1"/>
  <c r="E495" i="1"/>
  <c r="E496" i="1"/>
  <c r="J496" i="1" s="1"/>
  <c r="E497" i="1"/>
  <c r="J497" i="1" s="1"/>
  <c r="E498" i="1"/>
  <c r="J498" i="1" s="1"/>
  <c r="E499" i="1"/>
  <c r="J499" i="1" s="1"/>
  <c r="E500" i="1"/>
  <c r="J500" i="1" s="1"/>
  <c r="E501" i="1"/>
  <c r="J501" i="1" s="1"/>
  <c r="E502" i="1"/>
  <c r="J502" i="1" s="1"/>
  <c r="E503" i="1"/>
  <c r="J503" i="1" s="1"/>
  <c r="E504" i="1"/>
  <c r="J504" i="1" s="1"/>
  <c r="E505" i="1"/>
  <c r="J505" i="1" s="1"/>
  <c r="E506" i="1"/>
  <c r="J506" i="1" s="1"/>
  <c r="E507" i="1"/>
  <c r="J507" i="1" s="1"/>
  <c r="E508" i="1"/>
  <c r="J508" i="1" s="1"/>
  <c r="E509" i="1"/>
  <c r="J509" i="1" s="1"/>
  <c r="E510" i="1"/>
  <c r="J510" i="1" s="1"/>
  <c r="E511" i="1"/>
  <c r="J511" i="1" s="1"/>
  <c r="E512" i="1"/>
  <c r="J512" i="1" s="1"/>
  <c r="E513" i="1"/>
  <c r="J513" i="1" s="1"/>
  <c r="E514" i="1"/>
  <c r="J514" i="1" s="1"/>
  <c r="E515" i="1"/>
  <c r="J515" i="1" s="1"/>
  <c r="E516" i="1"/>
  <c r="J516" i="1" s="1"/>
  <c r="E517" i="1"/>
  <c r="J517" i="1" s="1"/>
  <c r="E518" i="1"/>
  <c r="E519" i="1"/>
  <c r="J519" i="1" s="1"/>
  <c r="E520" i="1"/>
  <c r="J520" i="1" s="1"/>
  <c r="E521" i="1"/>
  <c r="J521" i="1" s="1"/>
  <c r="E522" i="1"/>
  <c r="E523" i="1"/>
  <c r="J523" i="1" s="1"/>
  <c r="E524" i="1"/>
  <c r="J524" i="1" s="1"/>
  <c r="E525" i="1"/>
  <c r="J525" i="1" s="1"/>
  <c r="E526" i="1"/>
  <c r="J526" i="1" s="1"/>
  <c r="E527" i="1"/>
  <c r="J527" i="1" s="1"/>
  <c r="E528" i="1"/>
  <c r="J528" i="1" s="1"/>
  <c r="E529" i="1"/>
  <c r="J529" i="1" s="1"/>
  <c r="E530" i="1"/>
  <c r="J530" i="1" s="1"/>
  <c r="E531" i="1"/>
  <c r="J531" i="1" s="1"/>
  <c r="E532" i="1"/>
  <c r="J532" i="1" s="1"/>
  <c r="E533" i="1"/>
  <c r="J533" i="1" s="1"/>
  <c r="E534" i="1"/>
  <c r="J534" i="1" s="1"/>
  <c r="E535" i="1"/>
  <c r="J535" i="1" s="1"/>
  <c r="E536" i="1"/>
  <c r="J536" i="1" s="1"/>
  <c r="E537" i="1"/>
  <c r="J537" i="1" s="1"/>
  <c r="E538" i="1"/>
  <c r="E539" i="1"/>
  <c r="J539" i="1" s="1"/>
  <c r="E540" i="1"/>
  <c r="J540" i="1" s="1"/>
  <c r="E541" i="1"/>
  <c r="J541" i="1" s="1"/>
  <c r="E542" i="1"/>
  <c r="J542" i="1" s="1"/>
  <c r="E543" i="1"/>
  <c r="J543" i="1" s="1"/>
  <c r="E544" i="1"/>
  <c r="J544" i="1" s="1"/>
  <c r="E545" i="1"/>
  <c r="J545" i="1" s="1"/>
  <c r="E546" i="1"/>
  <c r="E547" i="1"/>
  <c r="J547" i="1" s="1"/>
  <c r="E548" i="1"/>
  <c r="J548" i="1" s="1"/>
  <c r="E549" i="1"/>
  <c r="J549" i="1" s="1"/>
  <c r="E550" i="1"/>
  <c r="J550" i="1" s="1"/>
  <c r="E551" i="1"/>
  <c r="J551" i="1" s="1"/>
  <c r="E552" i="1"/>
  <c r="J552" i="1" s="1"/>
  <c r="E553" i="1"/>
  <c r="J553" i="1" s="1"/>
  <c r="E554" i="1"/>
  <c r="J554" i="1" s="1"/>
  <c r="E555" i="1"/>
  <c r="J555" i="1" s="1"/>
  <c r="E556" i="1"/>
  <c r="J556" i="1" s="1"/>
  <c r="E557" i="1"/>
  <c r="J557" i="1" s="1"/>
  <c r="E558" i="1"/>
  <c r="J558" i="1" s="1"/>
  <c r="E559" i="1"/>
  <c r="J559" i="1" s="1"/>
  <c r="E560" i="1"/>
  <c r="J560" i="1" s="1"/>
  <c r="E561" i="1"/>
  <c r="J561" i="1" s="1"/>
  <c r="E562" i="1"/>
  <c r="E563" i="1"/>
  <c r="J563" i="1" s="1"/>
  <c r="E564" i="1"/>
  <c r="J564" i="1" s="1"/>
  <c r="E565" i="1"/>
  <c r="J565" i="1" s="1"/>
  <c r="E566" i="1"/>
  <c r="J566" i="1" s="1"/>
  <c r="E567" i="1"/>
  <c r="J567" i="1" s="1"/>
  <c r="E568" i="1"/>
  <c r="J568" i="1" s="1"/>
  <c r="E569" i="1"/>
  <c r="J569" i="1" s="1"/>
  <c r="E570" i="1"/>
  <c r="J570" i="1" s="1"/>
  <c r="E571" i="1"/>
  <c r="J571" i="1" s="1"/>
  <c r="E572" i="1"/>
  <c r="J572" i="1" s="1"/>
  <c r="E573" i="1"/>
  <c r="J573" i="1" s="1"/>
  <c r="E574" i="1"/>
  <c r="E575" i="1"/>
  <c r="J575" i="1" s="1"/>
  <c r="E576" i="1"/>
  <c r="J576" i="1" s="1"/>
  <c r="E577" i="1"/>
  <c r="J577" i="1" s="1"/>
  <c r="E578" i="1"/>
  <c r="J578" i="1" s="1"/>
  <c r="E579" i="1"/>
  <c r="J579" i="1" s="1"/>
  <c r="E580" i="1"/>
  <c r="J580" i="1" s="1"/>
  <c r="E581" i="1"/>
  <c r="J581" i="1" s="1"/>
  <c r="E582" i="1"/>
  <c r="J582" i="1" s="1"/>
  <c r="E583" i="1"/>
  <c r="J583" i="1" s="1"/>
  <c r="E584" i="1"/>
  <c r="J584" i="1" s="1"/>
  <c r="E585" i="1"/>
  <c r="J585" i="1" s="1"/>
  <c r="E586" i="1"/>
  <c r="J586" i="1" s="1"/>
  <c r="E587" i="1"/>
  <c r="J587" i="1" s="1"/>
  <c r="E588" i="1"/>
  <c r="J588" i="1" s="1"/>
  <c r="E589" i="1"/>
  <c r="J589" i="1" s="1"/>
  <c r="E590" i="1"/>
  <c r="E591" i="1"/>
  <c r="J591" i="1" s="1"/>
  <c r="E592" i="1"/>
  <c r="J592" i="1" s="1"/>
  <c r="E593" i="1"/>
  <c r="J593" i="1" s="1"/>
  <c r="E594" i="1"/>
  <c r="E595" i="1"/>
  <c r="J595" i="1" s="1"/>
  <c r="E596" i="1"/>
  <c r="J596" i="1" s="1"/>
  <c r="E597" i="1"/>
  <c r="J597" i="1" s="1"/>
  <c r="E598" i="1"/>
  <c r="J598" i="1" s="1"/>
  <c r="E599" i="1"/>
  <c r="J599" i="1" s="1"/>
  <c r="E600" i="1"/>
  <c r="J600" i="1" s="1"/>
  <c r="E601" i="1"/>
  <c r="J601" i="1" s="1"/>
  <c r="E602" i="1"/>
  <c r="J602" i="1" s="1"/>
  <c r="E603" i="1"/>
  <c r="J603" i="1" s="1"/>
  <c r="E604" i="1"/>
  <c r="J604" i="1" s="1"/>
  <c r="E605" i="1"/>
  <c r="J605" i="1" s="1"/>
  <c r="E606" i="1"/>
  <c r="J606" i="1" s="1"/>
  <c r="E607" i="1"/>
  <c r="J607" i="1" s="1"/>
  <c r="E608" i="1"/>
  <c r="J608" i="1" s="1"/>
  <c r="E609" i="1"/>
  <c r="J609" i="1" s="1"/>
  <c r="E610" i="1"/>
  <c r="J610" i="1" s="1"/>
  <c r="E611" i="1"/>
  <c r="J611" i="1" s="1"/>
  <c r="E612" i="1"/>
  <c r="J612" i="1" s="1"/>
  <c r="E613" i="1"/>
  <c r="J613" i="1" s="1"/>
  <c r="E614" i="1"/>
  <c r="J614" i="1" s="1"/>
  <c r="E615" i="1"/>
  <c r="J615" i="1" s="1"/>
  <c r="E616" i="1"/>
  <c r="J616" i="1" s="1"/>
  <c r="E617" i="1"/>
  <c r="J617" i="1" s="1"/>
  <c r="E618" i="1"/>
  <c r="E619" i="1"/>
  <c r="J619" i="1" s="1"/>
  <c r="E620" i="1"/>
  <c r="J620" i="1" s="1"/>
  <c r="E621" i="1"/>
  <c r="J621" i="1" s="1"/>
  <c r="E622" i="1"/>
  <c r="E623" i="1"/>
  <c r="J623" i="1" s="1"/>
  <c r="E624" i="1"/>
  <c r="J624" i="1" s="1"/>
  <c r="E625" i="1"/>
  <c r="J625" i="1" s="1"/>
  <c r="E626" i="1"/>
  <c r="J626" i="1" s="1"/>
  <c r="E627" i="1"/>
  <c r="J627" i="1" s="1"/>
  <c r="E628" i="1"/>
  <c r="J628" i="1" s="1"/>
  <c r="E629" i="1"/>
  <c r="J629" i="1" s="1"/>
  <c r="E630" i="1"/>
  <c r="J630" i="1" s="1"/>
  <c r="E631" i="1"/>
  <c r="J631" i="1" s="1"/>
  <c r="E632" i="1"/>
  <c r="J632" i="1" s="1"/>
  <c r="E633" i="1"/>
  <c r="J633" i="1" s="1"/>
  <c r="E634" i="1"/>
  <c r="J634" i="1" s="1"/>
  <c r="E635" i="1"/>
  <c r="J635" i="1" s="1"/>
  <c r="E636" i="1"/>
  <c r="J636" i="1" s="1"/>
  <c r="E637" i="1"/>
  <c r="J637" i="1" s="1"/>
  <c r="E638" i="1"/>
  <c r="J638" i="1" s="1"/>
  <c r="E639" i="1"/>
  <c r="J639" i="1" s="1"/>
  <c r="E640" i="1"/>
  <c r="J640" i="1" s="1"/>
  <c r="E641" i="1"/>
  <c r="J641" i="1" s="1"/>
  <c r="E642" i="1"/>
  <c r="E643" i="1"/>
  <c r="J643" i="1" s="1"/>
  <c r="E644" i="1"/>
  <c r="J644" i="1" s="1"/>
  <c r="E645" i="1"/>
  <c r="J645" i="1" s="1"/>
  <c r="E646" i="1"/>
  <c r="J646" i="1" s="1"/>
  <c r="E647" i="1"/>
  <c r="J647" i="1" s="1"/>
  <c r="E648" i="1"/>
  <c r="J648" i="1" s="1"/>
  <c r="E649" i="1"/>
  <c r="J649" i="1" s="1"/>
  <c r="E650" i="1"/>
  <c r="J650" i="1" s="1"/>
  <c r="E651" i="1"/>
  <c r="J651" i="1" s="1"/>
  <c r="E652" i="1"/>
  <c r="J652" i="1" s="1"/>
  <c r="E653" i="1"/>
  <c r="J653" i="1" s="1"/>
  <c r="E654" i="1"/>
  <c r="E655" i="1"/>
  <c r="J655" i="1" s="1"/>
  <c r="E656" i="1"/>
  <c r="J656" i="1" s="1"/>
  <c r="E657" i="1"/>
  <c r="J657" i="1" s="1"/>
  <c r="E658" i="1"/>
  <c r="J658" i="1" s="1"/>
  <c r="E659" i="1"/>
  <c r="J659" i="1" s="1"/>
  <c r="E660" i="1"/>
  <c r="J660" i="1" s="1"/>
  <c r="E661" i="1"/>
  <c r="J661" i="1" s="1"/>
  <c r="E662" i="1"/>
  <c r="J662" i="1" s="1"/>
  <c r="E663" i="1"/>
  <c r="J663" i="1" s="1"/>
  <c r="E664" i="1"/>
  <c r="J664" i="1" s="1"/>
  <c r="E665" i="1"/>
  <c r="J665" i="1" s="1"/>
  <c r="E666" i="1"/>
  <c r="J666" i="1" s="1"/>
  <c r="E667" i="1"/>
  <c r="J667" i="1" s="1"/>
  <c r="E668" i="1"/>
  <c r="J668" i="1" s="1"/>
  <c r="E669" i="1"/>
  <c r="J669" i="1" s="1"/>
  <c r="E670" i="1"/>
  <c r="J670" i="1" s="1"/>
  <c r="E671" i="1"/>
  <c r="J671" i="1" s="1"/>
  <c r="E672" i="1"/>
  <c r="J672" i="1" s="1"/>
  <c r="E673" i="1"/>
  <c r="J673" i="1" s="1"/>
  <c r="E674" i="1"/>
  <c r="E675" i="1"/>
  <c r="J675" i="1" s="1"/>
  <c r="E676" i="1"/>
  <c r="J676" i="1" s="1"/>
  <c r="E677" i="1"/>
  <c r="J677" i="1" s="1"/>
  <c r="E678" i="1"/>
  <c r="J678" i="1" s="1"/>
  <c r="E679" i="1"/>
  <c r="J679" i="1" s="1"/>
  <c r="E680" i="1"/>
  <c r="J680" i="1" s="1"/>
  <c r="E681" i="1"/>
  <c r="J681" i="1" s="1"/>
  <c r="E682" i="1"/>
  <c r="E683" i="1"/>
  <c r="J683" i="1" s="1"/>
  <c r="E684" i="1"/>
  <c r="J684" i="1" s="1"/>
  <c r="E685" i="1"/>
  <c r="J685" i="1" s="1"/>
  <c r="E686" i="1"/>
  <c r="J686" i="1" s="1"/>
  <c r="E687" i="1"/>
  <c r="J687" i="1" s="1"/>
  <c r="E688" i="1"/>
  <c r="J688" i="1" s="1"/>
  <c r="E689" i="1"/>
  <c r="J689" i="1" s="1"/>
  <c r="E690" i="1"/>
  <c r="J690" i="1" s="1"/>
  <c r="E691" i="1"/>
  <c r="J691" i="1" s="1"/>
  <c r="E692" i="1"/>
  <c r="J692" i="1" s="1"/>
  <c r="E693" i="1"/>
  <c r="J693" i="1" s="1"/>
  <c r="E694" i="1"/>
  <c r="J694" i="1" s="1"/>
  <c r="E695" i="1"/>
  <c r="J695" i="1" s="1"/>
  <c r="E696" i="1"/>
  <c r="J696" i="1" s="1"/>
  <c r="E697" i="1"/>
  <c r="J697" i="1" s="1"/>
  <c r="E698" i="1"/>
  <c r="J698" i="1" s="1"/>
  <c r="E699" i="1"/>
  <c r="J699" i="1" s="1"/>
  <c r="E700" i="1"/>
  <c r="J700" i="1" s="1"/>
  <c r="E701" i="1"/>
  <c r="J701" i="1" s="1"/>
  <c r="E702" i="1"/>
  <c r="E703" i="1"/>
  <c r="J703" i="1" s="1"/>
  <c r="E704" i="1"/>
  <c r="J704" i="1" s="1"/>
  <c r="E705" i="1"/>
  <c r="J705" i="1" s="1"/>
  <c r="E706" i="1"/>
  <c r="E707" i="1"/>
  <c r="J707" i="1" s="1"/>
  <c r="E708" i="1"/>
  <c r="J708" i="1" s="1"/>
  <c r="E709" i="1"/>
  <c r="J709" i="1" s="1"/>
  <c r="E710" i="1"/>
  <c r="J710" i="1" s="1"/>
  <c r="E711" i="1"/>
  <c r="J711" i="1" s="1"/>
  <c r="E712" i="1"/>
  <c r="J712" i="1" s="1"/>
  <c r="E713" i="1"/>
  <c r="J713" i="1" s="1"/>
  <c r="E714" i="1"/>
  <c r="J714" i="1" s="1"/>
  <c r="E715" i="1"/>
  <c r="J715" i="1" s="1"/>
  <c r="E716" i="1"/>
  <c r="J716" i="1" s="1"/>
  <c r="E717" i="1"/>
  <c r="J717" i="1" s="1"/>
  <c r="E718" i="1"/>
  <c r="J718" i="1" s="1"/>
  <c r="E719" i="1"/>
  <c r="J719" i="1" s="1"/>
  <c r="E720" i="1"/>
  <c r="J720" i="1" s="1"/>
  <c r="E721" i="1"/>
  <c r="J721" i="1" s="1"/>
  <c r="E722" i="1"/>
  <c r="J722" i="1" s="1"/>
  <c r="E723" i="1"/>
  <c r="J723" i="1" s="1"/>
  <c r="E724" i="1"/>
  <c r="J724" i="1" s="1"/>
  <c r="E725" i="1"/>
  <c r="J725" i="1" s="1"/>
  <c r="E726" i="1"/>
  <c r="J726" i="1" s="1"/>
  <c r="E727" i="1"/>
  <c r="J727" i="1" s="1"/>
  <c r="E728" i="1"/>
  <c r="J728" i="1" s="1"/>
  <c r="E729" i="1"/>
  <c r="J729" i="1" s="1"/>
  <c r="E730" i="1"/>
  <c r="E731" i="1"/>
  <c r="J731" i="1" s="1"/>
  <c r="E732" i="1"/>
  <c r="J732" i="1" s="1"/>
  <c r="E733" i="1"/>
  <c r="J733" i="1" s="1"/>
  <c r="E734" i="1"/>
  <c r="J734" i="1" s="1"/>
  <c r="E735" i="1"/>
  <c r="J735" i="1" s="1"/>
  <c r="E736" i="1"/>
  <c r="J736" i="1" s="1"/>
  <c r="E737" i="1"/>
  <c r="J737" i="1" s="1"/>
  <c r="E738" i="1"/>
  <c r="E739" i="1"/>
  <c r="J739" i="1" s="1"/>
  <c r="E740" i="1"/>
  <c r="J740" i="1" s="1"/>
  <c r="E741" i="1"/>
  <c r="J741" i="1" s="1"/>
  <c r="E742" i="1"/>
  <c r="J742" i="1" s="1"/>
  <c r="E743" i="1"/>
  <c r="J743" i="1" s="1"/>
  <c r="E744" i="1"/>
  <c r="J744" i="1" s="1"/>
  <c r="E745" i="1"/>
  <c r="J745" i="1" s="1"/>
  <c r="E746" i="1"/>
  <c r="J746" i="1" s="1"/>
  <c r="E747" i="1"/>
  <c r="J747" i="1" s="1"/>
  <c r="E748" i="1"/>
  <c r="J748" i="1" s="1"/>
  <c r="E749" i="1"/>
  <c r="J749" i="1" s="1"/>
  <c r="E750" i="1"/>
  <c r="J750" i="1" s="1"/>
  <c r="E751" i="1"/>
  <c r="J751" i="1" s="1"/>
  <c r="E752" i="1"/>
  <c r="J752" i="1" s="1"/>
  <c r="E753" i="1"/>
  <c r="J753" i="1" s="1"/>
  <c r="E754" i="1"/>
  <c r="J754" i="1" s="1"/>
  <c r="E755" i="1"/>
  <c r="J755" i="1" s="1"/>
  <c r="E756" i="1"/>
  <c r="J756" i="1" s="1"/>
  <c r="E757" i="1"/>
  <c r="J757" i="1" s="1"/>
  <c r="E758" i="1"/>
  <c r="J758" i="1" s="1"/>
  <c r="E759" i="1"/>
  <c r="J759" i="1" s="1"/>
  <c r="E760" i="1"/>
  <c r="J760" i="1" s="1"/>
  <c r="E761" i="1"/>
  <c r="J761" i="1" s="1"/>
  <c r="E762" i="1"/>
  <c r="E763" i="1"/>
  <c r="J763" i="1" s="1"/>
  <c r="E764" i="1"/>
  <c r="J764" i="1" s="1"/>
  <c r="E765" i="1"/>
  <c r="J765" i="1" s="1"/>
  <c r="E766" i="1"/>
  <c r="E767" i="1"/>
  <c r="J767" i="1" s="1"/>
  <c r="E768" i="1"/>
  <c r="J768" i="1" s="1"/>
  <c r="E769" i="1"/>
  <c r="J769" i="1" s="1"/>
  <c r="E770" i="1"/>
  <c r="J770" i="1" s="1"/>
  <c r="E771" i="1"/>
  <c r="J771" i="1" s="1"/>
  <c r="E772" i="1"/>
  <c r="J772" i="1" s="1"/>
  <c r="E773" i="1"/>
  <c r="J773" i="1" s="1"/>
  <c r="E774" i="1"/>
  <c r="J774" i="1" s="1"/>
  <c r="E775" i="1"/>
  <c r="J775" i="1" s="1"/>
  <c r="E776" i="1"/>
  <c r="J776" i="1" s="1"/>
  <c r="E777" i="1"/>
  <c r="J777" i="1" s="1"/>
  <c r="E778" i="1"/>
  <c r="J778" i="1" s="1"/>
  <c r="E779" i="1"/>
  <c r="J779" i="1" s="1"/>
  <c r="E780" i="1"/>
  <c r="J780" i="1" s="1"/>
  <c r="E781" i="1"/>
  <c r="J781" i="1" s="1"/>
  <c r="E782" i="1"/>
  <c r="J782" i="1" s="1"/>
  <c r="E783" i="1"/>
  <c r="J783" i="1" s="1"/>
  <c r="E784" i="1"/>
  <c r="J784" i="1" s="1"/>
  <c r="E785" i="1"/>
  <c r="J785" i="1" s="1"/>
  <c r="E786" i="1"/>
  <c r="E787" i="1"/>
  <c r="J787" i="1" s="1"/>
  <c r="E788" i="1"/>
  <c r="J788" i="1" s="1"/>
  <c r="E789" i="1"/>
  <c r="J789" i="1" s="1"/>
  <c r="E790" i="1"/>
  <c r="J790" i="1" s="1"/>
  <c r="E791" i="1"/>
  <c r="J791" i="1" s="1"/>
  <c r="E792" i="1"/>
  <c r="J792" i="1" s="1"/>
  <c r="E793" i="1"/>
  <c r="J793" i="1" s="1"/>
  <c r="E794" i="1"/>
  <c r="E795" i="1"/>
  <c r="J795" i="1" s="1"/>
  <c r="E796" i="1"/>
  <c r="J796" i="1" s="1"/>
  <c r="E797" i="1"/>
  <c r="J797" i="1" s="1"/>
  <c r="E798" i="1"/>
  <c r="J798" i="1" s="1"/>
  <c r="E799" i="1"/>
  <c r="J799" i="1" s="1"/>
  <c r="E800" i="1"/>
  <c r="J800" i="1" s="1"/>
  <c r="E801" i="1"/>
  <c r="J801" i="1" s="1"/>
  <c r="E802" i="1"/>
  <c r="J802" i="1" s="1"/>
  <c r="E803" i="1"/>
  <c r="J803" i="1" s="1"/>
  <c r="E804" i="1"/>
  <c r="J804" i="1" s="1"/>
  <c r="E805" i="1"/>
  <c r="J805" i="1" s="1"/>
  <c r="E806" i="1"/>
  <c r="J806" i="1" s="1"/>
  <c r="E807" i="1"/>
  <c r="J807" i="1" s="1"/>
  <c r="E808" i="1"/>
  <c r="J808" i="1" s="1"/>
  <c r="E809" i="1"/>
  <c r="J809" i="1" s="1"/>
  <c r="E810" i="1"/>
  <c r="J810" i="1" s="1"/>
  <c r="E811" i="1"/>
  <c r="J811" i="1" s="1"/>
  <c r="E812" i="1"/>
  <c r="J812" i="1" s="1"/>
  <c r="E813" i="1"/>
  <c r="J813" i="1" s="1"/>
  <c r="E814" i="1"/>
  <c r="E815" i="1"/>
  <c r="J815" i="1" s="1"/>
  <c r="E816" i="1"/>
  <c r="J816" i="1" s="1"/>
  <c r="E817" i="1"/>
  <c r="J817" i="1" s="1"/>
  <c r="E818" i="1"/>
  <c r="J818" i="1" s="1"/>
  <c r="E819" i="1"/>
  <c r="J819" i="1" s="1"/>
  <c r="E820" i="1"/>
  <c r="J820" i="1" s="1"/>
  <c r="E821" i="1"/>
  <c r="J821" i="1" s="1"/>
  <c r="E822" i="1"/>
  <c r="J822" i="1" s="1"/>
  <c r="E823" i="1"/>
  <c r="J823" i="1" s="1"/>
  <c r="E824" i="1"/>
  <c r="J824" i="1" s="1"/>
  <c r="E825" i="1"/>
  <c r="J825" i="1" s="1"/>
  <c r="E826" i="1"/>
  <c r="E827" i="1"/>
  <c r="J827" i="1" s="1"/>
  <c r="E828" i="1"/>
  <c r="J828" i="1" s="1"/>
  <c r="E829" i="1"/>
  <c r="J829" i="1" s="1"/>
  <c r="E830" i="1"/>
  <c r="J830" i="1" s="1"/>
  <c r="E831" i="1"/>
  <c r="J831" i="1" s="1"/>
  <c r="E832" i="1"/>
  <c r="J832" i="1" s="1"/>
  <c r="E833" i="1"/>
  <c r="J833" i="1" s="1"/>
  <c r="E834" i="1"/>
  <c r="J834" i="1" s="1"/>
  <c r="E835" i="1"/>
  <c r="J835" i="1" s="1"/>
  <c r="E836" i="1"/>
  <c r="J836" i="1" s="1"/>
  <c r="E837" i="1"/>
  <c r="J837" i="1" s="1"/>
  <c r="E838" i="1"/>
  <c r="J838" i="1" s="1"/>
  <c r="E839" i="1"/>
  <c r="J839" i="1" s="1"/>
  <c r="E840" i="1"/>
  <c r="J840" i="1" s="1"/>
  <c r="E841" i="1"/>
  <c r="J841" i="1" s="1"/>
  <c r="E842" i="1"/>
  <c r="J842" i="1" s="1"/>
  <c r="E843" i="1"/>
  <c r="J843" i="1" s="1"/>
  <c r="E844" i="1"/>
  <c r="J844" i="1" s="1"/>
  <c r="E845" i="1"/>
  <c r="J845" i="1" s="1"/>
  <c r="E846" i="1"/>
  <c r="E847" i="1"/>
  <c r="J847" i="1" s="1"/>
  <c r="E848" i="1"/>
  <c r="J848" i="1" s="1"/>
  <c r="E849" i="1"/>
  <c r="J849" i="1" s="1"/>
  <c r="E850" i="1"/>
  <c r="E851" i="1"/>
  <c r="J851" i="1" s="1"/>
  <c r="E852" i="1"/>
  <c r="J852" i="1" s="1"/>
  <c r="E853" i="1"/>
  <c r="J853" i="1" s="1"/>
  <c r="E854" i="1"/>
  <c r="J854" i="1" s="1"/>
  <c r="E855" i="1"/>
  <c r="J855" i="1" s="1"/>
  <c r="E856" i="1"/>
  <c r="J856" i="1" s="1"/>
  <c r="E857" i="1"/>
  <c r="J857" i="1" s="1"/>
  <c r="E858" i="1"/>
  <c r="J858" i="1" s="1"/>
  <c r="E859" i="1"/>
  <c r="J859" i="1" s="1"/>
  <c r="E860" i="1"/>
  <c r="J860" i="1" s="1"/>
  <c r="E861" i="1"/>
  <c r="J861" i="1" s="1"/>
  <c r="E862" i="1"/>
  <c r="J862" i="1" s="1"/>
  <c r="E863" i="1"/>
  <c r="J863" i="1" s="1"/>
  <c r="E864" i="1"/>
  <c r="J864" i="1" s="1"/>
  <c r="E865" i="1"/>
  <c r="J865" i="1" s="1"/>
  <c r="E866" i="1"/>
  <c r="J866" i="1" s="1"/>
  <c r="E867" i="1"/>
  <c r="J867" i="1" s="1"/>
  <c r="E868" i="1"/>
  <c r="J868" i="1" s="1"/>
  <c r="E869" i="1"/>
  <c r="J869" i="1" s="1"/>
  <c r="E870" i="1"/>
  <c r="J870" i="1" s="1"/>
  <c r="E871" i="1"/>
  <c r="J871" i="1" s="1"/>
  <c r="E872" i="1"/>
  <c r="J872" i="1" s="1"/>
  <c r="E873" i="1"/>
  <c r="J873" i="1" s="1"/>
  <c r="E874" i="1"/>
  <c r="E875" i="1"/>
  <c r="J875" i="1" s="1"/>
  <c r="E876" i="1"/>
  <c r="J876" i="1" s="1"/>
  <c r="E877" i="1"/>
  <c r="J877" i="1" s="1"/>
  <c r="E878" i="1"/>
  <c r="E879" i="1"/>
  <c r="J879" i="1" s="1"/>
  <c r="E880" i="1"/>
  <c r="J880" i="1" s="1"/>
  <c r="E881" i="1"/>
  <c r="J881" i="1" s="1"/>
  <c r="E882" i="1"/>
  <c r="J882" i="1" s="1"/>
  <c r="E883" i="1"/>
  <c r="J883" i="1" s="1"/>
  <c r="E884" i="1"/>
  <c r="J884" i="1" s="1"/>
  <c r="E885" i="1"/>
  <c r="J885" i="1" s="1"/>
  <c r="E886" i="1"/>
  <c r="J886" i="1" s="1"/>
  <c r="E887" i="1"/>
  <c r="J887" i="1" s="1"/>
  <c r="E888" i="1"/>
  <c r="J888" i="1" s="1"/>
  <c r="E889" i="1"/>
  <c r="J889" i="1" s="1"/>
  <c r="E890" i="1"/>
  <c r="J890" i="1" s="1"/>
  <c r="E891" i="1"/>
  <c r="J891" i="1" s="1"/>
  <c r="E892" i="1"/>
  <c r="J892" i="1" s="1"/>
  <c r="E893" i="1"/>
  <c r="J893" i="1" s="1"/>
  <c r="E894" i="1"/>
  <c r="J894" i="1" s="1"/>
  <c r="E895" i="1"/>
  <c r="J895" i="1" s="1"/>
  <c r="E896" i="1"/>
  <c r="J896" i="1" s="1"/>
  <c r="E897" i="1"/>
  <c r="J897" i="1" s="1"/>
  <c r="E898" i="1"/>
  <c r="E899" i="1"/>
  <c r="J899" i="1" s="1"/>
  <c r="E900" i="1"/>
  <c r="J900" i="1" s="1"/>
  <c r="E901" i="1"/>
  <c r="J901" i="1" s="1"/>
  <c r="E902" i="1"/>
  <c r="J902" i="1" s="1"/>
  <c r="E903" i="1"/>
  <c r="J903" i="1" s="1"/>
  <c r="E904" i="1"/>
  <c r="J904" i="1" s="1"/>
  <c r="E905" i="1"/>
  <c r="J905" i="1" s="1"/>
  <c r="E906" i="1"/>
  <c r="J906" i="1" s="1"/>
  <c r="E907" i="1"/>
  <c r="J907" i="1" s="1"/>
  <c r="E908" i="1"/>
  <c r="J908" i="1" s="1"/>
  <c r="E909" i="1"/>
  <c r="J909" i="1" s="1"/>
  <c r="E910" i="1"/>
  <c r="E911" i="1"/>
  <c r="J911" i="1" s="1"/>
  <c r="E912" i="1"/>
  <c r="J912" i="1" s="1"/>
  <c r="E913" i="1"/>
  <c r="J913" i="1" s="1"/>
  <c r="E914" i="1"/>
  <c r="J914" i="1" s="1"/>
  <c r="E915" i="1"/>
  <c r="J915" i="1" s="1"/>
  <c r="E916" i="1"/>
  <c r="J916" i="1" s="1"/>
  <c r="E917" i="1"/>
  <c r="J917" i="1" s="1"/>
  <c r="E918" i="1"/>
  <c r="J918" i="1" s="1"/>
  <c r="E919" i="1"/>
  <c r="J919" i="1" s="1"/>
  <c r="E920" i="1"/>
  <c r="J920" i="1" s="1"/>
  <c r="E921" i="1"/>
  <c r="J921" i="1" s="1"/>
  <c r="E922" i="1"/>
  <c r="J922" i="1" s="1"/>
  <c r="E923" i="1"/>
  <c r="J923" i="1" s="1"/>
  <c r="E924" i="1"/>
  <c r="J924" i="1" s="1"/>
  <c r="E925" i="1"/>
  <c r="J925" i="1" s="1"/>
  <c r="E926" i="1"/>
  <c r="J926" i="1" s="1"/>
  <c r="E927" i="1"/>
  <c r="J927" i="1" s="1"/>
  <c r="E928" i="1"/>
  <c r="J928" i="1" s="1"/>
  <c r="E929" i="1"/>
  <c r="J929" i="1" s="1"/>
  <c r="E930" i="1"/>
  <c r="E931" i="1"/>
  <c r="J931" i="1" s="1"/>
  <c r="E932" i="1"/>
  <c r="J932" i="1" s="1"/>
  <c r="E933" i="1"/>
  <c r="J933" i="1" s="1"/>
  <c r="E934" i="1"/>
  <c r="J934" i="1" s="1"/>
  <c r="E935" i="1"/>
  <c r="J935" i="1" s="1"/>
  <c r="E936" i="1"/>
  <c r="J936" i="1" s="1"/>
  <c r="E937" i="1"/>
  <c r="J937" i="1" s="1"/>
  <c r="E938" i="1"/>
  <c r="E939" i="1"/>
  <c r="J939" i="1" s="1"/>
  <c r="E940" i="1"/>
  <c r="J940" i="1" s="1"/>
  <c r="E941" i="1"/>
  <c r="J941" i="1" s="1"/>
  <c r="E942" i="1"/>
  <c r="J942" i="1" s="1"/>
  <c r="E943" i="1"/>
  <c r="J943" i="1" s="1"/>
  <c r="E944" i="1"/>
  <c r="J944" i="1" s="1"/>
  <c r="E945" i="1"/>
  <c r="J945" i="1" s="1"/>
  <c r="E946" i="1"/>
  <c r="J946" i="1" s="1"/>
  <c r="E947" i="1"/>
  <c r="J947" i="1" s="1"/>
  <c r="E948" i="1"/>
  <c r="J948" i="1" s="1"/>
  <c r="E949" i="1"/>
  <c r="J949" i="1" s="1"/>
  <c r="E950" i="1"/>
  <c r="J950" i="1" s="1"/>
  <c r="E951" i="1"/>
  <c r="J951" i="1" s="1"/>
  <c r="E952" i="1"/>
  <c r="J952" i="1" s="1"/>
  <c r="E953" i="1"/>
  <c r="J953" i="1" s="1"/>
  <c r="E954" i="1"/>
  <c r="J954" i="1" s="1"/>
  <c r="E955" i="1"/>
  <c r="J955" i="1" s="1"/>
  <c r="E956" i="1"/>
  <c r="J956" i="1" s="1"/>
  <c r="E957" i="1"/>
  <c r="J957" i="1" s="1"/>
  <c r="E958" i="1"/>
  <c r="E959" i="1"/>
  <c r="J959" i="1" s="1"/>
  <c r="E960" i="1"/>
  <c r="J960" i="1" s="1"/>
  <c r="E961" i="1"/>
  <c r="J961" i="1" s="1"/>
  <c r="E962" i="1"/>
  <c r="E963" i="1"/>
  <c r="J963" i="1" s="1"/>
  <c r="E964" i="1"/>
  <c r="J964" i="1" s="1"/>
  <c r="E965" i="1"/>
  <c r="J965" i="1" s="1"/>
  <c r="E966" i="1"/>
  <c r="J966" i="1" s="1"/>
  <c r="E967" i="1"/>
  <c r="J967" i="1" s="1"/>
  <c r="E968" i="1"/>
  <c r="J968" i="1" s="1"/>
  <c r="E969" i="1"/>
  <c r="J969" i="1" s="1"/>
  <c r="E970" i="1"/>
  <c r="J970" i="1" s="1"/>
  <c r="E971" i="1"/>
  <c r="J971" i="1" s="1"/>
  <c r="E972" i="1"/>
  <c r="J972" i="1" s="1"/>
  <c r="E973" i="1"/>
  <c r="J973" i="1" s="1"/>
  <c r="E974" i="1"/>
  <c r="J974" i="1" s="1"/>
  <c r="E975" i="1"/>
  <c r="J975" i="1" s="1"/>
  <c r="E976" i="1"/>
  <c r="J976" i="1" s="1"/>
  <c r="E977" i="1"/>
  <c r="J977" i="1" s="1"/>
  <c r="E978" i="1"/>
  <c r="J978" i="1" s="1"/>
  <c r="E979" i="1"/>
  <c r="J979" i="1" s="1"/>
  <c r="E980" i="1"/>
  <c r="J980" i="1" s="1"/>
  <c r="E981" i="1"/>
  <c r="J981" i="1" s="1"/>
  <c r="E982" i="1"/>
  <c r="J982" i="1" s="1"/>
  <c r="E983" i="1"/>
  <c r="J983" i="1" s="1"/>
  <c r="E984" i="1"/>
  <c r="J984" i="1" s="1"/>
  <c r="E985" i="1"/>
  <c r="J985" i="1" s="1"/>
  <c r="E986" i="1"/>
  <c r="E987" i="1"/>
  <c r="J987" i="1" s="1"/>
  <c r="E988" i="1"/>
  <c r="J988" i="1" s="1"/>
  <c r="E989" i="1"/>
  <c r="J989" i="1" s="1"/>
  <c r="E990" i="1"/>
  <c r="J990" i="1" s="1"/>
  <c r="E991" i="1"/>
  <c r="J991" i="1" s="1"/>
  <c r="E992" i="1"/>
  <c r="J992" i="1" s="1"/>
  <c r="E993" i="1"/>
  <c r="J993" i="1" s="1"/>
  <c r="E994" i="1"/>
  <c r="E995" i="1"/>
  <c r="J995" i="1" s="1"/>
  <c r="E996" i="1"/>
  <c r="J996" i="1" s="1"/>
  <c r="E997" i="1"/>
  <c r="J997" i="1" s="1"/>
  <c r="E998" i="1"/>
  <c r="J998" i="1" s="1"/>
  <c r="E999" i="1"/>
  <c r="J999" i="1" s="1"/>
  <c r="E1000" i="1"/>
  <c r="J1000" i="1" s="1"/>
  <c r="E1001" i="1"/>
  <c r="J1001" i="1" s="1"/>
  <c r="E1002" i="1"/>
  <c r="J1002" i="1" s="1"/>
  <c r="E1003" i="1"/>
  <c r="J1003" i="1" s="1"/>
  <c r="E1004" i="1"/>
  <c r="J1004" i="1" s="1"/>
  <c r="E1005" i="1"/>
  <c r="J1005" i="1" s="1"/>
  <c r="E1006" i="1"/>
  <c r="J1006" i="1" s="1"/>
  <c r="E1007" i="1"/>
  <c r="J1007" i="1" s="1"/>
  <c r="E1008" i="1"/>
  <c r="J1008" i="1" s="1"/>
  <c r="E1009" i="1"/>
  <c r="J1009" i="1" s="1"/>
  <c r="E1010" i="1"/>
  <c r="J1010" i="1" s="1"/>
  <c r="E1011" i="1"/>
  <c r="J1011" i="1" s="1"/>
  <c r="E1012" i="1"/>
  <c r="J1012" i="1" s="1"/>
  <c r="E1013" i="1"/>
  <c r="J1013" i="1" s="1"/>
  <c r="E1014" i="1"/>
  <c r="J1014" i="1" s="1"/>
  <c r="E1015" i="1"/>
  <c r="J1015" i="1" s="1"/>
  <c r="E1016" i="1"/>
  <c r="J1016" i="1" s="1"/>
  <c r="E1017" i="1"/>
  <c r="J1017" i="1" s="1"/>
  <c r="E1018" i="1"/>
  <c r="E1019" i="1"/>
  <c r="J1019" i="1" s="1"/>
  <c r="E1020" i="1"/>
  <c r="J1020" i="1" s="1"/>
  <c r="E1021" i="1"/>
  <c r="J1021" i="1" s="1"/>
  <c r="E1022" i="1"/>
  <c r="E1023" i="1"/>
  <c r="J1023" i="1" s="1"/>
  <c r="E1024" i="1"/>
  <c r="J1024" i="1" s="1"/>
  <c r="E1025" i="1"/>
  <c r="J1025" i="1" s="1"/>
  <c r="E1026" i="1"/>
  <c r="J1026" i="1" s="1"/>
  <c r="E1027" i="1"/>
  <c r="J1027" i="1" s="1"/>
  <c r="E1028" i="1"/>
  <c r="J1028" i="1" s="1"/>
  <c r="E1029" i="1"/>
  <c r="J1029" i="1" s="1"/>
  <c r="E1030" i="1"/>
  <c r="J1030" i="1" s="1"/>
  <c r="E1031" i="1"/>
  <c r="J1031" i="1" s="1"/>
  <c r="E1032" i="1"/>
  <c r="J1032" i="1" s="1"/>
  <c r="E1033" i="1"/>
  <c r="J1033" i="1" s="1"/>
  <c r="E1034" i="1"/>
  <c r="J1034" i="1" s="1"/>
  <c r="E1035" i="1"/>
  <c r="J1035" i="1" s="1"/>
  <c r="E1036" i="1"/>
  <c r="J1036" i="1" s="1"/>
  <c r="E1037" i="1"/>
  <c r="J1037" i="1" s="1"/>
  <c r="E1038" i="1"/>
  <c r="J1038" i="1" s="1"/>
  <c r="E1039" i="1"/>
  <c r="J1039" i="1" s="1"/>
  <c r="E1040" i="1"/>
  <c r="J1040" i="1" s="1"/>
  <c r="E1041" i="1"/>
  <c r="J1041" i="1" s="1"/>
  <c r="E1042" i="1"/>
  <c r="E1043" i="1"/>
  <c r="J1043" i="1" s="1"/>
  <c r="E1044" i="1"/>
  <c r="J1044" i="1" s="1"/>
  <c r="E1045" i="1"/>
  <c r="J1045" i="1" s="1"/>
  <c r="E1046" i="1"/>
  <c r="J1046" i="1" s="1"/>
  <c r="E1047" i="1"/>
  <c r="J1047" i="1" s="1"/>
  <c r="E1048" i="1"/>
  <c r="J1048" i="1" s="1"/>
  <c r="E1049" i="1"/>
  <c r="J1049" i="1" s="1"/>
  <c r="E1050" i="1"/>
  <c r="E1051" i="1"/>
  <c r="J1051" i="1" s="1"/>
  <c r="E1052" i="1"/>
  <c r="J1052" i="1" s="1"/>
  <c r="E1053" i="1"/>
  <c r="J1053" i="1" s="1"/>
  <c r="E1054" i="1"/>
  <c r="J1054" i="1" s="1"/>
  <c r="E1055" i="1"/>
  <c r="J1055" i="1" s="1"/>
  <c r="E1056" i="1"/>
  <c r="J1056" i="1" s="1"/>
  <c r="E1057" i="1"/>
  <c r="J1057" i="1" s="1"/>
  <c r="E1058" i="1"/>
  <c r="J1058" i="1" s="1"/>
  <c r="E1059" i="1"/>
  <c r="J1059" i="1" s="1"/>
  <c r="E1060" i="1"/>
  <c r="J1060" i="1" s="1"/>
  <c r="E1061" i="1"/>
  <c r="J1061" i="1" s="1"/>
  <c r="E1062" i="1"/>
  <c r="J1062" i="1" s="1"/>
  <c r="E1063" i="1"/>
  <c r="J1063" i="1" s="1"/>
  <c r="E1064" i="1"/>
  <c r="J1064" i="1" s="1"/>
  <c r="E1065" i="1"/>
  <c r="J1065" i="1" s="1"/>
  <c r="E1066" i="1"/>
  <c r="J1066" i="1" s="1"/>
  <c r="E1067" i="1"/>
  <c r="J1067" i="1" s="1"/>
  <c r="E1068" i="1"/>
  <c r="J1068" i="1" s="1"/>
  <c r="E1069" i="1"/>
  <c r="J1069" i="1" s="1"/>
  <c r="E1070" i="1"/>
  <c r="E1071" i="1"/>
  <c r="J1071" i="1" s="1"/>
  <c r="E1072" i="1"/>
  <c r="J1072" i="1" s="1"/>
  <c r="E1073" i="1"/>
  <c r="J1073" i="1" s="1"/>
  <c r="E1074" i="1"/>
  <c r="J1074" i="1" s="1"/>
  <c r="E1075" i="1"/>
  <c r="J1075" i="1" s="1"/>
  <c r="E1076" i="1"/>
  <c r="J1076" i="1" s="1"/>
  <c r="E1077" i="1"/>
  <c r="J1077" i="1" s="1"/>
  <c r="E1078" i="1"/>
  <c r="J1078" i="1" s="1"/>
  <c r="E1079" i="1"/>
  <c r="J1079" i="1" s="1"/>
  <c r="E1080" i="1"/>
  <c r="J1080" i="1" s="1"/>
  <c r="E1081" i="1"/>
  <c r="J1081" i="1" s="1"/>
  <c r="E1082" i="1"/>
  <c r="E1083" i="1"/>
  <c r="J1083" i="1" s="1"/>
  <c r="E1084" i="1"/>
  <c r="J1084" i="1" s="1"/>
  <c r="E1085" i="1"/>
  <c r="J1085" i="1" s="1"/>
  <c r="E1086" i="1"/>
  <c r="J1086" i="1" s="1"/>
  <c r="E1087" i="1"/>
  <c r="J1087" i="1" s="1"/>
  <c r="E1088" i="1"/>
  <c r="J1088" i="1" s="1"/>
  <c r="E1089" i="1"/>
  <c r="J1089" i="1" s="1"/>
  <c r="E1090" i="1"/>
  <c r="J1090" i="1" s="1"/>
  <c r="E1091" i="1"/>
  <c r="J1091" i="1" s="1"/>
  <c r="E1092" i="1"/>
  <c r="J1092" i="1" s="1"/>
  <c r="E1093" i="1"/>
  <c r="J1093" i="1" s="1"/>
  <c r="E1094" i="1"/>
  <c r="J1094" i="1" s="1"/>
  <c r="E1095" i="1"/>
  <c r="J1095" i="1" s="1"/>
  <c r="E1096" i="1"/>
  <c r="J1096" i="1" s="1"/>
  <c r="E1097" i="1"/>
  <c r="E1098" i="1"/>
  <c r="E1099" i="1"/>
  <c r="J1099" i="1" s="1"/>
  <c r="E1100" i="1"/>
  <c r="J1100" i="1" s="1"/>
  <c r="E1101" i="1"/>
  <c r="J1101" i="1" s="1"/>
  <c r="E1102" i="1"/>
  <c r="J1102" i="1" s="1"/>
  <c r="E1103" i="1"/>
  <c r="J1103" i="1" s="1"/>
  <c r="E1104" i="1"/>
  <c r="J1104" i="1" s="1"/>
  <c r="E1105" i="1"/>
  <c r="J1105" i="1" s="1"/>
  <c r="E1106" i="1"/>
  <c r="J1106" i="1" s="1"/>
  <c r="E1107" i="1"/>
  <c r="J1107" i="1" s="1"/>
  <c r="E1108" i="1"/>
  <c r="J1108" i="1" s="1"/>
  <c r="E1109" i="1"/>
  <c r="J1109" i="1" s="1"/>
  <c r="E1110" i="1"/>
  <c r="J1110" i="1" s="1"/>
  <c r="E1111" i="1"/>
  <c r="J1111" i="1" s="1"/>
  <c r="E1112" i="1"/>
  <c r="J1112" i="1" s="1"/>
  <c r="E1113" i="1"/>
  <c r="J1113" i="1" s="1"/>
  <c r="E1114" i="1"/>
  <c r="J1114" i="1" s="1"/>
  <c r="E1115" i="1"/>
  <c r="J1115" i="1" s="1"/>
  <c r="E1116" i="1"/>
  <c r="J1116" i="1" s="1"/>
  <c r="E1117" i="1"/>
  <c r="J1117" i="1" s="1"/>
  <c r="E1118" i="1"/>
  <c r="E1119" i="1"/>
  <c r="J1119" i="1" s="1"/>
  <c r="E1120" i="1"/>
  <c r="J1120" i="1" s="1"/>
  <c r="E1121" i="1"/>
  <c r="J1121" i="1" s="1"/>
  <c r="E1122" i="1"/>
  <c r="J1122" i="1" s="1"/>
  <c r="E1123" i="1"/>
  <c r="J1123" i="1" s="1"/>
  <c r="E1124" i="1"/>
  <c r="J1124" i="1" s="1"/>
  <c r="E1125" i="1"/>
  <c r="J1125" i="1" s="1"/>
  <c r="E1126" i="1"/>
  <c r="E1127" i="1"/>
  <c r="J1127" i="1" s="1"/>
  <c r="E1128" i="1"/>
  <c r="J1128" i="1" s="1"/>
  <c r="E1129" i="1"/>
  <c r="J1129" i="1" s="1"/>
  <c r="E1130" i="1"/>
  <c r="J1130" i="1" s="1"/>
  <c r="E1131" i="1"/>
  <c r="J1131" i="1" s="1"/>
  <c r="E1132" i="1"/>
  <c r="J1132" i="1" s="1"/>
  <c r="E1133" i="1"/>
  <c r="J1133" i="1" s="1"/>
  <c r="E1134" i="1"/>
  <c r="J1134" i="1" s="1"/>
  <c r="E1135" i="1"/>
  <c r="J1135" i="1" s="1"/>
  <c r="E1136" i="1"/>
  <c r="J1136" i="1" s="1"/>
  <c r="E1137" i="1"/>
  <c r="J1137" i="1" s="1"/>
  <c r="E1138" i="1"/>
  <c r="J1138" i="1" s="1"/>
  <c r="E1139" i="1"/>
  <c r="J1139" i="1" s="1"/>
  <c r="E1140" i="1"/>
  <c r="J1140" i="1" s="1"/>
  <c r="E1141" i="1"/>
  <c r="J1141" i="1" s="1"/>
  <c r="E1142" i="1"/>
  <c r="J1142" i="1" s="1"/>
  <c r="E1143" i="1"/>
  <c r="J1143" i="1" s="1"/>
  <c r="E1144" i="1"/>
  <c r="J1144" i="1" s="1"/>
  <c r="E1145" i="1"/>
  <c r="J1145" i="1" s="1"/>
  <c r="E1146" i="1"/>
  <c r="E1147" i="1"/>
  <c r="J1147" i="1" s="1"/>
  <c r="E1148" i="1"/>
  <c r="J1148" i="1" s="1"/>
  <c r="E1149" i="1"/>
  <c r="J1149" i="1" s="1"/>
  <c r="E1150" i="1"/>
  <c r="E1151" i="1"/>
  <c r="J1151" i="1" s="1"/>
  <c r="E1152" i="1"/>
  <c r="J1152" i="1" s="1"/>
  <c r="E1153" i="1"/>
  <c r="J1153" i="1" s="1"/>
  <c r="E1154" i="1"/>
  <c r="J1154" i="1" s="1"/>
  <c r="E1155" i="1"/>
  <c r="J1155" i="1" s="1"/>
  <c r="E1156" i="1"/>
  <c r="J1156" i="1" s="1"/>
  <c r="E1157" i="1"/>
  <c r="J1157" i="1" s="1"/>
  <c r="E1158" i="1"/>
  <c r="J1158" i="1" s="1"/>
  <c r="E1159" i="1"/>
  <c r="J1159" i="1" s="1"/>
  <c r="E1160" i="1"/>
  <c r="J1160" i="1" s="1"/>
  <c r="E1161" i="1"/>
  <c r="J1161" i="1" s="1"/>
  <c r="E1162" i="1"/>
  <c r="J1162" i="1" s="1"/>
  <c r="E1163" i="1"/>
  <c r="J1163" i="1" s="1"/>
  <c r="E1164" i="1"/>
  <c r="J1164" i="1" s="1"/>
  <c r="E1165" i="1"/>
  <c r="J1165" i="1" s="1"/>
  <c r="E1166" i="1"/>
  <c r="J1166" i="1" s="1"/>
  <c r="E1167" i="1"/>
  <c r="J1167" i="1" s="1"/>
  <c r="E1168" i="1"/>
  <c r="J1168" i="1" s="1"/>
  <c r="E1169" i="1"/>
  <c r="J1169" i="1" s="1"/>
  <c r="E1170" i="1"/>
  <c r="J1170" i="1" s="1"/>
  <c r="E1171" i="1"/>
  <c r="J1171" i="1" s="1"/>
  <c r="E1172" i="1"/>
  <c r="J1172" i="1" s="1"/>
  <c r="E1173" i="1"/>
  <c r="J1173" i="1" s="1"/>
  <c r="E1174" i="1"/>
  <c r="E1175" i="1"/>
  <c r="J1175" i="1" s="1"/>
  <c r="E1176" i="1"/>
  <c r="J1176" i="1" s="1"/>
  <c r="E1177" i="1"/>
  <c r="J1177" i="1" s="1"/>
  <c r="E1178" i="1"/>
  <c r="J1178" i="1" s="1"/>
  <c r="E1179" i="1"/>
  <c r="J1179" i="1" s="1"/>
  <c r="E1180" i="1"/>
  <c r="J1180" i="1" s="1"/>
  <c r="E1181" i="1"/>
  <c r="J1181" i="1" s="1"/>
  <c r="E1182" i="1"/>
  <c r="E1183" i="1"/>
  <c r="J1183" i="1" s="1"/>
  <c r="E1184" i="1"/>
  <c r="J1184" i="1" s="1"/>
  <c r="E1185" i="1"/>
  <c r="J1185" i="1" s="1"/>
  <c r="E1186" i="1"/>
  <c r="J1186" i="1" s="1"/>
  <c r="E1187" i="1"/>
  <c r="J1187" i="1" s="1"/>
  <c r="E1188" i="1"/>
  <c r="J1188" i="1" s="1"/>
  <c r="E1189" i="1"/>
  <c r="J1189" i="1" s="1"/>
  <c r="E1190" i="1"/>
  <c r="J1190" i="1" s="1"/>
  <c r="E1191" i="1"/>
  <c r="J1191" i="1" s="1"/>
  <c r="E1192" i="1"/>
  <c r="J1192" i="1" s="1"/>
  <c r="E1193" i="1"/>
  <c r="J1193" i="1" s="1"/>
  <c r="E1194" i="1"/>
  <c r="J1194" i="1" s="1"/>
  <c r="E1195" i="1"/>
  <c r="J1195" i="1" s="1"/>
  <c r="E1196" i="1"/>
  <c r="J1196" i="1" s="1"/>
  <c r="E1197" i="1"/>
  <c r="J1197" i="1" s="1"/>
  <c r="E1198" i="1"/>
  <c r="J1198" i="1" s="1"/>
  <c r="E1199" i="1"/>
  <c r="J1199" i="1" s="1"/>
  <c r="E1200" i="1"/>
  <c r="J1200" i="1" s="1"/>
  <c r="E1201" i="1"/>
  <c r="J1201" i="1" s="1"/>
  <c r="E1202" i="1"/>
  <c r="J1202" i="1" s="1"/>
  <c r="E1203" i="1"/>
  <c r="J1203" i="1" s="1"/>
  <c r="E1204" i="1"/>
  <c r="J1204" i="1" s="1"/>
  <c r="E1205" i="1"/>
  <c r="J1205" i="1" s="1"/>
  <c r="E1206" i="1"/>
  <c r="E1207" i="1"/>
  <c r="J1207" i="1" s="1"/>
  <c r="E1208" i="1"/>
  <c r="J1208" i="1" s="1"/>
  <c r="E1209" i="1"/>
  <c r="J1209" i="1" s="1"/>
  <c r="E1210" i="1"/>
  <c r="E1211" i="1"/>
  <c r="J1211" i="1" s="1"/>
  <c r="E1212" i="1"/>
  <c r="J1212" i="1" s="1"/>
  <c r="E1213" i="1"/>
  <c r="J1213" i="1" s="1"/>
  <c r="E1214" i="1"/>
  <c r="J1214" i="1" s="1"/>
  <c r="E1215" i="1"/>
  <c r="J1215" i="1" s="1"/>
  <c r="E1216" i="1"/>
  <c r="J1216" i="1" s="1"/>
  <c r="E1217" i="1"/>
  <c r="J1217" i="1" s="1"/>
  <c r="E1218" i="1"/>
  <c r="J1218" i="1" s="1"/>
  <c r="E1219" i="1"/>
  <c r="J1219" i="1" s="1"/>
  <c r="E1220" i="1"/>
  <c r="J1220" i="1" s="1"/>
  <c r="E1221" i="1"/>
  <c r="J1221" i="1" s="1"/>
  <c r="E1222" i="1"/>
  <c r="J1222" i="1" s="1"/>
  <c r="E1223" i="1"/>
  <c r="J1223" i="1" s="1"/>
  <c r="E1224" i="1"/>
  <c r="J1224" i="1" s="1"/>
  <c r="E1225" i="1"/>
  <c r="J1225" i="1" s="1"/>
  <c r="E1226" i="1"/>
  <c r="J1226" i="1" s="1"/>
  <c r="E1227" i="1"/>
  <c r="J1227" i="1" s="1"/>
  <c r="E1228" i="1"/>
  <c r="J1228" i="1" s="1"/>
  <c r="E1229" i="1"/>
  <c r="J1229" i="1" s="1"/>
  <c r="E1230" i="1"/>
  <c r="E1231" i="1"/>
  <c r="J1231" i="1" s="1"/>
  <c r="E1232" i="1"/>
  <c r="J1232" i="1" s="1"/>
  <c r="E1233" i="1"/>
  <c r="J1233" i="1" s="1"/>
  <c r="E1234" i="1"/>
  <c r="J1234" i="1" s="1"/>
  <c r="E1235" i="1"/>
  <c r="J1235" i="1" s="1"/>
  <c r="E1236" i="1"/>
  <c r="J1236" i="1" s="1"/>
  <c r="E1237" i="1"/>
  <c r="J1237" i="1" s="1"/>
  <c r="E1238" i="1"/>
  <c r="E1239" i="1"/>
  <c r="J1239" i="1" s="1"/>
  <c r="E1240" i="1"/>
  <c r="J1240" i="1" s="1"/>
  <c r="E1241" i="1"/>
  <c r="J1241" i="1" s="1"/>
  <c r="E1242" i="1"/>
  <c r="J1242" i="1" s="1"/>
  <c r="E1243" i="1"/>
  <c r="J1243" i="1" s="1"/>
  <c r="E1244" i="1"/>
  <c r="J1244" i="1" s="1"/>
  <c r="E1245" i="1"/>
  <c r="J1245" i="1" s="1"/>
  <c r="E1246" i="1"/>
  <c r="J1246" i="1" s="1"/>
  <c r="E1247" i="1"/>
  <c r="J1247" i="1" s="1"/>
  <c r="E1248" i="1"/>
  <c r="J1248" i="1" s="1"/>
  <c r="E1249" i="1"/>
  <c r="J1249" i="1" s="1"/>
  <c r="E1250" i="1"/>
  <c r="J1250" i="1" s="1"/>
  <c r="E1251" i="1"/>
  <c r="J1251" i="1" s="1"/>
  <c r="E1252" i="1"/>
  <c r="J1252" i="1" s="1"/>
  <c r="E1253" i="1"/>
  <c r="J1253" i="1" s="1"/>
  <c r="E1254" i="1"/>
  <c r="J1254" i="1" s="1"/>
  <c r="E1255" i="1"/>
  <c r="J1255" i="1" s="1"/>
  <c r="E1256" i="1"/>
  <c r="J1256" i="1" s="1"/>
  <c r="E1257" i="1"/>
  <c r="J1257" i="1" s="1"/>
  <c r="E1258" i="1"/>
  <c r="E1259" i="1"/>
  <c r="J1259" i="1" s="1"/>
  <c r="E1260" i="1"/>
  <c r="J1260" i="1" s="1"/>
  <c r="E1261" i="1"/>
  <c r="J1261" i="1" s="1"/>
  <c r="E1262" i="1"/>
  <c r="J1262" i="1" s="1"/>
  <c r="E1263" i="1"/>
  <c r="J1263" i="1" s="1"/>
  <c r="E1264" i="1"/>
  <c r="J1264" i="1" s="1"/>
  <c r="E1265" i="1"/>
  <c r="J1265" i="1" s="1"/>
  <c r="E1266" i="1"/>
  <c r="J1266" i="1" s="1"/>
  <c r="E1267" i="1"/>
  <c r="J1267" i="1" s="1"/>
  <c r="E1268" i="1"/>
  <c r="J1268" i="1" s="1"/>
  <c r="E1269" i="1"/>
  <c r="J1269" i="1" s="1"/>
  <c r="E1270" i="1"/>
  <c r="E1271" i="1"/>
  <c r="J1271" i="1" s="1"/>
  <c r="E1272" i="1"/>
  <c r="J1272" i="1" s="1"/>
  <c r="E1273" i="1"/>
  <c r="J1273" i="1" s="1"/>
  <c r="E1274" i="1"/>
  <c r="J1274" i="1" s="1"/>
  <c r="E1275" i="1"/>
  <c r="J1275" i="1" s="1"/>
  <c r="E1276" i="1"/>
  <c r="J1276" i="1" s="1"/>
  <c r="E1277" i="1"/>
  <c r="J1277" i="1" s="1"/>
  <c r="E1278" i="1"/>
  <c r="J1278" i="1" s="1"/>
  <c r="E1279" i="1"/>
  <c r="J1279" i="1" s="1"/>
  <c r="E1280" i="1"/>
  <c r="J1280" i="1" s="1"/>
  <c r="E1281" i="1"/>
  <c r="J1281" i="1" s="1"/>
  <c r="E1282" i="1"/>
  <c r="J1282" i="1" s="1"/>
  <c r="E1283" i="1"/>
  <c r="J1283" i="1" s="1"/>
  <c r="E1284" i="1"/>
  <c r="J1284" i="1" s="1"/>
  <c r="E1285" i="1"/>
  <c r="J1285" i="1" s="1"/>
  <c r="E1286" i="1"/>
  <c r="J1286" i="1" s="1"/>
  <c r="E1287" i="1"/>
  <c r="J1287" i="1" s="1"/>
  <c r="E1288" i="1"/>
  <c r="J1288" i="1" s="1"/>
  <c r="E1289" i="1"/>
  <c r="J1289" i="1" s="1"/>
  <c r="E1290" i="1"/>
  <c r="E1291" i="1"/>
  <c r="J1291" i="1" s="1"/>
  <c r="E1292" i="1"/>
  <c r="J1292" i="1" s="1"/>
  <c r="E1293" i="1"/>
  <c r="J1293" i="1" s="1"/>
  <c r="E1294" i="1"/>
  <c r="E1295" i="1"/>
  <c r="J1295" i="1" s="1"/>
  <c r="E1296" i="1"/>
  <c r="J1296" i="1" s="1"/>
  <c r="E1297" i="1"/>
  <c r="J1297" i="1" s="1"/>
  <c r="E1298" i="1"/>
  <c r="J1298" i="1" s="1"/>
  <c r="E1299" i="1"/>
  <c r="J1299" i="1" s="1"/>
  <c r="E1300" i="1"/>
  <c r="J1300" i="1" s="1"/>
  <c r="E1301" i="1"/>
  <c r="E1302" i="1"/>
  <c r="E1303" i="1"/>
  <c r="J1303" i="1" s="1"/>
  <c r="E1304" i="1"/>
  <c r="J1304" i="1" s="1"/>
  <c r="E1305" i="1"/>
  <c r="J1305" i="1" s="1"/>
  <c r="E1306" i="1"/>
  <c r="E1307" i="1"/>
  <c r="J1307" i="1" s="1"/>
  <c r="E1308" i="1"/>
  <c r="J1308" i="1" s="1"/>
  <c r="E1309" i="1"/>
  <c r="J1309" i="1" s="1"/>
  <c r="E1310" i="1"/>
  <c r="J1310" i="1" s="1"/>
  <c r="E1311" i="1"/>
  <c r="J1311" i="1" s="1"/>
  <c r="E1312" i="1"/>
  <c r="J1312" i="1" s="1"/>
  <c r="E1313" i="1"/>
  <c r="J1313" i="1" s="1"/>
  <c r="E1314" i="1"/>
  <c r="J1314" i="1" s="1"/>
  <c r="E1315" i="1"/>
  <c r="J1315" i="1" s="1"/>
  <c r="E1316" i="1"/>
  <c r="J1316" i="1" s="1"/>
  <c r="E1317" i="1"/>
  <c r="J1317" i="1" s="1"/>
  <c r="E1318" i="1"/>
  <c r="J1318" i="1" s="1"/>
  <c r="E1319" i="1"/>
  <c r="J1319" i="1" s="1"/>
  <c r="E1320" i="1"/>
  <c r="J1320" i="1" s="1"/>
  <c r="E1321" i="1"/>
  <c r="J1321" i="1" s="1"/>
  <c r="E1322" i="1"/>
  <c r="E1323" i="1"/>
  <c r="J1323" i="1" s="1"/>
  <c r="E1324" i="1"/>
  <c r="J1324" i="1" s="1"/>
  <c r="E1325" i="1"/>
  <c r="J1325" i="1" s="1"/>
  <c r="E1326" i="1"/>
  <c r="E1327" i="1"/>
  <c r="J1327" i="1" s="1"/>
  <c r="E1328" i="1"/>
  <c r="J1328" i="1" s="1"/>
  <c r="E1329" i="1"/>
  <c r="J1329" i="1" s="1"/>
  <c r="E1330" i="1"/>
  <c r="J1330" i="1" s="1"/>
  <c r="E1331" i="1"/>
  <c r="J1331" i="1" s="1"/>
  <c r="E1332" i="1"/>
  <c r="J1332" i="1" s="1"/>
  <c r="E1333" i="1"/>
  <c r="J1333" i="1" s="1"/>
  <c r="E1334" i="1"/>
  <c r="J1334" i="1" s="1"/>
  <c r="E1335" i="1"/>
  <c r="J1335" i="1" s="1"/>
  <c r="E1336" i="1"/>
  <c r="J1336" i="1" s="1"/>
  <c r="E1337" i="1"/>
  <c r="J1337" i="1" s="1"/>
  <c r="E1338" i="1"/>
  <c r="J1338" i="1" s="1"/>
  <c r="E1339" i="1"/>
  <c r="J1339" i="1" s="1"/>
  <c r="E1340" i="1"/>
  <c r="J1340" i="1" s="1"/>
  <c r="E1341" i="1"/>
  <c r="J1341" i="1" s="1"/>
  <c r="E1342" i="1"/>
  <c r="E1343" i="1"/>
  <c r="J1343" i="1" s="1"/>
  <c r="E1344" i="1"/>
  <c r="J1344" i="1" s="1"/>
  <c r="E1345" i="1"/>
  <c r="J1345" i="1" s="1"/>
  <c r="E1346" i="1"/>
  <c r="J1346" i="1" s="1"/>
  <c r="E1347" i="1"/>
  <c r="J1347" i="1" s="1"/>
  <c r="E1348" i="1"/>
  <c r="J1348" i="1" s="1"/>
  <c r="E1349" i="1"/>
  <c r="J1349" i="1" s="1"/>
  <c r="E1350" i="1"/>
  <c r="E1351" i="1"/>
  <c r="J1351" i="1" s="1"/>
  <c r="E1352" i="1"/>
  <c r="J1352" i="1" s="1"/>
  <c r="E1353" i="1"/>
  <c r="J1353" i="1" s="1"/>
  <c r="E1354" i="1"/>
  <c r="J1354" i="1" s="1"/>
  <c r="E1355" i="1"/>
  <c r="J1355" i="1" s="1"/>
  <c r="E1356" i="1"/>
  <c r="J1356" i="1" s="1"/>
  <c r="E1357" i="1"/>
  <c r="J1357" i="1" s="1"/>
  <c r="E1358" i="1"/>
  <c r="J1358" i="1" s="1"/>
  <c r="E1359" i="1"/>
  <c r="J1359" i="1" s="1"/>
  <c r="E1360" i="1"/>
  <c r="J1360" i="1" s="1"/>
  <c r="E1361" i="1"/>
  <c r="J1361" i="1" s="1"/>
  <c r="E1362" i="1"/>
  <c r="J1362" i="1" s="1"/>
  <c r="E1363" i="1"/>
  <c r="J1363" i="1" s="1"/>
  <c r="E1364" i="1"/>
  <c r="J1364" i="1" s="1"/>
  <c r="E1365" i="1"/>
  <c r="J1365" i="1" s="1"/>
  <c r="E1366" i="1"/>
  <c r="E1367" i="1"/>
  <c r="J1367" i="1" s="1"/>
  <c r="E1368" i="1"/>
  <c r="J1368" i="1" s="1"/>
  <c r="E1369" i="1"/>
  <c r="J1369" i="1" s="1"/>
  <c r="E1370" i="1"/>
  <c r="E1371" i="1"/>
  <c r="J1371" i="1" s="1"/>
  <c r="E1372" i="1"/>
  <c r="J1372" i="1" s="1"/>
  <c r="E1373" i="1"/>
  <c r="J1373" i="1" s="1"/>
  <c r="E1374" i="1"/>
  <c r="J1374" i="1" s="1"/>
  <c r="E1375" i="1"/>
  <c r="J1375" i="1" s="1"/>
  <c r="E1376" i="1"/>
  <c r="J1376" i="1" s="1"/>
  <c r="E1377" i="1"/>
  <c r="J1377" i="1" s="1"/>
  <c r="E1378" i="1"/>
  <c r="J1378" i="1" s="1"/>
  <c r="E1379" i="1"/>
  <c r="J1379" i="1" s="1"/>
  <c r="E1380" i="1"/>
  <c r="J1380" i="1" s="1"/>
  <c r="E1381" i="1"/>
  <c r="J1381" i="1" s="1"/>
  <c r="E1382" i="1"/>
  <c r="J1382" i="1" s="1"/>
  <c r="E1383" i="1"/>
  <c r="J1383" i="1" s="1"/>
  <c r="E1384" i="1"/>
  <c r="J1384" i="1" s="1"/>
  <c r="E1385" i="1"/>
  <c r="J1385" i="1" s="1"/>
  <c r="E1386" i="1"/>
  <c r="E1387" i="1"/>
  <c r="J1387" i="1" s="1"/>
  <c r="E1388" i="1"/>
  <c r="J1388" i="1" s="1"/>
  <c r="E1389" i="1"/>
  <c r="J1389" i="1" s="1"/>
  <c r="E1390" i="1"/>
  <c r="E1391" i="1"/>
  <c r="J1391" i="1" s="1"/>
  <c r="E1392" i="1"/>
  <c r="J1392" i="1" s="1"/>
  <c r="E1393" i="1"/>
  <c r="J1393" i="1" s="1"/>
  <c r="E1394" i="1"/>
  <c r="J1394" i="1" s="1"/>
  <c r="E1395" i="1"/>
  <c r="J1395" i="1" s="1"/>
  <c r="E1396" i="1"/>
  <c r="J1396" i="1" s="1"/>
  <c r="E1397" i="1"/>
  <c r="J1397" i="1" s="1"/>
  <c r="E1398" i="1"/>
  <c r="J1398" i="1" s="1"/>
  <c r="E1399" i="1"/>
  <c r="J1399" i="1" s="1"/>
  <c r="E1400" i="1"/>
  <c r="J1400" i="1" s="1"/>
  <c r="E1401" i="1"/>
  <c r="J1401" i="1" s="1"/>
  <c r="E1402" i="1"/>
  <c r="J1402" i="1" s="1"/>
  <c r="E1403" i="1"/>
  <c r="J1403" i="1" s="1"/>
  <c r="E1404" i="1"/>
  <c r="J1404" i="1" s="1"/>
  <c r="E1405" i="1"/>
  <c r="J1405" i="1" s="1"/>
  <c r="E1406" i="1"/>
  <c r="E1407" i="1"/>
  <c r="J1407" i="1" s="1"/>
  <c r="E1408" i="1"/>
  <c r="J1408" i="1" s="1"/>
  <c r="E1409" i="1"/>
  <c r="J1409" i="1" s="1"/>
  <c r="E1410" i="1"/>
  <c r="J1410" i="1" s="1"/>
  <c r="E1411" i="1"/>
  <c r="J1411" i="1" s="1"/>
  <c r="E1412" i="1"/>
  <c r="J1412" i="1" s="1"/>
  <c r="E1413" i="1"/>
  <c r="J1413" i="1" s="1"/>
  <c r="E1414" i="1"/>
  <c r="E1415" i="1"/>
  <c r="J1415" i="1" s="1"/>
  <c r="E1416" i="1"/>
  <c r="J1416" i="1" s="1"/>
  <c r="E1417" i="1"/>
  <c r="J1417" i="1" s="1"/>
  <c r="E1418" i="1"/>
  <c r="J1418" i="1" s="1"/>
  <c r="E1419" i="1"/>
  <c r="J1419" i="1" s="1"/>
  <c r="E1420" i="1"/>
  <c r="J1420" i="1" s="1"/>
  <c r="E1421" i="1"/>
  <c r="J1421" i="1" s="1"/>
  <c r="E1422" i="1"/>
  <c r="J1422" i="1" s="1"/>
  <c r="E1423" i="1"/>
  <c r="J1423" i="1" s="1"/>
  <c r="E1424" i="1"/>
  <c r="J1424" i="1" s="1"/>
  <c r="E1425" i="1"/>
  <c r="J1425" i="1" s="1"/>
  <c r="E1426" i="1"/>
  <c r="J1426" i="1" s="1"/>
  <c r="E1427" i="1"/>
  <c r="J1427" i="1" s="1"/>
  <c r="E1428" i="1"/>
  <c r="J1428" i="1" s="1"/>
  <c r="E1429" i="1"/>
  <c r="E1430" i="1"/>
  <c r="E1431" i="1"/>
  <c r="J1431" i="1" s="1"/>
  <c r="E1432" i="1"/>
  <c r="J1432" i="1" s="1"/>
  <c r="E1433" i="1"/>
  <c r="J1433" i="1" s="1"/>
  <c r="E1434" i="1"/>
  <c r="J1434" i="1" s="1"/>
  <c r="E1435" i="1"/>
  <c r="J1435" i="1" s="1"/>
  <c r="E1436" i="1"/>
  <c r="J1436" i="1" s="1"/>
  <c r="E1437" i="1"/>
  <c r="J1437" i="1" s="1"/>
  <c r="E1438" i="1"/>
  <c r="J1438" i="1" s="1"/>
  <c r="E1439" i="1"/>
  <c r="J1439" i="1" s="1"/>
  <c r="E1440" i="1"/>
  <c r="J1440" i="1" s="1"/>
  <c r="E1441" i="1"/>
  <c r="J1441" i="1" s="1"/>
  <c r="E1442" i="1"/>
  <c r="J1442" i="1" s="1"/>
  <c r="E1443" i="1"/>
  <c r="J1443" i="1" s="1"/>
  <c r="E1444" i="1"/>
  <c r="J1444" i="1" s="1"/>
  <c r="E1445" i="1"/>
  <c r="J1445" i="1" s="1"/>
  <c r="E1446" i="1"/>
  <c r="E1447" i="1"/>
  <c r="J1447" i="1" s="1"/>
  <c r="E1448" i="1"/>
  <c r="J1448" i="1" s="1"/>
  <c r="E1449" i="1"/>
  <c r="J1449" i="1" s="1"/>
  <c r="E1450" i="1"/>
  <c r="E1451" i="1"/>
  <c r="J1451" i="1" s="1"/>
  <c r="E1452" i="1"/>
  <c r="J1452" i="1" s="1"/>
  <c r="E1453" i="1"/>
  <c r="J1453" i="1" s="1"/>
  <c r="E1454" i="1"/>
  <c r="J1454" i="1" s="1"/>
  <c r="E1455" i="1"/>
  <c r="J1455" i="1" s="1"/>
  <c r="E1456" i="1"/>
  <c r="J1456" i="1" s="1"/>
  <c r="E1457" i="1"/>
  <c r="J1457" i="1" s="1"/>
  <c r="E1458" i="1"/>
  <c r="J1458" i="1" s="1"/>
  <c r="E1459" i="1"/>
  <c r="J1459" i="1" s="1"/>
  <c r="E1460" i="1"/>
  <c r="J1460" i="1" s="1"/>
  <c r="E1461" i="1"/>
  <c r="J1461" i="1" s="1"/>
  <c r="E1462" i="1"/>
  <c r="J1462" i="1" s="1"/>
  <c r="E1463" i="1"/>
  <c r="J1463" i="1" s="1"/>
  <c r="E1464" i="1"/>
  <c r="J1464" i="1" s="1"/>
  <c r="E1465" i="1"/>
  <c r="J1465" i="1" s="1"/>
  <c r="E1466" i="1"/>
  <c r="E1467" i="1"/>
  <c r="J1467" i="1" s="1"/>
  <c r="E1468" i="1"/>
  <c r="J1468" i="1" s="1"/>
  <c r="E1469" i="1"/>
  <c r="J1469" i="1" s="1"/>
  <c r="E1470" i="1"/>
  <c r="J1470" i="1" s="1"/>
  <c r="E1471" i="1"/>
  <c r="J1471" i="1" s="1"/>
  <c r="E1472" i="1"/>
  <c r="J1472" i="1" s="1"/>
  <c r="E1473" i="1"/>
  <c r="J1473" i="1" s="1"/>
  <c r="E1474" i="1"/>
  <c r="E1475" i="1"/>
  <c r="J1475" i="1" s="1"/>
  <c r="E1476" i="1"/>
  <c r="J1476" i="1" s="1"/>
  <c r="E1477" i="1"/>
  <c r="J1477" i="1" s="1"/>
  <c r="E1478" i="1"/>
  <c r="J1478" i="1" s="1"/>
  <c r="E1479" i="1"/>
  <c r="J1479" i="1" s="1"/>
  <c r="E1480" i="1"/>
  <c r="J1480" i="1" s="1"/>
  <c r="E1481" i="1"/>
  <c r="J1481" i="1" s="1"/>
  <c r="E1482" i="1"/>
  <c r="J1482" i="1" s="1"/>
  <c r="E1483" i="1"/>
  <c r="J1483" i="1" s="1"/>
  <c r="E1484" i="1"/>
  <c r="J1484" i="1" s="1"/>
  <c r="E1485" i="1"/>
  <c r="J1485" i="1" s="1"/>
  <c r="E1486" i="1"/>
  <c r="J1486" i="1" s="1"/>
  <c r="E1487" i="1"/>
  <c r="J1487" i="1" s="1"/>
  <c r="E1488" i="1"/>
  <c r="J1488" i="1" s="1"/>
  <c r="E1489" i="1"/>
  <c r="J1489" i="1" s="1"/>
  <c r="E1490" i="1"/>
  <c r="E1491" i="1"/>
  <c r="J1491" i="1" s="1"/>
  <c r="E1492" i="1"/>
  <c r="J1492" i="1" s="1"/>
  <c r="E1493" i="1"/>
  <c r="E1494" i="1"/>
  <c r="J1494" i="1" s="1"/>
  <c r="E1495" i="1"/>
  <c r="J1495" i="1" s="1"/>
  <c r="E1496" i="1"/>
  <c r="J1496" i="1" s="1"/>
  <c r="E1497" i="1"/>
  <c r="J1497" i="1" s="1"/>
  <c r="E1498" i="1"/>
  <c r="J1498" i="1" s="1"/>
  <c r="E1499" i="1"/>
  <c r="J1499" i="1" s="1"/>
  <c r="E1500" i="1"/>
  <c r="J1500" i="1" s="1"/>
  <c r="E1501" i="1"/>
  <c r="J1501" i="1" s="1"/>
  <c r="E1502" i="1"/>
  <c r="J1502" i="1" s="1"/>
  <c r="E1503" i="1"/>
  <c r="J1503" i="1" s="1"/>
  <c r="E1504" i="1"/>
  <c r="J1504" i="1" s="1"/>
  <c r="E1505" i="1"/>
  <c r="J1505" i="1" s="1"/>
  <c r="E1506" i="1"/>
  <c r="E1507" i="1"/>
  <c r="J1507" i="1" s="1"/>
  <c r="E1508" i="1"/>
  <c r="J1508" i="1" s="1"/>
  <c r="E1509" i="1"/>
  <c r="J1509" i="1" s="1"/>
  <c r="E1510" i="1"/>
  <c r="E1511" i="1"/>
  <c r="J1511" i="1" s="1"/>
  <c r="E1512" i="1"/>
  <c r="J1512" i="1" s="1"/>
  <c r="E1513" i="1"/>
  <c r="J1513" i="1" s="1"/>
  <c r="E1514" i="1"/>
  <c r="J1514" i="1" s="1"/>
  <c r="E1515" i="1"/>
  <c r="J1515" i="1" s="1"/>
  <c r="E1516" i="1"/>
  <c r="J1516" i="1" s="1"/>
  <c r="E1517" i="1"/>
  <c r="J1517" i="1" s="1"/>
  <c r="E1518" i="1"/>
  <c r="J1518" i="1" s="1"/>
  <c r="E1519" i="1"/>
  <c r="J1519" i="1" s="1"/>
  <c r="E1520" i="1"/>
  <c r="J1520" i="1" s="1"/>
  <c r="E1521" i="1"/>
  <c r="J1521" i="1" s="1"/>
  <c r="E1522" i="1"/>
  <c r="J1522" i="1" s="1"/>
  <c r="E1523" i="1"/>
  <c r="J1523" i="1" s="1"/>
  <c r="E1524" i="1"/>
  <c r="J1524" i="1" s="1"/>
  <c r="E1525" i="1"/>
  <c r="J1525" i="1" s="1"/>
  <c r="E1526" i="1"/>
  <c r="E1527" i="1"/>
  <c r="J1527" i="1" s="1"/>
  <c r="E1528" i="1"/>
  <c r="J1528" i="1" s="1"/>
  <c r="E1529" i="1"/>
  <c r="J1529" i="1" s="1"/>
  <c r="E1530" i="1"/>
  <c r="J1530" i="1" s="1"/>
  <c r="E1531" i="1"/>
  <c r="J1531" i="1" s="1"/>
  <c r="E1532" i="1"/>
  <c r="J1532" i="1" s="1"/>
  <c r="E1533" i="1"/>
  <c r="J1533" i="1" s="1"/>
  <c r="E1534" i="1"/>
  <c r="E1535" i="1"/>
  <c r="J1535" i="1" s="1"/>
  <c r="E1536" i="1"/>
  <c r="J1536" i="1" s="1"/>
  <c r="E1537" i="1"/>
  <c r="J1537" i="1" s="1"/>
  <c r="E1538" i="1"/>
  <c r="J1538" i="1" s="1"/>
  <c r="E1539" i="1"/>
  <c r="J1539" i="1" s="1"/>
  <c r="E1540" i="1"/>
  <c r="J1540" i="1" s="1"/>
  <c r="E1541" i="1"/>
  <c r="J1541" i="1" s="1"/>
  <c r="E1542" i="1"/>
  <c r="J1542" i="1" s="1"/>
  <c r="E1543" i="1"/>
  <c r="J1543" i="1" s="1"/>
  <c r="E1544" i="1"/>
  <c r="J1544" i="1" s="1"/>
  <c r="E1545" i="1"/>
  <c r="J1545" i="1" s="1"/>
  <c r="E1546" i="1"/>
  <c r="J1546" i="1" s="1"/>
  <c r="E1547" i="1"/>
  <c r="J1547" i="1" s="1"/>
  <c r="E1548" i="1"/>
  <c r="J1548" i="1" s="1"/>
  <c r="E1549" i="1"/>
  <c r="J1549" i="1" s="1"/>
  <c r="E1550" i="1"/>
  <c r="E1551" i="1"/>
  <c r="J1551" i="1" s="1"/>
  <c r="E1552" i="1"/>
  <c r="J1552" i="1" s="1"/>
  <c r="E1553" i="1"/>
  <c r="J1553" i="1" s="1"/>
  <c r="E1554" i="1"/>
  <c r="E1555" i="1"/>
  <c r="J1555" i="1" s="1"/>
  <c r="E1556" i="1"/>
  <c r="J1556" i="1" s="1"/>
  <c r="E1557" i="1"/>
  <c r="E1558" i="1"/>
  <c r="J1558" i="1" s="1"/>
  <c r="E1559" i="1"/>
  <c r="J1559" i="1" s="1"/>
  <c r="E1560" i="1"/>
  <c r="J1560" i="1" s="1"/>
  <c r="E1561" i="1"/>
  <c r="J1561" i="1" s="1"/>
  <c r="E1562" i="1"/>
  <c r="J1562" i="1" s="1"/>
  <c r="E1563" i="1"/>
  <c r="J1563" i="1" s="1"/>
  <c r="E1564" i="1"/>
  <c r="J1564" i="1" s="1"/>
  <c r="E1565" i="1"/>
  <c r="J1565" i="1" s="1"/>
  <c r="E1566" i="1"/>
  <c r="E1567" i="1"/>
  <c r="J1567" i="1" s="1"/>
  <c r="E1568" i="1"/>
  <c r="J1568" i="1" s="1"/>
  <c r="E1569" i="1"/>
  <c r="J1569" i="1" s="1"/>
  <c r="E1570" i="1"/>
  <c r="E1571" i="1"/>
  <c r="J1571" i="1" s="1"/>
  <c r="E1572" i="1"/>
  <c r="J1572" i="1" s="1"/>
  <c r="E1573" i="1"/>
  <c r="J1573" i="1" s="1"/>
  <c r="E1574" i="1"/>
  <c r="J1574" i="1" s="1"/>
  <c r="E1575" i="1"/>
  <c r="J1575" i="1" s="1"/>
  <c r="E1576" i="1"/>
  <c r="J1576" i="1" s="1"/>
  <c r="E1577" i="1"/>
  <c r="J1577" i="1" s="1"/>
  <c r="E1578" i="1"/>
  <c r="J1578" i="1" s="1"/>
  <c r="E1579" i="1"/>
  <c r="J1579" i="1" s="1"/>
  <c r="E1580" i="1"/>
  <c r="J1580" i="1" s="1"/>
  <c r="E1581" i="1"/>
  <c r="J1581" i="1" s="1"/>
  <c r="E1582" i="1"/>
  <c r="J1582" i="1" s="1"/>
  <c r="E1583" i="1"/>
  <c r="J1583" i="1" s="1"/>
  <c r="E1584" i="1"/>
  <c r="J1584" i="1" s="1"/>
  <c r="E1585" i="1"/>
  <c r="J1585" i="1" s="1"/>
  <c r="E1586" i="1"/>
  <c r="E1587" i="1"/>
  <c r="J1587" i="1" s="1"/>
  <c r="E1588" i="1"/>
  <c r="J1588" i="1" s="1"/>
  <c r="E1589" i="1"/>
  <c r="J1589" i="1" s="1"/>
  <c r="E1590" i="1"/>
  <c r="J1590" i="1" s="1"/>
  <c r="E1591" i="1"/>
  <c r="J1591" i="1" s="1"/>
  <c r="E1592" i="1"/>
  <c r="J1592" i="1" s="1"/>
  <c r="E1593" i="1"/>
  <c r="J1593" i="1" s="1"/>
  <c r="E1594" i="1"/>
  <c r="E1595" i="1"/>
  <c r="J1595" i="1" s="1"/>
  <c r="E1596" i="1"/>
  <c r="J1596" i="1" s="1"/>
  <c r="E1597" i="1"/>
  <c r="J1597" i="1" s="1"/>
  <c r="E1598" i="1"/>
  <c r="J1598" i="1" s="1"/>
  <c r="E1599" i="1"/>
  <c r="J1599" i="1" s="1"/>
  <c r="E1600" i="1"/>
  <c r="J1600" i="1" s="1"/>
  <c r="E1601" i="1"/>
  <c r="J1601" i="1" s="1"/>
  <c r="E1602" i="1"/>
  <c r="J1602" i="1" s="1"/>
  <c r="E1603" i="1"/>
  <c r="J1603" i="1" s="1"/>
  <c r="E1604" i="1"/>
  <c r="J1604" i="1" s="1"/>
  <c r="E1605" i="1"/>
  <c r="J1605" i="1" s="1"/>
  <c r="E1606" i="1"/>
  <c r="J1606" i="1" s="1"/>
  <c r="E1607" i="1"/>
  <c r="J1607" i="1" s="1"/>
  <c r="E1608" i="1"/>
  <c r="J1608" i="1" s="1"/>
  <c r="E1609" i="1"/>
  <c r="J1609" i="1" s="1"/>
  <c r="E1610" i="1"/>
  <c r="E1611" i="1"/>
  <c r="J1611" i="1" s="1"/>
  <c r="E1612" i="1"/>
  <c r="J1612" i="1" s="1"/>
  <c r="E1613" i="1"/>
  <c r="J1613" i="1" s="1"/>
  <c r="E1614" i="1"/>
  <c r="E1615" i="1"/>
  <c r="J1615" i="1" s="1"/>
  <c r="E1616" i="1"/>
  <c r="J1616" i="1" s="1"/>
  <c r="E1617" i="1"/>
  <c r="J1617" i="1" s="1"/>
  <c r="E1618" i="1"/>
  <c r="J1618" i="1" s="1"/>
  <c r="E1619" i="1"/>
  <c r="J1619" i="1" s="1"/>
  <c r="E1620" i="1"/>
  <c r="J1620" i="1" s="1"/>
  <c r="E1621" i="1"/>
  <c r="E1622" i="1"/>
  <c r="E1623" i="1"/>
  <c r="J1623" i="1" s="1"/>
  <c r="E1624" i="1"/>
  <c r="J1624" i="1" s="1"/>
  <c r="E1625" i="1"/>
  <c r="J1625" i="1" s="1"/>
  <c r="E1626" i="1"/>
  <c r="E1627" i="1"/>
  <c r="J1627" i="1" s="1"/>
  <c r="E1628" i="1"/>
  <c r="J1628" i="1" s="1"/>
  <c r="E1629" i="1"/>
  <c r="J1629" i="1" s="1"/>
  <c r="E1630" i="1"/>
  <c r="J1630" i="1" s="1"/>
  <c r="E1631" i="1"/>
  <c r="J1631" i="1" s="1"/>
  <c r="E1632" i="1"/>
  <c r="J1632" i="1" s="1"/>
  <c r="E1633" i="1"/>
  <c r="J1633" i="1" s="1"/>
  <c r="E1634" i="1"/>
  <c r="J1634" i="1" s="1"/>
  <c r="E1635" i="1"/>
  <c r="J1635" i="1" s="1"/>
  <c r="E1636" i="1"/>
  <c r="J1636" i="1" s="1"/>
  <c r="E1637" i="1"/>
  <c r="J1637" i="1" s="1"/>
  <c r="E1638" i="1"/>
  <c r="J1638" i="1" s="1"/>
  <c r="E1639" i="1"/>
  <c r="J1639" i="1" s="1"/>
  <c r="E1640" i="1"/>
  <c r="J1640" i="1" s="1"/>
  <c r="E1641" i="1"/>
  <c r="J1641" i="1" s="1"/>
  <c r="E1642" i="1"/>
  <c r="E1643" i="1"/>
  <c r="J1643" i="1" s="1"/>
  <c r="E1644" i="1"/>
  <c r="J1644" i="1" s="1"/>
  <c r="E1645" i="1"/>
  <c r="J1645" i="1" s="1"/>
  <c r="E1646" i="1"/>
  <c r="E1647" i="1"/>
  <c r="J1647" i="1" s="1"/>
  <c r="E1648" i="1"/>
  <c r="J1648" i="1" s="1"/>
  <c r="E1649" i="1"/>
  <c r="J1649" i="1" s="1"/>
  <c r="E1650" i="1"/>
  <c r="J1650" i="1" s="1"/>
  <c r="E1651" i="1"/>
  <c r="J1651" i="1" s="1"/>
  <c r="E1652" i="1"/>
  <c r="J1652" i="1" s="1"/>
  <c r="E1653" i="1"/>
  <c r="J1653" i="1" s="1"/>
  <c r="E1654" i="1"/>
  <c r="J1654" i="1" s="1"/>
  <c r="E1655" i="1"/>
  <c r="J1655" i="1" s="1"/>
  <c r="E1656" i="1"/>
  <c r="J1656" i="1" s="1"/>
  <c r="E1657" i="1"/>
  <c r="J1657" i="1" s="1"/>
  <c r="E1658" i="1"/>
  <c r="J1658" i="1" s="1"/>
  <c r="E1659" i="1"/>
  <c r="J1659" i="1" s="1"/>
  <c r="E1660" i="1"/>
  <c r="J1660" i="1" s="1"/>
  <c r="E1661" i="1"/>
  <c r="J1661" i="1" s="1"/>
  <c r="E1662" i="1"/>
  <c r="E1663" i="1"/>
  <c r="J1663" i="1" s="1"/>
  <c r="E1664" i="1"/>
  <c r="J1664" i="1" s="1"/>
  <c r="E1665" i="1"/>
  <c r="J1665" i="1" s="1"/>
  <c r="E1666" i="1"/>
  <c r="J1666" i="1" s="1"/>
  <c r="E1667" i="1"/>
  <c r="J1667" i="1" s="1"/>
  <c r="E1668" i="1"/>
  <c r="J1668" i="1" s="1"/>
  <c r="E1669" i="1"/>
  <c r="J1669" i="1" s="1"/>
  <c r="E1670" i="1"/>
  <c r="E1671" i="1"/>
  <c r="J1671" i="1" s="1"/>
  <c r="E1672" i="1"/>
  <c r="J1672" i="1" s="1"/>
  <c r="E1673" i="1"/>
  <c r="J1673" i="1" s="1"/>
  <c r="E1674" i="1"/>
  <c r="J1674" i="1" s="1"/>
  <c r="E1675" i="1"/>
  <c r="J1675" i="1" s="1"/>
  <c r="E1676" i="1"/>
  <c r="J1676" i="1" s="1"/>
  <c r="E1677" i="1"/>
  <c r="J1677" i="1" s="1"/>
  <c r="E1678" i="1"/>
  <c r="J1678" i="1" s="1"/>
  <c r="E1679" i="1"/>
  <c r="J1679" i="1" s="1"/>
  <c r="E1680" i="1"/>
  <c r="J1680" i="1" s="1"/>
  <c r="E1681" i="1"/>
  <c r="J1681" i="1" s="1"/>
  <c r="E1682" i="1"/>
  <c r="J1682" i="1" s="1"/>
  <c r="E1683" i="1"/>
  <c r="J1683" i="1" s="1"/>
  <c r="E1684" i="1"/>
  <c r="J1684" i="1" s="1"/>
  <c r="E1685" i="1"/>
  <c r="E1686" i="1"/>
  <c r="E1687" i="1"/>
  <c r="J1687" i="1" s="1"/>
  <c r="E1688" i="1"/>
  <c r="J1688" i="1" s="1"/>
  <c r="E1689" i="1"/>
  <c r="J1689" i="1" s="1"/>
  <c r="E1690" i="1"/>
  <c r="J1690" i="1" s="1"/>
  <c r="E1691" i="1"/>
  <c r="J1691" i="1" s="1"/>
  <c r="E1692" i="1"/>
  <c r="J1692" i="1" s="1"/>
  <c r="E1693" i="1"/>
  <c r="J1693" i="1" s="1"/>
  <c r="E1694" i="1"/>
  <c r="J1694" i="1" s="1"/>
  <c r="E1695" i="1"/>
  <c r="J1695" i="1" s="1"/>
  <c r="E1696" i="1"/>
  <c r="J1696" i="1" s="1"/>
  <c r="E1697" i="1"/>
  <c r="J1697" i="1" s="1"/>
  <c r="E1698" i="1"/>
  <c r="J1698" i="1" s="1"/>
  <c r="E1699" i="1"/>
  <c r="J1699" i="1" s="1"/>
  <c r="E1700" i="1"/>
  <c r="J1700" i="1" s="1"/>
  <c r="E1701" i="1"/>
  <c r="J1701" i="1" s="1"/>
  <c r="E1702" i="1"/>
  <c r="E1703" i="1"/>
  <c r="J1703" i="1" s="1"/>
  <c r="E1704" i="1"/>
  <c r="J1704" i="1" s="1"/>
  <c r="E1705" i="1"/>
  <c r="J1705" i="1" s="1"/>
  <c r="E1706" i="1"/>
  <c r="E1707" i="1"/>
  <c r="J1707" i="1" s="1"/>
  <c r="E1708" i="1"/>
  <c r="J1708" i="1" s="1"/>
  <c r="E1709" i="1"/>
  <c r="J1709" i="1" s="1"/>
  <c r="E1710" i="1"/>
  <c r="J1710" i="1" s="1"/>
  <c r="E1711" i="1"/>
  <c r="J1711" i="1" s="1"/>
  <c r="E1712" i="1"/>
  <c r="J1712" i="1" s="1"/>
  <c r="E1713" i="1"/>
  <c r="J1713" i="1" s="1"/>
  <c r="E1714" i="1"/>
  <c r="J1714" i="1" s="1"/>
  <c r="E1715" i="1"/>
  <c r="J1715" i="1" s="1"/>
  <c r="E1716" i="1"/>
  <c r="J1716" i="1" s="1"/>
  <c r="E1717" i="1"/>
  <c r="J1717" i="1" s="1"/>
  <c r="E1718" i="1"/>
  <c r="J1718" i="1" s="1"/>
  <c r="E1719" i="1"/>
  <c r="J1719" i="1" s="1"/>
  <c r="E1720" i="1"/>
  <c r="J1720" i="1" s="1"/>
  <c r="E1721" i="1"/>
  <c r="J1721" i="1" s="1"/>
  <c r="E1722" i="1"/>
  <c r="E1723" i="1"/>
  <c r="J1723" i="1" s="1"/>
  <c r="E1724" i="1"/>
  <c r="J1724" i="1" s="1"/>
  <c r="E1725" i="1"/>
  <c r="J1725" i="1" s="1"/>
  <c r="E1726" i="1"/>
  <c r="J1726" i="1" s="1"/>
  <c r="E1727" i="1"/>
  <c r="J1727" i="1" s="1"/>
  <c r="E1728" i="1"/>
  <c r="J1728" i="1" s="1"/>
  <c r="E1729" i="1"/>
  <c r="J1729" i="1" s="1"/>
  <c r="E1730" i="1"/>
  <c r="E1731" i="1"/>
  <c r="J1731" i="1" s="1"/>
  <c r="E1732" i="1"/>
  <c r="J1732" i="1" s="1"/>
  <c r="E1733" i="1"/>
  <c r="J1733" i="1" s="1"/>
  <c r="E1734" i="1"/>
  <c r="J1734" i="1" s="1"/>
  <c r="E1735" i="1"/>
  <c r="J1735" i="1" s="1"/>
  <c r="E1736" i="1"/>
  <c r="J1736" i="1" s="1"/>
  <c r="E1737" i="1"/>
  <c r="J1737" i="1" s="1"/>
  <c r="E1738" i="1"/>
  <c r="J1738" i="1" s="1"/>
  <c r="E1739" i="1"/>
  <c r="J1739" i="1" s="1"/>
  <c r="E1740" i="1"/>
  <c r="J1740" i="1" s="1"/>
  <c r="E1741" i="1"/>
  <c r="J1741" i="1" s="1"/>
  <c r="E1742" i="1"/>
  <c r="J1742" i="1" s="1"/>
  <c r="E1743" i="1"/>
  <c r="J1743" i="1" s="1"/>
  <c r="E1744" i="1"/>
  <c r="J1744" i="1" s="1"/>
  <c r="E1745" i="1"/>
  <c r="J1745" i="1" s="1"/>
  <c r="E1746" i="1"/>
  <c r="E1747" i="1"/>
  <c r="J1747" i="1" s="1"/>
  <c r="E1748" i="1"/>
  <c r="J1748" i="1" s="1"/>
  <c r="E1749" i="1"/>
  <c r="E1750" i="1"/>
  <c r="J1750" i="1" s="1"/>
  <c r="E1751" i="1"/>
  <c r="J1751" i="1" s="1"/>
  <c r="E1752" i="1"/>
  <c r="J1752" i="1" s="1"/>
  <c r="E1753" i="1"/>
  <c r="J1753" i="1" s="1"/>
  <c r="E1754" i="1"/>
  <c r="J1754" i="1" s="1"/>
  <c r="E1755" i="1"/>
  <c r="J1755" i="1" s="1"/>
  <c r="E1756" i="1"/>
  <c r="J1756" i="1" s="1"/>
  <c r="E1757" i="1"/>
  <c r="J1757" i="1" s="1"/>
  <c r="E1758" i="1"/>
  <c r="J1758" i="1" s="1"/>
  <c r="E1759" i="1"/>
  <c r="J1759" i="1" s="1"/>
  <c r="E1760" i="1"/>
  <c r="J1760" i="1" s="1"/>
  <c r="E1761" i="1"/>
  <c r="J1761" i="1" s="1"/>
  <c r="E1762" i="1"/>
  <c r="E1763" i="1"/>
  <c r="J1763" i="1" s="1"/>
  <c r="E1764" i="1"/>
  <c r="J1764" i="1" s="1"/>
  <c r="E1765" i="1"/>
  <c r="J1765" i="1" s="1"/>
  <c r="E1766" i="1"/>
  <c r="E1767" i="1"/>
  <c r="J1767" i="1" s="1"/>
  <c r="E1768" i="1"/>
  <c r="J1768" i="1" s="1"/>
  <c r="E1769" i="1"/>
  <c r="J1769" i="1" s="1"/>
  <c r="E1770" i="1"/>
  <c r="J1770" i="1" s="1"/>
  <c r="E1771" i="1"/>
  <c r="J1771" i="1" s="1"/>
  <c r="E1772" i="1"/>
  <c r="J1772" i="1" s="1"/>
  <c r="E1773" i="1"/>
  <c r="J1773" i="1" s="1"/>
  <c r="E1774" i="1"/>
  <c r="J1774" i="1" s="1"/>
  <c r="E1775" i="1"/>
  <c r="J1775" i="1" s="1"/>
  <c r="E1776" i="1"/>
  <c r="J1776" i="1" s="1"/>
  <c r="E1777" i="1"/>
  <c r="J1777" i="1" s="1"/>
  <c r="E1778" i="1"/>
  <c r="J1778" i="1" s="1"/>
  <c r="E1779" i="1"/>
  <c r="J1779" i="1" s="1"/>
  <c r="E1780" i="1"/>
  <c r="J1780" i="1" s="1"/>
  <c r="E1781" i="1"/>
  <c r="J1781" i="1" s="1"/>
  <c r="E1782" i="1"/>
  <c r="E1783" i="1"/>
  <c r="J1783" i="1" s="1"/>
  <c r="E1784" i="1"/>
  <c r="J1784" i="1" s="1"/>
  <c r="E1785" i="1"/>
  <c r="J1785" i="1" s="1"/>
  <c r="E1786" i="1"/>
  <c r="J1786" i="1" s="1"/>
  <c r="E1787" i="1"/>
  <c r="J1787" i="1" s="1"/>
  <c r="E1788" i="1"/>
  <c r="J1788" i="1" s="1"/>
  <c r="E1789" i="1"/>
  <c r="J1789" i="1" s="1"/>
  <c r="E1790" i="1"/>
  <c r="E1791" i="1"/>
  <c r="J1791" i="1" s="1"/>
  <c r="E1792" i="1"/>
  <c r="J1792" i="1" s="1"/>
  <c r="E1793" i="1"/>
  <c r="J1793" i="1" s="1"/>
  <c r="E1794" i="1"/>
  <c r="J1794" i="1" s="1"/>
  <c r="E1795" i="1"/>
  <c r="J1795" i="1" s="1"/>
  <c r="E1796" i="1"/>
  <c r="J1796" i="1" s="1"/>
  <c r="E1797" i="1"/>
  <c r="J1797" i="1" s="1"/>
  <c r="E1798" i="1"/>
  <c r="J1798" i="1" s="1"/>
  <c r="E1799" i="1"/>
  <c r="J1799" i="1" s="1"/>
  <c r="E1800" i="1"/>
  <c r="J1800" i="1" s="1"/>
  <c r="E1801" i="1"/>
  <c r="J1801" i="1" s="1"/>
  <c r="E1802" i="1"/>
  <c r="J1802" i="1" s="1"/>
  <c r="E1803" i="1"/>
  <c r="J1803" i="1" s="1"/>
  <c r="E1804" i="1"/>
  <c r="J1804" i="1" s="1"/>
  <c r="E1805" i="1"/>
  <c r="J1805" i="1" s="1"/>
  <c r="E1806" i="1"/>
  <c r="E1807" i="1"/>
  <c r="J1807" i="1" s="1"/>
  <c r="E1808" i="1"/>
  <c r="J1808" i="1" s="1"/>
  <c r="E1809" i="1"/>
  <c r="J1809" i="1" s="1"/>
  <c r="E1810" i="1"/>
  <c r="E1811" i="1"/>
  <c r="J1811" i="1" s="1"/>
  <c r="E1812" i="1"/>
  <c r="J1812" i="1" s="1"/>
  <c r="E1813" i="1"/>
  <c r="E1814" i="1"/>
  <c r="J1814" i="1" s="1"/>
  <c r="E1815" i="1"/>
  <c r="J1815" i="1" s="1"/>
  <c r="E1816" i="1"/>
  <c r="J1816" i="1" s="1"/>
  <c r="E1817" i="1"/>
  <c r="J1817" i="1" s="1"/>
  <c r="E1818" i="1"/>
  <c r="J1818" i="1" s="1"/>
  <c r="E1819" i="1"/>
  <c r="J1819" i="1" s="1"/>
  <c r="E1820" i="1"/>
  <c r="J1820" i="1" s="1"/>
  <c r="E1821" i="1"/>
  <c r="J1821" i="1" s="1"/>
  <c r="E1822" i="1"/>
  <c r="E1823" i="1"/>
  <c r="J1823" i="1" s="1"/>
  <c r="E1824" i="1"/>
  <c r="J1824" i="1" s="1"/>
  <c r="E1825" i="1"/>
  <c r="J1825" i="1" s="1"/>
  <c r="E1826" i="1"/>
  <c r="E1827" i="1"/>
  <c r="J1827" i="1" s="1"/>
  <c r="E1828" i="1"/>
  <c r="J1828" i="1" s="1"/>
  <c r="E1829" i="1"/>
  <c r="J1829" i="1" s="1"/>
  <c r="E1830" i="1"/>
  <c r="J1830" i="1" s="1"/>
  <c r="E1831" i="1"/>
  <c r="J1831" i="1" s="1"/>
  <c r="E1832" i="1"/>
  <c r="J1832" i="1" s="1"/>
  <c r="E1833" i="1"/>
  <c r="J1833" i="1" s="1"/>
  <c r="E1834" i="1"/>
  <c r="J1834" i="1" s="1"/>
  <c r="E1835" i="1"/>
  <c r="J1835" i="1" s="1"/>
  <c r="E1836" i="1"/>
  <c r="J1836" i="1" s="1"/>
  <c r="E1837" i="1"/>
  <c r="J1837" i="1" s="1"/>
  <c r="E1838" i="1"/>
  <c r="J1838" i="1" s="1"/>
  <c r="E1839" i="1"/>
  <c r="J1839" i="1" s="1"/>
  <c r="E1840" i="1"/>
  <c r="J1840" i="1" s="1"/>
  <c r="E1841" i="1"/>
  <c r="J1841" i="1" s="1"/>
  <c r="E1842" i="1"/>
  <c r="E1843" i="1"/>
  <c r="J1843" i="1" s="1"/>
  <c r="E1844" i="1"/>
  <c r="J1844" i="1" s="1"/>
  <c r="E1845" i="1"/>
  <c r="J1845" i="1" s="1"/>
  <c r="E1846" i="1"/>
  <c r="J1846" i="1" s="1"/>
  <c r="E1847" i="1"/>
  <c r="J1847" i="1" s="1"/>
  <c r="E1848" i="1"/>
  <c r="J1848" i="1" s="1"/>
  <c r="E1849" i="1"/>
  <c r="J1849" i="1" s="1"/>
  <c r="E1850" i="1"/>
  <c r="E1851" i="1"/>
  <c r="J1851" i="1" s="1"/>
  <c r="E1852" i="1"/>
  <c r="J1852" i="1" s="1"/>
  <c r="E1853" i="1"/>
  <c r="J1853" i="1" s="1"/>
  <c r="E1854" i="1"/>
  <c r="J1854" i="1" s="1"/>
  <c r="E1855" i="1"/>
  <c r="J1855" i="1" s="1"/>
  <c r="E1856" i="1"/>
  <c r="J1856" i="1" s="1"/>
  <c r="E1857" i="1"/>
  <c r="J1857" i="1" s="1"/>
  <c r="E1858" i="1"/>
  <c r="J1858" i="1" s="1"/>
  <c r="E1859" i="1"/>
  <c r="J1859" i="1" s="1"/>
  <c r="E1860" i="1"/>
  <c r="J1860" i="1" s="1"/>
  <c r="E1861" i="1"/>
  <c r="J1861" i="1" s="1"/>
  <c r="E1862" i="1"/>
  <c r="J1862" i="1" s="1"/>
  <c r="E1863" i="1"/>
  <c r="J1863" i="1" s="1"/>
  <c r="E1864" i="1"/>
  <c r="J1864" i="1" s="1"/>
  <c r="E1865" i="1"/>
  <c r="J1865" i="1" s="1"/>
  <c r="E1866" i="1"/>
  <c r="E1867" i="1"/>
  <c r="J1867" i="1" s="1"/>
  <c r="E1868" i="1"/>
  <c r="J1868" i="1" s="1"/>
  <c r="E1869" i="1"/>
  <c r="J1869" i="1" s="1"/>
  <c r="E1870" i="1"/>
  <c r="E1871" i="1"/>
  <c r="J1871" i="1" s="1"/>
  <c r="E1872" i="1"/>
  <c r="J1872" i="1" s="1"/>
  <c r="E1873" i="1"/>
  <c r="J1873" i="1" s="1"/>
  <c r="E1874" i="1"/>
  <c r="J1874" i="1" s="1"/>
  <c r="E1875" i="1"/>
  <c r="J1875" i="1" s="1"/>
  <c r="E1876" i="1"/>
  <c r="J1876" i="1" s="1"/>
  <c r="E1877" i="1"/>
  <c r="E1878" i="1"/>
  <c r="E1879" i="1"/>
  <c r="J1879" i="1" s="1"/>
  <c r="E1880" i="1"/>
  <c r="J1880" i="1" s="1"/>
  <c r="E1881" i="1"/>
  <c r="J1881" i="1" s="1"/>
  <c r="E1882" i="1"/>
  <c r="E1883" i="1"/>
  <c r="J1883" i="1" s="1"/>
  <c r="E1884" i="1"/>
  <c r="J1884" i="1" s="1"/>
  <c r="E1885" i="1"/>
  <c r="J1885" i="1" s="1"/>
  <c r="E1886" i="1"/>
  <c r="J1886" i="1" s="1"/>
  <c r="E1887" i="1"/>
  <c r="J1887" i="1" s="1"/>
  <c r="E1888" i="1"/>
  <c r="J1888" i="1" s="1"/>
  <c r="E1889" i="1"/>
  <c r="E1890" i="1"/>
  <c r="E1891" i="1"/>
  <c r="J1891" i="1" s="1"/>
  <c r="E1892" i="1"/>
  <c r="J1892" i="1" s="1"/>
  <c r="E1893" i="1"/>
  <c r="J1893" i="1" s="1"/>
  <c r="E1894" i="1"/>
  <c r="E1895" i="1"/>
  <c r="J1895" i="1" s="1"/>
  <c r="E1896" i="1"/>
  <c r="J1896" i="1" s="1"/>
  <c r="E1897" i="1"/>
  <c r="J1897" i="1" s="1"/>
  <c r="E1898" i="1"/>
  <c r="J1898" i="1" s="1"/>
  <c r="E1899" i="1"/>
  <c r="J1899" i="1" s="1"/>
  <c r="E1900" i="1"/>
  <c r="J1900" i="1" s="1"/>
  <c r="E1901" i="1"/>
  <c r="J1901" i="1" s="1"/>
  <c r="E1902" i="1"/>
  <c r="J1902" i="1" s="1"/>
  <c r="E1903" i="1"/>
  <c r="J1903" i="1" s="1"/>
  <c r="E1904" i="1"/>
  <c r="J1904" i="1" s="1"/>
  <c r="E1905" i="1"/>
  <c r="J1905" i="1" s="1"/>
  <c r="E1906" i="1"/>
  <c r="J1906" i="1" s="1"/>
  <c r="E1907" i="1"/>
  <c r="J1907" i="1" s="1"/>
  <c r="E1908" i="1"/>
  <c r="J1908" i="1" s="1"/>
  <c r="E1909" i="1"/>
  <c r="J1909" i="1" s="1"/>
  <c r="E1910" i="1"/>
  <c r="E1911" i="1"/>
  <c r="J1911" i="1" s="1"/>
  <c r="E1912" i="1"/>
  <c r="J1912" i="1" s="1"/>
  <c r="E1913" i="1"/>
  <c r="J1913" i="1" s="1"/>
  <c r="E1914" i="1"/>
  <c r="E1915" i="1"/>
  <c r="J1915" i="1" s="1"/>
  <c r="E1916" i="1"/>
  <c r="J1916" i="1" s="1"/>
  <c r="E1917" i="1"/>
  <c r="J1917" i="1" s="1"/>
  <c r="E1918" i="1"/>
  <c r="J1918" i="1" s="1"/>
  <c r="E1919" i="1"/>
  <c r="J1919" i="1" s="1"/>
  <c r="E1920" i="1"/>
  <c r="J1920" i="1" s="1"/>
  <c r="E1921" i="1"/>
  <c r="E1922" i="1"/>
  <c r="J1922" i="1" s="1"/>
  <c r="E1923" i="1"/>
  <c r="J1923" i="1" s="1"/>
  <c r="E1924" i="1"/>
  <c r="J1924" i="1" s="1"/>
  <c r="E1925" i="1"/>
  <c r="J1925" i="1" s="1"/>
  <c r="E1926" i="1"/>
  <c r="E1927" i="1"/>
  <c r="J1927" i="1" s="1"/>
  <c r="E1928" i="1"/>
  <c r="J1928" i="1" s="1"/>
  <c r="E1929" i="1"/>
  <c r="J1929" i="1" s="1"/>
  <c r="E1930" i="1"/>
  <c r="J1930" i="1" s="1"/>
  <c r="E1931" i="1"/>
  <c r="J1931" i="1" s="1"/>
  <c r="E1932" i="1"/>
  <c r="J1932" i="1" s="1"/>
  <c r="E1933" i="1"/>
  <c r="J1933" i="1" s="1"/>
  <c r="E1934" i="1"/>
  <c r="E1935" i="1"/>
  <c r="J1935" i="1" s="1"/>
  <c r="E1936" i="1"/>
  <c r="J1936" i="1" s="1"/>
  <c r="E1937" i="1"/>
  <c r="J1937" i="1" s="1"/>
  <c r="E1938" i="1"/>
  <c r="J1938" i="1" s="1"/>
  <c r="E1939" i="1"/>
  <c r="J1939" i="1" s="1"/>
  <c r="E1940" i="1"/>
  <c r="J1940" i="1" s="1"/>
  <c r="E1941" i="1"/>
  <c r="J1941" i="1" s="1"/>
  <c r="E1942" i="1"/>
  <c r="J1942" i="1" s="1"/>
  <c r="E1943" i="1"/>
  <c r="J1943" i="1" s="1"/>
  <c r="E1944" i="1"/>
  <c r="J1944" i="1" s="1"/>
  <c r="E1945" i="1"/>
  <c r="J1945" i="1" s="1"/>
  <c r="E1946" i="1"/>
  <c r="J1946" i="1" s="1"/>
  <c r="E1947" i="1"/>
  <c r="J1947" i="1" s="1"/>
  <c r="E1948" i="1"/>
  <c r="J1948" i="1" s="1"/>
  <c r="E1949" i="1"/>
  <c r="J1949" i="1" s="1"/>
  <c r="E1950" i="1"/>
  <c r="E1951" i="1"/>
  <c r="J1951" i="1" s="1"/>
  <c r="E1952" i="1"/>
  <c r="J1952" i="1" s="1"/>
  <c r="E1953" i="1"/>
  <c r="E1954" i="1"/>
  <c r="J1954" i="1" s="1"/>
  <c r="E1955" i="1"/>
  <c r="J1955" i="1" s="1"/>
  <c r="E1956" i="1"/>
  <c r="J1956" i="1" s="1"/>
  <c r="E1957" i="1"/>
  <c r="J1957" i="1" s="1"/>
  <c r="E1958" i="1"/>
  <c r="J1958" i="1" s="1"/>
  <c r="E1959" i="1"/>
  <c r="J1959" i="1" s="1"/>
  <c r="E1960" i="1"/>
  <c r="J1960" i="1" s="1"/>
  <c r="E1961" i="1"/>
  <c r="J1961" i="1" s="1"/>
  <c r="E1962" i="1"/>
  <c r="J1962" i="1" s="1"/>
  <c r="E1963" i="1"/>
  <c r="J1963" i="1" s="1"/>
  <c r="E1964" i="1"/>
  <c r="J1964" i="1" s="1"/>
  <c r="E1965" i="1"/>
  <c r="J1965" i="1" s="1"/>
  <c r="E1966" i="1"/>
  <c r="E1967" i="1"/>
  <c r="J1967" i="1" s="1"/>
  <c r="E1968" i="1"/>
  <c r="J1968" i="1" s="1"/>
  <c r="E1969" i="1"/>
  <c r="J1969" i="1" s="1"/>
  <c r="E1970" i="1"/>
  <c r="E1971" i="1"/>
  <c r="J1971" i="1" s="1"/>
  <c r="E1972" i="1"/>
  <c r="J1972" i="1" s="1"/>
  <c r="E1973" i="1"/>
  <c r="J1973" i="1" s="1"/>
  <c r="E1974" i="1"/>
  <c r="J1974" i="1" s="1"/>
  <c r="E1975" i="1"/>
  <c r="J1975" i="1" s="1"/>
  <c r="E1976" i="1"/>
  <c r="J1976" i="1" s="1"/>
  <c r="E1977" i="1"/>
  <c r="J1977" i="1" s="1"/>
  <c r="E1978" i="1"/>
  <c r="J1978" i="1" s="1"/>
  <c r="E1979" i="1"/>
  <c r="J1979" i="1" s="1"/>
  <c r="E1980" i="1"/>
  <c r="J1980" i="1" s="1"/>
  <c r="E1981" i="1"/>
  <c r="J1981" i="1" s="1"/>
  <c r="E1982" i="1"/>
  <c r="J1982" i="1" s="1"/>
  <c r="E1983" i="1"/>
  <c r="J1983" i="1" s="1"/>
  <c r="E1984" i="1"/>
  <c r="J1984" i="1" s="1"/>
  <c r="E1985" i="1"/>
  <c r="E1986" i="1"/>
  <c r="J1986" i="1" s="1"/>
  <c r="E1987" i="1"/>
  <c r="J1987" i="1" s="1"/>
  <c r="E1988" i="1"/>
  <c r="J1988" i="1" s="1"/>
  <c r="E1989" i="1"/>
  <c r="J1989" i="1" s="1"/>
  <c r="E1990" i="1"/>
  <c r="E1991" i="1"/>
  <c r="J1991" i="1" s="1"/>
  <c r="E1992" i="1"/>
  <c r="J1992" i="1" s="1"/>
  <c r="E1993" i="1"/>
  <c r="J1993" i="1" s="1"/>
  <c r="E1994" i="1"/>
  <c r="J1994" i="1" s="1"/>
  <c r="E1995" i="1"/>
  <c r="J1995" i="1" s="1"/>
  <c r="E1996" i="1"/>
  <c r="J1996" i="1" s="1"/>
  <c r="E1997" i="1"/>
  <c r="J1997" i="1" s="1"/>
  <c r="E1998" i="1"/>
  <c r="J1998" i="1" s="1"/>
  <c r="E1999" i="1"/>
  <c r="J1999" i="1" s="1"/>
  <c r="E2000" i="1"/>
  <c r="J2000" i="1" s="1"/>
  <c r="E2001" i="1"/>
  <c r="J2001" i="1" s="1"/>
  <c r="E2002" i="1"/>
  <c r="J2002" i="1" s="1"/>
  <c r="E2003" i="1"/>
  <c r="J2003" i="1" s="1"/>
  <c r="E2004" i="1"/>
  <c r="J2004" i="1" s="1"/>
  <c r="E2005" i="1"/>
  <c r="J2005" i="1" s="1"/>
  <c r="E2006" i="1"/>
  <c r="E2007" i="1"/>
  <c r="J2007" i="1" s="1"/>
  <c r="E2008" i="1"/>
  <c r="J2008" i="1" s="1"/>
  <c r="E2009" i="1"/>
  <c r="J2009" i="1" s="1"/>
  <c r="E2010" i="1"/>
  <c r="E2011" i="1"/>
  <c r="J2011" i="1" s="1"/>
  <c r="E2012" i="1"/>
  <c r="J2012" i="1" s="1"/>
  <c r="E2013" i="1"/>
  <c r="J2013" i="1" s="1"/>
  <c r="E2014" i="1"/>
  <c r="J2014" i="1" s="1"/>
  <c r="E2015" i="1"/>
  <c r="J2015" i="1" s="1"/>
  <c r="E2016" i="1"/>
  <c r="J2016" i="1" s="1"/>
  <c r="E2017" i="1"/>
  <c r="E2018" i="1"/>
  <c r="E2019" i="1"/>
  <c r="J2019" i="1" s="1"/>
  <c r="E2020" i="1"/>
  <c r="J2020" i="1" s="1"/>
  <c r="E2021" i="1"/>
  <c r="J2021" i="1" s="1"/>
  <c r="E2022" i="1"/>
  <c r="E2023" i="1"/>
  <c r="J2023" i="1" s="1"/>
  <c r="E2024" i="1"/>
  <c r="J2024" i="1" s="1"/>
  <c r="E2025" i="1"/>
  <c r="J2025" i="1" s="1"/>
  <c r="E2026" i="1"/>
  <c r="J2026" i="1" s="1"/>
  <c r="E2027" i="1"/>
  <c r="J2027" i="1" s="1"/>
  <c r="E2028" i="1"/>
  <c r="J2028" i="1" s="1"/>
  <c r="E2029" i="1"/>
  <c r="J2029" i="1" s="1"/>
  <c r="E2030" i="1"/>
  <c r="J2030" i="1" s="1"/>
  <c r="E2031" i="1"/>
  <c r="J2031" i="1" s="1"/>
  <c r="E2032" i="1"/>
  <c r="J2032" i="1" s="1"/>
  <c r="E2033" i="1"/>
  <c r="J2033" i="1" s="1"/>
  <c r="E2034" i="1"/>
  <c r="J2034" i="1" s="1"/>
  <c r="E2035" i="1"/>
  <c r="J2035" i="1" s="1"/>
  <c r="E2036" i="1"/>
  <c r="J2036" i="1" s="1"/>
  <c r="E2037" i="1"/>
  <c r="J2037" i="1" s="1"/>
  <c r="E2038" i="1"/>
  <c r="E2039" i="1"/>
  <c r="J2039" i="1" s="1"/>
  <c r="E2040" i="1"/>
  <c r="J2040" i="1" s="1"/>
  <c r="E2041" i="1"/>
  <c r="J2041" i="1" s="1"/>
  <c r="E2042" i="1"/>
  <c r="E2043" i="1"/>
  <c r="J2043" i="1" s="1"/>
  <c r="E2044" i="1"/>
  <c r="J2044" i="1" s="1"/>
  <c r="E2045" i="1"/>
  <c r="J2045" i="1" s="1"/>
  <c r="E2046" i="1"/>
  <c r="J2046" i="1" s="1"/>
  <c r="E2047" i="1"/>
  <c r="J2047" i="1" s="1"/>
  <c r="E2048" i="1"/>
  <c r="J2048" i="1" s="1"/>
  <c r="E2049" i="1"/>
  <c r="E2050" i="1"/>
  <c r="J2050" i="1" s="1"/>
  <c r="E2051" i="1"/>
  <c r="J2051" i="1" s="1"/>
  <c r="E2052" i="1"/>
  <c r="J2052" i="1" s="1"/>
  <c r="E2053" i="1"/>
  <c r="J2053" i="1" s="1"/>
  <c r="E2054" i="1"/>
  <c r="E2055" i="1"/>
  <c r="J2055" i="1" s="1"/>
  <c r="E2056" i="1"/>
  <c r="J2056" i="1" s="1"/>
  <c r="E2057" i="1"/>
  <c r="J2057" i="1" s="1"/>
  <c r="E2058" i="1"/>
  <c r="J2058" i="1" s="1"/>
  <c r="E2059" i="1"/>
  <c r="J2059" i="1" s="1"/>
  <c r="E2060" i="1"/>
  <c r="J2060" i="1" s="1"/>
  <c r="E2061" i="1"/>
  <c r="J2061" i="1" s="1"/>
  <c r="E2062" i="1"/>
  <c r="E2063" i="1"/>
  <c r="J2063" i="1" s="1"/>
  <c r="E2064" i="1"/>
  <c r="J2064" i="1" s="1"/>
  <c r="E2065" i="1"/>
  <c r="J2065" i="1" s="1"/>
  <c r="E2066" i="1"/>
  <c r="J2066" i="1" s="1"/>
  <c r="E2067" i="1"/>
  <c r="J2067" i="1" s="1"/>
  <c r="E2068" i="1"/>
  <c r="J2068" i="1" s="1"/>
  <c r="E2069" i="1"/>
  <c r="J2069" i="1" s="1"/>
  <c r="E2070" i="1"/>
  <c r="J2070" i="1" s="1"/>
  <c r="E2071" i="1"/>
  <c r="J2071" i="1" s="1"/>
  <c r="E2072" i="1"/>
  <c r="J2072" i="1" s="1"/>
  <c r="E2073" i="1"/>
  <c r="J2073" i="1" s="1"/>
  <c r="E2074" i="1"/>
  <c r="J2074" i="1" s="1"/>
  <c r="E2075" i="1"/>
  <c r="J2075" i="1" s="1"/>
  <c r="E2076" i="1"/>
  <c r="J2076" i="1" s="1"/>
  <c r="E2077" i="1"/>
  <c r="J2077" i="1" s="1"/>
  <c r="E2078" i="1"/>
  <c r="E2079" i="1"/>
  <c r="J2079" i="1" s="1"/>
  <c r="E2080" i="1"/>
  <c r="J2080" i="1" s="1"/>
  <c r="E2081" i="1"/>
  <c r="E2082" i="1"/>
  <c r="J2082" i="1" s="1"/>
  <c r="E2083" i="1"/>
  <c r="J2083" i="1" s="1"/>
  <c r="E2084" i="1"/>
  <c r="J2084" i="1" s="1"/>
  <c r="E2085" i="1"/>
  <c r="J2085" i="1" s="1"/>
  <c r="E2086" i="1"/>
  <c r="J2086" i="1" s="1"/>
  <c r="E2087" i="1"/>
  <c r="J2087" i="1" s="1"/>
  <c r="E2088" i="1"/>
  <c r="J2088" i="1" s="1"/>
  <c r="E2089" i="1"/>
  <c r="J2089" i="1" s="1"/>
  <c r="E2090" i="1"/>
  <c r="J2090" i="1" s="1"/>
  <c r="E2091" i="1"/>
  <c r="J2091" i="1" s="1"/>
  <c r="E2092" i="1"/>
  <c r="J2092" i="1" s="1"/>
  <c r="E2093" i="1"/>
  <c r="J2093" i="1" s="1"/>
  <c r="E2094" i="1"/>
  <c r="E2095" i="1"/>
  <c r="J2095" i="1" s="1"/>
  <c r="E2096" i="1"/>
  <c r="J2096" i="1" s="1"/>
  <c r="E2097" i="1"/>
  <c r="J2097" i="1" s="1"/>
  <c r="E2098" i="1"/>
  <c r="E2099" i="1"/>
  <c r="J2099" i="1" s="1"/>
  <c r="E2100" i="1"/>
  <c r="J2100" i="1" s="1"/>
  <c r="E2101" i="1"/>
  <c r="J2101" i="1" s="1"/>
  <c r="E2102" i="1"/>
  <c r="J2102" i="1" s="1"/>
  <c r="E2103" i="1"/>
  <c r="J2103" i="1" s="1"/>
  <c r="E2104" i="1"/>
  <c r="J2104" i="1" s="1"/>
  <c r="E2105" i="1"/>
  <c r="J2105" i="1" s="1"/>
  <c r="E2106" i="1"/>
  <c r="J2106" i="1" s="1"/>
  <c r="E2107" i="1"/>
  <c r="J2107" i="1" s="1"/>
  <c r="E2108" i="1"/>
  <c r="J2108" i="1" s="1"/>
  <c r="E2109" i="1"/>
  <c r="J2109" i="1" s="1"/>
  <c r="E2110" i="1"/>
  <c r="J2110" i="1" s="1"/>
  <c r="E2111" i="1"/>
  <c r="J2111" i="1" s="1"/>
  <c r="E2112" i="1"/>
  <c r="J2112" i="1" s="1"/>
  <c r="E2113" i="1"/>
  <c r="E2114" i="1"/>
  <c r="J2114" i="1" s="1"/>
  <c r="E2115" i="1"/>
  <c r="J2115" i="1" s="1"/>
  <c r="E2116" i="1"/>
  <c r="J2116" i="1" s="1"/>
  <c r="E2117" i="1"/>
  <c r="J2117" i="1" s="1"/>
  <c r="E2118" i="1"/>
  <c r="E2119" i="1"/>
  <c r="J2119" i="1" s="1"/>
  <c r="E2120" i="1"/>
  <c r="J2120" i="1" s="1"/>
  <c r="E2121" i="1"/>
  <c r="J2121" i="1" s="1"/>
  <c r="E2122" i="1"/>
  <c r="J2122" i="1" s="1"/>
  <c r="E2123" i="1"/>
  <c r="J2123" i="1" s="1"/>
  <c r="E2124" i="1"/>
  <c r="J2124" i="1" s="1"/>
  <c r="E2125" i="1"/>
  <c r="J2125" i="1" s="1"/>
  <c r="E2126" i="1"/>
  <c r="J2126" i="1" s="1"/>
  <c r="E2127" i="1"/>
  <c r="J2127" i="1" s="1"/>
  <c r="E2128" i="1"/>
  <c r="J2128" i="1" s="1"/>
  <c r="E2129" i="1"/>
  <c r="J2129" i="1" s="1"/>
  <c r="E2130" i="1"/>
  <c r="J2130" i="1" s="1"/>
  <c r="E2131" i="1"/>
  <c r="J2131" i="1" s="1"/>
  <c r="E2132" i="1"/>
  <c r="J2132" i="1" s="1"/>
  <c r="E2133" i="1"/>
  <c r="J2133" i="1" s="1"/>
  <c r="E2134" i="1"/>
  <c r="E2135" i="1"/>
  <c r="J2135" i="1" s="1"/>
  <c r="E2136" i="1"/>
  <c r="J2136" i="1" s="1"/>
  <c r="E2137" i="1"/>
  <c r="J2137" i="1" s="1"/>
  <c r="E2138" i="1"/>
  <c r="E2139" i="1"/>
  <c r="J2139" i="1" s="1"/>
  <c r="E2140" i="1"/>
  <c r="J2140" i="1" s="1"/>
  <c r="E2141" i="1"/>
  <c r="J2141" i="1" s="1"/>
  <c r="E2142" i="1"/>
  <c r="J2142" i="1" s="1"/>
  <c r="E2143" i="1"/>
  <c r="J2143" i="1" s="1"/>
  <c r="E2144" i="1"/>
  <c r="J2144" i="1" s="1"/>
  <c r="E2145" i="1"/>
  <c r="E2146" i="1"/>
  <c r="E2147" i="1"/>
  <c r="J2147" i="1" s="1"/>
  <c r="E2148" i="1"/>
  <c r="J2148" i="1" s="1"/>
  <c r="E2149" i="1"/>
  <c r="J2149" i="1" s="1"/>
  <c r="E2150" i="1"/>
  <c r="E2151" i="1"/>
  <c r="J2151" i="1" s="1"/>
  <c r="E2152" i="1"/>
  <c r="J2152" i="1" s="1"/>
  <c r="E2153" i="1"/>
  <c r="J2153" i="1" s="1"/>
  <c r="E2154" i="1"/>
  <c r="J2154" i="1" s="1"/>
  <c r="E2155" i="1"/>
  <c r="J2155" i="1" s="1"/>
  <c r="E2156" i="1"/>
  <c r="J2156" i="1" s="1"/>
  <c r="E2157" i="1"/>
  <c r="J2157" i="1" s="1"/>
  <c r="E2158" i="1"/>
  <c r="J2158" i="1" s="1"/>
  <c r="E2159" i="1"/>
  <c r="J2159" i="1" s="1"/>
  <c r="E2160" i="1"/>
  <c r="J2160" i="1" s="1"/>
  <c r="E2161" i="1"/>
  <c r="J2161" i="1" s="1"/>
  <c r="E2162" i="1"/>
  <c r="J2162" i="1" s="1"/>
  <c r="E2163" i="1"/>
  <c r="J2163" i="1" s="1"/>
  <c r="E2164" i="1"/>
  <c r="J2164" i="1" s="1"/>
  <c r="E2165" i="1"/>
  <c r="J2165" i="1" s="1"/>
  <c r="E2166" i="1"/>
  <c r="E2167" i="1"/>
  <c r="J2167" i="1" s="1"/>
  <c r="E2168" i="1"/>
  <c r="J2168" i="1" s="1"/>
  <c r="E2169" i="1"/>
  <c r="J2169" i="1" s="1"/>
  <c r="E2170" i="1"/>
  <c r="E2171" i="1"/>
  <c r="J2171" i="1" s="1"/>
  <c r="E2172" i="1"/>
  <c r="J2172" i="1" s="1"/>
  <c r="E2173" i="1"/>
  <c r="J2173" i="1" s="1"/>
  <c r="E2174" i="1"/>
  <c r="J2174" i="1" s="1"/>
  <c r="E2175" i="1"/>
  <c r="J2175" i="1" s="1"/>
  <c r="E2176" i="1"/>
  <c r="J2176" i="1" s="1"/>
  <c r="E2177" i="1"/>
  <c r="E2178" i="1"/>
  <c r="J2178" i="1" s="1"/>
  <c r="E2179" i="1"/>
  <c r="J2179" i="1" s="1"/>
  <c r="E2180" i="1"/>
  <c r="J2180" i="1" s="1"/>
  <c r="E2181" i="1"/>
  <c r="J2181" i="1" s="1"/>
  <c r="E2182" i="1"/>
  <c r="E2183" i="1"/>
  <c r="J2183" i="1" s="1"/>
  <c r="E2184" i="1"/>
  <c r="J2184" i="1" s="1"/>
  <c r="E2185" i="1"/>
  <c r="J2185" i="1" s="1"/>
  <c r="E2186" i="1"/>
  <c r="J2186" i="1" s="1"/>
  <c r="E2187" i="1"/>
  <c r="J2187" i="1" s="1"/>
  <c r="E2188" i="1"/>
  <c r="J2188" i="1" s="1"/>
  <c r="E2189" i="1"/>
  <c r="J2189" i="1" s="1"/>
  <c r="E2190" i="1"/>
  <c r="E2191" i="1"/>
  <c r="J2191" i="1" s="1"/>
  <c r="E2192" i="1"/>
  <c r="J2192" i="1" s="1"/>
  <c r="E2193" i="1"/>
  <c r="J2193" i="1" s="1"/>
  <c r="E2194" i="1"/>
  <c r="J2194" i="1" s="1"/>
  <c r="E2195" i="1"/>
  <c r="J2195" i="1" s="1"/>
  <c r="E2196" i="1"/>
  <c r="J2196" i="1" s="1"/>
  <c r="E2197" i="1"/>
  <c r="J2197" i="1" s="1"/>
  <c r="E2198" i="1"/>
  <c r="J2198" i="1" s="1"/>
  <c r="E2199" i="1"/>
  <c r="J2199" i="1" s="1"/>
  <c r="E2200" i="1"/>
  <c r="J2200" i="1" s="1"/>
  <c r="E2201" i="1"/>
  <c r="J2201" i="1" s="1"/>
  <c r="E2202" i="1"/>
  <c r="J2202" i="1" s="1"/>
  <c r="E2203" i="1"/>
  <c r="J2203" i="1" s="1"/>
  <c r="E2204" i="1"/>
  <c r="J2204" i="1" s="1"/>
  <c r="E2205" i="1"/>
  <c r="J2205" i="1" s="1"/>
  <c r="E2206" i="1"/>
  <c r="E2207" i="1"/>
  <c r="J2207" i="1" s="1"/>
  <c r="E2208" i="1"/>
  <c r="J2208" i="1" s="1"/>
  <c r="E2209" i="1"/>
  <c r="E2210" i="1"/>
  <c r="J2210" i="1" s="1"/>
  <c r="E2211" i="1"/>
  <c r="J2211" i="1" s="1"/>
  <c r="E2212" i="1"/>
  <c r="J2212" i="1" s="1"/>
  <c r="E2213" i="1"/>
  <c r="J2213" i="1" s="1"/>
  <c r="E2214" i="1"/>
  <c r="J2214" i="1" s="1"/>
  <c r="E2215" i="1"/>
  <c r="J2215" i="1" s="1"/>
  <c r="E2216" i="1"/>
  <c r="J2216" i="1" s="1"/>
  <c r="E2217" i="1"/>
  <c r="J2217" i="1" s="1"/>
  <c r="E2218" i="1"/>
  <c r="J2218" i="1" s="1"/>
  <c r="E2219" i="1"/>
  <c r="J2219" i="1" s="1"/>
  <c r="E2220" i="1"/>
  <c r="J2220" i="1" s="1"/>
  <c r="E2221" i="1"/>
  <c r="J2221" i="1" s="1"/>
  <c r="E2222" i="1"/>
  <c r="E2223" i="1"/>
  <c r="J2223" i="1" s="1"/>
  <c r="E2224" i="1"/>
  <c r="J2224" i="1" s="1"/>
  <c r="E2225" i="1"/>
  <c r="J2225" i="1" s="1"/>
  <c r="E2226" i="1"/>
  <c r="E2227" i="1"/>
  <c r="J2227" i="1" s="1"/>
  <c r="E2228" i="1"/>
  <c r="J2228" i="1" s="1"/>
  <c r="E2229" i="1"/>
  <c r="J2229" i="1" s="1"/>
  <c r="E2230" i="1"/>
  <c r="J2230" i="1" s="1"/>
  <c r="E2231" i="1"/>
  <c r="J2231" i="1" s="1"/>
  <c r="E2232" i="1"/>
  <c r="J2232" i="1" s="1"/>
  <c r="E2233" i="1"/>
  <c r="J2233" i="1" s="1"/>
  <c r="E2234" i="1"/>
  <c r="J2234" i="1" s="1"/>
  <c r="E2235" i="1"/>
  <c r="J2235" i="1" s="1"/>
  <c r="E2236" i="1"/>
  <c r="J2236" i="1" s="1"/>
  <c r="E2237" i="1"/>
  <c r="J2237" i="1" s="1"/>
  <c r="E2238" i="1"/>
  <c r="J2238" i="1" s="1"/>
  <c r="E2239" i="1"/>
  <c r="J2239" i="1" s="1"/>
  <c r="E2240" i="1"/>
  <c r="J2240" i="1" s="1"/>
  <c r="E2241" i="1"/>
  <c r="E2242" i="1"/>
  <c r="J2242" i="1" s="1"/>
  <c r="E2243" i="1"/>
  <c r="J2243" i="1" s="1"/>
  <c r="E2244" i="1"/>
  <c r="J2244" i="1" s="1"/>
  <c r="E2245" i="1"/>
  <c r="J2245" i="1" s="1"/>
  <c r="E2246" i="1"/>
  <c r="E2247" i="1"/>
  <c r="J2247" i="1" s="1"/>
  <c r="E2248" i="1"/>
  <c r="J2248" i="1" s="1"/>
  <c r="E2249" i="1"/>
  <c r="J2249" i="1" s="1"/>
  <c r="E2250" i="1"/>
  <c r="J2250" i="1" s="1"/>
  <c r="E2251" i="1"/>
  <c r="J2251" i="1" s="1"/>
  <c r="E2252" i="1"/>
  <c r="J2252" i="1" s="1"/>
  <c r="E2253" i="1"/>
  <c r="J2253" i="1" s="1"/>
  <c r="E2254" i="1"/>
  <c r="J2254" i="1" s="1"/>
  <c r="E2255" i="1"/>
  <c r="J2255" i="1" s="1"/>
  <c r="E2256" i="1"/>
  <c r="J2256" i="1" s="1"/>
  <c r="E2257" i="1"/>
  <c r="J2257" i="1" s="1"/>
  <c r="E2258" i="1"/>
  <c r="J2258" i="1" s="1"/>
  <c r="E2259" i="1"/>
  <c r="J2259" i="1" s="1"/>
  <c r="E2260" i="1"/>
  <c r="J2260" i="1" s="1"/>
  <c r="E2261" i="1"/>
  <c r="J2261" i="1" s="1"/>
  <c r="E2262" i="1"/>
  <c r="E2263" i="1"/>
  <c r="J2263" i="1" s="1"/>
  <c r="E2264" i="1"/>
  <c r="J2264" i="1" s="1"/>
  <c r="E2265" i="1"/>
  <c r="J2265" i="1" s="1"/>
  <c r="E2266" i="1"/>
  <c r="E2267" i="1"/>
  <c r="J2267" i="1" s="1"/>
  <c r="E2268" i="1"/>
  <c r="J2268" i="1" s="1"/>
  <c r="E2269" i="1"/>
  <c r="J2269" i="1" s="1"/>
  <c r="E2270" i="1"/>
  <c r="J2270" i="1" s="1"/>
  <c r="E2271" i="1"/>
  <c r="J2271" i="1" s="1"/>
  <c r="E2272" i="1"/>
  <c r="J2272" i="1" s="1"/>
  <c r="E2273" i="1"/>
  <c r="E2274" i="1"/>
  <c r="E2275" i="1"/>
  <c r="J2275" i="1" s="1"/>
  <c r="E2276" i="1"/>
  <c r="J2276" i="1" s="1"/>
  <c r="E2277" i="1"/>
  <c r="J2277" i="1" s="1"/>
  <c r="E2278" i="1"/>
  <c r="E2279" i="1"/>
  <c r="J2279" i="1" s="1"/>
  <c r="E2280" i="1"/>
  <c r="J2280" i="1" s="1"/>
  <c r="E2281" i="1"/>
  <c r="J2281" i="1" s="1"/>
  <c r="E2282" i="1"/>
  <c r="J2282" i="1" s="1"/>
  <c r="E2283" i="1"/>
  <c r="J2283" i="1" s="1"/>
  <c r="E2284" i="1"/>
  <c r="J2284" i="1" s="1"/>
  <c r="E2285" i="1"/>
  <c r="J2285" i="1" s="1"/>
  <c r="E2286" i="1"/>
  <c r="J2286" i="1" s="1"/>
  <c r="E2287" i="1"/>
  <c r="J2287" i="1" s="1"/>
  <c r="E2288" i="1"/>
  <c r="J2288" i="1" s="1"/>
  <c r="E2289" i="1"/>
  <c r="J2289" i="1" s="1"/>
  <c r="E2290" i="1"/>
  <c r="J2290" i="1" s="1"/>
  <c r="E2291" i="1"/>
  <c r="J2291" i="1" s="1"/>
  <c r="E2292" i="1"/>
  <c r="J2292" i="1" s="1"/>
  <c r="E2293" i="1"/>
  <c r="J2293" i="1" s="1"/>
  <c r="E2294" i="1"/>
  <c r="E2295" i="1"/>
  <c r="J2295" i="1" s="1"/>
  <c r="E2296" i="1"/>
  <c r="J2296" i="1" s="1"/>
  <c r="E2297" i="1"/>
  <c r="J2297" i="1" s="1"/>
  <c r="E2298" i="1"/>
  <c r="E2299" i="1"/>
  <c r="J2299" i="1" s="1"/>
  <c r="E2300" i="1"/>
  <c r="J2300" i="1" s="1"/>
  <c r="E2301" i="1"/>
  <c r="J2301" i="1" s="1"/>
  <c r="E2302" i="1"/>
  <c r="J2302" i="1" s="1"/>
  <c r="E2303" i="1"/>
  <c r="J2303" i="1" s="1"/>
  <c r="E2304" i="1"/>
  <c r="J2304" i="1" s="1"/>
  <c r="E2305" i="1"/>
  <c r="E2306" i="1"/>
  <c r="J2306" i="1" s="1"/>
  <c r="E2307" i="1"/>
  <c r="J2307" i="1" s="1"/>
  <c r="E2308" i="1"/>
  <c r="J2308" i="1" s="1"/>
  <c r="E2309" i="1"/>
  <c r="J2309" i="1" s="1"/>
  <c r="E2310" i="1"/>
  <c r="E2311" i="1"/>
  <c r="J2311" i="1" s="1"/>
  <c r="E2312" i="1"/>
  <c r="J2312" i="1" s="1"/>
  <c r="E2313" i="1"/>
  <c r="J2313" i="1" s="1"/>
  <c r="E2314" i="1"/>
  <c r="J2314" i="1" s="1"/>
  <c r="E2315" i="1"/>
  <c r="J2315" i="1" s="1"/>
  <c r="E2316" i="1"/>
  <c r="J2316" i="1" s="1"/>
  <c r="E2317" i="1"/>
  <c r="J2317" i="1" s="1"/>
  <c r="E2318" i="1"/>
  <c r="E2319" i="1"/>
  <c r="J2319" i="1" s="1"/>
  <c r="E2320" i="1"/>
  <c r="J2320" i="1" s="1"/>
  <c r="E2321" i="1"/>
  <c r="J2321" i="1" s="1"/>
  <c r="E2322" i="1"/>
  <c r="J2322" i="1" s="1"/>
  <c r="E2323" i="1"/>
  <c r="J2323" i="1" s="1"/>
  <c r="E2324" i="1"/>
  <c r="J2324" i="1" s="1"/>
  <c r="E2325" i="1"/>
  <c r="J2325" i="1" s="1"/>
  <c r="E2326" i="1"/>
  <c r="J2326" i="1" s="1"/>
  <c r="E2327" i="1"/>
  <c r="J2327" i="1" s="1"/>
  <c r="E2328" i="1"/>
  <c r="J2328" i="1" s="1"/>
  <c r="E2329" i="1"/>
  <c r="J2329" i="1" s="1"/>
  <c r="E2330" i="1"/>
  <c r="J2330" i="1" s="1"/>
  <c r="E2331" i="1"/>
  <c r="J2331" i="1" s="1"/>
  <c r="E2332" i="1"/>
  <c r="J2332" i="1" s="1"/>
  <c r="E2333" i="1"/>
  <c r="J2333" i="1" s="1"/>
  <c r="E2334" i="1"/>
  <c r="E2335" i="1"/>
  <c r="J2335" i="1" s="1"/>
  <c r="E2336" i="1"/>
  <c r="J2336" i="1" s="1"/>
  <c r="E2337" i="1"/>
  <c r="E2338" i="1"/>
  <c r="J2338" i="1" s="1"/>
  <c r="E2339" i="1"/>
  <c r="J2339" i="1" s="1"/>
  <c r="E2340" i="1"/>
  <c r="J2340" i="1" s="1"/>
  <c r="E2341" i="1"/>
  <c r="J2341" i="1" s="1"/>
  <c r="E2342" i="1"/>
  <c r="J2342" i="1" s="1"/>
  <c r="E2343" i="1"/>
  <c r="J2343" i="1" s="1"/>
  <c r="E2344" i="1"/>
  <c r="J2344" i="1" s="1"/>
  <c r="E2345" i="1"/>
  <c r="J2345" i="1" s="1"/>
  <c r="E2346" i="1"/>
  <c r="J2346" i="1" s="1"/>
  <c r="E2347" i="1"/>
  <c r="J2347" i="1" s="1"/>
  <c r="E2348" i="1"/>
  <c r="J2348" i="1" s="1"/>
  <c r="E2349" i="1"/>
  <c r="J2349" i="1" s="1"/>
  <c r="E2350" i="1"/>
  <c r="E2351" i="1"/>
  <c r="J2351" i="1" s="1"/>
  <c r="E2352" i="1"/>
  <c r="J2352" i="1" s="1"/>
  <c r="E2353" i="1"/>
  <c r="J2353" i="1" s="1"/>
  <c r="E2354" i="1"/>
  <c r="E2355" i="1"/>
  <c r="J2355" i="1" s="1"/>
  <c r="E2356" i="1"/>
  <c r="J2356" i="1" s="1"/>
  <c r="E2357" i="1"/>
  <c r="J2357" i="1" s="1"/>
  <c r="E2358" i="1"/>
  <c r="J2358" i="1" s="1"/>
  <c r="E2359" i="1"/>
  <c r="J2359" i="1" s="1"/>
  <c r="E2360" i="1"/>
  <c r="J2360" i="1" s="1"/>
  <c r="E2361" i="1"/>
  <c r="J2361" i="1" s="1"/>
  <c r="E2362" i="1"/>
  <c r="J2362" i="1" s="1"/>
  <c r="E2363" i="1"/>
  <c r="J2363" i="1" s="1"/>
  <c r="E2364" i="1"/>
  <c r="J2364" i="1" s="1"/>
  <c r="E2365" i="1"/>
  <c r="J2365" i="1" s="1"/>
  <c r="E2366" i="1"/>
  <c r="J2366" i="1" s="1"/>
  <c r="E2367" i="1"/>
  <c r="J2367" i="1" s="1"/>
  <c r="E2368" i="1"/>
  <c r="J2368" i="1" s="1"/>
  <c r="E2369" i="1"/>
  <c r="E2370" i="1"/>
  <c r="J2370" i="1" s="1"/>
  <c r="E2371" i="1"/>
  <c r="J2371" i="1" s="1"/>
  <c r="E2372" i="1"/>
  <c r="J2372" i="1" s="1"/>
  <c r="E2373" i="1"/>
  <c r="J2373" i="1" s="1"/>
  <c r="E2374" i="1"/>
  <c r="E2375" i="1"/>
  <c r="J2375" i="1" s="1"/>
  <c r="E2376" i="1"/>
  <c r="J2376" i="1" s="1"/>
  <c r="E2377" i="1"/>
  <c r="J2377" i="1" s="1"/>
  <c r="E2378" i="1"/>
  <c r="J2378" i="1" s="1"/>
  <c r="E2379" i="1"/>
  <c r="J2379" i="1" s="1"/>
  <c r="E2380" i="1"/>
  <c r="J2380" i="1" s="1"/>
  <c r="E2381" i="1"/>
  <c r="J2381" i="1" s="1"/>
  <c r="E2382" i="1"/>
  <c r="J2382" i="1" s="1"/>
  <c r="E2383" i="1"/>
  <c r="J2383" i="1" s="1"/>
  <c r="E2384" i="1"/>
  <c r="J2384" i="1" s="1"/>
  <c r="E2385" i="1"/>
  <c r="J2385" i="1" s="1"/>
  <c r="E2386" i="1"/>
  <c r="J2386" i="1" s="1"/>
  <c r="E2387" i="1"/>
  <c r="J2387" i="1" s="1"/>
  <c r="E2388" i="1"/>
  <c r="J2388" i="1" s="1"/>
  <c r="E2389" i="1"/>
  <c r="J2389" i="1" s="1"/>
  <c r="E2390" i="1"/>
  <c r="E2391" i="1"/>
  <c r="J2391" i="1" s="1"/>
  <c r="E2392" i="1"/>
  <c r="J2392" i="1" s="1"/>
  <c r="E2393" i="1"/>
  <c r="J2393" i="1" s="1"/>
  <c r="E2394" i="1"/>
  <c r="E2395" i="1"/>
  <c r="J2395" i="1" s="1"/>
  <c r="E2396" i="1"/>
  <c r="J2396" i="1" s="1"/>
  <c r="E2397" i="1"/>
  <c r="J2397" i="1" s="1"/>
  <c r="E2398" i="1"/>
  <c r="J2398" i="1" s="1"/>
  <c r="E2399" i="1"/>
  <c r="J2399" i="1" s="1"/>
  <c r="E2400" i="1"/>
  <c r="J2400" i="1" s="1"/>
  <c r="E2401" i="1"/>
  <c r="E2402" i="1"/>
  <c r="E2403" i="1"/>
  <c r="J2403" i="1" s="1"/>
  <c r="E2404" i="1"/>
  <c r="J2404" i="1" s="1"/>
  <c r="E2405" i="1"/>
  <c r="J2405" i="1" s="1"/>
  <c r="E2406" i="1"/>
  <c r="E2407" i="1"/>
  <c r="J2407" i="1" s="1"/>
  <c r="E2408" i="1"/>
  <c r="J2408" i="1" s="1"/>
  <c r="E2409" i="1"/>
  <c r="J2409" i="1" s="1"/>
  <c r="E2410" i="1"/>
  <c r="J2410" i="1" s="1"/>
  <c r="E2411" i="1"/>
  <c r="J2411" i="1" s="1"/>
  <c r="E2412" i="1"/>
  <c r="J2412" i="1" s="1"/>
  <c r="E2413" i="1"/>
  <c r="J2413" i="1" s="1"/>
  <c r="E2414" i="1"/>
  <c r="J2414" i="1" s="1"/>
  <c r="E2415" i="1"/>
  <c r="J2415" i="1" s="1"/>
  <c r="E2416" i="1"/>
  <c r="J2416" i="1" s="1"/>
  <c r="E2417" i="1"/>
  <c r="J2417" i="1" s="1"/>
  <c r="E2418" i="1"/>
  <c r="J2418" i="1" s="1"/>
  <c r="E2419" i="1"/>
  <c r="J2419" i="1" s="1"/>
  <c r="E2420" i="1"/>
  <c r="J2420" i="1" s="1"/>
  <c r="E2421" i="1"/>
  <c r="J2421" i="1" s="1"/>
  <c r="E2422" i="1"/>
  <c r="E2423" i="1"/>
  <c r="J2423" i="1" s="1"/>
  <c r="E2424" i="1"/>
  <c r="J2424" i="1" s="1"/>
  <c r="E2425" i="1"/>
  <c r="J2425" i="1" s="1"/>
  <c r="E2426" i="1"/>
  <c r="E2427" i="1"/>
  <c r="J2427" i="1" s="1"/>
  <c r="E2428" i="1"/>
  <c r="J2428" i="1" s="1"/>
  <c r="E2429" i="1"/>
  <c r="J2429" i="1" s="1"/>
  <c r="E2430" i="1"/>
  <c r="J2430" i="1" s="1"/>
  <c r="E2431" i="1"/>
  <c r="J2431" i="1" s="1"/>
  <c r="E2432" i="1"/>
  <c r="J2432" i="1" s="1"/>
  <c r="E2433" i="1"/>
  <c r="E2434" i="1"/>
  <c r="J2434" i="1" s="1"/>
  <c r="E2435" i="1"/>
  <c r="J2435" i="1" s="1"/>
  <c r="E2436" i="1"/>
  <c r="J2436" i="1" s="1"/>
  <c r="E2437" i="1"/>
  <c r="J2437" i="1" s="1"/>
  <c r="E2438" i="1"/>
  <c r="E2439" i="1"/>
  <c r="J2439" i="1" s="1"/>
  <c r="E2440" i="1"/>
  <c r="J2440" i="1" s="1"/>
  <c r="E2441" i="1"/>
  <c r="J2441" i="1" s="1"/>
  <c r="E2442" i="1"/>
  <c r="J2442" i="1" s="1"/>
  <c r="E2443" i="1"/>
  <c r="J2443" i="1" s="1"/>
  <c r="E2444" i="1"/>
  <c r="J2444" i="1" s="1"/>
  <c r="E2445" i="1"/>
  <c r="J2445" i="1" s="1"/>
  <c r="E2446" i="1"/>
  <c r="E2447" i="1"/>
  <c r="J2447" i="1" s="1"/>
  <c r="E2448" i="1"/>
  <c r="J2448" i="1" s="1"/>
  <c r="E2449" i="1"/>
  <c r="J2449" i="1" s="1"/>
  <c r="E2450" i="1"/>
  <c r="J2450" i="1" s="1"/>
  <c r="E2451" i="1"/>
  <c r="J2451" i="1" s="1"/>
  <c r="E2452" i="1"/>
  <c r="J2452" i="1" s="1"/>
  <c r="E2453" i="1"/>
  <c r="J2453" i="1" s="1"/>
  <c r="E2454" i="1"/>
  <c r="J2454" i="1" s="1"/>
  <c r="E2455" i="1"/>
  <c r="J2455" i="1" s="1"/>
  <c r="E2456" i="1"/>
  <c r="J2456" i="1" s="1"/>
  <c r="E2457" i="1"/>
  <c r="J2457" i="1" s="1"/>
  <c r="E2458" i="1"/>
  <c r="J2458" i="1" s="1"/>
  <c r="E2459" i="1"/>
  <c r="J2459" i="1" s="1"/>
  <c r="E2460" i="1"/>
  <c r="J2460" i="1" s="1"/>
  <c r="E2461" i="1"/>
  <c r="J2461" i="1" s="1"/>
  <c r="E2462" i="1"/>
  <c r="E2463" i="1"/>
  <c r="J2463" i="1" s="1"/>
  <c r="E2464" i="1"/>
  <c r="J2464" i="1" s="1"/>
  <c r="E2465" i="1"/>
  <c r="E2466" i="1"/>
  <c r="J2466" i="1" s="1"/>
  <c r="E2467" i="1"/>
  <c r="J2467" i="1" s="1"/>
  <c r="E2468" i="1"/>
  <c r="J2468" i="1" s="1"/>
  <c r="E2469" i="1"/>
  <c r="J2469" i="1" s="1"/>
  <c r="E2470" i="1"/>
  <c r="J2470" i="1" s="1"/>
  <c r="E2471" i="1"/>
  <c r="J2471" i="1" s="1"/>
  <c r="E2472" i="1"/>
  <c r="J2472" i="1" s="1"/>
  <c r="E2473" i="1"/>
  <c r="J2473" i="1" s="1"/>
  <c r="E2474" i="1"/>
  <c r="J2474" i="1" s="1"/>
  <c r="E2475" i="1"/>
  <c r="J2475" i="1" s="1"/>
  <c r="E2476" i="1"/>
  <c r="J2476" i="1" s="1"/>
  <c r="E2477" i="1"/>
  <c r="J2477" i="1" s="1"/>
  <c r="E2478" i="1"/>
  <c r="E2479" i="1"/>
  <c r="J2479" i="1" s="1"/>
  <c r="E2480" i="1"/>
  <c r="J2480" i="1" s="1"/>
  <c r="E2481" i="1"/>
  <c r="J2481" i="1" s="1"/>
  <c r="E2482" i="1"/>
  <c r="E2483" i="1"/>
  <c r="J2483" i="1" s="1"/>
  <c r="E2484" i="1"/>
  <c r="J2484" i="1" s="1"/>
  <c r="E2485" i="1"/>
  <c r="J2485" i="1" s="1"/>
  <c r="E2486" i="1"/>
  <c r="J2486" i="1" s="1"/>
  <c r="E2487" i="1"/>
  <c r="J2487" i="1" s="1"/>
  <c r="E2488" i="1"/>
  <c r="J2488" i="1" s="1"/>
  <c r="E2489" i="1"/>
  <c r="J2489" i="1" s="1"/>
  <c r="E2490" i="1"/>
  <c r="J2490" i="1" s="1"/>
  <c r="E2491" i="1"/>
  <c r="J2491" i="1" s="1"/>
  <c r="E2492" i="1"/>
  <c r="J2492" i="1" s="1"/>
  <c r="E2493" i="1"/>
  <c r="J2493" i="1" s="1"/>
  <c r="E2494" i="1"/>
  <c r="J2494" i="1" s="1"/>
  <c r="E2495" i="1"/>
  <c r="J2495" i="1" s="1"/>
  <c r="E2496" i="1"/>
  <c r="J2496" i="1" s="1"/>
  <c r="E2497" i="1"/>
  <c r="E2498" i="1"/>
  <c r="J2498" i="1" s="1"/>
  <c r="E2499" i="1"/>
  <c r="J2499" i="1" s="1"/>
  <c r="E2500" i="1"/>
  <c r="J2500" i="1" s="1"/>
  <c r="E2501" i="1"/>
  <c r="J2501" i="1" s="1"/>
  <c r="E2502" i="1"/>
  <c r="E2503" i="1"/>
  <c r="J2503" i="1" s="1"/>
  <c r="E2504" i="1"/>
  <c r="J2504" i="1" s="1"/>
  <c r="E2505" i="1"/>
  <c r="J2505" i="1" s="1"/>
  <c r="E2506" i="1"/>
  <c r="J2506" i="1" s="1"/>
  <c r="E2507" i="1"/>
  <c r="J2507" i="1" s="1"/>
  <c r="E2508" i="1"/>
  <c r="J2508" i="1" s="1"/>
  <c r="E2509" i="1"/>
  <c r="J2509" i="1" s="1"/>
  <c r="E2510" i="1"/>
  <c r="J2510" i="1" s="1"/>
  <c r="E2511" i="1"/>
  <c r="J2511" i="1" s="1"/>
  <c r="E2512" i="1"/>
  <c r="J2512" i="1" s="1"/>
  <c r="E2513" i="1"/>
  <c r="J2513" i="1" s="1"/>
  <c r="E2514" i="1"/>
  <c r="J2514" i="1" s="1"/>
  <c r="E2515" i="1"/>
  <c r="J2515" i="1" s="1"/>
  <c r="E2516" i="1"/>
  <c r="J2516" i="1" s="1"/>
  <c r="E2517" i="1"/>
  <c r="J2517" i="1" s="1"/>
  <c r="E2518" i="1"/>
  <c r="E2519" i="1"/>
  <c r="J2519" i="1" s="1"/>
  <c r="E2520" i="1"/>
  <c r="J2520" i="1" s="1"/>
  <c r="E2521" i="1"/>
  <c r="J2521" i="1" s="1"/>
  <c r="E2522" i="1"/>
  <c r="E2523" i="1"/>
  <c r="J2523" i="1" s="1"/>
  <c r="E2524" i="1"/>
  <c r="J2524" i="1" s="1"/>
  <c r="E2525" i="1"/>
  <c r="J2525" i="1" s="1"/>
  <c r="E2526" i="1"/>
  <c r="J2526" i="1" s="1"/>
  <c r="E2527" i="1"/>
  <c r="J2527" i="1" s="1"/>
  <c r="E2528" i="1"/>
  <c r="J2528" i="1" s="1"/>
  <c r="E2529" i="1"/>
  <c r="E2530" i="1"/>
  <c r="E2531" i="1"/>
  <c r="J2531" i="1" s="1"/>
  <c r="E2532" i="1"/>
  <c r="J2532" i="1" s="1"/>
  <c r="E2533" i="1"/>
  <c r="J2533" i="1" s="1"/>
  <c r="E2534" i="1"/>
  <c r="E2535" i="1"/>
  <c r="J2535" i="1" s="1"/>
  <c r="E2536" i="1"/>
  <c r="J2536" i="1" s="1"/>
  <c r="E2537" i="1"/>
  <c r="J2537" i="1" s="1"/>
  <c r="E2538" i="1"/>
  <c r="J2538" i="1" s="1"/>
  <c r="E2539" i="1"/>
  <c r="J2539" i="1" s="1"/>
  <c r="E2540" i="1"/>
  <c r="J2540" i="1" s="1"/>
  <c r="E2541" i="1"/>
  <c r="J2541" i="1" s="1"/>
  <c r="E2542" i="1"/>
  <c r="J2542" i="1" s="1"/>
  <c r="E2543" i="1"/>
  <c r="J2543" i="1" s="1"/>
  <c r="E2544" i="1"/>
  <c r="J2544" i="1" s="1"/>
  <c r="E2545" i="1"/>
  <c r="J2545" i="1" s="1"/>
  <c r="E2546" i="1"/>
  <c r="J2546" i="1" s="1"/>
  <c r="E2547" i="1"/>
  <c r="J2547" i="1" s="1"/>
  <c r="E2548" i="1"/>
  <c r="J2548" i="1" s="1"/>
  <c r="E2549" i="1"/>
  <c r="J2549" i="1" s="1"/>
  <c r="E2550" i="1"/>
  <c r="E2551" i="1"/>
  <c r="J2551" i="1" s="1"/>
  <c r="E2552" i="1"/>
  <c r="J2552" i="1" s="1"/>
  <c r="E2553" i="1"/>
  <c r="J2553" i="1" s="1"/>
  <c r="E2554" i="1"/>
  <c r="E2555" i="1"/>
  <c r="J2555" i="1" s="1"/>
  <c r="E2556" i="1"/>
  <c r="J2556" i="1" s="1"/>
  <c r="E2557" i="1"/>
  <c r="J2557" i="1" s="1"/>
  <c r="E2558" i="1"/>
  <c r="J2558" i="1" s="1"/>
  <c r="E2559" i="1"/>
  <c r="J2559" i="1" s="1"/>
  <c r="E2560" i="1"/>
  <c r="J2560" i="1" s="1"/>
  <c r="E2561" i="1"/>
  <c r="E2562" i="1"/>
  <c r="J2562" i="1" s="1"/>
  <c r="E2563" i="1"/>
  <c r="J2563" i="1" s="1"/>
  <c r="E2564" i="1"/>
  <c r="J2564" i="1" s="1"/>
  <c r="E2565" i="1"/>
  <c r="J2565" i="1" s="1"/>
  <c r="E2566" i="1"/>
  <c r="E2567" i="1"/>
  <c r="J2567" i="1" s="1"/>
  <c r="E2568" i="1"/>
  <c r="J2568" i="1" s="1"/>
  <c r="E2569" i="1"/>
  <c r="J2569" i="1" s="1"/>
  <c r="E2570" i="1"/>
  <c r="J2570" i="1" s="1"/>
  <c r="E2571" i="1"/>
  <c r="J2571" i="1" s="1"/>
  <c r="E2572" i="1"/>
  <c r="J2572" i="1" s="1"/>
  <c r="E2573" i="1"/>
  <c r="J2573" i="1" s="1"/>
  <c r="E2574" i="1"/>
  <c r="E2575" i="1"/>
  <c r="J2575" i="1" s="1"/>
  <c r="E2576" i="1"/>
  <c r="J2576" i="1" s="1"/>
  <c r="E2577" i="1"/>
  <c r="J2577" i="1" s="1"/>
  <c r="E2578" i="1"/>
  <c r="J2578" i="1" s="1"/>
  <c r="E2579" i="1"/>
  <c r="J2579" i="1" s="1"/>
  <c r="E2580" i="1"/>
  <c r="J2580" i="1" s="1"/>
  <c r="E2581" i="1"/>
  <c r="J2581" i="1" s="1"/>
  <c r="E2582" i="1"/>
  <c r="J2582" i="1" s="1"/>
  <c r="E2583" i="1"/>
  <c r="J2583" i="1" s="1"/>
  <c r="E2584" i="1"/>
  <c r="J2584" i="1" s="1"/>
  <c r="E2585" i="1"/>
  <c r="J2585" i="1" s="1"/>
  <c r="E2586" i="1"/>
  <c r="J2586" i="1" s="1"/>
  <c r="E2587" i="1"/>
  <c r="J2587" i="1" s="1"/>
  <c r="E2588" i="1"/>
  <c r="J2588" i="1" s="1"/>
  <c r="E2589" i="1"/>
  <c r="J2589" i="1" s="1"/>
  <c r="E2590" i="1"/>
  <c r="E2591" i="1"/>
  <c r="J2591" i="1" s="1"/>
  <c r="E2592" i="1"/>
  <c r="J2592" i="1" s="1"/>
  <c r="E2593" i="1"/>
  <c r="E2594" i="1"/>
  <c r="J2594" i="1" s="1"/>
  <c r="E2595" i="1"/>
  <c r="J2595" i="1" s="1"/>
  <c r="E2596" i="1"/>
  <c r="J2596" i="1" s="1"/>
  <c r="E2597" i="1"/>
  <c r="J2597" i="1" s="1"/>
  <c r="E2598" i="1"/>
  <c r="J2598" i="1" s="1"/>
  <c r="E2599" i="1"/>
  <c r="J2599" i="1" s="1"/>
  <c r="E2600" i="1"/>
  <c r="J2600" i="1" s="1"/>
  <c r="E2601" i="1"/>
  <c r="J2601" i="1" s="1"/>
  <c r="E2602" i="1"/>
  <c r="J2602" i="1" s="1"/>
  <c r="E2603" i="1"/>
  <c r="J2603" i="1" s="1"/>
  <c r="E2604" i="1"/>
  <c r="J2604" i="1" s="1"/>
  <c r="E2605" i="1"/>
  <c r="J2605" i="1" s="1"/>
  <c r="E2606" i="1"/>
  <c r="E2607" i="1"/>
  <c r="J2607" i="1" s="1"/>
  <c r="E2608" i="1"/>
  <c r="J2608" i="1" s="1"/>
  <c r="E2609" i="1"/>
  <c r="J2609" i="1" s="1"/>
  <c r="E2610" i="1"/>
  <c r="E2611" i="1"/>
  <c r="J2611" i="1" s="1"/>
  <c r="E2612" i="1"/>
  <c r="J2612" i="1" s="1"/>
  <c r="E2613" i="1"/>
  <c r="J2613" i="1" s="1"/>
  <c r="E2614" i="1"/>
  <c r="J2614" i="1" s="1"/>
  <c r="E2615" i="1"/>
  <c r="J2615" i="1" s="1"/>
  <c r="E2616" i="1"/>
  <c r="J2616" i="1" s="1"/>
  <c r="E2617" i="1"/>
  <c r="J2617" i="1" s="1"/>
  <c r="E2618" i="1"/>
  <c r="J2618" i="1" s="1"/>
  <c r="E2619" i="1"/>
  <c r="J2619" i="1" s="1"/>
  <c r="E2620" i="1"/>
  <c r="J2620" i="1" s="1"/>
  <c r="E2621" i="1"/>
  <c r="J2621" i="1" s="1"/>
  <c r="E2622" i="1"/>
  <c r="J2622" i="1" s="1"/>
  <c r="E2623" i="1"/>
  <c r="J2623" i="1" s="1"/>
  <c r="E2624" i="1"/>
  <c r="J2624" i="1" s="1"/>
  <c r="E2625" i="1"/>
  <c r="E2626" i="1"/>
  <c r="J2626" i="1" s="1"/>
  <c r="E2627" i="1"/>
  <c r="J2627" i="1" s="1"/>
  <c r="E2628" i="1"/>
  <c r="J2628" i="1" s="1"/>
  <c r="E2629" i="1"/>
  <c r="J2629" i="1" s="1"/>
  <c r="E2630" i="1"/>
  <c r="E2631" i="1"/>
  <c r="J2631" i="1" s="1"/>
  <c r="E2632" i="1"/>
  <c r="J2632" i="1" s="1"/>
  <c r="E2633" i="1"/>
  <c r="J2633" i="1" s="1"/>
  <c r="E2634" i="1"/>
  <c r="J2634" i="1" s="1"/>
  <c r="E2635" i="1"/>
  <c r="J2635" i="1" s="1"/>
  <c r="E2636" i="1"/>
  <c r="J2636" i="1" s="1"/>
  <c r="E2637" i="1"/>
  <c r="J2637" i="1" s="1"/>
  <c r="E2638" i="1"/>
  <c r="J2638" i="1" s="1"/>
  <c r="E2639" i="1"/>
  <c r="J2639" i="1" s="1"/>
  <c r="E2640" i="1"/>
  <c r="J2640" i="1" s="1"/>
  <c r="E2641" i="1"/>
  <c r="J2641" i="1" s="1"/>
  <c r="E2642" i="1"/>
  <c r="J2642" i="1" s="1"/>
  <c r="E2643" i="1"/>
  <c r="J2643" i="1" s="1"/>
  <c r="E2644" i="1"/>
  <c r="J2644" i="1" s="1"/>
  <c r="E2645" i="1"/>
  <c r="J2645" i="1" s="1"/>
  <c r="E2646" i="1"/>
  <c r="E2647" i="1"/>
  <c r="J2647" i="1" s="1"/>
  <c r="E2648" i="1"/>
  <c r="J2648" i="1" s="1"/>
  <c r="E2649" i="1"/>
  <c r="J2649" i="1" s="1"/>
  <c r="E2650" i="1"/>
  <c r="E2651" i="1"/>
  <c r="J2651" i="1" s="1"/>
  <c r="E2652" i="1"/>
  <c r="J2652" i="1" s="1"/>
  <c r="E2653" i="1"/>
  <c r="J2653" i="1" s="1"/>
  <c r="E2654" i="1"/>
  <c r="J2654" i="1" s="1"/>
  <c r="E2655" i="1"/>
  <c r="J2655" i="1" s="1"/>
  <c r="E2656" i="1"/>
  <c r="J2656" i="1" s="1"/>
  <c r="E2657" i="1"/>
  <c r="E2658" i="1"/>
  <c r="E2659" i="1"/>
  <c r="J2659" i="1" s="1"/>
  <c r="E2660" i="1"/>
  <c r="J2660" i="1" s="1"/>
  <c r="E2661" i="1"/>
  <c r="J2661" i="1" s="1"/>
  <c r="E2662" i="1"/>
  <c r="E2663" i="1"/>
  <c r="J2663" i="1" s="1"/>
  <c r="E2664" i="1"/>
  <c r="J2664" i="1" s="1"/>
  <c r="E2665" i="1"/>
  <c r="J2665" i="1" s="1"/>
  <c r="E2666" i="1"/>
  <c r="J2666" i="1" s="1"/>
  <c r="E2667" i="1"/>
  <c r="J2667" i="1" s="1"/>
  <c r="E2668" i="1"/>
  <c r="J2668" i="1" s="1"/>
  <c r="E2669" i="1"/>
  <c r="J2669" i="1" s="1"/>
  <c r="E2670" i="1"/>
  <c r="J2670" i="1" s="1"/>
  <c r="E2671" i="1"/>
  <c r="J2671" i="1" s="1"/>
  <c r="E2672" i="1"/>
  <c r="J2672" i="1" s="1"/>
  <c r="E2673" i="1"/>
  <c r="J2673" i="1" s="1"/>
  <c r="E2674" i="1"/>
  <c r="J2674" i="1" s="1"/>
  <c r="E2675" i="1"/>
  <c r="J2675" i="1" s="1"/>
  <c r="E2676" i="1"/>
  <c r="J2676" i="1" s="1"/>
  <c r="E2677" i="1"/>
  <c r="J2677" i="1" s="1"/>
  <c r="E2678" i="1"/>
  <c r="E2679" i="1"/>
  <c r="J2679" i="1" s="1"/>
  <c r="E2680" i="1"/>
  <c r="J2680" i="1" s="1"/>
  <c r="E2681" i="1"/>
  <c r="J2681" i="1" s="1"/>
  <c r="E2682" i="1"/>
  <c r="E2683" i="1"/>
  <c r="J2683" i="1" s="1"/>
  <c r="E2684" i="1"/>
  <c r="J2684" i="1" s="1"/>
  <c r="E2685" i="1"/>
  <c r="J2685" i="1" s="1"/>
  <c r="E2686" i="1"/>
  <c r="J2686" i="1" s="1"/>
  <c r="E2687" i="1"/>
  <c r="J2687" i="1" s="1"/>
  <c r="E2688" i="1"/>
  <c r="J2688" i="1" s="1"/>
  <c r="E2689" i="1"/>
  <c r="E2690" i="1"/>
  <c r="J2690" i="1" s="1"/>
  <c r="E2691" i="1"/>
  <c r="J2691" i="1" s="1"/>
  <c r="E2692" i="1"/>
  <c r="J2692" i="1" s="1"/>
  <c r="E2693" i="1"/>
  <c r="J2693" i="1" s="1"/>
  <c r="E2694" i="1"/>
  <c r="E2695" i="1"/>
  <c r="J2695" i="1" s="1"/>
  <c r="E2696" i="1"/>
  <c r="J2696" i="1" s="1"/>
  <c r="E2697" i="1"/>
  <c r="J2697" i="1" s="1"/>
  <c r="E2698" i="1"/>
  <c r="J2698" i="1" s="1"/>
  <c r="E2699" i="1"/>
  <c r="J2699" i="1" s="1"/>
  <c r="E2700" i="1"/>
  <c r="J2700" i="1" s="1"/>
  <c r="E2701" i="1"/>
  <c r="J2701" i="1" s="1"/>
  <c r="E2702" i="1"/>
  <c r="E2703" i="1"/>
  <c r="J2703" i="1" s="1"/>
  <c r="E2704" i="1"/>
  <c r="J2704" i="1" s="1"/>
  <c r="E2705" i="1"/>
  <c r="J2705" i="1" s="1"/>
  <c r="E2706" i="1"/>
  <c r="J2706" i="1" s="1"/>
  <c r="E2707" i="1"/>
  <c r="J2707" i="1" s="1"/>
  <c r="E2708" i="1"/>
  <c r="J2708" i="1" s="1"/>
  <c r="E2709" i="1"/>
  <c r="J2709" i="1" s="1"/>
  <c r="E2710" i="1"/>
  <c r="J2710" i="1" s="1"/>
  <c r="E2711" i="1"/>
  <c r="J2711" i="1" s="1"/>
  <c r="E2712" i="1"/>
  <c r="J2712" i="1" s="1"/>
  <c r="E2713" i="1"/>
  <c r="J2713" i="1" s="1"/>
  <c r="E2714" i="1"/>
  <c r="J2714" i="1" s="1"/>
  <c r="E2715" i="1"/>
  <c r="J2715" i="1" s="1"/>
  <c r="E2716" i="1"/>
  <c r="J2716" i="1" s="1"/>
  <c r="E2717" i="1"/>
  <c r="J2717" i="1" s="1"/>
  <c r="E2718" i="1"/>
  <c r="E2719" i="1"/>
  <c r="J2719" i="1" s="1"/>
  <c r="E2720" i="1"/>
  <c r="J2720" i="1" s="1"/>
  <c r="E2721" i="1"/>
  <c r="E2722" i="1"/>
  <c r="J2722" i="1" s="1"/>
  <c r="E2723" i="1"/>
  <c r="J2723" i="1" s="1"/>
  <c r="E2724" i="1"/>
  <c r="J2724" i="1" s="1"/>
  <c r="E2725" i="1"/>
  <c r="J2725" i="1" s="1"/>
  <c r="E2726" i="1"/>
  <c r="J2726" i="1" s="1"/>
  <c r="E2727" i="1"/>
  <c r="J2727" i="1" s="1"/>
  <c r="E2728" i="1"/>
  <c r="J2728" i="1" s="1"/>
  <c r="E2729" i="1"/>
  <c r="J2729" i="1" s="1"/>
  <c r="E2730" i="1"/>
  <c r="J2730" i="1" s="1"/>
  <c r="E2731" i="1"/>
  <c r="J2731" i="1" s="1"/>
  <c r="E2732" i="1"/>
  <c r="J2732" i="1" s="1"/>
  <c r="E2733" i="1"/>
  <c r="J2733" i="1" s="1"/>
  <c r="E2734" i="1"/>
  <c r="E2735" i="1"/>
  <c r="J2735" i="1" s="1"/>
  <c r="E2736" i="1"/>
  <c r="J2736" i="1" s="1"/>
  <c r="E2737" i="1"/>
  <c r="J2737" i="1" s="1"/>
  <c r="E2738" i="1"/>
  <c r="E2739" i="1"/>
  <c r="J2739" i="1" s="1"/>
  <c r="E2740" i="1"/>
  <c r="J2740" i="1" s="1"/>
  <c r="E2741" i="1"/>
  <c r="J2741" i="1" s="1"/>
  <c r="E2742" i="1"/>
  <c r="J2742" i="1" s="1"/>
  <c r="E2743" i="1"/>
  <c r="J2743" i="1" s="1"/>
  <c r="E2744" i="1"/>
  <c r="J2744" i="1" s="1"/>
  <c r="E2745" i="1"/>
  <c r="J2745" i="1" s="1"/>
  <c r="E2746" i="1"/>
  <c r="J2746" i="1" s="1"/>
  <c r="E2747" i="1"/>
  <c r="J2747" i="1" s="1"/>
  <c r="E2748" i="1"/>
  <c r="J2748" i="1" s="1"/>
  <c r="E2749" i="1"/>
  <c r="J2749" i="1" s="1"/>
  <c r="E2750" i="1"/>
  <c r="J2750" i="1" s="1"/>
  <c r="E2751" i="1"/>
  <c r="J2751" i="1" s="1"/>
  <c r="E2752" i="1"/>
  <c r="J2752" i="1" s="1"/>
  <c r="E2753" i="1"/>
  <c r="E2754" i="1"/>
  <c r="J2754" i="1" s="1"/>
  <c r="E2755" i="1"/>
  <c r="J2755" i="1" s="1"/>
  <c r="E2756" i="1"/>
  <c r="J2756" i="1" s="1"/>
  <c r="E2757" i="1"/>
  <c r="J2757" i="1" s="1"/>
  <c r="E2758" i="1"/>
  <c r="E2759" i="1"/>
  <c r="J2759" i="1" s="1"/>
  <c r="E2760" i="1"/>
  <c r="J2760" i="1" s="1"/>
  <c r="E2761" i="1"/>
  <c r="J2761" i="1" s="1"/>
  <c r="E2762" i="1"/>
  <c r="J2762" i="1" s="1"/>
  <c r="E2763" i="1"/>
  <c r="J2763" i="1" s="1"/>
  <c r="E2764" i="1"/>
  <c r="J2764" i="1" s="1"/>
  <c r="E2765" i="1"/>
  <c r="J2765" i="1" s="1"/>
  <c r="E2766" i="1"/>
  <c r="J2766" i="1" s="1"/>
  <c r="E2767" i="1"/>
  <c r="J2767" i="1" s="1"/>
  <c r="E2768" i="1"/>
  <c r="J2768" i="1" s="1"/>
  <c r="E2769" i="1"/>
  <c r="J2769" i="1" s="1"/>
  <c r="E2770" i="1"/>
  <c r="J2770" i="1" s="1"/>
  <c r="E2771" i="1"/>
  <c r="J2771" i="1" s="1"/>
  <c r="E2772" i="1"/>
  <c r="J2772" i="1" s="1"/>
  <c r="E2773" i="1"/>
  <c r="J2773" i="1" s="1"/>
  <c r="E2774" i="1"/>
  <c r="E2775" i="1"/>
  <c r="J2775" i="1" s="1"/>
  <c r="E2776" i="1"/>
  <c r="J2776" i="1" s="1"/>
  <c r="E2777" i="1"/>
  <c r="J2777" i="1" s="1"/>
  <c r="E2778" i="1"/>
  <c r="E2779" i="1"/>
  <c r="J2779" i="1" s="1"/>
  <c r="E2780" i="1"/>
  <c r="J2780" i="1" s="1"/>
  <c r="E2781" i="1"/>
  <c r="J2781" i="1" s="1"/>
  <c r="E2782" i="1"/>
  <c r="J2782" i="1" s="1"/>
  <c r="E2783" i="1"/>
  <c r="J2783" i="1" s="1"/>
  <c r="E2784" i="1"/>
  <c r="J2784" i="1" s="1"/>
  <c r="E2785" i="1"/>
  <c r="E2786" i="1"/>
  <c r="E2787" i="1"/>
  <c r="J2787" i="1" s="1"/>
  <c r="E2788" i="1"/>
  <c r="J2788" i="1" s="1"/>
  <c r="E2789" i="1"/>
  <c r="J2789" i="1" s="1"/>
  <c r="E2790" i="1"/>
  <c r="E2791" i="1"/>
  <c r="J2791" i="1" s="1"/>
  <c r="E2792" i="1"/>
  <c r="J2792" i="1" s="1"/>
  <c r="E2793" i="1"/>
  <c r="J2793" i="1" s="1"/>
  <c r="E2794" i="1"/>
  <c r="J2794" i="1" s="1"/>
  <c r="E2795" i="1"/>
  <c r="J2795" i="1" s="1"/>
  <c r="E2796" i="1"/>
  <c r="J2796" i="1" s="1"/>
  <c r="E2797" i="1"/>
  <c r="J2797" i="1" s="1"/>
  <c r="E2798" i="1"/>
  <c r="J2798" i="1" s="1"/>
  <c r="E2799" i="1"/>
  <c r="J2799" i="1" s="1"/>
  <c r="E2800" i="1"/>
  <c r="J2800" i="1" s="1"/>
  <c r="E2801" i="1"/>
  <c r="J2801" i="1" s="1"/>
  <c r="E2802" i="1"/>
  <c r="J2802" i="1" s="1"/>
  <c r="E2803" i="1"/>
  <c r="J2803" i="1" s="1"/>
  <c r="E2804" i="1"/>
  <c r="J2804" i="1" s="1"/>
  <c r="E2805" i="1"/>
  <c r="J2805" i="1" s="1"/>
  <c r="E2806" i="1"/>
  <c r="E2807" i="1"/>
  <c r="J2807" i="1" s="1"/>
  <c r="E2808" i="1"/>
  <c r="J2808" i="1" s="1"/>
  <c r="E2809" i="1"/>
  <c r="J2809" i="1" s="1"/>
  <c r="E2810" i="1"/>
  <c r="E2811" i="1"/>
  <c r="J2811" i="1" s="1"/>
  <c r="E2812" i="1"/>
  <c r="J2812" i="1" s="1"/>
  <c r="E2813" i="1"/>
  <c r="J2813" i="1" s="1"/>
  <c r="E2814" i="1"/>
  <c r="J2814" i="1" s="1"/>
  <c r="E2815" i="1"/>
  <c r="J2815" i="1" s="1"/>
  <c r="E2816" i="1"/>
  <c r="J2816" i="1" s="1"/>
  <c r="E2817" i="1"/>
  <c r="E2818" i="1"/>
  <c r="J2818" i="1" s="1"/>
  <c r="E2819" i="1"/>
  <c r="J2819" i="1" s="1"/>
  <c r="E2820" i="1"/>
  <c r="J2820" i="1" s="1"/>
  <c r="E2821" i="1"/>
  <c r="J2821" i="1" s="1"/>
  <c r="E2822" i="1"/>
  <c r="E2823" i="1"/>
  <c r="J2823" i="1" s="1"/>
  <c r="E2824" i="1"/>
  <c r="J2824" i="1" s="1"/>
  <c r="E2825" i="1"/>
  <c r="J2825" i="1" s="1"/>
  <c r="E2826" i="1"/>
  <c r="J2826" i="1" s="1"/>
  <c r="E2827" i="1"/>
  <c r="J2827" i="1" s="1"/>
  <c r="E2828" i="1"/>
  <c r="J2828" i="1" s="1"/>
  <c r="E2829" i="1"/>
  <c r="J2829" i="1" s="1"/>
  <c r="E2830" i="1"/>
  <c r="E2831" i="1"/>
  <c r="J2831" i="1" s="1"/>
  <c r="E2832" i="1"/>
  <c r="J2832" i="1" s="1"/>
  <c r="E2833" i="1"/>
  <c r="J2833" i="1" s="1"/>
  <c r="E2834" i="1"/>
  <c r="J2834" i="1" s="1"/>
  <c r="E2835" i="1"/>
  <c r="J2835" i="1" s="1"/>
  <c r="E2836" i="1"/>
  <c r="E2837" i="1"/>
  <c r="J2837" i="1" s="1"/>
  <c r="E2838" i="1"/>
  <c r="J2838" i="1" s="1"/>
  <c r="E2839" i="1"/>
  <c r="J2839" i="1" s="1"/>
  <c r="E2840" i="1"/>
  <c r="J2840" i="1" s="1"/>
  <c r="E2841" i="1"/>
  <c r="E2842" i="1"/>
  <c r="J2842" i="1" s="1"/>
  <c r="E2843" i="1"/>
  <c r="J2843" i="1" s="1"/>
  <c r="E2844" i="1"/>
  <c r="E2845" i="1"/>
  <c r="J2845" i="1" s="1"/>
  <c r="E2846" i="1"/>
  <c r="J2846" i="1" s="1"/>
  <c r="E2847" i="1"/>
  <c r="J2847" i="1" s="1"/>
  <c r="E2848" i="1"/>
  <c r="E2849" i="1"/>
  <c r="J2849" i="1" s="1"/>
  <c r="E2850" i="1"/>
  <c r="J2850" i="1" s="1"/>
  <c r="E2851" i="1"/>
  <c r="J2851" i="1" s="1"/>
  <c r="E2852" i="1"/>
  <c r="J2852" i="1" s="1"/>
  <c r="E2853" i="1"/>
  <c r="J2853" i="1" s="1"/>
  <c r="E2854" i="1"/>
  <c r="J2854" i="1" s="1"/>
  <c r="E2855" i="1"/>
  <c r="J2855" i="1" s="1"/>
  <c r="E2856" i="1"/>
  <c r="E2857" i="1"/>
  <c r="J2857" i="1" s="1"/>
  <c r="E2858" i="1"/>
  <c r="J2858" i="1" s="1"/>
  <c r="E2859" i="1"/>
  <c r="J2859" i="1" s="1"/>
  <c r="E2860" i="1"/>
  <c r="J2860" i="1" s="1"/>
  <c r="E2861" i="1"/>
  <c r="J2861" i="1" s="1"/>
  <c r="E2862" i="1"/>
  <c r="J2862" i="1" s="1"/>
  <c r="E2863" i="1"/>
  <c r="J2863" i="1" s="1"/>
  <c r="E2864" i="1"/>
  <c r="J2864" i="1" s="1"/>
  <c r="E2865" i="1"/>
  <c r="J2865" i="1" s="1"/>
  <c r="E2866" i="1"/>
  <c r="J2866" i="1" s="1"/>
  <c r="E2867" i="1"/>
  <c r="J2867" i="1" s="1"/>
  <c r="E2868" i="1"/>
  <c r="E2869" i="1"/>
  <c r="J2869" i="1" s="1"/>
  <c r="E2870" i="1"/>
  <c r="J2870" i="1" s="1"/>
  <c r="E2871" i="1"/>
  <c r="J2871" i="1" s="1"/>
  <c r="E2872" i="1"/>
  <c r="J2872" i="1" s="1"/>
  <c r="E2873" i="1"/>
  <c r="E2874" i="1"/>
  <c r="J2874" i="1" s="1"/>
  <c r="E2875" i="1"/>
  <c r="J2875" i="1" s="1"/>
  <c r="E2876" i="1"/>
  <c r="E2877" i="1"/>
  <c r="J2877" i="1" s="1"/>
  <c r="E2878" i="1"/>
  <c r="J2878" i="1" s="1"/>
  <c r="E2879" i="1"/>
  <c r="J2879" i="1" s="1"/>
  <c r="E2880" i="1"/>
  <c r="E2881" i="1"/>
  <c r="J2881" i="1" s="1"/>
  <c r="E2882" i="1"/>
  <c r="J2882" i="1" s="1"/>
  <c r="E2883" i="1"/>
  <c r="J2883" i="1" s="1"/>
  <c r="E2884" i="1"/>
  <c r="J2884" i="1" s="1"/>
  <c r="E2885" i="1"/>
  <c r="J2885" i="1" s="1"/>
  <c r="E2886" i="1"/>
  <c r="J2886" i="1" s="1"/>
  <c r="E2887" i="1"/>
  <c r="J2887" i="1" s="1"/>
  <c r="E2888" i="1"/>
  <c r="E2889" i="1"/>
  <c r="J2889" i="1" s="1"/>
  <c r="E2890" i="1"/>
  <c r="J2890" i="1" s="1"/>
  <c r="E2891" i="1"/>
  <c r="J2891" i="1" s="1"/>
  <c r="E2892" i="1"/>
  <c r="J2892" i="1" s="1"/>
  <c r="E2893" i="1"/>
  <c r="J2893" i="1" s="1"/>
  <c r="E2894" i="1"/>
  <c r="J2894" i="1" s="1"/>
  <c r="E2895" i="1"/>
  <c r="J2895" i="1" s="1"/>
  <c r="E2896" i="1"/>
  <c r="J2896" i="1" s="1"/>
  <c r="E2897" i="1"/>
  <c r="J2897" i="1" s="1"/>
  <c r="E2898" i="1"/>
  <c r="J2898" i="1" s="1"/>
  <c r="E2899" i="1"/>
  <c r="J2899" i="1" s="1"/>
  <c r="E2900" i="1"/>
  <c r="E2901" i="1"/>
  <c r="J2901" i="1" s="1"/>
  <c r="E2902" i="1"/>
  <c r="J2902" i="1" s="1"/>
  <c r="E2903" i="1"/>
  <c r="J2903" i="1" s="1"/>
  <c r="E2904" i="1"/>
  <c r="J2904" i="1" s="1"/>
  <c r="E2905" i="1"/>
  <c r="E2906" i="1"/>
  <c r="J2906" i="1" s="1"/>
  <c r="E2907" i="1"/>
  <c r="J2907" i="1" s="1"/>
  <c r="E2908" i="1"/>
  <c r="E2909" i="1"/>
  <c r="J2909" i="1" s="1"/>
  <c r="E2910" i="1"/>
  <c r="J2910" i="1" s="1"/>
  <c r="E2911" i="1"/>
  <c r="J2911" i="1" s="1"/>
  <c r="E2912" i="1"/>
  <c r="E2913" i="1"/>
  <c r="J2913" i="1" s="1"/>
  <c r="E2914" i="1"/>
  <c r="J2914" i="1" s="1"/>
  <c r="E2915" i="1"/>
  <c r="J2915" i="1" s="1"/>
  <c r="E2916" i="1"/>
  <c r="J2916" i="1" s="1"/>
  <c r="E2917" i="1"/>
  <c r="J2917" i="1" s="1"/>
  <c r="E2918" i="1"/>
  <c r="J2918" i="1" s="1"/>
  <c r="E2919" i="1"/>
  <c r="J2919" i="1" s="1"/>
  <c r="E2920" i="1"/>
  <c r="E2921" i="1"/>
  <c r="J2921" i="1" s="1"/>
  <c r="E2922" i="1"/>
  <c r="J2922" i="1" s="1"/>
  <c r="E2923" i="1"/>
  <c r="J2923" i="1" s="1"/>
  <c r="E2924" i="1"/>
  <c r="J2924" i="1" s="1"/>
  <c r="E2925" i="1"/>
  <c r="J2925" i="1" s="1"/>
  <c r="E2926" i="1"/>
  <c r="J2926" i="1" s="1"/>
  <c r="E2927" i="1"/>
  <c r="J2927" i="1" s="1"/>
  <c r="E2928" i="1"/>
  <c r="J2928" i="1" s="1"/>
  <c r="E2929" i="1"/>
  <c r="J2929" i="1" s="1"/>
  <c r="E2930" i="1"/>
  <c r="J2930" i="1" s="1"/>
  <c r="E2931" i="1"/>
  <c r="J2931" i="1" s="1"/>
  <c r="E2932" i="1"/>
  <c r="E2933" i="1"/>
  <c r="J2933" i="1" s="1"/>
  <c r="E2934" i="1"/>
  <c r="J2934" i="1" s="1"/>
  <c r="E2935" i="1"/>
  <c r="J2935" i="1" s="1"/>
  <c r="E2936" i="1"/>
  <c r="J2936" i="1" s="1"/>
  <c r="E2937" i="1"/>
  <c r="J2937" i="1" s="1"/>
  <c r="E2938" i="1"/>
  <c r="J2938" i="1" s="1"/>
  <c r="E2939" i="1"/>
  <c r="J2939" i="1" s="1"/>
  <c r="E2940" i="1"/>
  <c r="J2940" i="1" s="1"/>
  <c r="E2941" i="1"/>
  <c r="J2941" i="1" s="1"/>
  <c r="E2942" i="1"/>
  <c r="J2942" i="1" s="1"/>
  <c r="E2943" i="1"/>
  <c r="J2943" i="1" s="1"/>
  <c r="E2944" i="1"/>
  <c r="E2945" i="1"/>
  <c r="J2945" i="1" s="1"/>
  <c r="E2946" i="1"/>
  <c r="J2946" i="1" s="1"/>
  <c r="E2947" i="1"/>
  <c r="J2947" i="1" s="1"/>
  <c r="E2948" i="1"/>
  <c r="E2949" i="1"/>
  <c r="J2949" i="1" s="1"/>
  <c r="E2950" i="1"/>
  <c r="J2950" i="1" s="1"/>
  <c r="E2951" i="1"/>
  <c r="J2951" i="1" s="1"/>
  <c r="E2952" i="1"/>
  <c r="J2952" i="1" s="1"/>
  <c r="E2953" i="1"/>
  <c r="J2953" i="1" s="1"/>
  <c r="E2954" i="1"/>
  <c r="J2954" i="1" s="1"/>
  <c r="E2955" i="1"/>
  <c r="J2955" i="1" s="1"/>
  <c r="E2956" i="1"/>
  <c r="E2957" i="1"/>
  <c r="J2957" i="1" s="1"/>
  <c r="E2958" i="1"/>
  <c r="J2958" i="1" s="1"/>
  <c r="E2959" i="1"/>
  <c r="J2959" i="1" s="1"/>
  <c r="E2960" i="1"/>
  <c r="E2961" i="1"/>
  <c r="J2961" i="1" s="1"/>
  <c r="E2962" i="1"/>
  <c r="J2962" i="1" s="1"/>
  <c r="E2963" i="1"/>
  <c r="J2963" i="1" s="1"/>
  <c r="E2964" i="1"/>
  <c r="J2964" i="1" s="1"/>
  <c r="E2965" i="1"/>
  <c r="J2965" i="1" s="1"/>
  <c r="E2966" i="1"/>
  <c r="J2966" i="1" s="1"/>
  <c r="E2967" i="1"/>
  <c r="J2967" i="1" s="1"/>
  <c r="E2968" i="1"/>
  <c r="E2969" i="1"/>
  <c r="J2969" i="1" s="1"/>
  <c r="E2970" i="1"/>
  <c r="J2970" i="1" s="1"/>
  <c r="E2971" i="1"/>
  <c r="J2971" i="1" s="1"/>
  <c r="E2972" i="1"/>
  <c r="E2973" i="1"/>
  <c r="J2973" i="1" s="1"/>
  <c r="E2974" i="1"/>
  <c r="J2974" i="1" s="1"/>
  <c r="E2975" i="1"/>
  <c r="J2975" i="1" s="1"/>
  <c r="E2976" i="1"/>
  <c r="J2976" i="1" s="1"/>
  <c r="E2977" i="1"/>
  <c r="J2977" i="1" s="1"/>
  <c r="E2978" i="1"/>
  <c r="J2978" i="1" s="1"/>
  <c r="E2979" i="1"/>
  <c r="J2979" i="1" s="1"/>
  <c r="E2980" i="1"/>
  <c r="J2980" i="1" s="1"/>
  <c r="E2981" i="1"/>
  <c r="J2981" i="1" s="1"/>
  <c r="E2982" i="1"/>
  <c r="J2982" i="1" s="1"/>
  <c r="E2983" i="1"/>
  <c r="J2983" i="1" s="1"/>
  <c r="E2984" i="1"/>
  <c r="E2985" i="1"/>
  <c r="J2985" i="1" s="1"/>
  <c r="E2986" i="1"/>
  <c r="J2986" i="1" s="1"/>
  <c r="E2987" i="1"/>
  <c r="J2987" i="1" s="1"/>
  <c r="E2988" i="1"/>
  <c r="J2988" i="1" s="1"/>
  <c r="E2989" i="1"/>
  <c r="J2989" i="1" s="1"/>
  <c r="E2990" i="1"/>
  <c r="J2990" i="1" s="1"/>
  <c r="E2991" i="1"/>
  <c r="J2991" i="1" s="1"/>
  <c r="E2992" i="1"/>
  <c r="E2993" i="1"/>
  <c r="E2994" i="1"/>
  <c r="J2994" i="1" s="1"/>
  <c r="E2995" i="1"/>
  <c r="J2995" i="1" s="1"/>
  <c r="E2996" i="1"/>
  <c r="J2996" i="1" s="1"/>
  <c r="E2997" i="1"/>
  <c r="J2997" i="1" s="1"/>
  <c r="E2998" i="1"/>
  <c r="J2998" i="1" s="1"/>
  <c r="E2999" i="1"/>
  <c r="J2999" i="1" s="1"/>
  <c r="E3000" i="1"/>
  <c r="E3001" i="1"/>
  <c r="J3001" i="1" s="1"/>
  <c r="E3002" i="1"/>
  <c r="J3002" i="1" s="1"/>
  <c r="E3003" i="1"/>
  <c r="J3003" i="1" s="1"/>
  <c r="E3004" i="1"/>
  <c r="E3005" i="1"/>
  <c r="J3005" i="1" s="1"/>
  <c r="E3006" i="1"/>
  <c r="J3006" i="1" s="1"/>
  <c r="E3007" i="1"/>
  <c r="J3007" i="1" s="1"/>
  <c r="E3008" i="1"/>
  <c r="J3008" i="1" s="1"/>
  <c r="E3009" i="1"/>
  <c r="J3009" i="1" s="1"/>
  <c r="E3010" i="1"/>
  <c r="J3010" i="1" s="1"/>
  <c r="E3011" i="1"/>
  <c r="J3011" i="1" s="1"/>
  <c r="E3012" i="1"/>
  <c r="J3012" i="1" s="1"/>
  <c r="E3013" i="1"/>
  <c r="J3013" i="1" s="1"/>
  <c r="E3014" i="1"/>
  <c r="J3014" i="1" s="1"/>
  <c r="E3015" i="1"/>
  <c r="J3015" i="1" s="1"/>
  <c r="E3016" i="1"/>
  <c r="E3017" i="1"/>
  <c r="J3017" i="1" s="1"/>
  <c r="E3018" i="1"/>
  <c r="J3018" i="1" s="1"/>
  <c r="E3019" i="1"/>
  <c r="J3019" i="1" s="1"/>
  <c r="E3020" i="1"/>
  <c r="E3021" i="1"/>
  <c r="J3021" i="1" s="1"/>
  <c r="E3022" i="1"/>
  <c r="J3022" i="1" s="1"/>
  <c r="E3023" i="1"/>
  <c r="J3023" i="1" s="1"/>
  <c r="E3024" i="1"/>
  <c r="J3024" i="1" s="1"/>
  <c r="E3025" i="1"/>
  <c r="J3025" i="1" s="1"/>
  <c r="E3026" i="1"/>
  <c r="J3026" i="1" s="1"/>
  <c r="E3027" i="1"/>
  <c r="J3027" i="1" s="1"/>
  <c r="E3028" i="1"/>
  <c r="J3028" i="1" s="1"/>
  <c r="E3029" i="1"/>
  <c r="J3029" i="1" s="1"/>
  <c r="E3030" i="1"/>
  <c r="J3030" i="1" s="1"/>
  <c r="E3031" i="1"/>
  <c r="J3031" i="1" s="1"/>
  <c r="E3032" i="1"/>
  <c r="J3032" i="1" s="1"/>
  <c r="E3033" i="1"/>
  <c r="J3033" i="1" s="1"/>
  <c r="E3034" i="1"/>
  <c r="J3034" i="1" s="1"/>
  <c r="E3035" i="1"/>
  <c r="J3035" i="1" s="1"/>
  <c r="E3036" i="1"/>
  <c r="J3036" i="1" s="1"/>
  <c r="E3037" i="1"/>
  <c r="J3037" i="1" s="1"/>
  <c r="E3038" i="1"/>
  <c r="J3038" i="1" s="1"/>
  <c r="E3039" i="1"/>
  <c r="J3039" i="1" s="1"/>
  <c r="E3040" i="1"/>
  <c r="E3041" i="1"/>
  <c r="J3041" i="1" s="1"/>
  <c r="E3042" i="1"/>
  <c r="J3042" i="1" s="1"/>
  <c r="E3043" i="1"/>
  <c r="J3043" i="1" s="1"/>
  <c r="E3044" i="1"/>
  <c r="J3044" i="1" s="1"/>
  <c r="E3045" i="1"/>
  <c r="J3045" i="1" s="1"/>
  <c r="E3046" i="1"/>
  <c r="J3046" i="1" s="1"/>
  <c r="E3047" i="1"/>
  <c r="J3047" i="1" s="1"/>
  <c r="E3048" i="1"/>
  <c r="J3048" i="1" s="1"/>
  <c r="E3049" i="1"/>
  <c r="J3049" i="1" s="1"/>
  <c r="E3050" i="1"/>
  <c r="J3050" i="1" s="1"/>
  <c r="E3051" i="1"/>
  <c r="J3051" i="1" s="1"/>
  <c r="E3052" i="1"/>
  <c r="J3052" i="1" s="1"/>
  <c r="E3053" i="1"/>
  <c r="J3053" i="1" s="1"/>
  <c r="E3054" i="1"/>
  <c r="J3054" i="1" s="1"/>
  <c r="E3055" i="1"/>
  <c r="J3055" i="1" s="1"/>
  <c r="E3056" i="1"/>
  <c r="J3056" i="1" s="1"/>
  <c r="E3057" i="1"/>
  <c r="J3057" i="1" s="1"/>
  <c r="E3058" i="1"/>
  <c r="J3058" i="1" s="1"/>
  <c r="E3059" i="1"/>
  <c r="J3059" i="1" s="1"/>
  <c r="E3060" i="1"/>
  <c r="J3060" i="1" s="1"/>
  <c r="E3061" i="1"/>
  <c r="J3061" i="1" s="1"/>
  <c r="E3062" i="1"/>
  <c r="J3062" i="1" s="1"/>
  <c r="E3063" i="1"/>
  <c r="J3063" i="1" s="1"/>
  <c r="E3064" i="1"/>
  <c r="J3064" i="1" s="1"/>
  <c r="E3065" i="1"/>
  <c r="J3065" i="1" s="1"/>
  <c r="E3066" i="1"/>
  <c r="J3066" i="1" s="1"/>
  <c r="E3067" i="1"/>
  <c r="J3067" i="1" s="1"/>
  <c r="E3068" i="1"/>
  <c r="E3069" i="1"/>
  <c r="J3069" i="1" s="1"/>
  <c r="E3070" i="1"/>
  <c r="J3070" i="1" s="1"/>
  <c r="E3071" i="1"/>
  <c r="J3071" i="1" s="1"/>
  <c r="E3072" i="1"/>
  <c r="J3072" i="1" s="1"/>
  <c r="E3073" i="1"/>
  <c r="J3073" i="1" s="1"/>
  <c r="E3074" i="1"/>
  <c r="J3074" i="1" s="1"/>
  <c r="E3075" i="1"/>
  <c r="J3075" i="1" s="1"/>
  <c r="E3076" i="1"/>
  <c r="J3076" i="1" s="1"/>
  <c r="E3077" i="1"/>
  <c r="J3077" i="1" s="1"/>
  <c r="E3078" i="1"/>
  <c r="J3078" i="1" s="1"/>
  <c r="E3079" i="1"/>
  <c r="J3079" i="1" s="1"/>
  <c r="E3080" i="1"/>
  <c r="J3080" i="1" s="1"/>
  <c r="E3081" i="1"/>
  <c r="J3081" i="1" s="1"/>
  <c r="E3082" i="1"/>
  <c r="J3082" i="1" s="1"/>
  <c r="E3083" i="1"/>
  <c r="J3083" i="1" s="1"/>
  <c r="E3084" i="1"/>
  <c r="J3084" i="1" s="1"/>
  <c r="E3085" i="1"/>
  <c r="J3085" i="1" s="1"/>
  <c r="E3086" i="1"/>
  <c r="J3086" i="1" s="1"/>
  <c r="E3087" i="1"/>
  <c r="J3087" i="1" s="1"/>
  <c r="E3088" i="1"/>
  <c r="E3089" i="1"/>
  <c r="J3089" i="1" s="1"/>
  <c r="E3090" i="1"/>
  <c r="J3090" i="1" s="1"/>
  <c r="E3091" i="1"/>
  <c r="J3091" i="1" s="1"/>
  <c r="E3092" i="1"/>
  <c r="J3092" i="1" s="1"/>
  <c r="E3093" i="1"/>
  <c r="J3093" i="1" s="1"/>
  <c r="E3094" i="1"/>
  <c r="J3094" i="1" s="1"/>
  <c r="E3095" i="1"/>
  <c r="J3095" i="1" s="1"/>
  <c r="E3096" i="1"/>
  <c r="J3096" i="1" s="1"/>
  <c r="E3097" i="1"/>
  <c r="J3097" i="1" s="1"/>
  <c r="E3098" i="1"/>
  <c r="J3098" i="1" s="1"/>
  <c r="E3099" i="1"/>
  <c r="J3099" i="1" s="1"/>
  <c r="E3100" i="1"/>
  <c r="J3100" i="1" s="1"/>
  <c r="E3101" i="1"/>
  <c r="J3101" i="1" s="1"/>
  <c r="E3102" i="1"/>
  <c r="J3102" i="1" s="1"/>
  <c r="E3103" i="1"/>
  <c r="J3103" i="1" s="1"/>
  <c r="E3104" i="1"/>
  <c r="J3104" i="1" s="1"/>
  <c r="E3105" i="1"/>
  <c r="J3105" i="1" s="1"/>
  <c r="E3106" i="1"/>
  <c r="J3106" i="1" s="1"/>
  <c r="E3107" i="1"/>
  <c r="J3107" i="1" s="1"/>
  <c r="E3108" i="1"/>
  <c r="E3109" i="1"/>
  <c r="J3109" i="1" s="1"/>
  <c r="E3110" i="1"/>
  <c r="J3110" i="1" s="1"/>
  <c r="E3111" i="1"/>
  <c r="J3111" i="1" s="1"/>
  <c r="E3112" i="1"/>
  <c r="J3112" i="1" s="1"/>
  <c r="E3113" i="1"/>
  <c r="J3113" i="1" s="1"/>
  <c r="E3114" i="1"/>
  <c r="J3114" i="1" s="1"/>
  <c r="E3115" i="1"/>
  <c r="J3115" i="1" s="1"/>
  <c r="E3116" i="1"/>
  <c r="J3116" i="1" s="1"/>
  <c r="E3117" i="1"/>
  <c r="J3117" i="1" s="1"/>
  <c r="E3118" i="1"/>
  <c r="J3118" i="1" s="1"/>
  <c r="E3119" i="1"/>
  <c r="J3119" i="1" s="1"/>
  <c r="E3120" i="1"/>
  <c r="J3120" i="1" s="1"/>
  <c r="E3121" i="1"/>
  <c r="J3121" i="1" s="1"/>
  <c r="E3122" i="1"/>
  <c r="J3122" i="1" s="1"/>
  <c r="E3123" i="1"/>
  <c r="J3123" i="1" s="1"/>
  <c r="E3124" i="1"/>
  <c r="J3124" i="1" s="1"/>
  <c r="E3125" i="1"/>
  <c r="J3125" i="1" s="1"/>
  <c r="E3126" i="1"/>
  <c r="J3126" i="1" s="1"/>
  <c r="E3127" i="1"/>
  <c r="J3127" i="1" s="1"/>
  <c r="E3128" i="1"/>
  <c r="E3129" i="1"/>
  <c r="J3129" i="1" s="1"/>
  <c r="E3130" i="1"/>
  <c r="J3130" i="1" s="1"/>
  <c r="E3131" i="1"/>
  <c r="J3131" i="1" s="1"/>
  <c r="E3132" i="1"/>
  <c r="J3132" i="1" s="1"/>
  <c r="E3133" i="1"/>
  <c r="J3133" i="1" s="1"/>
  <c r="E3134" i="1"/>
  <c r="J3134" i="1" s="1"/>
  <c r="E3135" i="1"/>
  <c r="J3135" i="1" s="1"/>
  <c r="E3136" i="1"/>
  <c r="J3136" i="1" s="1"/>
  <c r="E3137" i="1"/>
  <c r="J3137" i="1" s="1"/>
  <c r="E3138" i="1"/>
  <c r="J3138" i="1" s="1"/>
  <c r="E3139" i="1"/>
  <c r="J3139" i="1" s="1"/>
  <c r="E3140" i="1"/>
  <c r="J3140" i="1" s="1"/>
  <c r="E3141" i="1"/>
  <c r="J3141" i="1" s="1"/>
  <c r="E3142" i="1"/>
  <c r="J3142" i="1" s="1"/>
  <c r="E3143" i="1"/>
  <c r="J3143" i="1" s="1"/>
  <c r="E3144" i="1"/>
  <c r="J3144" i="1" s="1"/>
  <c r="E3145" i="1"/>
  <c r="J3145" i="1" s="1"/>
  <c r="E3146" i="1"/>
  <c r="J3146" i="1" s="1"/>
  <c r="E3147" i="1"/>
  <c r="J3147" i="1" s="1"/>
  <c r="E3148" i="1"/>
  <c r="E3149" i="1"/>
  <c r="J3149" i="1" s="1"/>
  <c r="E3150" i="1"/>
  <c r="J3150" i="1" s="1"/>
  <c r="E3151" i="1"/>
  <c r="J3151" i="1" s="1"/>
  <c r="E3152" i="1"/>
  <c r="J3152" i="1" s="1"/>
  <c r="E3153" i="1"/>
  <c r="J3153" i="1" s="1"/>
  <c r="E3154" i="1"/>
  <c r="J3154" i="1" s="1"/>
  <c r="E3155" i="1"/>
  <c r="J3155" i="1" s="1"/>
  <c r="E3156" i="1"/>
  <c r="J3156" i="1" s="1"/>
  <c r="E3157" i="1"/>
  <c r="J3157" i="1" s="1"/>
  <c r="E3158" i="1"/>
  <c r="J3158" i="1" s="1"/>
  <c r="E3159" i="1"/>
  <c r="J3159" i="1" s="1"/>
  <c r="E3160" i="1"/>
  <c r="J3160" i="1" s="1"/>
  <c r="E3161" i="1"/>
  <c r="J3161" i="1" s="1"/>
  <c r="E3162" i="1"/>
  <c r="J3162" i="1" s="1"/>
  <c r="E3163" i="1"/>
  <c r="J3163" i="1" s="1"/>
  <c r="E3164" i="1"/>
  <c r="J3164" i="1" s="1"/>
  <c r="E3165" i="1"/>
  <c r="J3165" i="1" s="1"/>
  <c r="E3166" i="1"/>
  <c r="J3166" i="1" s="1"/>
  <c r="E3167" i="1"/>
  <c r="J3167" i="1" s="1"/>
  <c r="E3168" i="1"/>
  <c r="J3168" i="1" s="1"/>
  <c r="E3169" i="1"/>
  <c r="J3169" i="1" s="1"/>
  <c r="E3170" i="1"/>
  <c r="J3170" i="1" s="1"/>
  <c r="E3171" i="1"/>
  <c r="J3171" i="1" s="1"/>
  <c r="E3172" i="1"/>
  <c r="E3173" i="1"/>
  <c r="J3173" i="1" s="1"/>
  <c r="E3174" i="1"/>
  <c r="J3174" i="1" s="1"/>
  <c r="E3175" i="1"/>
  <c r="J3175" i="1" s="1"/>
  <c r="E3176" i="1"/>
  <c r="J3176" i="1" s="1"/>
  <c r="E3177" i="1"/>
  <c r="J3177" i="1" s="1"/>
  <c r="E3178" i="1"/>
  <c r="J3178" i="1" s="1"/>
  <c r="E3179" i="1"/>
  <c r="J3179" i="1" s="1"/>
  <c r="E3180" i="1"/>
  <c r="J3180" i="1" s="1"/>
  <c r="E3181" i="1"/>
  <c r="J3181" i="1" s="1"/>
  <c r="E3182" i="1"/>
  <c r="J3182" i="1" s="1"/>
  <c r="E3183" i="1"/>
  <c r="J3183" i="1" s="1"/>
  <c r="E3184" i="1"/>
  <c r="J3184" i="1" s="1"/>
  <c r="E3185" i="1"/>
  <c r="J3185" i="1" s="1"/>
  <c r="E3186" i="1"/>
  <c r="J3186" i="1" s="1"/>
  <c r="E3187" i="1"/>
  <c r="J3187" i="1" s="1"/>
  <c r="E3188" i="1"/>
  <c r="J3188" i="1" s="1"/>
  <c r="E3189" i="1"/>
  <c r="J3189" i="1" s="1"/>
  <c r="E3190" i="1"/>
  <c r="J3190" i="1" s="1"/>
  <c r="E3191" i="1"/>
  <c r="J3191" i="1" s="1"/>
  <c r="E3192" i="1"/>
  <c r="J3192" i="1" s="1"/>
  <c r="E3193" i="1"/>
  <c r="J3193" i="1" s="1"/>
  <c r="E3194" i="1"/>
  <c r="J3194" i="1" s="1"/>
  <c r="E3195" i="1"/>
  <c r="J3195" i="1" s="1"/>
  <c r="E3196" i="1"/>
  <c r="J3196" i="1" s="1"/>
  <c r="E3197" i="1"/>
  <c r="J3197" i="1" s="1"/>
  <c r="E3198" i="1"/>
  <c r="J3198" i="1" s="1"/>
  <c r="E3199" i="1"/>
  <c r="J3199" i="1" s="1"/>
  <c r="E3200" i="1"/>
  <c r="E3201" i="1"/>
  <c r="J3201" i="1" s="1"/>
  <c r="E3202" i="1"/>
  <c r="J3202" i="1" s="1"/>
  <c r="E3203" i="1"/>
  <c r="J3203" i="1" s="1"/>
  <c r="E3204" i="1"/>
  <c r="J3204" i="1" s="1"/>
  <c r="E3205" i="1"/>
  <c r="J3205" i="1" s="1"/>
  <c r="E3206" i="1"/>
  <c r="J3206" i="1" s="1"/>
  <c r="E3207" i="1"/>
  <c r="J3207" i="1" s="1"/>
  <c r="E3208" i="1"/>
  <c r="J3208" i="1" s="1"/>
  <c r="E3209" i="1"/>
  <c r="J3209" i="1" s="1"/>
  <c r="E3210" i="1"/>
  <c r="J3210" i="1" s="1"/>
  <c r="E3211" i="1"/>
  <c r="J3211" i="1" s="1"/>
  <c r="E3212" i="1"/>
  <c r="J3212" i="1" s="1"/>
  <c r="E3213" i="1"/>
  <c r="J3213" i="1" s="1"/>
  <c r="E3214" i="1"/>
  <c r="J3214" i="1" s="1"/>
  <c r="E3215" i="1"/>
  <c r="J3215" i="1" s="1"/>
  <c r="E3216" i="1"/>
  <c r="J3216" i="1" s="1"/>
  <c r="E3217" i="1"/>
  <c r="J3217" i="1" s="1"/>
  <c r="E3218" i="1"/>
  <c r="J3218" i="1" s="1"/>
  <c r="E3219" i="1"/>
  <c r="J3219" i="1" s="1"/>
  <c r="E3220" i="1"/>
  <c r="J3220" i="1" s="1"/>
  <c r="E3221" i="1"/>
  <c r="J3221" i="1" s="1"/>
  <c r="E3222" i="1"/>
  <c r="J3222" i="1" s="1"/>
  <c r="E3223" i="1"/>
  <c r="J3223" i="1" s="1"/>
  <c r="E3224" i="1"/>
  <c r="J3224" i="1" s="1"/>
  <c r="E3225" i="1"/>
  <c r="J3225" i="1" s="1"/>
  <c r="E3226" i="1"/>
  <c r="J3226" i="1" s="1"/>
  <c r="E3227" i="1"/>
  <c r="J3227" i="1" s="1"/>
  <c r="E3228" i="1"/>
  <c r="J3228" i="1" s="1"/>
  <c r="E3229" i="1"/>
  <c r="J3229" i="1" s="1"/>
  <c r="E3230" i="1"/>
  <c r="J3230" i="1" s="1"/>
  <c r="E3231" i="1"/>
  <c r="J3231" i="1" s="1"/>
  <c r="E3232" i="1"/>
  <c r="J3232" i="1" s="1"/>
  <c r="E3233" i="1"/>
  <c r="J3233" i="1" s="1"/>
  <c r="E3234" i="1"/>
  <c r="J3234" i="1" s="1"/>
  <c r="E3235" i="1"/>
  <c r="J3235" i="1" s="1"/>
  <c r="E3236" i="1"/>
  <c r="J3236" i="1" s="1"/>
  <c r="E3237" i="1"/>
  <c r="J3237" i="1" s="1"/>
  <c r="E3238" i="1"/>
  <c r="J3238" i="1" s="1"/>
  <c r="E3239" i="1"/>
  <c r="J3239" i="1" s="1"/>
  <c r="E3240" i="1"/>
  <c r="J3240" i="1" s="1"/>
  <c r="E3241" i="1"/>
  <c r="J3241" i="1" s="1"/>
  <c r="E3242" i="1"/>
  <c r="J3242" i="1" s="1"/>
  <c r="E3243" i="1"/>
  <c r="J3243" i="1" s="1"/>
  <c r="E3244" i="1"/>
  <c r="J3244" i="1" s="1"/>
  <c r="E3245" i="1"/>
  <c r="J3245" i="1" s="1"/>
  <c r="E3246" i="1"/>
  <c r="J3246" i="1" s="1"/>
  <c r="E3247" i="1"/>
  <c r="J3247" i="1" s="1"/>
  <c r="E3248" i="1"/>
  <c r="J3248" i="1" s="1"/>
  <c r="E3249" i="1"/>
  <c r="J3249" i="1" s="1"/>
  <c r="E3250" i="1"/>
  <c r="J3250" i="1" s="1"/>
  <c r="E3251" i="1"/>
  <c r="J3251" i="1" s="1"/>
  <c r="E3252" i="1"/>
  <c r="E3253" i="1"/>
  <c r="J3253" i="1" s="1"/>
  <c r="E3254" i="1"/>
  <c r="J3254" i="1" s="1"/>
  <c r="E3255" i="1"/>
  <c r="J3255" i="1" s="1"/>
  <c r="E3256" i="1"/>
  <c r="J3256" i="1" s="1"/>
  <c r="E3257" i="1"/>
  <c r="J3257" i="1" s="1"/>
  <c r="E3258" i="1"/>
  <c r="J3258" i="1" s="1"/>
  <c r="E3259" i="1"/>
  <c r="J3259" i="1" s="1"/>
  <c r="E3260" i="1"/>
  <c r="J3260" i="1" s="1"/>
  <c r="E3261" i="1"/>
  <c r="J3261" i="1" s="1"/>
  <c r="E3262" i="1"/>
  <c r="J3262" i="1" s="1"/>
  <c r="E3263" i="1"/>
  <c r="J3263" i="1" s="1"/>
  <c r="E3264" i="1"/>
  <c r="J3264" i="1" s="1"/>
  <c r="E3265" i="1"/>
  <c r="J3265" i="1" s="1"/>
  <c r="E3266" i="1"/>
  <c r="J3266" i="1" s="1"/>
  <c r="E3267" i="1"/>
  <c r="J3267" i="1" s="1"/>
  <c r="E3268" i="1"/>
  <c r="J3268" i="1" s="1"/>
  <c r="E3269" i="1"/>
  <c r="J3269" i="1" s="1"/>
  <c r="E3270" i="1"/>
  <c r="J3270" i="1" s="1"/>
  <c r="E3271" i="1"/>
  <c r="J3271" i="1" s="1"/>
  <c r="E3272" i="1"/>
  <c r="J3272" i="1" s="1"/>
  <c r="E3273" i="1"/>
  <c r="J3273" i="1" s="1"/>
  <c r="E3274" i="1"/>
  <c r="J3274" i="1" s="1"/>
  <c r="E3275" i="1"/>
  <c r="J3275" i="1" s="1"/>
  <c r="E3276" i="1"/>
  <c r="J3276" i="1" s="1"/>
  <c r="E3277" i="1"/>
  <c r="J3277" i="1" s="1"/>
  <c r="E3278" i="1"/>
  <c r="J3278" i="1" s="1"/>
  <c r="E3279" i="1"/>
  <c r="J3279" i="1" s="1"/>
  <c r="E3280" i="1"/>
  <c r="J3280" i="1" s="1"/>
  <c r="E3281" i="1"/>
  <c r="J3281" i="1" s="1"/>
  <c r="E3282" i="1"/>
  <c r="J3282" i="1" s="1"/>
  <c r="E3283" i="1"/>
  <c r="J3283" i="1" s="1"/>
  <c r="E3284" i="1"/>
  <c r="J3284" i="1" s="1"/>
  <c r="E3285" i="1"/>
  <c r="J3285" i="1" s="1"/>
  <c r="E3286" i="1"/>
  <c r="J3286" i="1" s="1"/>
  <c r="E3287" i="1"/>
  <c r="J3287" i="1" s="1"/>
  <c r="E3288" i="1"/>
  <c r="J3288" i="1" s="1"/>
  <c r="E3289" i="1"/>
  <c r="J3289" i="1" s="1"/>
  <c r="E3290" i="1"/>
  <c r="J3290" i="1" s="1"/>
  <c r="E3291" i="1"/>
  <c r="J3291" i="1" s="1"/>
  <c r="E3292" i="1"/>
  <c r="E3293" i="1"/>
  <c r="J3293" i="1" s="1"/>
  <c r="E3294" i="1"/>
  <c r="J3294" i="1" s="1"/>
  <c r="E3295" i="1"/>
  <c r="J3295" i="1" s="1"/>
  <c r="E3296" i="1"/>
  <c r="J3296" i="1" s="1"/>
  <c r="E3297" i="1"/>
  <c r="J3297" i="1" s="1"/>
  <c r="E3298" i="1"/>
  <c r="J3298" i="1" s="1"/>
  <c r="E3299" i="1"/>
  <c r="J3299" i="1" s="1"/>
  <c r="E3300" i="1"/>
  <c r="J3300" i="1" s="1"/>
  <c r="E3301" i="1"/>
  <c r="J3301" i="1" s="1"/>
  <c r="E3302" i="1"/>
  <c r="J3302" i="1" s="1"/>
  <c r="E3303" i="1"/>
  <c r="J3303" i="1" s="1"/>
  <c r="E3304" i="1"/>
  <c r="J3304" i="1" s="1"/>
  <c r="E3305" i="1"/>
  <c r="J3305" i="1" s="1"/>
  <c r="E3306" i="1"/>
  <c r="J3306" i="1" s="1"/>
  <c r="E3307" i="1"/>
  <c r="J3307" i="1" s="1"/>
  <c r="E3308" i="1"/>
  <c r="J3308" i="1" s="1"/>
  <c r="E3309" i="1"/>
  <c r="J3309" i="1" s="1"/>
  <c r="E3310" i="1"/>
  <c r="J3310" i="1" s="1"/>
  <c r="E3311" i="1"/>
  <c r="J3311" i="1" s="1"/>
  <c r="E3312" i="1"/>
  <c r="E3313" i="1"/>
  <c r="J3313" i="1" s="1"/>
  <c r="E3314" i="1"/>
  <c r="J3314" i="1" s="1"/>
  <c r="E3315" i="1"/>
  <c r="J3315" i="1" s="1"/>
  <c r="E3316" i="1"/>
  <c r="J3316" i="1" s="1"/>
  <c r="E3317" i="1"/>
  <c r="J3317" i="1" s="1"/>
  <c r="E3318" i="1"/>
  <c r="J3318" i="1" s="1"/>
  <c r="E3319" i="1"/>
  <c r="J3319" i="1" s="1"/>
  <c r="E3320" i="1"/>
  <c r="J3320" i="1" s="1"/>
  <c r="E3321" i="1"/>
  <c r="J3321" i="1" s="1"/>
  <c r="E3322" i="1"/>
  <c r="J3322" i="1" s="1"/>
  <c r="E3323" i="1"/>
  <c r="J3323" i="1" s="1"/>
  <c r="E3324" i="1"/>
  <c r="J3324" i="1" s="1"/>
  <c r="E3325" i="1"/>
  <c r="J3325" i="1" s="1"/>
  <c r="E3326" i="1"/>
  <c r="J3326" i="1" s="1"/>
  <c r="E3327" i="1"/>
  <c r="J3327" i="1" s="1"/>
  <c r="E3328" i="1"/>
  <c r="J3328" i="1" s="1"/>
  <c r="E3329" i="1"/>
  <c r="J3329" i="1" s="1"/>
  <c r="E3330" i="1"/>
  <c r="J3330" i="1" s="1"/>
  <c r="E3331" i="1"/>
  <c r="J3331" i="1" s="1"/>
  <c r="E3332" i="1"/>
  <c r="J3332" i="1" s="1"/>
  <c r="E3333" i="1"/>
  <c r="J3333" i="1" s="1"/>
  <c r="E3334" i="1"/>
  <c r="J3334" i="1" s="1"/>
  <c r="E3335" i="1"/>
  <c r="J3335" i="1" s="1"/>
  <c r="E3336" i="1"/>
  <c r="J3336" i="1" s="1"/>
  <c r="E3337" i="1"/>
  <c r="J3337" i="1" s="1"/>
  <c r="E3338" i="1"/>
  <c r="J3338" i="1" s="1"/>
  <c r="E3339" i="1"/>
  <c r="J3339" i="1" s="1"/>
  <c r="E3340" i="1"/>
  <c r="J3340" i="1" s="1"/>
  <c r="E3341" i="1"/>
  <c r="J3341" i="1" s="1"/>
  <c r="E3342" i="1"/>
  <c r="J3342" i="1" s="1"/>
  <c r="E3343" i="1"/>
  <c r="J3343" i="1" s="1"/>
  <c r="E3344" i="1"/>
  <c r="J3344" i="1" s="1"/>
  <c r="E3345" i="1"/>
  <c r="J3345" i="1" s="1"/>
  <c r="E3346" i="1"/>
  <c r="J3346" i="1" s="1"/>
  <c r="E3347" i="1"/>
  <c r="J3347" i="1" s="1"/>
  <c r="E3348" i="1"/>
  <c r="J3348" i="1" s="1"/>
  <c r="E3349" i="1"/>
  <c r="J3349" i="1" s="1"/>
  <c r="E3350" i="1"/>
  <c r="J3350" i="1" s="1"/>
  <c r="E3351" i="1"/>
  <c r="J3351" i="1" s="1"/>
  <c r="E3352" i="1"/>
  <c r="J3352" i="1" s="1"/>
  <c r="E3353" i="1"/>
  <c r="J3353" i="1" s="1"/>
  <c r="E3354" i="1"/>
  <c r="J3354" i="1" s="1"/>
  <c r="E3355" i="1"/>
  <c r="J3355" i="1" s="1"/>
  <c r="E3356" i="1"/>
  <c r="E3357" i="1"/>
  <c r="J3357" i="1" s="1"/>
  <c r="E3358" i="1"/>
  <c r="J3358" i="1" s="1"/>
  <c r="E3359" i="1"/>
  <c r="J3359" i="1" s="1"/>
  <c r="E3360" i="1"/>
  <c r="J3360" i="1" s="1"/>
  <c r="E3361" i="1"/>
  <c r="J3361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J2" i="1"/>
  <c r="J6" i="1"/>
  <c r="J9" i="1"/>
  <c r="J17" i="1"/>
  <c r="J25" i="1"/>
  <c r="J33" i="1"/>
  <c r="J41" i="1"/>
  <c r="J42" i="1"/>
  <c r="J49" i="1"/>
  <c r="J57" i="1"/>
  <c r="J65" i="1"/>
  <c r="J73" i="1"/>
  <c r="J78" i="1"/>
  <c r="J81" i="1"/>
  <c r="J89" i="1"/>
  <c r="J90" i="1"/>
  <c r="J97" i="1"/>
  <c r="J105" i="1"/>
  <c r="J113" i="1"/>
  <c r="J118" i="1"/>
  <c r="J121" i="1"/>
  <c r="J133" i="1"/>
  <c r="J134" i="1"/>
  <c r="J146" i="1"/>
  <c r="J170" i="1"/>
  <c r="J182" i="1"/>
  <c r="J218" i="1"/>
  <c r="J238" i="1"/>
  <c r="J239" i="1"/>
  <c r="J262" i="1"/>
  <c r="J267" i="1"/>
  <c r="J290" i="1"/>
  <c r="J294" i="1"/>
  <c r="J310" i="1"/>
  <c r="J318" i="1"/>
  <c r="J334" i="1"/>
  <c r="J346" i="1"/>
  <c r="J366" i="1"/>
  <c r="J367" i="1"/>
  <c r="J390" i="1"/>
  <c r="J394" i="1"/>
  <c r="J410" i="1"/>
  <c r="J422" i="1"/>
  <c r="J438" i="1"/>
  <c r="J446" i="1"/>
  <c r="J462" i="1"/>
  <c r="J466" i="1"/>
  <c r="J490" i="1"/>
  <c r="J495" i="1"/>
  <c r="J518" i="1"/>
  <c r="J522" i="1"/>
  <c r="J538" i="1"/>
  <c r="J546" i="1"/>
  <c r="J562" i="1"/>
  <c r="J574" i="1"/>
  <c r="J590" i="1"/>
  <c r="J594" i="1"/>
  <c r="J618" i="1"/>
  <c r="J622" i="1"/>
  <c r="J642" i="1"/>
  <c r="J654" i="1"/>
  <c r="J674" i="1"/>
  <c r="J682" i="1"/>
  <c r="J702" i="1"/>
  <c r="J706" i="1"/>
  <c r="J730" i="1"/>
  <c r="J738" i="1"/>
  <c r="J762" i="1"/>
  <c r="J766" i="1"/>
  <c r="J786" i="1"/>
  <c r="J794" i="1"/>
  <c r="J814" i="1"/>
  <c r="J826" i="1"/>
  <c r="J846" i="1"/>
  <c r="J850" i="1"/>
  <c r="J874" i="1"/>
  <c r="J878" i="1"/>
  <c r="J898" i="1"/>
  <c r="J910" i="1"/>
  <c r="J930" i="1"/>
  <c r="J938" i="1"/>
  <c r="J958" i="1"/>
  <c r="J962" i="1"/>
  <c r="J986" i="1"/>
  <c r="J994" i="1"/>
  <c r="J1018" i="1"/>
  <c r="J1022" i="1"/>
  <c r="J1042" i="1"/>
  <c r="J1050" i="1"/>
  <c r="J1070" i="1"/>
  <c r="J1082" i="1"/>
  <c r="J1097" i="1"/>
  <c r="J1098" i="1"/>
  <c r="J1118" i="1"/>
  <c r="J1126" i="1"/>
  <c r="J1146" i="1"/>
  <c r="J1150" i="1"/>
  <c r="J1174" i="1"/>
  <c r="J1182" i="1"/>
  <c r="J1206" i="1"/>
  <c r="J1210" i="1"/>
  <c r="J1230" i="1"/>
  <c r="J1238" i="1"/>
  <c r="J1258" i="1"/>
  <c r="J1270" i="1"/>
  <c r="J1290" i="1"/>
  <c r="J1294" i="1"/>
  <c r="J1301" i="1"/>
  <c r="J1302" i="1"/>
  <c r="J1306" i="1"/>
  <c r="J1322" i="1"/>
  <c r="J1326" i="1"/>
  <c r="J1342" i="1"/>
  <c r="J1350" i="1"/>
  <c r="J1366" i="1"/>
  <c r="J1370" i="1"/>
  <c r="J1386" i="1"/>
  <c r="J1390" i="1"/>
  <c r="J1406" i="1"/>
  <c r="J1414" i="1"/>
  <c r="J1429" i="1"/>
  <c r="J1430" i="1"/>
  <c r="J1446" i="1"/>
  <c r="J1450" i="1"/>
  <c r="J1466" i="1"/>
  <c r="J1474" i="1"/>
  <c r="J1490" i="1"/>
  <c r="J1493" i="1"/>
  <c r="J1506" i="1"/>
  <c r="J1510" i="1"/>
  <c r="J1526" i="1"/>
  <c r="J1534" i="1"/>
  <c r="J1550" i="1"/>
  <c r="J1554" i="1"/>
  <c r="J1557" i="1"/>
  <c r="J1566" i="1"/>
  <c r="J1570" i="1"/>
  <c r="J1586" i="1"/>
  <c r="J1594" i="1"/>
  <c r="J1610" i="1"/>
  <c r="J1614" i="1"/>
  <c r="J1621" i="1"/>
  <c r="J1622" i="1"/>
  <c r="J1626" i="1"/>
  <c r="J1642" i="1"/>
  <c r="J1646" i="1"/>
  <c r="J1662" i="1"/>
  <c r="J1670" i="1"/>
  <c r="J1685" i="1"/>
  <c r="J1686" i="1"/>
  <c r="J1702" i="1"/>
  <c r="J1706" i="1"/>
  <c r="J1722" i="1"/>
  <c r="J1730" i="1"/>
  <c r="J1746" i="1"/>
  <c r="J1749" i="1"/>
  <c r="J1762" i="1"/>
  <c r="J1766" i="1"/>
  <c r="J1782" i="1"/>
  <c r="J1790" i="1"/>
  <c r="J1806" i="1"/>
  <c r="J1810" i="1"/>
  <c r="J1813" i="1"/>
  <c r="J1822" i="1"/>
  <c r="J1826" i="1"/>
  <c r="J1842" i="1"/>
  <c r="J1850" i="1"/>
  <c r="J1866" i="1"/>
  <c r="J1870" i="1"/>
  <c r="J1877" i="1"/>
  <c r="J1878" i="1"/>
  <c r="J1882" i="1"/>
  <c r="J1889" i="1"/>
  <c r="J1890" i="1"/>
  <c r="J1894" i="1"/>
  <c r="J1910" i="1"/>
  <c r="J1914" i="1"/>
  <c r="J1921" i="1"/>
  <c r="J1926" i="1"/>
  <c r="J1934" i="1"/>
  <c r="J1950" i="1"/>
  <c r="J1953" i="1"/>
  <c r="J1966" i="1"/>
  <c r="J1970" i="1"/>
  <c r="J1985" i="1"/>
  <c r="J1990" i="1"/>
  <c r="J2006" i="1"/>
  <c r="J2010" i="1"/>
  <c r="J2017" i="1"/>
  <c r="J2018" i="1"/>
  <c r="J2022" i="1"/>
  <c r="J2038" i="1"/>
  <c r="J2042" i="1"/>
  <c r="J2049" i="1"/>
  <c r="J2054" i="1"/>
  <c r="J2062" i="1"/>
  <c r="J2078" i="1"/>
  <c r="J2081" i="1"/>
  <c r="J2094" i="1"/>
  <c r="J2098" i="1"/>
  <c r="J2113" i="1"/>
  <c r="J2118" i="1"/>
  <c r="J2134" i="1"/>
  <c r="J2138" i="1"/>
  <c r="J2145" i="1"/>
  <c r="J2146" i="1"/>
  <c r="J2150" i="1"/>
  <c r="J2166" i="1"/>
  <c r="J2170" i="1"/>
  <c r="J2177" i="1"/>
  <c r="J2182" i="1"/>
  <c r="J2190" i="1"/>
  <c r="J2206" i="1"/>
  <c r="J2209" i="1"/>
  <c r="J2222" i="1"/>
  <c r="J2226" i="1"/>
  <c r="J2241" i="1"/>
  <c r="J2246" i="1"/>
  <c r="J2262" i="1"/>
  <c r="J2266" i="1"/>
  <c r="J2273" i="1"/>
  <c r="J2274" i="1"/>
  <c r="J2278" i="1"/>
  <c r="J2294" i="1"/>
  <c r="J2298" i="1"/>
  <c r="J2305" i="1"/>
  <c r="J2310" i="1"/>
  <c r="J2318" i="1"/>
  <c r="J2334" i="1"/>
  <c r="J2337" i="1"/>
  <c r="J2350" i="1"/>
  <c r="J2354" i="1"/>
  <c r="J2369" i="1"/>
  <c r="J2374" i="1"/>
  <c r="J2390" i="1"/>
  <c r="J2394" i="1"/>
  <c r="J2401" i="1"/>
  <c r="J2402" i="1"/>
  <c r="J2406" i="1"/>
  <c r="J2422" i="1"/>
  <c r="J2426" i="1"/>
  <c r="J2433" i="1"/>
  <c r="J2438" i="1"/>
  <c r="J2446" i="1"/>
  <c r="J2462" i="1"/>
  <c r="J2465" i="1"/>
  <c r="J2478" i="1"/>
  <c r="J2482" i="1"/>
  <c r="J2497" i="1"/>
  <c r="J2502" i="1"/>
  <c r="J2518" i="1"/>
  <c r="J2522" i="1"/>
  <c r="J2529" i="1"/>
  <c r="J2530" i="1"/>
  <c r="J2534" i="1"/>
  <c r="J2550" i="1"/>
  <c r="J2554" i="1"/>
  <c r="J2561" i="1"/>
  <c r="J2566" i="1"/>
  <c r="J2574" i="1"/>
  <c r="J2590" i="1"/>
  <c r="J2593" i="1"/>
  <c r="J2606" i="1"/>
  <c r="J2610" i="1"/>
  <c r="J2625" i="1"/>
  <c r="J2630" i="1"/>
  <c r="J2646" i="1"/>
  <c r="J2650" i="1"/>
  <c r="J2657" i="1"/>
  <c r="J2658" i="1"/>
  <c r="J2662" i="1"/>
  <c r="J2678" i="1"/>
  <c r="J2682" i="1"/>
  <c r="J2689" i="1"/>
  <c r="J2694" i="1"/>
  <c r="J2702" i="1"/>
  <c r="J2718" i="1"/>
  <c r="J2721" i="1"/>
  <c r="J2734" i="1"/>
  <c r="J2738" i="1"/>
  <c r="J2753" i="1"/>
  <c r="J2758" i="1"/>
  <c r="J2774" i="1"/>
  <c r="J2778" i="1"/>
  <c r="J2785" i="1"/>
  <c r="J2786" i="1"/>
  <c r="J2790" i="1"/>
  <c r="J2806" i="1"/>
  <c r="J2810" i="1"/>
  <c r="J2817" i="1"/>
  <c r="J2822" i="1"/>
  <c r="J2830" i="1"/>
  <c r="J2836" i="1"/>
  <c r="J2841" i="1"/>
  <c r="J2844" i="1"/>
  <c r="J2848" i="1"/>
  <c r="J2856" i="1"/>
  <c r="J2868" i="1"/>
  <c r="J2873" i="1"/>
  <c r="J2876" i="1"/>
  <c r="J2880" i="1"/>
  <c r="J2888" i="1"/>
  <c r="J2900" i="1"/>
  <c r="J2905" i="1"/>
  <c r="J2908" i="1"/>
  <c r="J2912" i="1"/>
  <c r="J2920" i="1"/>
  <c r="J2932" i="1"/>
  <c r="J2944" i="1"/>
  <c r="J2948" i="1"/>
  <c r="J2956" i="1"/>
  <c r="J2960" i="1"/>
  <c r="J2968" i="1"/>
  <c r="J2972" i="1"/>
  <c r="J2984" i="1"/>
  <c r="J2992" i="1"/>
  <c r="J2993" i="1"/>
  <c r="J3000" i="1"/>
  <c r="J3004" i="1"/>
  <c r="J3016" i="1"/>
  <c r="J3020" i="1"/>
  <c r="J3040" i="1"/>
  <c r="J3068" i="1"/>
  <c r="J3088" i="1"/>
  <c r="J3108" i="1"/>
  <c r="J3128" i="1"/>
  <c r="J3148" i="1"/>
  <c r="J3172" i="1"/>
  <c r="J3200" i="1"/>
  <c r="J3252" i="1"/>
  <c r="J3292" i="1"/>
  <c r="J3312" i="1"/>
  <c r="J3356" i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D9" i="47"/>
  <c r="O2" i="2"/>
  <c r="K9" i="47"/>
  <c r="C9" i="47"/>
  <c r="G9" i="47"/>
  <c r="H46" i="32"/>
  <c r="I26" i="32"/>
  <c r="J61" i="32" l="1"/>
  <c r="J64" i="32"/>
  <c r="J84" i="32"/>
  <c r="J76" i="32"/>
  <c r="J72" i="32"/>
  <c r="J60" i="32"/>
  <c r="J75" i="32"/>
  <c r="J71" i="32"/>
  <c r="J59" i="32"/>
  <c r="J63" i="32"/>
  <c r="J88" i="32"/>
  <c r="J87" i="32"/>
  <c r="J83" i="32"/>
  <c r="J66" i="32"/>
  <c r="J62" i="32"/>
  <c r="J74" i="32"/>
  <c r="J86" i="32"/>
  <c r="J65" i="32"/>
  <c r="J77" i="32"/>
  <c r="J73" i="32"/>
  <c r="J85" i="32"/>
  <c r="J82" i="32"/>
  <c r="T4" i="56"/>
  <c r="D4" i="56"/>
  <c r="L4" i="56"/>
  <c r="F4" i="56"/>
  <c r="N4" i="56"/>
  <c r="H4" i="56"/>
  <c r="P4" i="56"/>
  <c r="T4" i="55"/>
  <c r="P4" i="54"/>
  <c r="T4" i="54"/>
  <c r="T4" i="52"/>
  <c r="L4" i="54"/>
  <c r="H4" i="54"/>
  <c r="B4" i="53"/>
  <c r="F4" i="53"/>
  <c r="N4" i="53"/>
  <c r="H4" i="53"/>
  <c r="P4" i="53"/>
  <c r="H4" i="51"/>
  <c r="P4" i="51"/>
  <c r="T4" i="51"/>
  <c r="B7" i="47"/>
  <c r="D10" i="47"/>
  <c r="G8" i="47"/>
  <c r="C7" i="47"/>
  <c r="G10" i="47"/>
  <c r="C8" i="47"/>
  <c r="G7" i="47"/>
  <c r="C10" i="47"/>
  <c r="D7" i="47"/>
  <c r="I6" i="47"/>
  <c r="K8" i="47"/>
  <c r="B10" i="47"/>
  <c r="C6" i="47"/>
  <c r="G6" i="47"/>
  <c r="J10" i="47"/>
  <c r="F10" i="47"/>
  <c r="J9" i="47"/>
  <c r="F9" i="47"/>
  <c r="J8" i="47"/>
  <c r="F8" i="47"/>
  <c r="J7" i="47"/>
  <c r="F7" i="47"/>
  <c r="K6" i="47"/>
  <c r="K10" i="47"/>
  <c r="B6" i="47"/>
  <c r="F6" i="47"/>
  <c r="B9" i="47"/>
  <c r="D6" i="47"/>
  <c r="H6" i="47"/>
  <c r="I10" i="47"/>
  <c r="E10" i="47"/>
  <c r="I9" i="47"/>
  <c r="E9" i="47"/>
  <c r="I8" i="47"/>
  <c r="E8" i="47"/>
  <c r="I7" i="47"/>
  <c r="E7" i="47"/>
  <c r="K7" i="47"/>
  <c r="B8" i="47"/>
  <c r="E6" i="47"/>
  <c r="H10" i="47"/>
  <c r="H9" i="47"/>
  <c r="H8" i="47"/>
  <c r="D8" i="47"/>
  <c r="H7" i="47"/>
  <c r="J26" i="32"/>
  <c r="T3" i="43"/>
  <c r="P3" i="43"/>
  <c r="N3" i="43"/>
  <c r="L3" i="43"/>
  <c r="J3" i="43"/>
  <c r="H3" i="43"/>
  <c r="F3" i="43"/>
  <c r="D3" i="43"/>
  <c r="B3" i="43"/>
  <c r="A2" i="4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K79" i="32" s="1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2" i="2"/>
  <c r="I49" i="32"/>
  <c r="J49" i="32" s="1"/>
  <c r="I50" i="32"/>
  <c r="J50" i="32" s="1"/>
  <c r="I51" i="32"/>
  <c r="J51" i="32" s="1"/>
  <c r="I52" i="32"/>
  <c r="J52" i="32" s="1"/>
  <c r="I53" i="32"/>
  <c r="J53" i="32" s="1"/>
  <c r="I54" i="32"/>
  <c r="J54" i="32" s="1"/>
  <c r="I55" i="32"/>
  <c r="J55" i="32" s="1"/>
  <c r="I48" i="32"/>
  <c r="J48" i="32" s="1"/>
  <c r="I38" i="32"/>
  <c r="I39" i="32"/>
  <c r="I40" i="32"/>
  <c r="I41" i="32"/>
  <c r="I42" i="32"/>
  <c r="I43" i="32"/>
  <c r="I44" i="32"/>
  <c r="I37" i="32"/>
  <c r="I27" i="32"/>
  <c r="J27" i="32" s="1"/>
  <c r="I28" i="32"/>
  <c r="J28" i="32" s="1"/>
  <c r="I29" i="32"/>
  <c r="J29" i="32" s="1"/>
  <c r="I30" i="32"/>
  <c r="J30" i="32" s="1"/>
  <c r="I31" i="32"/>
  <c r="J31" i="32" s="1"/>
  <c r="I32" i="32"/>
  <c r="J32" i="32" s="1"/>
  <c r="I33" i="32"/>
  <c r="J33" i="32" s="1"/>
  <c r="B49" i="32"/>
  <c r="B50" i="32"/>
  <c r="B51" i="32"/>
  <c r="B52" i="32"/>
  <c r="B53" i="32"/>
  <c r="B54" i="32"/>
  <c r="B55" i="32"/>
  <c r="B48" i="32"/>
  <c r="B38" i="32"/>
  <c r="B39" i="32"/>
  <c r="B40" i="32"/>
  <c r="B41" i="32"/>
  <c r="B42" i="32"/>
  <c r="B43" i="32"/>
  <c r="B44" i="32"/>
  <c r="B37" i="32"/>
  <c r="B33" i="32"/>
  <c r="B32" i="32"/>
  <c r="B31" i="32"/>
  <c r="B30" i="32"/>
  <c r="B29" i="32"/>
  <c r="B28" i="32"/>
  <c r="B27" i="32"/>
  <c r="B26" i="32"/>
  <c r="B16" i="32"/>
  <c r="B17" i="32"/>
  <c r="B18" i="32"/>
  <c r="B19" i="32"/>
  <c r="B20" i="32"/>
  <c r="B21" i="32"/>
  <c r="B22" i="32"/>
  <c r="B15" i="32"/>
  <c r="I16" i="32"/>
  <c r="I17" i="32"/>
  <c r="I18" i="32"/>
  <c r="I19" i="32"/>
  <c r="I20" i="32"/>
  <c r="I21" i="32"/>
  <c r="I22" i="32"/>
  <c r="I15" i="32"/>
  <c r="I11" i="47" l="1"/>
  <c r="F11" i="47"/>
  <c r="E9" i="32"/>
  <c r="I9" i="32" s="1"/>
  <c r="G9" i="32"/>
  <c r="I68" i="32"/>
  <c r="J68" i="32" s="1"/>
  <c r="K11" i="47"/>
  <c r="E8" i="32"/>
  <c r="I8" i="32" s="1"/>
  <c r="I57" i="32"/>
  <c r="J57" i="32" s="1"/>
  <c r="K57" i="32"/>
  <c r="G8" i="32"/>
  <c r="G10" i="32"/>
  <c r="I79" i="32"/>
  <c r="J79" i="32" s="1"/>
  <c r="E10" i="32"/>
  <c r="I10" i="32" s="1"/>
  <c r="K68" i="32"/>
  <c r="F4" i="43"/>
  <c r="N4" i="43"/>
  <c r="G11" i="47"/>
  <c r="C11" i="47"/>
  <c r="I13" i="32"/>
  <c r="D4" i="43"/>
  <c r="L4" i="43"/>
  <c r="I35" i="32"/>
  <c r="B11" i="47"/>
  <c r="J11" i="47"/>
  <c r="E11" i="47"/>
  <c r="D11" i="47"/>
  <c r="H11" i="47"/>
  <c r="K24" i="32"/>
  <c r="J24" i="32"/>
  <c r="K46" i="32"/>
  <c r="I46" i="32"/>
  <c r="H4" i="43"/>
  <c r="B4" i="43"/>
  <c r="J4" i="43"/>
  <c r="P4" i="43"/>
  <c r="R2" i="2"/>
  <c r="R3" i="2"/>
  <c r="H35" i="32"/>
  <c r="J35" i="32" l="1"/>
  <c r="J46" i="32"/>
  <c r="J37" i="32"/>
  <c r="K43" i="32"/>
  <c r="K40" i="32"/>
  <c r="K44" i="32"/>
  <c r="K38" i="32"/>
  <c r="K39" i="32"/>
  <c r="K41" i="32"/>
  <c r="K42" i="32"/>
  <c r="J39" i="32"/>
  <c r="J42" i="32"/>
  <c r="J38" i="32"/>
  <c r="J41" i="32"/>
  <c r="G4" i="32"/>
  <c r="J44" i="32"/>
  <c r="J40" i="32"/>
  <c r="J43" i="32"/>
  <c r="K35" i="32"/>
  <c r="G6" i="32"/>
  <c r="E5" i="32"/>
  <c r="E6" i="32"/>
  <c r="G5" i="32"/>
  <c r="G7" i="32"/>
  <c r="E7" i="32"/>
  <c r="E4" i="32"/>
  <c r="H13" i="32"/>
  <c r="C7" i="32"/>
  <c r="C6" i="32"/>
  <c r="C5" i="32"/>
  <c r="C4" i="32"/>
  <c r="C11" i="32" l="1"/>
  <c r="G11" i="32"/>
  <c r="E11" i="32"/>
  <c r="J19" i="32"/>
  <c r="J16" i="32"/>
  <c r="J20" i="32"/>
  <c r="J17" i="32"/>
  <c r="J21" i="32"/>
  <c r="J18" i="32"/>
  <c r="J22" i="32"/>
  <c r="J15" i="32"/>
  <c r="J13" i="32"/>
  <c r="I6" i="32"/>
  <c r="K13" i="32"/>
  <c r="K20" i="32"/>
  <c r="K16" i="32"/>
  <c r="K21" i="32"/>
  <c r="K19" i="32"/>
  <c r="K18" i="32"/>
  <c r="K17" i="32"/>
  <c r="K22" i="32"/>
  <c r="I4" i="32" l="1"/>
  <c r="I7" i="32"/>
  <c r="I5" i="32"/>
  <c r="I11" i="32" l="1"/>
</calcChain>
</file>

<file path=xl/sharedStrings.xml><?xml version="1.0" encoding="utf-8"?>
<sst xmlns="http://schemas.openxmlformats.org/spreadsheetml/2006/main" count="29001" uniqueCount="587">
  <si>
    <t>Htno</t>
  </si>
  <si>
    <t>Subcode</t>
  </si>
  <si>
    <t>Subname</t>
  </si>
  <si>
    <t>F</t>
  </si>
  <si>
    <t>C</t>
  </si>
  <si>
    <t>D</t>
  </si>
  <si>
    <t>B</t>
  </si>
  <si>
    <t>E</t>
  </si>
  <si>
    <t>A</t>
  </si>
  <si>
    <t>A+</t>
  </si>
  <si>
    <t>COMPLE</t>
  </si>
  <si>
    <t>Regulation</t>
  </si>
  <si>
    <t>Branch</t>
  </si>
  <si>
    <t>01</t>
  </si>
  <si>
    <t>02</t>
  </si>
  <si>
    <t>03</t>
  </si>
  <si>
    <t>04</t>
  </si>
  <si>
    <t>05</t>
  </si>
  <si>
    <t>12</t>
  </si>
  <si>
    <t>44</t>
  </si>
  <si>
    <t>Grand Total</t>
  </si>
  <si>
    <t>Br Code</t>
  </si>
  <si>
    <t>Br Name</t>
  </si>
  <si>
    <t>Civil</t>
  </si>
  <si>
    <t>Mech</t>
  </si>
  <si>
    <t>EEE</t>
  </si>
  <si>
    <t>ECE</t>
  </si>
  <si>
    <t>CSE</t>
  </si>
  <si>
    <t>IT</t>
  </si>
  <si>
    <t>DS</t>
  </si>
  <si>
    <t>Attended</t>
  </si>
  <si>
    <t>Subject Wise PASS %</t>
  </si>
  <si>
    <t>PASS %</t>
  </si>
  <si>
    <t>Result</t>
  </si>
  <si>
    <t>PASS</t>
  </si>
  <si>
    <t>61</t>
  </si>
  <si>
    <t>AIML</t>
  </si>
  <si>
    <t>No. Of. Student's Pass</t>
  </si>
  <si>
    <t>Subject Name</t>
  </si>
  <si>
    <t>Faculty Name</t>
  </si>
  <si>
    <t>FAIL</t>
  </si>
  <si>
    <t>%PASS</t>
  </si>
  <si>
    <t>Faculty Signature</t>
  </si>
  <si>
    <t>BRANCH</t>
  </si>
  <si>
    <t>APPEARED</t>
  </si>
  <si>
    <t>Signature of HOD</t>
  </si>
  <si>
    <t>Over All</t>
  </si>
  <si>
    <t>NRI INSTITUTE OF TECHNOLOGY : GUNTUR</t>
  </si>
  <si>
    <t>Grade Point</t>
  </si>
  <si>
    <t>Letter Grade</t>
  </si>
  <si>
    <t>Gr</t>
  </si>
  <si>
    <t>Gp</t>
  </si>
  <si>
    <t>Absent</t>
  </si>
  <si>
    <t>Cr</t>
  </si>
  <si>
    <t>Values</t>
  </si>
  <si>
    <t>Total  Gp</t>
  </si>
  <si>
    <t xml:space="preserve"> Gp</t>
  </si>
  <si>
    <t>Total  Cr</t>
  </si>
  <si>
    <t xml:space="preserve"> Cr</t>
  </si>
  <si>
    <t>SGPA</t>
  </si>
  <si>
    <t>Sum of Result</t>
  </si>
  <si>
    <t>NOT CO</t>
  </si>
  <si>
    <t>Pass</t>
  </si>
  <si>
    <t>Fail</t>
  </si>
  <si>
    <t>Credits</t>
  </si>
  <si>
    <t xml:space="preserve"> SGPA</t>
  </si>
  <si>
    <t>Total Attended :</t>
  </si>
  <si>
    <t>Faild in 1 Sub</t>
  </si>
  <si>
    <t>Faild in 2 Sub</t>
  </si>
  <si>
    <t>Faild in 3 Sub</t>
  </si>
  <si>
    <t>Faild in 4 Sub</t>
  </si>
  <si>
    <t>Faild in 5 Sub</t>
  </si>
  <si>
    <t>Faild in 6 Sub</t>
  </si>
  <si>
    <t>Faild in 7 Sub</t>
  </si>
  <si>
    <t>Faild in 8 Sub</t>
  </si>
  <si>
    <t>Faild in 9 Sub</t>
  </si>
  <si>
    <t>Faild in All Sub</t>
  </si>
  <si>
    <t>208B1A4439</t>
  </si>
  <si>
    <t>R2041011</t>
  </si>
  <si>
    <t>UNIVERSAL HUMAN VALUES 2: UNDERSTANDING</t>
  </si>
  <si>
    <t>R204102L</t>
  </si>
  <si>
    <t>CONCEPTS OF MICROPROCESSORS AND MICROCON</t>
  </si>
  <si>
    <t>R204104V</t>
  </si>
  <si>
    <t>DATA COMMUNICATIONS</t>
  </si>
  <si>
    <t>R204142O</t>
  </si>
  <si>
    <t>CLOUD COMPUTING</t>
  </si>
  <si>
    <t>R204142P</t>
  </si>
  <si>
    <t>BLOCK CHAIN TECHNOLOGIES</t>
  </si>
  <si>
    <t>R204144E</t>
  </si>
  <si>
    <t>DATA VISUALIZATION</t>
  </si>
  <si>
    <t>R204144F</t>
  </si>
  <si>
    <t>MACHINE LEARNING WITH GO (INFOSYS SPRING</t>
  </si>
  <si>
    <t>R204144H</t>
  </si>
  <si>
    <t>INDUSTRIAL/RESEARCH INTERNSHIP 2 MONTHS</t>
  </si>
  <si>
    <t>20KP1A0101</t>
  </si>
  <si>
    <t>R2041013</t>
  </si>
  <si>
    <t>SKILL ADVANCED COURSE/SOFT SKILL COURSE</t>
  </si>
  <si>
    <t>R2041014</t>
  </si>
  <si>
    <t>R204101D</t>
  </si>
  <si>
    <t>URBAN TRANSPORTATION PLANNING</t>
  </si>
  <si>
    <t>R204101E</t>
  </si>
  <si>
    <t>GROUND IMPROVEMENT TECHNIQUES</t>
  </si>
  <si>
    <t>R204101I</t>
  </si>
  <si>
    <t>DESIGN &amp; DRAWING OF IRRIGATION STRUCTURE</t>
  </si>
  <si>
    <t>R204103N</t>
  </si>
  <si>
    <t>MECHATRONICS</t>
  </si>
  <si>
    <t>R204103X</t>
  </si>
  <si>
    <t>OPERATIONS MANAGEMENT</t>
  </si>
  <si>
    <t>20KP1A0103</t>
  </si>
  <si>
    <t>20KP1A0104</t>
  </si>
  <si>
    <t>20KP1A0105</t>
  </si>
  <si>
    <t>20KP1A0106</t>
  </si>
  <si>
    <t>20KP1A0107</t>
  </si>
  <si>
    <t>20KP1A0108</t>
  </si>
  <si>
    <t>20KP1A0109</t>
  </si>
  <si>
    <t>20KP1A0111</t>
  </si>
  <si>
    <t>20KP1A0112</t>
  </si>
  <si>
    <t>20KP1A0113</t>
  </si>
  <si>
    <t>20KP1A0115</t>
  </si>
  <si>
    <t>20KP1A0301</t>
  </si>
  <si>
    <t>R204101O</t>
  </si>
  <si>
    <t>SURVEYING AND GEOMATICS</t>
  </si>
  <si>
    <t>R204101Z</t>
  </si>
  <si>
    <t>REMOTE SENSING AND GIS</t>
  </si>
  <si>
    <t>R204103C</t>
  </si>
  <si>
    <t>UNCONVENTIONAL MACHINING PROCESSES</t>
  </si>
  <si>
    <t>R204103H</t>
  </si>
  <si>
    <t>POWER PLANT ENGINEERING</t>
  </si>
  <si>
    <t>R204103Q</t>
  </si>
  <si>
    <t>NON DESTRUCTIVE EVALUATION</t>
  </si>
  <si>
    <t>R204103Y</t>
  </si>
  <si>
    <t>MECHATRONICS LAB</t>
  </si>
  <si>
    <t>R204103Z</t>
  </si>
  <si>
    <t>EVALUATION OF SUMMER INTERNSHIP WHICH IS</t>
  </si>
  <si>
    <t>20KP1A0303</t>
  </si>
  <si>
    <t>20KP1A0304</t>
  </si>
  <si>
    <t>20KP1A0305</t>
  </si>
  <si>
    <t>20KP1A0306</t>
  </si>
  <si>
    <t>20KP1A0307</t>
  </si>
  <si>
    <t>20KP1A0308</t>
  </si>
  <si>
    <t>20KP1A0310</t>
  </si>
  <si>
    <t>20KP1A0311</t>
  </si>
  <si>
    <t>20KP1A0312</t>
  </si>
  <si>
    <t>20KP1A0401</t>
  </si>
  <si>
    <t>R2041041</t>
  </si>
  <si>
    <t>R204104A</t>
  </si>
  <si>
    <t>OPTICAL COMMUNICATION</t>
  </si>
  <si>
    <t>R204104D</t>
  </si>
  <si>
    <t>SATELLITE COMMUNICATIONS</t>
  </si>
  <si>
    <t>R204104I</t>
  </si>
  <si>
    <t>INTERNET OF THINGS</t>
  </si>
  <si>
    <t>R204104Z</t>
  </si>
  <si>
    <t>DESIGNER TOOLS (HFSS MICROWAVE STUDIO CS</t>
  </si>
  <si>
    <t>R204105O</t>
  </si>
  <si>
    <t>IMAGE PROCESSING</t>
  </si>
  <si>
    <t>R204105Y</t>
  </si>
  <si>
    <t>CRYPTOGRAPHY &amp; NETWORK SECURITY</t>
  </si>
  <si>
    <t>20KP1A0403</t>
  </si>
  <si>
    <t>20KP1A0404</t>
  </si>
  <si>
    <t>20KP1A0405</t>
  </si>
  <si>
    <t>20KP1A0406</t>
  </si>
  <si>
    <t>20KP1A0408</t>
  </si>
  <si>
    <t>20KP1A0409</t>
  </si>
  <si>
    <t>20KP1A0411</t>
  </si>
  <si>
    <t>20KP1A0412</t>
  </si>
  <si>
    <t>20KP1A0413</t>
  </si>
  <si>
    <t>20KP1A0414</t>
  </si>
  <si>
    <t>20KP1A0415</t>
  </si>
  <si>
    <t>20KP1A0416</t>
  </si>
  <si>
    <t>20KP1A0417</t>
  </si>
  <si>
    <t>20KP1A0418</t>
  </si>
  <si>
    <t>20KP1A0419</t>
  </si>
  <si>
    <t>20KP1A0420</t>
  </si>
  <si>
    <t>20KP1A0421</t>
  </si>
  <si>
    <t>20KP1A0422</t>
  </si>
  <si>
    <t>20KP1A0423</t>
  </si>
  <si>
    <t>20KP1A0424</t>
  </si>
  <si>
    <t>20KP1A0425</t>
  </si>
  <si>
    <t>20KP1A0426</t>
  </si>
  <si>
    <t>20KP1A0427</t>
  </si>
  <si>
    <t>20KP1A0429</t>
  </si>
  <si>
    <t>20KP1A0430</t>
  </si>
  <si>
    <t>20KP1A0431</t>
  </si>
  <si>
    <t>20KP1A0432</t>
  </si>
  <si>
    <t>20KP1A0433</t>
  </si>
  <si>
    <t>20KP1A0434</t>
  </si>
  <si>
    <t>20KP1A0435</t>
  </si>
  <si>
    <t>20KP1A0436</t>
  </si>
  <si>
    <t>20KP1A0437</t>
  </si>
  <si>
    <t>20KP1A0438</t>
  </si>
  <si>
    <t>20KP1A0439</t>
  </si>
  <si>
    <t>20KP1A0440</t>
  </si>
  <si>
    <t>20KP1A0441</t>
  </si>
  <si>
    <t>20KP1A0442</t>
  </si>
  <si>
    <t>20KP1A0443</t>
  </si>
  <si>
    <t>20KP1A0444</t>
  </si>
  <si>
    <t>20KP1A0446</t>
  </si>
  <si>
    <t>20KP1A0447</t>
  </si>
  <si>
    <t>20KP1A0448</t>
  </si>
  <si>
    <t>20KP1A0449</t>
  </si>
  <si>
    <t>20KP1A0450</t>
  </si>
  <si>
    <t>20KP1A0451</t>
  </si>
  <si>
    <t>20KP1A0452</t>
  </si>
  <si>
    <t>20KP1A0454</t>
  </si>
  <si>
    <t>20KP1A0455</t>
  </si>
  <si>
    <t>20KP1A0456</t>
  </si>
  <si>
    <t>20KP1A0457</t>
  </si>
  <si>
    <t>20KP1A0458</t>
  </si>
  <si>
    <t>20KP1A0459</t>
  </si>
  <si>
    <t>20KP1A0460</t>
  </si>
  <si>
    <t>20KP1A0461</t>
  </si>
  <si>
    <t>20KP1A0462</t>
  </si>
  <si>
    <t>20KP1A0464</t>
  </si>
  <si>
    <t>20KP1A0465</t>
  </si>
  <si>
    <t>20KP1A0466</t>
  </si>
  <si>
    <t>20KP1A0467</t>
  </si>
  <si>
    <t>20KP1A0468</t>
  </si>
  <si>
    <t>20KP1A0470</t>
  </si>
  <si>
    <t>20KP1A0471</t>
  </si>
  <si>
    <t>20KP1A0472</t>
  </si>
  <si>
    <t>20KP1A0473</t>
  </si>
  <si>
    <t>20KP1A0474</t>
  </si>
  <si>
    <t>20KP1A0475</t>
  </si>
  <si>
    <t>20KP1A0476</t>
  </si>
  <si>
    <t>20KP1A0477</t>
  </si>
  <si>
    <t>20KP1A0479</t>
  </si>
  <si>
    <t>20KP1A0480</t>
  </si>
  <si>
    <t>20KP1A0481</t>
  </si>
  <si>
    <t>20KP1A0484</t>
  </si>
  <si>
    <t>20KP1A0485</t>
  </si>
  <si>
    <t>20KP1A0486</t>
  </si>
  <si>
    <t>20KP1A0487</t>
  </si>
  <si>
    <t>20KP1A0489</t>
  </si>
  <si>
    <t>20KP1A0490</t>
  </si>
  <si>
    <t>20KP1A0491</t>
  </si>
  <si>
    <t>20KP1A0492</t>
  </si>
  <si>
    <t>20KP1A0493</t>
  </si>
  <si>
    <t>20KP1A0494</t>
  </si>
  <si>
    <t>20KP1A0495</t>
  </si>
  <si>
    <t>20KP1A0497</t>
  </si>
  <si>
    <t>20KP1A0498</t>
  </si>
  <si>
    <t>20KP1A0499</t>
  </si>
  <si>
    <t>20KP1A04A0</t>
  </si>
  <si>
    <t>20KP1A04A2</t>
  </si>
  <si>
    <t>20KP1A04A3</t>
  </si>
  <si>
    <t>20KP1A04A4</t>
  </si>
  <si>
    <t>20KP1A04A6</t>
  </si>
  <si>
    <t>20KP1A04A7</t>
  </si>
  <si>
    <t>20KP1A04A8</t>
  </si>
  <si>
    <t>20KP1A04A9</t>
  </si>
  <si>
    <t>20KP1A04B0</t>
  </si>
  <si>
    <t>20KP1A04B2</t>
  </si>
  <si>
    <t>20KP1A04B3</t>
  </si>
  <si>
    <t>20KP1A04B4</t>
  </si>
  <si>
    <t>20KP1A04B5</t>
  </si>
  <si>
    <t>20KP1A04B6</t>
  </si>
  <si>
    <t>20KP1A04B8</t>
  </si>
  <si>
    <t>20KP1A04B9</t>
  </si>
  <si>
    <t>20KP1A04C0</t>
  </si>
  <si>
    <t>20KP1A04C1</t>
  </si>
  <si>
    <t>20KP1A04C2</t>
  </si>
  <si>
    <t>20KP1A04C3</t>
  </si>
  <si>
    <t>20KP1A04C4</t>
  </si>
  <si>
    <t>20KP1A04C6</t>
  </si>
  <si>
    <t>20KP1A04C7</t>
  </si>
  <si>
    <t>20KP1A04C8</t>
  </si>
  <si>
    <t>20KP1A04C9</t>
  </si>
  <si>
    <t>20KP1A04D0</t>
  </si>
  <si>
    <t>20KP1A04D2</t>
  </si>
  <si>
    <t>20KP1A04D3</t>
  </si>
  <si>
    <t>20KP1A04D4</t>
  </si>
  <si>
    <t>20KP1A04D5</t>
  </si>
  <si>
    <t>20KP1A04D6</t>
  </si>
  <si>
    <t>20KP1A04D7</t>
  </si>
  <si>
    <t>20KP1A04D8</t>
  </si>
  <si>
    <t>20KP1A04D9</t>
  </si>
  <si>
    <t>20KP1A04E0</t>
  </si>
  <si>
    <t>20KP1A04E1</t>
  </si>
  <si>
    <t>20KP1A04E2</t>
  </si>
  <si>
    <t>20KP1A04E3</t>
  </si>
  <si>
    <t>20KP1A04E6</t>
  </si>
  <si>
    <t>20KP1A04E7</t>
  </si>
  <si>
    <t>20KP1A04E8</t>
  </si>
  <si>
    <t>20KP1A04E9</t>
  </si>
  <si>
    <t>20KP1A04F0</t>
  </si>
  <si>
    <t>20KP1A04F1</t>
  </si>
  <si>
    <t>20KP1A04F2</t>
  </si>
  <si>
    <t>20KP1A04F3</t>
  </si>
  <si>
    <t>20KP1A04F4</t>
  </si>
  <si>
    <t>20KP1A04F5</t>
  </si>
  <si>
    <t>20KP1A04F6</t>
  </si>
  <si>
    <t>20KP1A0501</t>
  </si>
  <si>
    <t>R204101S</t>
  </si>
  <si>
    <t>URBANPLANNING</t>
  </si>
  <si>
    <t>R204104U</t>
  </si>
  <si>
    <t>BASIC ELECTRONICS</t>
  </si>
  <si>
    <t>R2041052</t>
  </si>
  <si>
    <t>PYTHON: DEEP LEARNING</t>
  </si>
  <si>
    <t>R2041055</t>
  </si>
  <si>
    <t>R204105D</t>
  </si>
  <si>
    <t>CYBER SECURITY &amp; FORENSICS</t>
  </si>
  <si>
    <t>R204105E</t>
  </si>
  <si>
    <t>DEEP LEARNING TECHNIQUES</t>
  </si>
  <si>
    <t>R204105K</t>
  </si>
  <si>
    <t>ETHICAL HACKING</t>
  </si>
  <si>
    <t>20KP1A0502</t>
  </si>
  <si>
    <t>20KP1A0503</t>
  </si>
  <si>
    <t>20KP1A0504</t>
  </si>
  <si>
    <t>20KP1A0505</t>
  </si>
  <si>
    <t>20KP1A0506</t>
  </si>
  <si>
    <t>20KP1A0507</t>
  </si>
  <si>
    <t>20KP1A0508</t>
  </si>
  <si>
    <t>20KP1A0509</t>
  </si>
  <si>
    <t>20KP1A0510</t>
  </si>
  <si>
    <t>20KP1A0511</t>
  </si>
  <si>
    <t>20KP1A0512</t>
  </si>
  <si>
    <t>20KP1A0513</t>
  </si>
  <si>
    <t>20KP1A0514</t>
  </si>
  <si>
    <t>20KP1A0515</t>
  </si>
  <si>
    <t>20KP1A0516</t>
  </si>
  <si>
    <t>20KP1A0517</t>
  </si>
  <si>
    <t>20KP1A0518</t>
  </si>
  <si>
    <t>20KP1A0519</t>
  </si>
  <si>
    <t>20KP1A0520</t>
  </si>
  <si>
    <t>20KP1A0521</t>
  </si>
  <si>
    <t>20KP1A0522</t>
  </si>
  <si>
    <t>20KP1A0523</t>
  </si>
  <si>
    <t>20KP1A0524</t>
  </si>
  <si>
    <t>20KP1A0525</t>
  </si>
  <si>
    <t>20KP1A0526</t>
  </si>
  <si>
    <t>20KP1A0527</t>
  </si>
  <si>
    <t>20KP1A0529</t>
  </si>
  <si>
    <t>20KP1A0531</t>
  </si>
  <si>
    <t>20KP1A0532</t>
  </si>
  <si>
    <t>20KP1A0533</t>
  </si>
  <si>
    <t>20KP1A0534</t>
  </si>
  <si>
    <t>20KP1A0535</t>
  </si>
  <si>
    <t>20KP1A0536</t>
  </si>
  <si>
    <t>20KP1A0538</t>
  </si>
  <si>
    <t>20KP1A0539</t>
  </si>
  <si>
    <t>20KP1A0540</t>
  </si>
  <si>
    <t>20KP1A0541</t>
  </si>
  <si>
    <t>20KP1A0542</t>
  </si>
  <si>
    <t>20KP1A0543</t>
  </si>
  <si>
    <t>20KP1A0544</t>
  </si>
  <si>
    <t>20KP1A0545</t>
  </si>
  <si>
    <t>20KP1A0546</t>
  </si>
  <si>
    <t>20KP1A0547</t>
  </si>
  <si>
    <t>20KP1A0549</t>
  </si>
  <si>
    <t>20KP1A0551</t>
  </si>
  <si>
    <t>20KP1A0552</t>
  </si>
  <si>
    <t>20KP1A0553</t>
  </si>
  <si>
    <t>20KP1A0554</t>
  </si>
  <si>
    <t>20KP1A0556</t>
  </si>
  <si>
    <t>20KP1A0557</t>
  </si>
  <si>
    <t>20KP1A0558</t>
  </si>
  <si>
    <t>20KP1A0559</t>
  </si>
  <si>
    <t>20KP1A0560</t>
  </si>
  <si>
    <t>20KP1A0561</t>
  </si>
  <si>
    <t>20KP1A0562</t>
  </si>
  <si>
    <t>20KP1A0563</t>
  </si>
  <si>
    <t>20KP1A0566</t>
  </si>
  <si>
    <t>20KP1A0567</t>
  </si>
  <si>
    <t>20KP1A0568</t>
  </si>
  <si>
    <t>20KP1A0569</t>
  </si>
  <si>
    <t>20KP1A0570</t>
  </si>
  <si>
    <t>20KP1A0571</t>
  </si>
  <si>
    <t>20KP1A0572</t>
  </si>
  <si>
    <t>20KP1A0573</t>
  </si>
  <si>
    <t>20KP1A0574</t>
  </si>
  <si>
    <t>20KP1A0575</t>
  </si>
  <si>
    <t>20KP1A0578</t>
  </si>
  <si>
    <t>20KP1A0579</t>
  </si>
  <si>
    <t>20KP1A0581</t>
  </si>
  <si>
    <t>20KP1A0582</t>
  </si>
  <si>
    <t>20KP1A0583</t>
  </si>
  <si>
    <t>20KP1A0584</t>
  </si>
  <si>
    <t>20KP1A0585</t>
  </si>
  <si>
    <t>20KP1A0586</t>
  </si>
  <si>
    <t>20KP1A0588</t>
  </si>
  <si>
    <t>20KP1A0589</t>
  </si>
  <si>
    <t>20KP1A0590</t>
  </si>
  <si>
    <t>20KP1A0591</t>
  </si>
  <si>
    <t>20KP1A0592</t>
  </si>
  <si>
    <t>20KP1A0593</t>
  </si>
  <si>
    <t>20KP1A0594</t>
  </si>
  <si>
    <t>20KP1A0595</t>
  </si>
  <si>
    <t>20KP1A0596</t>
  </si>
  <si>
    <t>20KP1A0597</t>
  </si>
  <si>
    <t>20KP1A0598</t>
  </si>
  <si>
    <t>20KP1A0599</t>
  </si>
  <si>
    <t>20KP1A05A0</t>
  </si>
  <si>
    <t>20KP1A05A1</t>
  </si>
  <si>
    <t>20KP1A05A2</t>
  </si>
  <si>
    <t>20KP1A05A3</t>
  </si>
  <si>
    <t>20KP1A05A4</t>
  </si>
  <si>
    <t>20KP1A05A5</t>
  </si>
  <si>
    <t>20KP1A05A6</t>
  </si>
  <si>
    <t>20KP1A05A7</t>
  </si>
  <si>
    <t>20KP1A05A8</t>
  </si>
  <si>
    <t>20KP1A05A9</t>
  </si>
  <si>
    <t>20KP1A05B0</t>
  </si>
  <si>
    <t>20KP1A05B1</t>
  </si>
  <si>
    <t>20KP1A1201</t>
  </si>
  <si>
    <t>R204105A</t>
  </si>
  <si>
    <t>R204105I</t>
  </si>
  <si>
    <t>R204112H</t>
  </si>
  <si>
    <t>R204112K</t>
  </si>
  <si>
    <t>20KP1A1203</t>
  </si>
  <si>
    <t>20KP1A1204</t>
  </si>
  <si>
    <t>20KP1A1206</t>
  </si>
  <si>
    <t>20KP1A1208</t>
  </si>
  <si>
    <t>20KP1A1209</t>
  </si>
  <si>
    <t>20KP1A1210</t>
  </si>
  <si>
    <t>20KP1A1211</t>
  </si>
  <si>
    <t>20KP1A1212</t>
  </si>
  <si>
    <t>20KP1A1213</t>
  </si>
  <si>
    <t>20KP1A1214</t>
  </si>
  <si>
    <t>20KP1A1215</t>
  </si>
  <si>
    <t>20KP1A1217</t>
  </si>
  <si>
    <t>20KP1A1218</t>
  </si>
  <si>
    <t>20KP1A1219</t>
  </si>
  <si>
    <t>20KP1A1220</t>
  </si>
  <si>
    <t>20KP1A1221</t>
  </si>
  <si>
    <t>20KP1A1223</t>
  </si>
  <si>
    <t>20KP1A1224</t>
  </si>
  <si>
    <t>20KP1A1225</t>
  </si>
  <si>
    <t>20KP1A1226</t>
  </si>
  <si>
    <t>20KP1A1227</t>
  </si>
  <si>
    <t>20KP1A1228</t>
  </si>
  <si>
    <t>20KP1A1229</t>
  </si>
  <si>
    <t>20KP1A1230</t>
  </si>
  <si>
    <t>20KP1A1231</t>
  </si>
  <si>
    <t>20KP1A1232</t>
  </si>
  <si>
    <t>20KP1A1233</t>
  </si>
  <si>
    <t>20KP1A1234</t>
  </si>
  <si>
    <t>20KP1A1235</t>
  </si>
  <si>
    <t>20KP1A1236</t>
  </si>
  <si>
    <t>20KP1A1237</t>
  </si>
  <si>
    <t>20KP1A1238</t>
  </si>
  <si>
    <t>20KP1A1239</t>
  </si>
  <si>
    <t>20KP1A1240</t>
  </si>
  <si>
    <t>20KP1A1241</t>
  </si>
  <si>
    <t>20KP1A1242</t>
  </si>
  <si>
    <t>20KP1A1243</t>
  </si>
  <si>
    <t>20KP1A1244</t>
  </si>
  <si>
    <t>20KP1A1245</t>
  </si>
  <si>
    <t>20KP1A1246</t>
  </si>
  <si>
    <t>20KP1A1247</t>
  </si>
  <si>
    <t>20KP1A1248</t>
  </si>
  <si>
    <t>20KP1A1249</t>
  </si>
  <si>
    <t>20KP1A1250</t>
  </si>
  <si>
    <t>20KP1A1251</t>
  </si>
  <si>
    <t>20KP1A4401</t>
  </si>
  <si>
    <t>20KP1A4402</t>
  </si>
  <si>
    <t>20KP1A4403</t>
  </si>
  <si>
    <t>20KP1A4404</t>
  </si>
  <si>
    <t>20KP1A4405</t>
  </si>
  <si>
    <t>20KP1A4406</t>
  </si>
  <si>
    <t>20KP1A4407</t>
  </si>
  <si>
    <t>20KP1A4408</t>
  </si>
  <si>
    <t>20KP1A4409</t>
  </si>
  <si>
    <t>20KP1A4410</t>
  </si>
  <si>
    <t>20KP1A4411</t>
  </si>
  <si>
    <t>20KP1A4412</t>
  </si>
  <si>
    <t>20KP1A4413</t>
  </si>
  <si>
    <t>20KP1A4414</t>
  </si>
  <si>
    <t>20KP1A4415</t>
  </si>
  <si>
    <t>20KP1A4416</t>
  </si>
  <si>
    <t>20KP1A4418</t>
  </si>
  <si>
    <t>20KP1A4419</t>
  </si>
  <si>
    <t>20KP1A4420</t>
  </si>
  <si>
    <t>20KP1A4421</t>
  </si>
  <si>
    <t>20KP1A4422</t>
  </si>
  <si>
    <t>20KP1A4423</t>
  </si>
  <si>
    <t>20KP1A4424</t>
  </si>
  <si>
    <t>20KP1A4425</t>
  </si>
  <si>
    <t>20KP1A4426</t>
  </si>
  <si>
    <t>20KP1A4427</t>
  </si>
  <si>
    <t>20KP1A4428</t>
  </si>
  <si>
    <t>20KP1A4429</t>
  </si>
  <si>
    <t>20KP1A4431</t>
  </si>
  <si>
    <t>20KP1A4432</t>
  </si>
  <si>
    <t>20KP1A4433</t>
  </si>
  <si>
    <t>20KP1A4434</t>
  </si>
  <si>
    <t>20KP1A4435</t>
  </si>
  <si>
    <t>20KP1A4437</t>
  </si>
  <si>
    <t>20KP1A4438</t>
  </si>
  <si>
    <t>20KP1A4440</t>
  </si>
  <si>
    <t>20KP1A4441</t>
  </si>
  <si>
    <t>20KP1A4442</t>
  </si>
  <si>
    <t>20KP1A4444</t>
  </si>
  <si>
    <t>20KP1A4446</t>
  </si>
  <si>
    <t>20KP1A4447</t>
  </si>
  <si>
    <t>20KP1A4448</t>
  </si>
  <si>
    <t>20KP1A4449</t>
  </si>
  <si>
    <t>20KP1A4450</t>
  </si>
  <si>
    <t>20KP1A4452</t>
  </si>
  <si>
    <t>20KP1A4453</t>
  </si>
  <si>
    <t>20KP1A4454</t>
  </si>
  <si>
    <t>20KP1A4456</t>
  </si>
  <si>
    <t>20KP1A4457</t>
  </si>
  <si>
    <t>20KP1A4458</t>
  </si>
  <si>
    <t>20KP1A4459</t>
  </si>
  <si>
    <t>21KP5A0102</t>
  </si>
  <si>
    <t>21KP5A0103</t>
  </si>
  <si>
    <t>21KP5A0104</t>
  </si>
  <si>
    <t>21KP5A0105</t>
  </si>
  <si>
    <t>21KP5A0106</t>
  </si>
  <si>
    <t>21KP5A0107</t>
  </si>
  <si>
    <t>21KP5A0201</t>
  </si>
  <si>
    <t>R204102C</t>
  </si>
  <si>
    <t>FLEXIBLE ALTERNATING CURRENT TRANSMISSIO</t>
  </si>
  <si>
    <t>R204102H</t>
  </si>
  <si>
    <t>PROGRAMMABLE LOGIC CONTROLLERS AND APPLI</t>
  </si>
  <si>
    <t>R204102I</t>
  </si>
  <si>
    <t>POWER SYSTEM OPERATION AND CONTROL</t>
  </si>
  <si>
    <t>R204102Q</t>
  </si>
  <si>
    <t>SKILL ADVANCED COURSE MACHINE LEARNING W</t>
  </si>
  <si>
    <t>R204102R</t>
  </si>
  <si>
    <t>21KP5A0202</t>
  </si>
  <si>
    <t>21KP5A0203</t>
  </si>
  <si>
    <t>21KP5A0204</t>
  </si>
  <si>
    <t>21KP5A0205</t>
  </si>
  <si>
    <t>21KP5A0206</t>
  </si>
  <si>
    <t>21KP5A0207</t>
  </si>
  <si>
    <t>21KP5A0301</t>
  </si>
  <si>
    <t>21KP5A0302</t>
  </si>
  <si>
    <t>21KP5A0303</t>
  </si>
  <si>
    <t>21KP5A0304</t>
  </si>
  <si>
    <t>21KP5A0305</t>
  </si>
  <si>
    <t>21KP5A0306</t>
  </si>
  <si>
    <t>21KP5A0307</t>
  </si>
  <si>
    <t>21KP5A0308</t>
  </si>
  <si>
    <t>21KP5A0309</t>
  </si>
  <si>
    <t>21KP5A0310</t>
  </si>
  <si>
    <t>21KP5A0311</t>
  </si>
  <si>
    <t>21KP5A0312</t>
  </si>
  <si>
    <t>21KP5A0313</t>
  </si>
  <si>
    <t>21KP5A0315</t>
  </si>
  <si>
    <t>21KP5A0316</t>
  </si>
  <si>
    <t>21KP5A0317</t>
  </si>
  <si>
    <t>21KP5A0318</t>
  </si>
  <si>
    <t>21KP5A0319</t>
  </si>
  <si>
    <t>21KP5A0320</t>
  </si>
  <si>
    <t>21KP5A0321</t>
  </si>
  <si>
    <t>21KP5A0322</t>
  </si>
  <si>
    <t>21KP5A0323</t>
  </si>
  <si>
    <t>21KP5A0324</t>
  </si>
  <si>
    <t>21KP5A0325</t>
  </si>
  <si>
    <t>21KP5A0327</t>
  </si>
  <si>
    <t>21KP5A0328</t>
  </si>
  <si>
    <t>21KP5A0329</t>
  </si>
  <si>
    <t>21KP5A0330</t>
  </si>
  <si>
    <t>21KP5A0332</t>
  </si>
  <si>
    <t>21KP5A0401</t>
  </si>
  <si>
    <t>21KP5A0402</t>
  </si>
  <si>
    <t>21KP5A0403</t>
  </si>
  <si>
    <t>21KP5A0404</t>
  </si>
  <si>
    <t>21KP5A0405</t>
  </si>
  <si>
    <t>21KP5A0406</t>
  </si>
  <si>
    <t>21KP5A0407</t>
  </si>
  <si>
    <t>21KP5A0408</t>
  </si>
  <si>
    <t>21KP5A0409</t>
  </si>
  <si>
    <t>21KP5A0410</t>
  </si>
  <si>
    <t>21KP5A0411</t>
  </si>
  <si>
    <t>21KP5A0412</t>
  </si>
  <si>
    <t>21KP5A0413</t>
  </si>
  <si>
    <t>21KP5A0414</t>
  </si>
  <si>
    <t>21KP5A0501</t>
  </si>
  <si>
    <t>21KP5A0502</t>
  </si>
  <si>
    <t>21KP5A0503</t>
  </si>
  <si>
    <t>21KP5A0504</t>
  </si>
  <si>
    <t>21KP5A0506</t>
  </si>
  <si>
    <t>21KP5A0507</t>
  </si>
  <si>
    <t>21KP5A0508</t>
  </si>
  <si>
    <t>21KP5A0509</t>
  </si>
  <si>
    <t>21KP5A0510</t>
  </si>
  <si>
    <t>21KP5A0511</t>
  </si>
  <si>
    <t>AB</t>
  </si>
  <si>
    <t>CIVIL</t>
  </si>
  <si>
    <t>MECH</t>
  </si>
  <si>
    <t>Result of IV B.Tech I Semester (R20) Examinations Jan-2024 (20-Batch)</t>
  </si>
  <si>
    <t>Total-333</t>
  </si>
  <si>
    <t>(19 Batch)   RESULT ANALYSIS</t>
  </si>
  <si>
    <t>MECH.</t>
  </si>
  <si>
    <t>Provisional Result Analysis IV. B.Tech - I Sem.(R19) UNIV.REG EXAMINATIONS - Nov - 2022 (25.01.2023) 19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</si>
</sst>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1]\P;[=0]\F;"/>
  </numFmts>
  <fonts count="4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Google Sans"/>
      <family val="2"/>
    </font>
    <font>
      <sz val="10"/>
      <name val="Google Sans"/>
      <family val="2"/>
    </font>
    <font>
      <b/>
      <sz val="11"/>
      <name val="Google Sans"/>
      <family val="2"/>
    </font>
    <font>
      <sz val="11"/>
      <name val="Google Sans"/>
      <family val="2"/>
    </font>
    <font>
      <sz val="10"/>
      <color rgb="FF000000"/>
      <name val="Times New Roman"/>
      <family val="1"/>
    </font>
    <font>
      <b/>
      <sz val="16"/>
      <name val="Bookman Old Style"/>
      <family val="1"/>
    </font>
    <font>
      <sz val="14"/>
      <name val="Bookman Old Style"/>
      <family val="1"/>
    </font>
    <font>
      <sz val="16"/>
      <name val="Bookman Old Style"/>
      <family val="1"/>
    </font>
    <font>
      <sz val="13"/>
      <name val="Bookman Old Style"/>
      <family val="1"/>
    </font>
    <font>
      <b/>
      <sz val="13"/>
      <name val="Bookman Old Style"/>
      <family val="1"/>
    </font>
    <font>
      <b/>
      <sz val="13"/>
      <color theme="1"/>
      <name val="Bookman Old Style"/>
      <family val="1"/>
    </font>
    <font>
      <b/>
      <sz val="14"/>
      <name val="Bookman Old Style"/>
      <family val="1"/>
    </font>
    <font>
      <b/>
      <sz val="16"/>
      <color theme="1"/>
      <name val="Bookman Old Style"/>
      <family val="1"/>
    </font>
    <font>
      <b/>
      <sz val="28"/>
      <name val="Bookman Old Style"/>
      <family val="1"/>
    </font>
    <font>
      <sz val="10"/>
      <name val="Bookman Old Style"/>
      <family val="1"/>
    </font>
    <font>
      <b/>
      <sz val="10"/>
      <name val="Bookman Old Style"/>
      <family val="1"/>
    </font>
    <font>
      <sz val="10"/>
      <color rgb="FFFF0000"/>
      <name val="Bookman Old Style"/>
      <family val="1"/>
    </font>
    <font>
      <b/>
      <sz val="11"/>
      <name val="Bookman Old Style"/>
      <family val="1"/>
    </font>
    <font>
      <b/>
      <sz val="11"/>
      <color theme="1"/>
      <name val="Bookman Old Style"/>
      <family val="1"/>
    </font>
    <font>
      <b/>
      <sz val="11"/>
      <color theme="0"/>
      <name val="Google Sans"/>
      <family val="2"/>
    </font>
    <font>
      <b/>
      <sz val="32"/>
      <name val="Bookman Old Style"/>
      <family val="1"/>
    </font>
    <font>
      <b/>
      <sz val="20"/>
      <name val="Bookman Old Style"/>
      <family val="1"/>
    </font>
    <font>
      <sz val="10"/>
      <name val="Google Sans"/>
    </font>
    <font>
      <sz val="11"/>
      <name val="Google Sans"/>
    </font>
    <font>
      <b/>
      <sz val="10"/>
      <name val="Bookman Old Style"/>
    </font>
    <font>
      <sz val="10"/>
      <name val="Bookman Old Style"/>
    </font>
    <font>
      <b/>
      <sz val="11"/>
      <name val="Bookman Old Style"/>
    </font>
    <font>
      <sz val="11"/>
      <name val="Bookman Old Style"/>
    </font>
    <font>
      <sz val="12"/>
      <name val="Bookman Old Style"/>
    </font>
    <font>
      <b/>
      <sz val="18"/>
      <name val="Bookman Old Style"/>
      <family val="1"/>
    </font>
    <font>
      <sz val="18"/>
      <name val="Bookman Old Style"/>
      <family val="1"/>
    </font>
    <font>
      <b/>
      <sz val="10.5"/>
      <name val="Book Antiqua"/>
      <family val="1"/>
    </font>
    <font>
      <b/>
      <sz val="18"/>
      <name val="Book Antiqua"/>
      <family val="1"/>
    </font>
    <font>
      <b/>
      <sz val="14"/>
      <name val="Book Antiqua"/>
      <family val="1"/>
    </font>
    <font>
      <b/>
      <sz val="10"/>
      <name val="Book Antiqua"/>
      <family val="1"/>
    </font>
    <font>
      <sz val="12"/>
      <name val="Book Antiqua"/>
      <family val="1"/>
    </font>
    <font>
      <sz val="14"/>
      <name val="Book Antiqua"/>
      <family val="1"/>
    </font>
    <font>
      <b/>
      <sz val="16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1" tint="0.499984740745262"/>
      </top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1"/>
    <xf numFmtId="9" fontId="1" fillId="0" borderId="1" applyFont="0" applyFill="0" applyBorder="0" applyAlignment="0" applyProtection="0"/>
    <xf numFmtId="0" fontId="7" fillId="0" borderId="1"/>
  </cellStyleXfs>
  <cellXfs count="136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5" fillId="2" borderId="2" xfId="0" applyFont="1" applyFill="1" applyBorder="1" applyAlignment="1">
      <alignment horizontal="center" vertical="center"/>
    </xf>
    <xf numFmtId="4" fontId="12" fillId="0" borderId="2" xfId="1" applyNumberFormat="1" applyFont="1" applyBorder="1" applyAlignment="1">
      <alignment horizontal="center" vertical="center"/>
    </xf>
    <xf numFmtId="0" fontId="14" fillId="2" borderId="2" xfId="4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14" fillId="0" borderId="1" xfId="4" applyFont="1" applyAlignment="1">
      <alignment horizontal="left" vertical="center"/>
    </xf>
    <xf numFmtId="0" fontId="14" fillId="0" borderId="1" xfId="4" applyFont="1" applyAlignment="1">
      <alignment horizontal="center" vertical="center"/>
    </xf>
    <xf numFmtId="10" fontId="14" fillId="0" borderId="1" xfId="1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2" xfId="4" applyFont="1" applyBorder="1" applyAlignment="1">
      <alignment horizontal="left" vertical="center" indent="1"/>
    </xf>
    <xf numFmtId="10" fontId="8" fillId="0" borderId="2" xfId="1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4" fillId="0" borderId="3" xfId="0" applyFont="1" applyBorder="1" applyAlignment="1">
      <alignment vertical="center" wrapText="1"/>
    </xf>
    <xf numFmtId="9" fontId="14" fillId="0" borderId="1" xfId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2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6" fillId="0" borderId="0" xfId="0" applyFont="1"/>
    <xf numFmtId="0" fontId="5" fillId="0" borderId="0" xfId="0" applyFont="1"/>
    <xf numFmtId="10" fontId="6" fillId="0" borderId="0" xfId="1" applyNumberFormat="1" applyFont="1"/>
    <xf numFmtId="0" fontId="6" fillId="0" borderId="0" xfId="0" quotePrefix="1" applyFont="1"/>
    <xf numFmtId="0" fontId="22" fillId="3" borderId="13" xfId="0" applyFont="1" applyFill="1" applyBorder="1" applyAlignment="1">
      <alignment vertical="center"/>
    </xf>
    <xf numFmtId="0" fontId="25" fillId="0" borderId="1" xfId="0" applyFont="1" applyBorder="1" applyAlignment="1">
      <alignment horizontal="justify" vertical="center"/>
    </xf>
    <xf numFmtId="0" fontId="25" fillId="0" borderId="1" xfId="0" applyFont="1" applyBorder="1" applyAlignment="1">
      <alignment horizontal="left" vertical="center"/>
    </xf>
    <xf numFmtId="0" fontId="26" fillId="0" borderId="0" xfId="0" pivotButton="1" applyFont="1"/>
    <xf numFmtId="0" fontId="26" fillId="0" borderId="0" xfId="0" applyFont="1"/>
    <xf numFmtId="0" fontId="27" fillId="0" borderId="0" xfId="0" pivotButton="1" applyFont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2" borderId="5" xfId="0" applyFont="1" applyFill="1" applyBorder="1" applyAlignment="1">
      <alignment horizontal="center" vertical="center"/>
    </xf>
    <xf numFmtId="0" fontId="28" fillId="0" borderId="0" xfId="0" pivotButton="1" applyFont="1" applyAlignment="1">
      <alignment horizontal="center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14" fillId="2" borderId="2" xfId="4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0" xfId="0" pivotButton="1" applyFont="1"/>
    <xf numFmtId="0" fontId="4" fillId="0" borderId="0" xfId="0" applyFont="1"/>
    <xf numFmtId="0" fontId="2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2" fontId="26" fillId="0" borderId="1" xfId="0" applyNumberFormat="1" applyFont="1" applyBorder="1" applyAlignment="1">
      <alignment vertical="center"/>
    </xf>
    <xf numFmtId="2" fontId="26" fillId="0" borderId="1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 wrapText="1"/>
    </xf>
    <xf numFmtId="0" fontId="33" fillId="0" borderId="0" xfId="0" applyFont="1" applyAlignment="1">
      <alignment vertical="center"/>
    </xf>
    <xf numFmtId="0" fontId="32" fillId="2" borderId="2" xfId="4" applyFont="1" applyFill="1" applyBorder="1" applyAlignment="1">
      <alignment horizontal="left" vertical="center"/>
    </xf>
    <xf numFmtId="0" fontId="35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left" vertical="center"/>
    </xf>
    <xf numFmtId="0" fontId="36" fillId="0" borderId="2" xfId="0" applyFont="1" applyBorder="1" applyAlignment="1">
      <alignment horizontal="center" vertical="center"/>
    </xf>
    <xf numFmtId="0" fontId="39" fillId="0" borderId="2" xfId="0" applyFont="1" applyBorder="1"/>
    <xf numFmtId="0" fontId="28" fillId="2" borderId="5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5" fillId="2" borderId="3" xfId="0" applyFont="1" applyFill="1" applyBorder="1" applyAlignment="1">
      <alignment vertical="center" shrinkToFit="1"/>
    </xf>
    <xf numFmtId="0" fontId="15" fillId="2" borderId="8" xfId="0" applyFont="1" applyFill="1" applyBorder="1" applyAlignment="1">
      <alignment vertical="center" shrinkToFit="1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0" fontId="14" fillId="0" borderId="3" xfId="1" applyNumberFormat="1" applyFont="1" applyBorder="1" applyAlignment="1">
      <alignment horizontal="center" vertical="center"/>
    </xf>
    <xf numFmtId="10" fontId="14" fillId="0" borderId="8" xfId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10" fontId="8" fillId="0" borderId="7" xfId="1" applyNumberFormat="1" applyFont="1" applyBorder="1" applyAlignment="1">
      <alignment horizontal="center" vertical="center"/>
    </xf>
    <xf numFmtId="10" fontId="8" fillId="0" borderId="11" xfId="1" applyNumberFormat="1" applyFont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 shrinkToFit="1"/>
    </xf>
    <xf numFmtId="0" fontId="11" fillId="0" borderId="2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9" fillId="0" borderId="2" xfId="4" applyFont="1" applyBorder="1" applyAlignment="1">
      <alignment horizontal="center" vertical="center"/>
    </xf>
    <xf numFmtId="10" fontId="14" fillId="0" borderId="2" xfId="1" applyNumberFormat="1" applyFont="1" applyBorder="1" applyAlignment="1">
      <alignment horizontal="center" vertical="center"/>
    </xf>
    <xf numFmtId="0" fontId="14" fillId="2" borderId="3" xfId="4" applyFont="1" applyFill="1" applyBorder="1" applyAlignment="1">
      <alignment horizontal="center" vertical="center"/>
    </xf>
    <xf numFmtId="0" fontId="14" fillId="2" borderId="8" xfId="4" applyFont="1" applyFill="1" applyBorder="1" applyAlignment="1">
      <alignment horizontal="center" vertical="center"/>
    </xf>
    <xf numFmtId="0" fontId="14" fillId="2" borderId="2" xfId="4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10" fontId="14" fillId="2" borderId="2" xfId="1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34" fillId="0" borderId="0" xfId="0" applyFont="1" applyAlignment="1">
      <alignment horizontal="center" vertical="center" wrapText="1"/>
    </xf>
    <xf numFmtId="0" fontId="36" fillId="0" borderId="7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4" borderId="0" xfId="0" applyFont="1" applyFill="1" applyAlignment="1">
      <alignment horizontal="center" vertical="center"/>
    </xf>
    <xf numFmtId="0" fontId="32" fillId="2" borderId="3" xfId="4" applyFont="1" applyFill="1" applyBorder="1" applyAlignment="1">
      <alignment horizontal="center" vertical="center"/>
    </xf>
    <xf numFmtId="0" fontId="32" fillId="2" borderId="8" xfId="4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</cellXfs>
  <cellStyles count="5">
    <cellStyle name="Normal" xfId="0" builtinId="0"/>
    <cellStyle name="Normal 2" xfId="2" xr:uid="{00000000-0005-0000-0000-000001000000}"/>
    <cellStyle name="Normal 3" xfId="4" xr:uid="{00000000-0005-0000-0000-000002000000}"/>
    <cellStyle name="Percent" xfId="1" builtinId="5"/>
    <cellStyle name="Percent 2" xfId="3" xr:uid="{00000000-0005-0000-0000-000004000000}"/>
  </cellStyles>
  <dxfs count="9023"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font>
        <sz val="11"/>
      </font>
    </dxf>
    <dxf>
      <font>
        <sz val="11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1"/>
      </font>
    </dxf>
    <dxf>
      <font>
        <sz val="11"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wrapText="1"/>
    </dxf>
    <dxf>
      <alignment wrapText="1"/>
    </dxf>
    <dxf>
      <alignment wrapText="1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font>
        <sz val="11"/>
      </font>
    </dxf>
    <dxf>
      <font>
        <sz val="11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1"/>
      </font>
    </dxf>
    <dxf>
      <font>
        <sz val="11"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wrapText="1"/>
    </dxf>
    <dxf>
      <alignment wrapText="1"/>
    </dxf>
    <dxf>
      <alignment wrapText="1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font>
        <sz val="11"/>
      </font>
    </dxf>
    <dxf>
      <font>
        <sz val="11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1"/>
      </font>
    </dxf>
    <dxf>
      <font>
        <sz val="11"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wrapText="1"/>
    </dxf>
    <dxf>
      <alignment wrapText="1"/>
    </dxf>
    <dxf>
      <alignment wrapText="1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font>
        <sz val="11"/>
      </font>
    </dxf>
    <dxf>
      <font>
        <sz val="11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1"/>
      </font>
    </dxf>
    <dxf>
      <font>
        <sz val="11"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wrapText="1"/>
    </dxf>
    <dxf>
      <alignment wrapText="1"/>
    </dxf>
    <dxf>
      <alignment wrapText="1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font>
        <sz val="11"/>
      </font>
    </dxf>
    <dxf>
      <font>
        <sz val="11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1"/>
      </font>
    </dxf>
    <dxf>
      <font>
        <sz val="11"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wrapText="1"/>
    </dxf>
    <dxf>
      <alignment wrapText="1"/>
    </dxf>
    <dxf>
      <alignment wrapText="1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border>
        <top style="thin">
          <color indexed="64"/>
        </top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font>
        <sz val="11"/>
      </font>
    </dxf>
    <dxf>
      <font>
        <sz val="11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1"/>
      </font>
    </dxf>
    <dxf>
      <font>
        <sz val="11"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wrapText="1"/>
    </dxf>
    <dxf>
      <alignment wrapText="1"/>
    </dxf>
    <dxf>
      <alignment wrapText="1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1"/>
      </font>
    </dxf>
    <dxf>
      <font>
        <sz val="11"/>
      </font>
    </dxf>
    <dxf>
      <font>
        <sz val="11"/>
      </font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font>
        <sz val="11"/>
      </font>
    </dxf>
    <dxf>
      <font>
        <sz val="11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ont>
        <name val="Bookman Old Style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1"/>
      </font>
    </dxf>
    <dxf>
      <font>
        <sz val="11"/>
      </font>
    </dxf>
    <dxf>
      <font>
        <b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font>
        <name val="Times New Roman"/>
      </font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wrapText="1"/>
    </dxf>
    <dxf>
      <alignment wrapText="1"/>
    </dxf>
    <dxf>
      <alignment wrapText="1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numFmt numFmtId="2" formatCode="0.0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horizontal="center"/>
    </dxf>
    <dxf>
      <font>
        <sz val="12"/>
      </font>
    </dxf>
    <dxf>
      <font>
        <sz val="12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font>
        <name val="Google Sans"/>
      </font>
    </dxf>
    <dxf>
      <alignment wrapText="1"/>
    </dxf>
    <dxf>
      <alignment wrapText="1"/>
    </dxf>
    <dxf>
      <alignment wrapText="1"/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font>
        <name val="Google Sans"/>
        <family val="2"/>
      </font>
    </dxf>
    <dxf>
      <numFmt numFmtId="2" formatCode="0.00"/>
      <alignment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oogle Sans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oogle Sans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oogle Sans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oogle Sans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oogle Sans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oogle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oogle Sans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oogl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73.41409421296" createdVersion="8" refreshedVersion="8" minRefreshableVersion="3" recordCount="3360" xr:uid="{00000000-000A-0000-FFFF-FFFF17000000}">
  <cacheSource type="worksheet">
    <worksheetSource name="Table1"/>
  </cacheSource>
  <cacheFields count="12">
    <cacheField name="Regulation" numFmtId="0">
      <sharedItems/>
    </cacheField>
    <cacheField name="Htno" numFmtId="0">
      <sharedItems count="1614">
        <s v="208B1A4439"/>
        <s v="20KP1A0101"/>
        <s v="20KP1A0103"/>
        <s v="20KP1A0104"/>
        <s v="20KP1A0105"/>
        <s v="20KP1A0106"/>
        <s v="20KP1A0107"/>
        <s v="20KP1A0108"/>
        <s v="20KP1A0109"/>
        <s v="20KP1A0111"/>
        <s v="20KP1A0112"/>
        <s v="20KP1A0113"/>
        <s v="20KP1A0115"/>
        <s v="20KP1A0301"/>
        <s v="20KP1A0303"/>
        <s v="20KP1A0304"/>
        <s v="20KP1A0305"/>
        <s v="20KP1A0306"/>
        <s v="20KP1A0307"/>
        <s v="20KP1A0308"/>
        <s v="20KP1A0310"/>
        <s v="20KP1A0311"/>
        <s v="20KP1A0312"/>
        <s v="20KP1A0401"/>
        <s v="20KP1A0403"/>
        <s v="20KP1A0404"/>
        <s v="20KP1A0405"/>
        <s v="20KP1A0406"/>
        <s v="20KP1A0408"/>
        <s v="20KP1A0409"/>
        <s v="20KP1A0411"/>
        <s v="20KP1A0412"/>
        <s v="20KP1A0413"/>
        <s v="20KP1A0414"/>
        <s v="20KP1A0415"/>
        <s v="20KP1A0416"/>
        <s v="20KP1A0417"/>
        <s v="20KP1A0418"/>
        <s v="20KP1A0419"/>
        <s v="20KP1A0420"/>
        <s v="20KP1A0421"/>
        <s v="20KP1A0422"/>
        <s v="20KP1A0423"/>
        <s v="20KP1A0424"/>
        <s v="20KP1A0425"/>
        <s v="20KP1A0426"/>
        <s v="20KP1A0427"/>
        <s v="20KP1A0429"/>
        <s v="20KP1A0430"/>
        <s v="20KP1A0431"/>
        <s v="20KP1A0432"/>
        <s v="20KP1A0433"/>
        <s v="20KP1A0434"/>
        <s v="20KP1A0435"/>
        <s v="20KP1A0436"/>
        <s v="20KP1A0437"/>
        <s v="20KP1A0438"/>
        <s v="20KP1A0439"/>
        <s v="20KP1A0440"/>
        <s v="20KP1A0441"/>
        <s v="20KP1A0442"/>
        <s v="20KP1A0443"/>
        <s v="20KP1A0444"/>
        <s v="20KP1A0446"/>
        <s v="20KP1A0447"/>
        <s v="20KP1A0448"/>
        <s v="20KP1A0449"/>
        <s v="20KP1A0450"/>
        <s v="20KP1A0451"/>
        <s v="20KP1A0452"/>
        <s v="20KP1A0454"/>
        <s v="20KP1A0455"/>
        <s v="20KP1A0456"/>
        <s v="20KP1A0457"/>
        <s v="20KP1A0458"/>
        <s v="20KP1A0459"/>
        <s v="20KP1A0460"/>
        <s v="20KP1A0461"/>
        <s v="20KP1A0462"/>
        <s v="20KP1A0464"/>
        <s v="20KP1A0465"/>
        <s v="20KP1A0466"/>
        <s v="20KP1A0467"/>
        <s v="20KP1A0468"/>
        <s v="20KP1A0470"/>
        <s v="20KP1A0471"/>
        <s v="20KP1A0472"/>
        <s v="20KP1A0473"/>
        <s v="20KP1A0474"/>
        <s v="20KP1A0475"/>
        <s v="20KP1A0476"/>
        <s v="20KP1A0477"/>
        <s v="20KP1A0479"/>
        <s v="20KP1A0480"/>
        <s v="20KP1A0481"/>
        <s v="20KP1A0484"/>
        <s v="20KP1A0485"/>
        <s v="20KP1A0486"/>
        <s v="20KP1A0487"/>
        <s v="20KP1A0489"/>
        <s v="20KP1A0490"/>
        <s v="20KP1A0491"/>
        <s v="20KP1A0492"/>
        <s v="20KP1A0493"/>
        <s v="20KP1A0494"/>
        <s v="20KP1A0495"/>
        <s v="20KP1A0497"/>
        <s v="20KP1A0498"/>
        <s v="20KP1A0499"/>
        <s v="20KP1A04A0"/>
        <s v="20KP1A04A2"/>
        <s v="20KP1A04A3"/>
        <s v="20KP1A04A4"/>
        <s v="20KP1A04A6"/>
        <s v="20KP1A04A7"/>
        <s v="20KP1A04A8"/>
        <s v="20KP1A04A9"/>
        <s v="20KP1A04B0"/>
        <s v="20KP1A04B2"/>
        <s v="20KP1A04B3"/>
        <s v="20KP1A04B4"/>
        <s v="20KP1A04B5"/>
        <s v="20KP1A04B6"/>
        <s v="20KP1A04B8"/>
        <s v="20KP1A04B9"/>
        <s v="20KP1A04C0"/>
        <s v="20KP1A04C1"/>
        <s v="20KP1A04C2"/>
        <s v="20KP1A04C3"/>
        <s v="20KP1A04C4"/>
        <s v="20KP1A04C6"/>
        <s v="20KP1A04C7"/>
        <s v="20KP1A04C8"/>
        <s v="20KP1A04C9"/>
        <s v="20KP1A04D0"/>
        <s v="20KP1A04D2"/>
        <s v="20KP1A04D3"/>
        <s v="20KP1A04D4"/>
        <s v="20KP1A04D5"/>
        <s v="20KP1A04D6"/>
        <s v="20KP1A04D7"/>
        <s v="20KP1A04D8"/>
        <s v="20KP1A04D9"/>
        <s v="20KP1A04E0"/>
        <s v="20KP1A04E1"/>
        <s v="20KP1A04E2"/>
        <s v="20KP1A04E3"/>
        <s v="20KP1A04E6"/>
        <s v="20KP1A04E7"/>
        <s v="20KP1A04E8"/>
        <s v="20KP1A04E9"/>
        <s v="20KP1A04F0"/>
        <s v="20KP1A04F1"/>
        <s v="20KP1A04F2"/>
        <s v="20KP1A04F3"/>
        <s v="20KP1A04F4"/>
        <s v="20KP1A04F5"/>
        <s v="20KP1A04F6"/>
        <s v="20KP1A0501"/>
        <s v="20KP1A0502"/>
        <s v="20KP1A0503"/>
        <s v="20KP1A0504"/>
        <s v="20KP1A0505"/>
        <s v="20KP1A0506"/>
        <s v="20KP1A0507"/>
        <s v="20KP1A0508"/>
        <s v="20KP1A0509"/>
        <s v="20KP1A0510"/>
        <s v="20KP1A0511"/>
        <s v="20KP1A0512"/>
        <s v="20KP1A0513"/>
        <s v="20KP1A0514"/>
        <s v="20KP1A0515"/>
        <s v="20KP1A0516"/>
        <s v="20KP1A0517"/>
        <s v="20KP1A0518"/>
        <s v="20KP1A0519"/>
        <s v="20KP1A0520"/>
        <s v="20KP1A0521"/>
        <s v="20KP1A0522"/>
        <s v="20KP1A0523"/>
        <s v="20KP1A0524"/>
        <s v="20KP1A0525"/>
        <s v="20KP1A0526"/>
        <s v="20KP1A0527"/>
        <s v="20KP1A0529"/>
        <s v="20KP1A0531"/>
        <s v="20KP1A0532"/>
        <s v="20KP1A0533"/>
        <s v="20KP1A0534"/>
        <s v="20KP1A0535"/>
        <s v="20KP1A0536"/>
        <s v="20KP1A0538"/>
        <s v="20KP1A0539"/>
        <s v="20KP1A0540"/>
        <s v="20KP1A0541"/>
        <s v="20KP1A0542"/>
        <s v="20KP1A0543"/>
        <s v="20KP1A0544"/>
        <s v="20KP1A0545"/>
        <s v="20KP1A0546"/>
        <s v="20KP1A0547"/>
        <s v="20KP1A0549"/>
        <s v="20KP1A0551"/>
        <s v="20KP1A0552"/>
        <s v="20KP1A0553"/>
        <s v="20KP1A0554"/>
        <s v="20KP1A0556"/>
        <s v="20KP1A0557"/>
        <s v="20KP1A0558"/>
        <s v="20KP1A0559"/>
        <s v="20KP1A0560"/>
        <s v="20KP1A0561"/>
        <s v="20KP1A0562"/>
        <s v="20KP1A0563"/>
        <s v="20KP1A0566"/>
        <s v="20KP1A0567"/>
        <s v="20KP1A0568"/>
        <s v="20KP1A0569"/>
        <s v="20KP1A0570"/>
        <s v="20KP1A0571"/>
        <s v="20KP1A0572"/>
        <s v="20KP1A0573"/>
        <s v="20KP1A0574"/>
        <s v="20KP1A0575"/>
        <s v="20KP1A0578"/>
        <s v="20KP1A0579"/>
        <s v="20KP1A0581"/>
        <s v="20KP1A0582"/>
        <s v="20KP1A0583"/>
        <s v="20KP1A0584"/>
        <s v="20KP1A0585"/>
        <s v="20KP1A0586"/>
        <s v="20KP1A0588"/>
        <s v="20KP1A0589"/>
        <s v="20KP1A0590"/>
        <s v="20KP1A0591"/>
        <s v="20KP1A0592"/>
        <s v="20KP1A0593"/>
        <s v="20KP1A0594"/>
        <s v="20KP1A0595"/>
        <s v="20KP1A0596"/>
        <s v="20KP1A0597"/>
        <s v="20KP1A0598"/>
        <s v="20KP1A0599"/>
        <s v="20KP1A05A0"/>
        <s v="20KP1A05A1"/>
        <s v="20KP1A05A2"/>
        <s v="20KP1A05A3"/>
        <s v="20KP1A05A4"/>
        <s v="20KP1A05A5"/>
        <s v="20KP1A05A6"/>
        <s v="20KP1A05A7"/>
        <s v="20KP1A05A8"/>
        <s v="20KP1A05A9"/>
        <s v="20KP1A05B0"/>
        <s v="20KP1A05B1"/>
        <s v="20KP1A1201"/>
        <s v="20KP1A1203"/>
        <s v="20KP1A1204"/>
        <s v="20KP1A1206"/>
        <s v="20KP1A1208"/>
        <s v="20KP1A1209"/>
        <s v="20KP1A1210"/>
        <s v="20KP1A1211"/>
        <s v="20KP1A1212"/>
        <s v="20KP1A1213"/>
        <s v="20KP1A1214"/>
        <s v="20KP1A1215"/>
        <s v="20KP1A1217"/>
        <s v="20KP1A1218"/>
        <s v="20KP1A1219"/>
        <s v="20KP1A1220"/>
        <s v="20KP1A1221"/>
        <s v="20KP1A1223"/>
        <s v="20KP1A1224"/>
        <s v="20KP1A1225"/>
        <s v="20KP1A1226"/>
        <s v="20KP1A1227"/>
        <s v="20KP1A1228"/>
        <s v="20KP1A1229"/>
        <s v="20KP1A1230"/>
        <s v="20KP1A1231"/>
        <s v="20KP1A1232"/>
        <s v="20KP1A1233"/>
        <s v="20KP1A1234"/>
        <s v="20KP1A1235"/>
        <s v="20KP1A1236"/>
        <s v="20KP1A1237"/>
        <s v="20KP1A1238"/>
        <s v="20KP1A1239"/>
        <s v="20KP1A1240"/>
        <s v="20KP1A1241"/>
        <s v="20KP1A1242"/>
        <s v="20KP1A1243"/>
        <s v="20KP1A1244"/>
        <s v="20KP1A1245"/>
        <s v="20KP1A1246"/>
        <s v="20KP1A1247"/>
        <s v="20KP1A1248"/>
        <s v="20KP1A1249"/>
        <s v="20KP1A1250"/>
        <s v="20KP1A1251"/>
        <s v="20KP1A4401"/>
        <s v="20KP1A4402"/>
        <s v="20KP1A4403"/>
        <s v="20KP1A4404"/>
        <s v="20KP1A4405"/>
        <s v="20KP1A4406"/>
        <s v="20KP1A4407"/>
        <s v="20KP1A4408"/>
        <s v="20KP1A4409"/>
        <s v="20KP1A4410"/>
        <s v="20KP1A4411"/>
        <s v="20KP1A4412"/>
        <s v="20KP1A4413"/>
        <s v="20KP1A4414"/>
        <s v="20KP1A4415"/>
        <s v="20KP1A4416"/>
        <s v="20KP1A4418"/>
        <s v="20KP1A4419"/>
        <s v="20KP1A4420"/>
        <s v="20KP1A4421"/>
        <s v="20KP1A4422"/>
        <s v="20KP1A4423"/>
        <s v="20KP1A4424"/>
        <s v="20KP1A4425"/>
        <s v="20KP1A4426"/>
        <s v="20KP1A4427"/>
        <s v="20KP1A4428"/>
        <s v="20KP1A4429"/>
        <s v="20KP1A4431"/>
        <s v="20KP1A4432"/>
        <s v="20KP1A4433"/>
        <s v="20KP1A4434"/>
        <s v="20KP1A4435"/>
        <s v="20KP1A4437"/>
        <s v="20KP1A4438"/>
        <s v="20KP1A4440"/>
        <s v="20KP1A4441"/>
        <s v="20KP1A4442"/>
        <s v="20KP1A4444"/>
        <s v="20KP1A4446"/>
        <s v="20KP1A4447"/>
        <s v="20KP1A4448"/>
        <s v="20KP1A4449"/>
        <s v="20KP1A4450"/>
        <s v="20KP1A4452"/>
        <s v="20KP1A4453"/>
        <s v="20KP1A4454"/>
        <s v="20KP1A4456"/>
        <s v="20KP1A4457"/>
        <s v="20KP1A4458"/>
        <s v="20KP1A4459"/>
        <s v="21KP5A0102"/>
        <s v="21KP5A0103"/>
        <s v="21KP5A0104"/>
        <s v="21KP5A0105"/>
        <s v="21KP5A0106"/>
        <s v="21KP5A0107"/>
        <s v="21KP5A0201"/>
        <s v="21KP5A0202"/>
        <s v="21KP5A0203"/>
        <s v="21KP5A0204"/>
        <s v="21KP5A0205"/>
        <s v="21KP5A0206"/>
        <s v="21KP5A0207"/>
        <s v="21KP5A0301"/>
        <s v="21KP5A0302"/>
        <s v="21KP5A0303"/>
        <s v="21KP5A0304"/>
        <s v="21KP5A0305"/>
        <s v="21KP5A0306"/>
        <s v="21KP5A0307"/>
        <s v="21KP5A0308"/>
        <s v="21KP5A0309"/>
        <s v="21KP5A0310"/>
        <s v="21KP5A0311"/>
        <s v="21KP5A0312"/>
        <s v="21KP5A0313"/>
        <s v="21KP5A0315"/>
        <s v="21KP5A0316"/>
        <s v="21KP5A0317"/>
        <s v="21KP5A0318"/>
        <s v="21KP5A0319"/>
        <s v="21KP5A0320"/>
        <s v="21KP5A0321"/>
        <s v="21KP5A0322"/>
        <s v="21KP5A0323"/>
        <s v="21KP5A0324"/>
        <s v="21KP5A0325"/>
        <s v="21KP5A0327"/>
        <s v="21KP5A0328"/>
        <s v="21KP5A0329"/>
        <s v="21KP5A0330"/>
        <s v="21KP5A0332"/>
        <s v="21KP5A0401"/>
        <s v="21KP5A0402"/>
        <s v="21KP5A0403"/>
        <s v="21KP5A0404"/>
        <s v="21KP5A0405"/>
        <s v="21KP5A0406"/>
        <s v="21KP5A0407"/>
        <s v="21KP5A0408"/>
        <s v="21KP5A0409"/>
        <s v="21KP5A0410"/>
        <s v="21KP5A0411"/>
        <s v="21KP5A0412"/>
        <s v="21KP5A0413"/>
        <s v="21KP5A0414"/>
        <s v="21KP5A0501"/>
        <s v="21KP5A0502"/>
        <s v="21KP5A0503"/>
        <s v="21KP5A0504"/>
        <s v="21KP5A0506"/>
        <s v="21KP5A0507"/>
        <s v="21KP5A0508"/>
        <s v="21KP5A0509"/>
        <s v="21KP5A0510"/>
        <s v="21KP5A0511"/>
        <s v="22KP1A0401" u="1"/>
        <s v="22KP1A0402" u="1"/>
        <s v="22KP1A0403" u="1"/>
        <s v="22KP1A0404" u="1"/>
        <s v="22KP1A0405" u="1"/>
        <s v="22KP1A0406" u="1"/>
        <s v="22KP1A0407" u="1"/>
        <s v="22KP1A0408" u="1"/>
        <s v="22KP1A0409" u="1"/>
        <s v="22KP1A0410" u="1"/>
        <s v="22KP1A0411" u="1"/>
        <s v="22KP1A0412" u="1"/>
        <s v="22KP1A0413" u="1"/>
        <s v="22KP1A0414" u="1"/>
        <s v="22KP1A0415" u="1"/>
        <s v="22KP1A0416" u="1"/>
        <s v="22KP1A0417" u="1"/>
        <s v="22KP1A0418" u="1"/>
        <s v="22KP1A0420" u="1"/>
        <s v="22KP1A0421" u="1"/>
        <s v="22KP1A0422" u="1"/>
        <s v="22KP1A0423" u="1"/>
        <s v="22KP1A0424" u="1"/>
        <s v="22KP1A0425" u="1"/>
        <s v="22KP1A0426" u="1"/>
        <s v="22KP1A0427" u="1"/>
        <s v="22KP1A0428" u="1"/>
        <s v="22KP1A0429" u="1"/>
        <s v="22KP1A0430" u="1"/>
        <s v="22KP1A0431" u="1"/>
        <s v="22KP1A0432" u="1"/>
        <s v="22KP1A0433" u="1"/>
        <s v="22KP1A0434" u="1"/>
        <s v="22KP1A0435" u="1"/>
        <s v="22KP1A0436" u="1"/>
        <s v="22KP1A0437" u="1"/>
        <s v="22KP1A0438" u="1"/>
        <s v="22KP1A0439" u="1"/>
        <s v="22KP1A0440" u="1"/>
        <s v="22KP1A0441" u="1"/>
        <s v="22KP1A0442" u="1"/>
        <s v="22KP1A0446" u="1"/>
        <s v="22KP1A0449" u="1"/>
        <s v="22KP1A0450" u="1"/>
        <s v="22KP1A0451" u="1"/>
        <s v="22KP1A0452" u="1"/>
        <s v="22KP1A0453" u="1"/>
        <s v="22KP1A0454" u="1"/>
        <s v="22KP1A0455" u="1"/>
        <s v="22KP1A0456" u="1"/>
        <s v="22KP1A0457" u="1"/>
        <s v="22KP1A0458" u="1"/>
        <s v="22KP1A0459" u="1"/>
        <s v="22KP1A0461" u="1"/>
        <s v="22KP1A0462" u="1"/>
        <s v="22KP1A0463" u="1"/>
        <s v="22KP1A0464" u="1"/>
        <s v="22KP1A0465" u="1"/>
        <s v="22KP1A0466" u="1"/>
        <s v="22KP1A0468" u="1"/>
        <s v="22KP1A0469" u="1"/>
        <s v="22KP1A0471" u="1"/>
        <s v="22KP1A0472" u="1"/>
        <s v="22KP1A0473" u="1"/>
        <s v="22KP1A0475" u="1"/>
        <s v="22KP1A0476" u="1"/>
        <s v="22KP1A0477" u="1"/>
        <s v="22KP1A0478" u="1"/>
        <s v="22KP1A0479" u="1"/>
        <s v="22KP1A0480" u="1"/>
        <s v="22KP1A0481" u="1"/>
        <s v="22KP1A0482" u="1"/>
        <s v="22KP1A0483" u="1"/>
        <s v="22KP1A0484" u="1"/>
        <s v="22KP1A0485" u="1"/>
        <s v="22KP1A0486" u="1"/>
        <s v="22KP1A0487" u="1"/>
        <s v="22KP1A0488" u="1"/>
        <s v="22KP1A0489" u="1"/>
        <s v="22KP1A0490" u="1"/>
        <s v="22KP1A0491" u="1"/>
        <s v="22KP1A0492" u="1"/>
        <s v="22KP1A0493" u="1"/>
        <s v="22KP1A0494" u="1"/>
        <s v="22KP1A0495" u="1"/>
        <s v="22KP1A0497" u="1"/>
        <s v="22KP1A0498" u="1"/>
        <s v="22KP1A0499" u="1"/>
        <s v="22KP1A04A0" u="1"/>
        <s v="22KP1A04A2" u="1"/>
        <s v="22KP1A0501" u="1"/>
        <s v="22KP1A0502" u="1"/>
        <s v="22KP1A0503" u="1"/>
        <s v="22KP1A0504" u="1"/>
        <s v="22KP1A0505" u="1"/>
        <s v="22KP1A0506" u="1"/>
        <s v="22KP1A0507" u="1"/>
        <s v="22KP1A0508" u="1"/>
        <s v="22KP1A0509" u="1"/>
        <s v="22KP1A0510" u="1"/>
        <s v="22KP1A0511" u="1"/>
        <s v="22KP1A0512" u="1"/>
        <s v="22KP1A0513" u="1"/>
        <s v="22KP1A0514" u="1"/>
        <s v="22KP1A0515" u="1"/>
        <s v="22KP1A0516" u="1"/>
        <s v="22KP1A0517" u="1"/>
        <s v="22KP1A0518" u="1"/>
        <s v="22KP1A0519" u="1"/>
        <s v="22KP1A0520" u="1"/>
        <s v="22KP1A0521" u="1"/>
        <s v="22KP1A0522" u="1"/>
        <s v="22KP1A0523" u="1"/>
        <s v="22KP1A0524" u="1"/>
        <s v="22KP1A0525" u="1"/>
        <s v="22KP1A0526" u="1"/>
        <s v="22KP1A0528" u="1"/>
        <s v="22KP1A0529" u="1"/>
        <s v="22KP1A0530" u="1"/>
        <s v="22KP1A0531" u="1"/>
        <s v="22KP1A0532" u="1"/>
        <s v="22KP1A0533" u="1"/>
        <s v="22KP1A0534" u="1"/>
        <s v="22KP1A0535" u="1"/>
        <s v="22KP1A0536" u="1"/>
        <s v="22KP1A0537" u="1"/>
        <s v="22KP1A0538" u="1"/>
        <s v="22KP1A0539" u="1"/>
        <s v="22KP1A0540" u="1"/>
        <s v="22KP1A0541" u="1"/>
        <s v="22KP1A0542" u="1"/>
        <s v="22KP1A0543" u="1"/>
        <s v="22KP1A0544" u="1"/>
        <s v="22KP1A0545" u="1"/>
        <s v="22KP1A0546" u="1"/>
        <s v="22KP1A0547" u="1"/>
        <s v="22KP1A0548" u="1"/>
        <s v="22KP1A0549" u="1"/>
        <s v="22KP1A0550" u="1"/>
        <s v="22KP1A0551" u="1"/>
        <s v="22KP1A0552" u="1"/>
        <s v="22KP1A0553" u="1"/>
        <s v="22KP1A0554" u="1"/>
        <s v="22KP1A0555" u="1"/>
        <s v="22KP1A0556" u="1"/>
        <s v="22KP1A0557" u="1"/>
        <s v="22KP1A0558" u="1"/>
        <s v="22KP1A0559" u="1"/>
        <s v="22KP1A0560" u="1"/>
        <s v="22KP1A0561" u="1"/>
        <s v="22KP1A0563" u="1"/>
        <s v="22KP1A0564" u="1"/>
        <s v="22KP1A0565" u="1"/>
        <s v="22KP1A0566" u="1"/>
        <s v="22KP1A0567" u="1"/>
        <s v="22KP1A0568" u="1"/>
        <s v="22KP1A0569" u="1"/>
        <s v="22KP1A0570" u="1"/>
        <s v="22KP1A0571" u="1"/>
        <s v="22KP1A0572" u="1"/>
        <s v="22KP1A0573" u="1"/>
        <s v="22KP1A0574" u="1"/>
        <s v="22KP1A0575" u="1"/>
        <s v="22KP1A0576" u="1"/>
        <s v="22KP1A0577" u="1"/>
        <s v="22KP1A0578" u="1"/>
        <s v="22KP1A0579" u="1"/>
        <s v="22KP1A0580" u="1"/>
        <s v="22KP1A0581" u="1"/>
        <s v="22KP1A0582" u="1"/>
        <s v="22KP1A0583" u="1"/>
        <s v="22KP1A0585" u="1"/>
        <s v="22KP1A0586" u="1"/>
        <s v="22KP1A0587" u="1"/>
        <s v="22KP1A0588" u="1"/>
        <s v="22KP1A0589" u="1"/>
        <s v="22KP1A0590" u="1"/>
        <s v="22KP1A0591" u="1"/>
        <s v="22KP1A0592" u="1"/>
        <s v="22KP1A0593" u="1"/>
        <s v="22KP1A0594" u="1"/>
        <s v="22KP1A0595" u="1"/>
        <s v="22KP1A0596" u="1"/>
        <s v="22KP1A0597" u="1"/>
        <s v="22KP1A0598" u="1"/>
        <s v="22KP1A0599" u="1"/>
        <s v="22KP1A05A0" u="1"/>
        <s v="22KP1A05A1" u="1"/>
        <s v="22KP1A05A2" u="1"/>
        <s v="22KP1A05A3" u="1"/>
        <s v="22KP1A05A4" u="1"/>
        <s v="22KP1A05A5" u="1"/>
        <s v="22KP1A05A6" u="1"/>
        <s v="22KP1A05A7" u="1"/>
        <s v="22KP1A05A8" u="1"/>
        <s v="22KP1A05A9" u="1"/>
        <s v="22KP1A05B0" u="1"/>
        <s v="22KP1A05B1" u="1"/>
        <s v="22KP1A05B2" u="1"/>
        <s v="22KP1A05B3" u="1"/>
        <s v="22KP1A05B4" u="1"/>
        <s v="22KP1A05B5" u="1"/>
        <s v="22KP1A05B6" u="1"/>
        <s v="22KP1A05B7" u="1"/>
        <s v="22KP1A05B8" u="1"/>
        <s v="22KP1A05B9" u="1"/>
        <s v="22KP1A05C0" u="1"/>
        <s v="22KP1A05C1" u="1"/>
        <s v="22KP1A05C2" u="1"/>
        <s v="22KP1A05C3" u="1"/>
        <s v="22KP1A05C4" u="1"/>
        <s v="22KP1A05C5" u="1"/>
        <s v="22KP1A05C9" u="1"/>
        <s v="22KP1A05D1" u="1"/>
        <s v="22KP1A05D2" u="1"/>
        <s v="22KP1A05D3" u="1"/>
        <s v="22KP1A05D4" u="1"/>
        <s v="22KP1A05D5" u="1"/>
        <s v="22KP1A05D6" u="1"/>
        <s v="22KP1A05D7" u="1"/>
        <s v="22KP1A05D8" u="1"/>
        <s v="22KP1A05D9" u="1"/>
        <s v="22KP1A05E0" u="1"/>
        <s v="22KP1A05E1" u="1"/>
        <s v="22KP1A1201" u="1"/>
        <s v="22KP1A1202" u="1"/>
        <s v="22KP1A1204" u="1"/>
        <s v="22KP1A1205" u="1"/>
        <s v="22KP1A1206" u="1"/>
        <s v="22KP1A1207" u="1"/>
        <s v="22KP1A1208" u="1"/>
        <s v="22KP1A1209" u="1"/>
        <s v="22KP1A1210" u="1"/>
        <s v="22KP1A1211" u="1"/>
        <s v="22KP1A1212" u="1"/>
        <s v="22KP1A1213" u="1"/>
        <s v="22KP1A1214" u="1"/>
        <s v="22KP1A1215" u="1"/>
        <s v="22KP1A1216" u="1"/>
        <s v="22KP1A1217" u="1"/>
        <s v="22KP1A1218" u="1"/>
        <s v="22KP1A1219" u="1"/>
        <s v="22KP1A1220" u="1"/>
        <s v="22KP1A1221" u="1"/>
        <s v="22KP1A1223" u="1"/>
        <s v="22KP1A1224" u="1"/>
        <s v="22KP1A1225" u="1"/>
        <s v="22KP1A1226" u="1"/>
        <s v="22KP1A1227" u="1"/>
        <s v="22KP1A1228" u="1"/>
        <s v="22KP1A1229" u="1"/>
        <s v="22KP1A1230" u="1"/>
        <s v="22KP1A1231" u="1"/>
        <s v="22KP1A1232" u="1"/>
        <s v="22KP1A1233" u="1"/>
        <s v="22KP1A1234" u="1"/>
        <s v="22KP1A1235" u="1"/>
        <s v="22KP1A1237" u="1"/>
        <s v="22KP1A1238" u="1"/>
        <s v="22KP1A1239" u="1"/>
        <s v="22KP1A1240" u="1"/>
        <s v="22KP1A1241" u="1"/>
        <s v="22KP1A1242" u="1"/>
        <s v="22KP1A1243" u="1"/>
        <s v="22KP1A1244" u="1"/>
        <s v="22KP1A1245" u="1"/>
        <s v="22KP1A1246" u="1"/>
        <s v="22KP1A1247" u="1"/>
        <s v="22KP1A1248" u="1"/>
        <s v="22KP1A1250" u="1"/>
        <s v="22KP1A1251" u="1"/>
        <s v="22KP1A1252" u="1"/>
        <s v="22KP1A1253" u="1"/>
        <s v="22KP1A1254" u="1"/>
        <s v="22KP1A1255" u="1"/>
        <s v="22KP1A1256" u="1"/>
        <s v="22KP1A1257" u="1"/>
        <s v="22KP1A1258" u="1"/>
        <s v="22KP1A1259" u="1"/>
        <s v="22KP1A1260" u="1"/>
        <s v="22KP1A1261" u="1"/>
        <s v="22KP1A4401" u="1"/>
        <s v="22KP1A4402" u="1"/>
        <s v="22KP1A4403" u="1"/>
        <s v="22KP1A4404" u="1"/>
        <s v="22KP1A4405" u="1"/>
        <s v="22KP1A4406" u="1"/>
        <s v="22KP1A4407" u="1"/>
        <s v="22KP1A4408" u="1"/>
        <s v="22KP1A4409" u="1"/>
        <s v="22KP1A4410" u="1"/>
        <s v="22KP1A4412" u="1"/>
        <s v="22KP1A4413" u="1"/>
        <s v="22KP1A4414" u="1"/>
        <s v="22KP1A4415" u="1"/>
        <s v="22KP1A4417" u="1"/>
        <s v="22KP1A4419" u="1"/>
        <s v="22KP1A4420" u="1"/>
        <s v="22KP1A4422" u="1"/>
        <s v="22KP1A4423" u="1"/>
        <s v="22KP1A4424" u="1"/>
        <s v="22KP1A4425" u="1"/>
        <s v="22KP1A4426" u="1"/>
        <s v="22KP1A4427" u="1"/>
        <s v="22KP1A4428" u="1"/>
        <s v="22KP1A4429" u="1"/>
        <s v="22KP1A4430" u="1"/>
        <s v="22KP1A4431" u="1"/>
        <s v="22KP1A4432" u="1"/>
        <s v="22KP1A4433" u="1"/>
        <s v="22KP1A4434" u="1"/>
        <s v="22KP1A4435" u="1"/>
        <s v="22KP1A4436" u="1"/>
        <s v="22KP1A4437" u="1"/>
        <s v="22KP1A4438" u="1"/>
        <s v="22KP1A4439" u="1"/>
        <s v="22KP1A4440" u="1"/>
        <s v="22KP1A4441" u="1"/>
        <s v="22KP1A4442" u="1"/>
        <s v="22KP1A4443" u="1"/>
        <s v="22KP1A4444" u="1"/>
        <s v="22KP1A4445" u="1"/>
        <s v="22KP1A4446" u="1"/>
        <s v="22KP1A4447" u="1"/>
        <s v="22KP1A4448" u="1"/>
        <s v="22KP1A4449" u="1"/>
        <s v="22KP1A4450" u="1"/>
        <s v="22KP1A4451" u="1"/>
        <s v="22KP1A4452" u="1"/>
        <s v="22KP1A4453" u="1"/>
        <s v="22KP1A4454" u="1"/>
        <s v="22KP1A4455" u="1"/>
        <s v="22KP1A4456" u="1"/>
        <s v="22KP1A4458" u="1"/>
        <s v="22KP1A4459" u="1"/>
        <s v="22KP1A4460" u="1"/>
        <s v="22KP1A4461" u="1"/>
        <s v="22KP1A4462" u="1"/>
        <s v="22KP1A4463" u="1"/>
        <s v="22KP1A4464" u="1"/>
        <s v="22KP1A4465" u="1"/>
        <s v="22KP1A4466" u="1"/>
        <s v="22KP1A4467" u="1"/>
        <s v="22KP1A4468" u="1"/>
        <s v="22KP1A4469" u="1"/>
        <s v="22KP1A4470" u="1"/>
        <s v="22KP1A4471" u="1"/>
        <s v="22KP1A4472" u="1"/>
        <s v="22KP1A4473" u="1"/>
        <s v="22KP1A4474" u="1"/>
        <s v="22KP1A4475" u="1"/>
        <s v="22KP1A4476" u="1"/>
        <s v="22KP1A4477" u="1"/>
        <s v="22KP1A4478" u="1"/>
        <s v="22KP1A4479" u="1"/>
        <s v="22KP1A4480" u="1"/>
        <s v="22KP1A4481" u="1"/>
        <s v="22KP1A4482" u="1"/>
        <s v="22KP1A4483" u="1"/>
        <s v="22KP1A4484" u="1"/>
        <s v="22KP1A4485" u="1"/>
        <s v="22KP1A4486" u="1"/>
        <s v="22KP1A4487" u="1"/>
        <s v="22KP1A4488" u="1"/>
        <s v="22KP1A4489" u="1"/>
        <s v="22KP1A4490" u="1"/>
        <s v="22KP1A4491" u="1"/>
        <s v="22KP1A4492" u="1"/>
        <s v="22KP1A4493" u="1"/>
        <s v="22KP1A4494" u="1"/>
        <s v="22KP1A4495" u="1"/>
        <s v="22KP1A4496" u="1"/>
        <s v="22KP1A4497" u="1"/>
        <s v="22KP1A4498" u="1"/>
        <s v="22KP1A4499" u="1"/>
        <s v="22KP1A44A0" u="1"/>
        <s v="22KP1A44A1" u="1"/>
        <s v="22KP1A44A2" u="1"/>
        <s v="22KP1A44A3" u="1"/>
        <s v="22KP1A44A4" u="1"/>
        <s v="22KP1A44A5" u="1"/>
        <s v="22KP1A44A6" u="1"/>
        <s v="22KP1A44A7" u="1"/>
        <s v="22KP1A44A9" u="1"/>
        <s v="22KP1A44B0" u="1"/>
        <s v="22KP1A44B1" u="1"/>
        <s v="22KP1A44B2" u="1"/>
        <s v="22KP1A44B3" u="1"/>
        <s v="22KP1A44B4" u="1"/>
        <s v="22KP1A44B5" u="1"/>
        <s v="22KP1A44B7" u="1"/>
        <s v="22KP1A44B8" u="1"/>
        <s v="22KP1A44B9" u="1"/>
        <s v="22KP1A44C0" u="1"/>
        <s v="22KP1A44C1" u="1"/>
        <s v="22KP1A44C2" u="1"/>
        <s v="22KP1A44C3" u="1"/>
        <s v="22KP1A44C4" u="1"/>
        <s v="22KP1A44C5" u="1"/>
        <s v="22KP1A44C6" u="1"/>
        <s v="22KP1A44C7" u="1"/>
        <s v="22KP1A44C8" u="1"/>
        <s v="22KP1A44C9" u="1"/>
        <s v="22KP1A44D0" u="1"/>
        <s v="22KP1A44D1" u="1"/>
        <s v="22KP1A44D2" u="1"/>
        <s v="22KP1A44D3" u="1"/>
        <s v="22KP1A44D4" u="1"/>
        <s v="22KP1A44D5" u="1"/>
        <s v="22KP1A44D6" u="1"/>
        <s v="22KP1A44D7" u="1"/>
        <s v="22KP1A44D8" u="1"/>
        <s v="22KP1A44D9" u="1"/>
        <s v="22KP1A44E0" u="1"/>
        <s v="22KP1A44E1" u="1"/>
        <s v="22KP1A44E4" u="1"/>
        <s v="22KP1A44E5" u="1"/>
        <s v="22KP1A44E6" u="1"/>
        <s v="22KP1A44E7" u="1"/>
        <s v="22KP1A44E8" u="1"/>
        <s v="22KP1A44E9" u="1"/>
        <s v="22KP1A44F0" u="1"/>
        <s v="22KP1A44F1" u="1"/>
        <s v="22KP1A44F2" u="1"/>
        <s v="22KP1A44F3" u="1"/>
        <s v="22KP1A44F4" u="1"/>
        <s v="22KP1A44F5" u="1"/>
        <s v="22KP1A44F6" u="1"/>
        <s v="22KP1A6101" u="1"/>
        <s v="22KP1A6102" u="1"/>
        <s v="22KP1A6103" u="1"/>
        <s v="22KP1A6104" u="1"/>
        <s v="22KP1A6105" u="1"/>
        <s v="22KP1A6106" u="1"/>
        <s v="22KP1A6107" u="1"/>
        <s v="22KP1A6108" u="1"/>
        <s v="22KP1A6109" u="1"/>
        <s v="22KP1A6110" u="1"/>
        <s v="22KP1A6111" u="1"/>
        <s v="22KP1A6112" u="1"/>
        <s v="22KP1A6113" u="1"/>
        <s v="22KP1A6114" u="1"/>
        <s v="22KP1A6115" u="1"/>
        <s v="22KP1A6116" u="1"/>
        <s v="22KP1A6117" u="1"/>
        <s v="22KP1A6118" u="1"/>
        <s v="22KP1A6120" u="1"/>
        <s v="22KP1A6121" u="1"/>
        <s v="22KP1A6122" u="1"/>
        <s v="22KP1A6123" u="1"/>
        <s v="22KP1A6124" u="1"/>
        <s v="22KP1A6125" u="1"/>
        <s v="22KP1A6126" u="1"/>
        <s v="22KP1A6128" u="1"/>
        <s v="22KP1A6130" u="1"/>
        <s v="22KP1A6131" u="1"/>
        <s v="22KP1A6133" u="1"/>
        <s v="22KP1A6134" u="1"/>
        <s v="22KP1A6135" u="1"/>
        <s v="22KP1A6136" u="1"/>
        <s v="22KP1A6137" u="1"/>
        <s v="22KP1A6138" u="1"/>
        <s v="22KP1A6139" u="1"/>
        <s v="22KP1A6140" u="1"/>
        <s v="22KP1A6141" u="1"/>
        <s v="22KP1A6142" u="1"/>
        <s v="22KP1A6143" u="1"/>
        <s v="22KP1A6144" u="1"/>
        <s v="22KP1A6145" u="1"/>
        <s v="22KP1A6146" u="1"/>
        <s v="22KP1A6147" u="1"/>
        <s v="22KP1A6149" u="1"/>
        <s v="22KP1A6150" u="1"/>
        <s v="22KP1A6151" u="1"/>
        <s v="22KP1A6152" u="1"/>
        <s v="22KP1A6153" u="1"/>
        <s v="22KP1A6154" u="1"/>
        <s v="22KP1A6155" u="1"/>
        <s v="22KP1A6156" u="1"/>
        <s v="22KP1A6157" u="1"/>
        <s v="23KP5A0401" u="1"/>
        <s v="23KP5A0402" u="1"/>
        <s v="23KP5A0403" u="1"/>
        <s v="23KP5A0404" u="1"/>
        <s v="23KP5A0405" u="1"/>
        <s v="23KP5A0406" u="1"/>
        <s v="23KP5A0407" u="1"/>
        <s v="23KP5A0408" u="1"/>
        <s v="23KP5A0409" u="1"/>
        <s v="23KP5A0410" u="1"/>
        <s v="23KP5A0411" u="1"/>
        <s v="23KP5A0412" u="1"/>
        <s v="23KP5A0413" u="1"/>
        <s v="23KP5A0414" u="1"/>
        <s v="23KP5A0415" u="1"/>
        <s v="23KP5A0416" u="1"/>
        <s v="23KP5A0417" u="1"/>
        <s v="23KP5A0501" u="1"/>
        <s v="23KP5A0502" u="1"/>
        <s v="23KP5A0503" u="1"/>
        <s v="23KP5A0504" u="1"/>
        <s v="23KP5A0505" u="1"/>
        <s v="23KP5A4401" u="1"/>
        <s v="23KP5A4402" u="1"/>
        <s v="23KP5A4403" u="1"/>
        <s v="23KP5A6101" u="1"/>
        <s v="21KP1A4463" u="1"/>
        <s v="21KP1A4451" u="1"/>
        <s v="21KP1A0498" u="1"/>
        <s v="21KP1A0486" u="1"/>
        <s v="21KP1A0578" u="1"/>
        <s v="21KP1A0474" u="1"/>
        <s v="21KP1A0566" u="1"/>
        <s v="22KP1A1222" u="1"/>
        <s v="21KP1A0462" u="1"/>
        <s v="21KP1A0554" u="1"/>
        <s v="21KP1A0450" u="1"/>
        <s v="21KP1A0542" u="1"/>
        <s v="21KP1A4498" u="1"/>
        <s v="22KP1A4418" u="1"/>
        <s v="19KP1A0107" u="1"/>
        <s v="21KP1A0530" u="1"/>
        <s v="21KP1A4486" u="1"/>
        <s v="21KP1A4474" u="1"/>
        <s v="21KP1A4462" u="1"/>
        <s v="22KP5A0409" u="1"/>
        <s v="21KP1A4450" u="1"/>
        <s v="21KP1A0497" u="1"/>
        <s v="21KP1A0589" u="1"/>
        <s v="21KP1A0485" u="1"/>
        <s v="21KP1A0577" u="1"/>
        <s v="21KP1A0473" u="1"/>
        <s v="21KP1A0565" u="1"/>
        <s v="21KP1A0461" u="1"/>
        <s v="21KP1A0553" u="1"/>
        <s v="21KP1A0541" u="1"/>
        <s v="21KP1A4497" u="1"/>
        <s v="19KP1A0106" u="1"/>
        <s v="21KP1A4485" u="1"/>
        <s v="21KP1A4473" u="1"/>
        <s v="21KP1A4461" u="1"/>
        <s v="22KP5A0408" u="1"/>
        <s v="21KP1A0496" u="1"/>
        <s v="21KP1A0588" u="1"/>
        <s v="21KP1A0484" u="1"/>
        <s v="21KP1A0576" u="1"/>
        <s v="21KP1A0472" u="1"/>
        <s v="21KP1A0564" u="1"/>
        <s v="21KP1A0460" u="1"/>
        <s v="21KP1A0552" u="1"/>
        <s v="21KP1A0540" u="1"/>
        <s v="21KP1A4496" u="1"/>
        <s v="22KP1A4416" u="1"/>
        <s v="19KP1A0105" u="1"/>
        <s v="21KP1A4484" u="1"/>
        <s v="21KP1A4472" u="1"/>
        <s v="22KP5A0419" u="1"/>
        <s v="21KP1A4460" u="1"/>
        <s v="20KP1A04B7" u="1"/>
        <s v="21KP1A0599" u="1"/>
        <s v="22KP5A0407" u="1"/>
        <s v="21KP1A0495" u="1"/>
        <s v="21KP1A0587" u="1"/>
        <s v="21KP1A0575" u="1"/>
        <s v="21KP1A0471" u="1"/>
        <s v="21KP1A0563" u="1"/>
        <s v="21KP1A0551" u="1"/>
        <s v="21KP1A4495" u="1"/>
        <s v="21KP1A4483" u="1"/>
        <s v="21KP1A4471" u="1"/>
        <s v="22KP5A0418" u="1"/>
        <s v="21KP1A0598" u="1"/>
        <s v="22KP5A0406" u="1"/>
        <s v="21KP1A0586" u="1"/>
        <s v="21KP1A0482" u="1"/>
        <s v="21KP1A0574" u="1"/>
        <s v="21KP1A0470" u="1"/>
        <s v="21KP1A0562" u="1"/>
        <s v="21KP1A0550" u="1"/>
        <s v="21KP1A4494" u="1"/>
        <s v="19KP1A0103" u="1"/>
        <s v="21KP1A4482" u="1"/>
        <s v="21KP1A4470" u="1"/>
        <s v="22KP5A0417" u="1"/>
        <s v="22KP5A0509" u="1"/>
        <s v="21KP1A0597" u="1"/>
        <s v="22KP5A0405" u="1"/>
        <s v="21KP1A0493" u="1"/>
        <s v="21KP1A0585" u="1"/>
        <s v="21KP1A0481" u="1"/>
        <s v="21KP1A0573" u="1"/>
        <s v="21KP1A0561" u="1"/>
        <s v="19KP1A0114" u="1"/>
        <s v="21KP1A4493" u="1"/>
        <s v="21KP1A4481" u="1"/>
        <s v="22KP1A0448" u="1"/>
        <s v="22KP5A0416" u="1"/>
        <s v="22KP5A0508" u="1"/>
        <s v="21KP1A0596" u="1"/>
        <s v="22KP5A0404" u="1"/>
        <s v="21KP1A0492" u="1"/>
        <s v="21KP1A0584" u="1"/>
        <s v="21KP1A0480" u="1"/>
        <s v="21KP1A0572" u="1"/>
        <s v="21KP1A0560" u="1"/>
        <s v="19KP1A0125" u="1"/>
        <s v="19KP1A0309" u="1"/>
        <s v="21KP1A4492" u="1"/>
        <s v="21KP1A4480" u="1"/>
        <s v="22KP1A0447" u="1"/>
        <s v="22KP5A0415" u="1"/>
        <s v="22KP5A0507" u="1"/>
        <s v="21KP1A0595" u="1"/>
        <s v="22KP5A0403" u="1"/>
        <s v="21KP1A0491" u="1"/>
        <s v="21KP1A0583" u="1"/>
        <s v="21KP1A0571" u="1"/>
        <s v="21KP1A4491" u="1"/>
        <s v="22KP1A4411" u="1"/>
        <s v="22KP5A0414" u="1"/>
        <s v="22KP5A0506" u="1"/>
        <s v="21KP1A0594" u="1"/>
        <s v="22KP5A0402" u="1"/>
        <s v="21KP1A0490" u="1"/>
        <s v="21KP1A0582" u="1"/>
        <s v="21KP1A0570" u="1"/>
        <s v="19KP1A0123" u="1"/>
        <s v="19KP1A0307" u="1"/>
        <s v="22KP5A4402" u="1"/>
        <s v="19KP1A0111" u="1"/>
        <s v="21KP1A4490" u="1"/>
        <s v="22KP1A0445" u="1"/>
        <s v="22KP5A0413" u="1"/>
        <s v="22KP5A0505" u="1"/>
        <s v="21KP1A0593" u="1"/>
        <s v="22KP5A0401" u="1"/>
        <s v="21KP1A0581" u="1"/>
        <s v="22KP1A4457" u="1"/>
        <s v="22KP1A4421" u="1"/>
        <s v="22KP5A4401" u="1"/>
        <s v="19KP1A0110" u="1"/>
        <s v="22KP1A0444" u="1"/>
        <s v="22KP5A0412" u="1"/>
        <s v="22KP5A0504" u="1"/>
        <s v="21KP1A0592" u="1"/>
        <s v="21KP1A0580" u="1"/>
        <s v="19KP1A0317" u="1"/>
        <s v="20KP1A04E5" u="1"/>
        <s v="22KP5A0411" u="1"/>
        <s v="22KP5A0503" u="1"/>
        <s v="21KP1A0591" u="1"/>
        <s v="22KP5A0410" u="1"/>
        <s v="22KP5A0502" u="1"/>
        <s v="21KP1A0590" u="1"/>
        <s v="19KP1A0303" u="1"/>
        <s v="20KP1A04D1" u="1"/>
        <s v="22KP5A0421" u="1"/>
        <s v="22KP5A0501" u="1"/>
        <s v="19KP1A0314" u="1"/>
        <s v="19KP1A0302" u="1"/>
        <s v="22KP5A0420" u="1"/>
        <s v="22KP5A0512" u="1"/>
        <s v="19KP1A0429" u="1"/>
        <s v="21KP1A04A9" u="1"/>
        <s v="19KP1A0417" u="1"/>
        <s v="19KP1A0301" u="1"/>
        <s v="21KP1A44A9" u="1"/>
        <s v="22KP5A0511" u="1"/>
        <s v="21KP1A04A8" u="1"/>
        <s v="19KP1A0508" u="1"/>
        <s v="22KP1A0474" u="1"/>
        <s v="21KP1A44A8" u="1"/>
        <s v="22KP5A0510" u="1"/>
        <s v="19KP1A0439" u="1"/>
        <s v="21KP1A04B9" u="1"/>
        <s v="21KP1A04A7" u="1"/>
        <s v="19KP1A0507" u="1"/>
        <s v="21KP1A44B9" u="1"/>
        <s v="21KP1A44A7" u="1"/>
        <s v="19KP1A0438" u="1"/>
        <s v="21KP1A04B8" u="1"/>
        <s v="21KP1A04A6" u="1"/>
        <s v="19KP1A0414" u="1"/>
        <s v="19KP1A0506" u="1"/>
        <s v="19KP1A0310" u="1"/>
        <s v="21KP1A44B8" u="1"/>
        <s v="22KP1A0460" u="1"/>
        <s v="21KP1A44A6" u="1"/>
        <s v="21KP1A04C9" u="1"/>
        <s v="21KP1A05A9" u="1"/>
        <s v="19KP1A0425" u="1"/>
        <s v="19KP1A0517" u="1"/>
        <s v="21KP1A04A5" u="1"/>
        <s v="19KP1A0401" u="1"/>
        <s v="21KP1A44C9" u="1"/>
        <s v="21KP1A44B7" u="1"/>
        <s v="21KP1A44A5" u="1"/>
        <s v="19KP1A0448" u="1"/>
        <s v="21KP1A04C8" u="1"/>
        <s v="21KP1A04B6" u="1"/>
        <s v="21KP1A05A8" u="1"/>
        <s v="21KP1A04A4" u="1"/>
        <s v="21KP1A44C8" u="1"/>
        <s v="22KP1A0470" u="1"/>
        <s v="22KP1A0562" u="1"/>
        <s v="21KP1A44B6" u="1"/>
        <s v="21KP1A44A4" u="1"/>
        <s v="21KP1A04D9" u="1"/>
        <s v="21KP1A04C7" u="1"/>
        <s v="21KP1A05B9" u="1"/>
        <s v="19KP1A0527" u="1"/>
        <s v="21KP1A04B5" u="1"/>
        <s v="21KP1A05A7" u="1"/>
        <s v="21KP1A04A3" u="1"/>
        <s v="21KP1A44C7" u="1"/>
        <s v="21KP1A44B5" u="1"/>
        <s v="21KP1A44A3" u="1"/>
        <s v="21KP1A04D8" u="1"/>
        <s v="19KP1A0446" u="1"/>
        <s v="19KP1A0538" u="1"/>
        <s v="21KP1A04C6" u="1"/>
        <s v="21KP1A05B8" u="1"/>
        <s v="21KP1A04B4" u="1"/>
        <s v="21KP1A05A6" u="1"/>
        <s v="19KP1A0422" u="1"/>
        <s v="19KP1A0514" u="1"/>
        <s v="21KP1A04A2" u="1"/>
        <s v="22KP1A0584" u="1"/>
        <s v="19KP1A0502" u="1"/>
        <s v="21KP1A44C6" u="1"/>
        <s v="21KP1A44B4" u="1"/>
        <s v="21KP1A44A2" u="1"/>
        <s v="21KP1A04D7" u="1"/>
        <s v="21KP1A04C5" u="1"/>
        <s v="21KP1A05B7" u="1"/>
        <s v="21KP1A04B3" u="1"/>
        <s v="21KP1A05A5" u="1"/>
        <s v="21KP1A04A1" u="1"/>
        <s v="19KP1A0501" u="1"/>
        <s v="21KP1A44C5" u="1"/>
        <s v="21KP1A44B3" u="1"/>
        <s v="21KP1A44A1" u="1"/>
        <s v="20KP1A1207" u="1"/>
        <s v="21KP1A04D6" u="1"/>
        <s v="21KP1A04C4" u="1"/>
        <s v="21KP1A04B2" u="1"/>
        <s v="19KP1A0512" u="1"/>
        <s v="21KP1A04A0" u="1"/>
        <s v="21KP1A44C4" u="1"/>
        <s v="19KP1A0479" u="1"/>
        <s v="21KP1A44B2" u="1"/>
        <s v="19KP1A0467" u="1"/>
        <s v="19KP1A0559" u="1"/>
        <s v="21KP1A44A0" u="1"/>
        <s v="20KP1A0102" u="1"/>
        <s v="21KP1A04D5" u="1"/>
        <s v="21KP1A04C3" u="1"/>
        <s v="21KP1A05B5" u="1"/>
        <s v="19KP1A0431" u="1"/>
        <s v="19KP1A0523" u="1"/>
        <s v="21KP1A04B1" u="1"/>
        <s v="21KP1A05A3" u="1"/>
        <s v="21KP1A44C3" u="1"/>
        <s v="21KP1A44B1" u="1"/>
        <s v="19KP1A0558" u="1"/>
        <s v="21KP1A04D4" u="1"/>
        <s v="21KP1A04C2" u="1"/>
        <s v="21KP1A04B0" u="1"/>
        <s v="21KP1A05A2" u="1"/>
        <s v="21KP1A44C2" u="1"/>
        <s v="21KP1A44B0" u="1"/>
        <s v="19KP1A0465" u="1"/>
        <s v="19KP1A0545" u="1"/>
        <s v="21KP1A04D3" u="1"/>
        <s v="21KP1A04C1" u="1"/>
        <s v="21KP1A05B3" u="1"/>
        <s v="19KP1A0521" u="1"/>
        <s v="21KP1A05A1" u="1"/>
        <s v="21KP1A44C1" u="1"/>
        <s v="19KP1A0556" u="1"/>
        <s v="21KP1A04D2" u="1"/>
        <s v="19KP1A0440" u="1"/>
        <s v="21KP1A04C0" u="1"/>
        <s v="21KP1A05B2" u="1"/>
        <s v="21KP1A05A0" u="1"/>
        <s v="19KP1A0579" u="1"/>
        <s v="21KP1A44C0" u="1"/>
        <s v="20KP1A0110" u="1"/>
        <s v="19KP1A0451" u="1"/>
        <s v="21KP1A04D1" u="1"/>
        <s v="19KP1A0531" u="1"/>
        <s v="21KP1A05B1" u="1"/>
        <s v="21KP1A44D1" u="1"/>
        <s v="19KP1A0578" u="1"/>
        <s v="19KP1A0566" u="1"/>
        <s v="19KP1A0542" u="1"/>
        <s v="21KP1A04D0" u="1"/>
        <s v="19KP1A0530" u="1"/>
        <s v="21KP1A05B0" u="1"/>
        <s v="21KP1A44D0" u="1"/>
        <s v="19KP1A0577" u="1"/>
        <s v="19KP1A0473" u="1"/>
        <s v="21KP1A04E1" u="1"/>
        <s v="19KP1A0541" u="1"/>
        <s v="21KP1A04E0" u="1"/>
        <s v="22KP1A44A8" u="1"/>
        <s v="19KP1A0575" u="1"/>
        <s v="19KP1A0471" u="1"/>
        <s v="21KP1A0109" u="1"/>
        <s v="19KP1A0598" u="1"/>
        <s v="20KP5A0201" u="1"/>
        <s v="21KP1A6109" u="1"/>
        <s v="21KP1A0108" u="1"/>
        <s v="20KP1A0428" u="1"/>
        <s v="19KP1A0597" u="1"/>
        <s v="19KP1A0481" u="1"/>
        <s v="21KP1A6108" u="1"/>
        <s v="19KP1A0561" u="1"/>
        <s v="21KP1A0107" u="1"/>
        <s v="19KP1A0596" u="1"/>
        <s v="20KP5A0303" u="1"/>
        <s v="21KP1A6119" u="1"/>
        <s v="19KP1A0480" u="1"/>
        <s v="19KP1A0572" u="1"/>
        <s v="20KP1A4439" u="1"/>
        <s v="21KP1A6107" u="1"/>
        <s v="22KP1A44B6" u="1"/>
        <s v="21KP1A0106" u="1"/>
        <s v="19KP1A0583" u="1"/>
        <s v="20KP1A0402" u="1"/>
        <s v="21KP1A6118" u="1"/>
        <s v="21KP1A6106" u="1"/>
        <s v="21KP1A0105" u="1"/>
        <s v="21KP1A1209" u="1"/>
        <s v="21KP1A6129" u="1"/>
        <s v="19KP1A0582" u="1"/>
        <s v="21KP1A6117" u="1"/>
        <s v="19KP1A0570" u="1"/>
        <s v="21KP1A6105" u="1"/>
        <s v="21KP1A0116" u="1"/>
        <s v="21KP1A0104" u="1"/>
        <s v="21KP1A1208" u="1"/>
        <s v="20KP1A0528" u="1"/>
        <s v="21KP1A6128" u="1"/>
        <s v="21KP1A6116" u="1"/>
        <s v="21KP1A6104" u="1"/>
        <s v="21KP1A0115" u="1"/>
        <s v="21KP1A1219" u="1"/>
        <s v="21KP1A0103" u="1"/>
        <s v="21KP1A1207" u="1"/>
        <s v="22KP1A05C8" u="1"/>
        <s v="21KP1A6139" u="1"/>
        <s v="19KP1A0592" u="1"/>
        <s v="21KP1A6127" u="1"/>
        <s v="21KP1A6115" u="1"/>
        <s v="21KP1A6103" u="1"/>
        <s v="21KP1A0114" u="1"/>
        <s v="21KP1A1218" u="1"/>
        <s v="21KP1A0102" u="1"/>
        <s v="21KP1A1206" u="1"/>
        <s v="22KP1A05C7" u="1"/>
        <s v="21KP1A6138" u="1"/>
        <s v="21KP1A6114" u="1"/>
        <s v="21KP1A6102" u="1"/>
        <s v="21KP1A1229" u="1"/>
        <s v="20KP1A0469" u="1"/>
        <s v="21KP1A0113" u="1"/>
        <s v="21KP1A1217" u="1"/>
        <s v="21KP1A0101" u="1"/>
        <s v="21KP1A1205" u="1"/>
        <s v="22KP1A05C6" u="1"/>
        <s v="21KP1A6149" u="1"/>
        <s v="21KP1A6137" u="1"/>
        <s v="21KP1A6125" u="1"/>
        <s v="20KP1A4445" u="1"/>
        <s v="21KP1A6113" u="1"/>
        <s v="21KP1A6101" u="1"/>
        <s v="21KP1A1228" u="1"/>
        <s v="21KP1A0112" u="1"/>
        <s v="21KP1A1216" u="1"/>
        <s v="21KP1A1204" u="1"/>
        <s v="21KP1A6148" u="1"/>
        <s v="21KP1A6136" u="1"/>
        <s v="21KP1A6124" u="1"/>
        <s v="21KP1A6112" u="1"/>
        <s v="21KP1A1239" u="1"/>
        <s v="21KP1A1227" u="1"/>
        <s v="21KP1A0111" u="1"/>
        <s v="21KP1A1215" u="1"/>
        <s v="21KP1A1203" u="1"/>
        <s v="21KP1A6159" u="1"/>
        <s v="20KP5A0503" u="1"/>
        <s v="21KP1A6147" u="1"/>
        <s v="21KP1A6135" u="1"/>
        <s v="20KP1A4455" u="1"/>
        <s v="21KP1A6123" u="1"/>
        <s v="21KP1A6111" u="1"/>
        <s v="21KP1A1238" u="1"/>
        <s v="20KP1A0478" u="1"/>
        <s v="21KP1A1226" u="1"/>
        <s v="21KP1A0110" u="1"/>
        <s v="21KP1A1214" u="1"/>
        <s v="21KP1A1202" u="1"/>
        <s v="21KP1A6158" u="1"/>
        <s v="20KP5A0502" u="1"/>
        <s v="21KP1A6146" u="1"/>
        <s v="21KP1A6134" u="1"/>
        <s v="21KP1A6122" u="1"/>
        <s v="22KP1A44E3" u="1"/>
        <s v="21KP1A6110" u="1"/>
        <s v="21KP1A0409" u="1"/>
        <s v="20KP1A4430" u="1"/>
        <s v="21KP1A1225" u="1"/>
        <s v="21KP1A1213" u="1"/>
        <s v="21KP1A1201" u="1"/>
        <s v="21KP1A4409" u="1"/>
        <s v="21KP1A6157" u="1"/>
        <s v="20KP5A0501" u="1"/>
        <s v="21KP1A6145" u="1"/>
        <s v="21KP1A6133" u="1"/>
        <s v="21KP1A6121" u="1"/>
        <s v="22KP1A44E2" u="1"/>
        <s v="21KP1A1248" u="1"/>
        <s v="20KP1A0488" u="1"/>
        <s v="21KP1A0408" u="1"/>
        <s v="21KP1A1236" u="1"/>
        <s v="21KP1A1224" u="1"/>
        <s v="21KP1A1212" u="1"/>
        <s v="21KP1A4408" u="1"/>
        <s v="21KP1A6156" u="1"/>
        <s v="21KP1A6144" u="1"/>
        <s v="21KP1A6132" u="1"/>
        <s v="21KP1A1259" u="1"/>
        <s v="21KP1A6120" u="1"/>
        <s v="21KP1A0419" u="1"/>
        <s v="21KP1A1247" u="1"/>
        <s v="21KP1A0407" u="1"/>
        <s v="21KP1A1235" u="1"/>
        <s v="21KP1A1223" u="1"/>
        <s v="20KP1A0463" u="1"/>
        <s v="21KP1A1211" u="1"/>
        <s v="22KP1A05E4" u="1"/>
        <s v="21KP1A4419" u="1"/>
        <s v="21KP1A4407" u="1"/>
        <s v="21KP1A6155" u="1"/>
        <s v="21KP1A6143" u="1"/>
        <s v="21KP1A6131" u="1"/>
        <s v="21KP1A1258" u="1"/>
        <s v="19KP1A05A9" u="1"/>
        <s v="20KP1A4451" u="1"/>
        <s v="21KP1A0418" u="1"/>
        <s v="21KP1A1246" u="1"/>
        <s v="21KP1A1234" u="1"/>
        <s v="21KP1A1222" u="1"/>
        <s v="21KP1A1210" u="1"/>
        <s v="22KP1A05E3" u="1"/>
        <s v="21KP1A4418" u="1"/>
        <s v="21KP1A4406" u="1"/>
        <s v="21KP1A6154" u="1"/>
        <s v="21KP1A6142" u="1"/>
        <s v="20HT1A4434" u="1"/>
        <s v="21KP1A6130" u="1"/>
        <s v="21KP1A0429" u="1"/>
        <s v="21KP1A1257" u="1"/>
        <s v="21KP1A0417" u="1"/>
        <s v="21KP1A0509" u="1"/>
        <s v="21KP1A1245" u="1"/>
        <s v="20KP1A0577" u="1"/>
        <s v="21KP1A0405" u="1"/>
        <s v="21KP1A1233" u="1"/>
        <s v="20KP1A0565" u="1"/>
        <s v="21KP1A1221" u="1"/>
        <s v="21KP1A4429" u="1"/>
        <s v="22KP1A05E2" u="1"/>
        <s v="21KP1A4417" u="1"/>
        <s v="22KP1A05D0" u="1"/>
        <s v="21KP1A4405" u="1"/>
        <s v="21KP1A6153" u="1"/>
        <s v="21KP1A6141" u="1"/>
        <s v="21KP1A0428" u="1"/>
        <s v="21KP1A1256" u="1"/>
        <s v="19KP1A05A7" u="1"/>
        <s v="21KP1A0508" u="1"/>
        <s v="21KP1A1244" u="1"/>
        <s v="21KP1A0404" u="1"/>
        <s v="21KP1A1232" u="1"/>
        <s v="20KP1A0564" u="1"/>
        <s v="21KP1A1220" u="1"/>
        <s v="21KP1A4428" u="1"/>
        <s v="21KP1A4416" u="1"/>
        <s v="21KP1A4404" u="1"/>
        <s v="21KP1A6152" u="1"/>
        <s v="21KP1A6140" u="1"/>
        <s v="21KP1A0439" u="1"/>
        <s v="19KP1A05B8" u="1"/>
        <s v="21KP1A0427" u="1"/>
        <s v="21KP1A0519" u="1"/>
        <s v="21KP1A1255" u="1"/>
        <s v="21KP1A0415" u="1"/>
        <s v="21KP1A0507" u="1"/>
        <s v="21KP1A1243" u="1"/>
        <s v="20KP1A0483" u="1"/>
        <s v="21KP1A0403" u="1"/>
        <s v="21KP1A1231" u="1"/>
        <s v="22KP1A6119" u="1"/>
        <s v="21KP1A4439" u="1"/>
        <s v="21KP1A4427" u="1"/>
        <s v="21KP1A4415" u="1"/>
        <s v="21KP1A4403" u="1"/>
        <s v="21KP1A6151" u="1"/>
        <s v="21KP1A0438" u="1"/>
        <s v="21KP1A0426" u="1"/>
        <s v="21KP1A0518" u="1"/>
        <s v="21KP1A1254" u="1"/>
        <s v="21KP1A0414" u="1"/>
        <s v="21KP1A0506" u="1"/>
        <s v="21KP1A1242" u="1"/>
        <s v="21KP1A0402" u="1"/>
        <s v="21KP1A1230" u="1"/>
        <s v="21KP1A4438" u="1"/>
        <s v="21KP1A4426" u="1"/>
        <s v="21KP1A4414" u="1"/>
        <s v="21KP1A4402" u="1"/>
        <s v="21KP1A6150" u="1"/>
        <s v="21KP1A0449" u="1"/>
        <s v="21KP1A0437" u="1"/>
        <s v="21KP1A0529" u="1"/>
        <s v="21KP1A0425" u="1"/>
        <s v="21KP1A0517" u="1"/>
        <s v="21KP1A1253" u="1"/>
        <s v="21KP1A0413" u="1"/>
        <s v="21KP1A0505" u="1"/>
        <s v="21KP1A1241" u="1"/>
        <s v="22KP1A6129" u="1"/>
        <s v="21KP1A0401" u="1"/>
        <s v="21KP1A4449" u="1"/>
        <s v="21KP1A4437" u="1"/>
        <s v="21KP1A4425" u="1"/>
        <s v="21KP1A4413" u="1"/>
        <s v="21KP1A4401" u="1"/>
        <s v="21KP1A0448" u="1"/>
        <s v="21KP1A0436" u="1"/>
        <s v="21KP1A0528" u="1"/>
        <s v="19KP1A05B5" u="1"/>
        <s v="21KP1A0424" u="1"/>
        <s v="21KP1A0516" u="1"/>
        <s v="21KP1A1252" u="1"/>
        <s v="21KP1A0412" u="1"/>
        <s v="21KP1A0504" u="1"/>
        <s v="21KP1A1240" u="1"/>
        <s v="21KP1A4448" u="1"/>
        <s v="21KP1A4436" u="1"/>
        <s v="21KP1A4424" u="1"/>
        <s v="21KP1A4412" u="1"/>
        <s v="21KP1A0459" u="1"/>
        <s v="21KP1A0447" u="1"/>
        <s v="21KP1A0539" u="1"/>
        <s v="21KP1A0435" u="1"/>
        <s v="21KP1A0527" u="1"/>
        <s v="21KP5A0415" u="1"/>
        <s v="21KP1A0423" u="1"/>
        <s v="21KP1A0515" u="1"/>
        <s v="21KP1A1251" u="1"/>
        <s v="21KP1A0411" u="1"/>
        <s v="21KP1A0503" u="1"/>
        <s v="21KP1A4459" u="1"/>
        <s v="22KP1A6127" u="1"/>
        <s v="21KP1A4447" u="1"/>
        <s v="21KP1A4435" u="1"/>
        <s v="21KP1A4423" u="1"/>
        <s v="21KP1A4411" u="1"/>
        <s v="21KP1A0458" u="1"/>
        <s v="21KP1A0446" u="1"/>
        <s v="21KP1A0538" u="1"/>
        <s v="21KP1A0434" u="1"/>
        <s v="21KP1A0526" u="1"/>
        <s v="21KP1A0422" u="1"/>
        <s v="21KP1A0514" u="1"/>
        <s v="21KP1A1250" u="1"/>
        <s v="19KP1A05A1" u="1"/>
        <s v="21KP1A0410" u="1"/>
        <s v="21KP1A0502" u="1"/>
        <s v="21KP1A4446" u="1"/>
        <s v="21KP1A4434" u="1"/>
        <s v="21KP1A4422" u="1"/>
        <s v="21KP1A0469" u="1"/>
        <s v="21KP1A4410" u="1"/>
        <s v="21KP1A0457" u="1"/>
        <s v="21KP1A0549" u="1"/>
        <s v="21KP1A0445" u="1"/>
        <s v="21KP1A0537" u="1"/>
        <s v="21KP1A0433" u="1"/>
        <s v="21KP5A0505" u="1"/>
        <s v="19KP1A05B2" u="1"/>
        <s v="21KP1A0421" u="1"/>
        <s v="21KP1A0513" u="1"/>
        <s v="21KP1A4469" u="1"/>
        <s v="21KP1A0501" u="1"/>
        <s v="21KP1A4457" u="1"/>
        <s v="21KP1A4445" u="1"/>
        <s v="21KP1A4433" u="1"/>
        <s v="21KP1A4421" u="1"/>
        <s v="21KP5A4401" u="1"/>
        <s v="21KP1A0468" u="1"/>
        <s v="21KP1A0456" u="1"/>
        <s v="21KP1A0548" u="1"/>
        <s v="21KP1A0444" u="1"/>
        <s v="21KP1A0536" u="1"/>
        <s v="21KP1A0432" u="1"/>
        <s v="21KP1A0524" u="1"/>
        <s v="21KP1A1260" u="1"/>
        <s v="22KP1A6148" u="1"/>
        <s v="21KP1A0420" u="1"/>
        <s v="21KP1A0512" u="1"/>
        <s v="21KP1A4468" u="1"/>
        <s v="21KP1A4456" u="1"/>
        <s v="21KP1A4444" u="1"/>
        <s v="21KP1A4432" u="1"/>
        <s v="21KP1A0479" u="1"/>
        <s v="21KP1A4420" u="1"/>
        <s v="21KP1A0467" u="1"/>
        <s v="21KP1A0559" u="1"/>
        <s v="21KP1A0455" u="1"/>
        <s v="21KP1A0547" u="1"/>
        <s v="22KP1A1203" u="1"/>
        <s v="21KP1A0443" u="1"/>
        <s v="21KP1A0535" u="1"/>
        <s v="21KP1A0431" u="1"/>
        <s v="21KP1A0523" u="1"/>
        <s v="21KP1A4479" u="1"/>
        <s v="21KP1A0511" u="1"/>
        <s v="21KP1A4467" u="1"/>
        <s v="21KP1A4455" u="1"/>
        <s v="21KP1A4443" u="1"/>
        <s v="21KP1A4431" u="1"/>
        <s v="21KP1A0478" u="1"/>
        <s v="21KP1A0466" u="1"/>
        <s v="21KP1A0558" u="1"/>
        <s v="21KP1A0454" u="1"/>
        <s v="21KP1A0442" u="1"/>
        <s v="21KP1A0534" u="1"/>
        <s v="21KP1A0430" u="1"/>
        <s v="21KP1A4478" u="1"/>
        <s v="21KP1A0510" u="1"/>
        <s v="21KP1A4466" u="1"/>
        <s v="21KP1A4454" u="1"/>
        <s v="22KP1A1249" u="1"/>
        <s v="21KP1A4442" u="1"/>
        <s v="21KP1A0489" u="1"/>
        <s v="21KP1A4430" u="1"/>
        <s v="21KP1A0477" u="1"/>
        <s v="21KP1A0569" u="1"/>
        <s v="21KP1A0465" u="1"/>
        <s v="21KP1A0557" u="1"/>
        <s v="21KP1A0453" u="1"/>
        <s v="21KP1A0545" u="1"/>
        <s v="21KP1A0441" u="1"/>
        <s v="21KP1A0533" u="1"/>
        <s v="21KP1A4489" u="1"/>
        <s v="21KP1A0521" u="1"/>
        <s v="21KP1A4477" u="1"/>
        <s v="21KP1A4465" u="1"/>
        <s v="21KP1A4453" u="1"/>
        <s v="22KP5A6101" u="1"/>
        <s v="21KP1A4441" u="1"/>
        <s v="21KP1A0488" u="1"/>
        <s v="22KP1A1236" u="1"/>
        <s v="21KP1A0476" u="1"/>
        <s v="21KP1A0568" u="1"/>
        <s v="21KP1A0464" u="1"/>
        <s v="21KP1A0556" u="1"/>
        <s v="21KP1A0544" u="1"/>
        <s v="21KP1A0440" u="1"/>
        <s v="21KP1A0532" u="1"/>
        <s v="21KP1A4488" u="1"/>
        <s v="21KP1A0520" u="1"/>
        <s v="21KP1A4476" u="1"/>
        <s v="21KP1A4464" u="1"/>
        <s v="22KP1A6132" u="1"/>
        <s v="21KP1A4452" u="1"/>
        <s v="21KP1A0499" u="1"/>
        <s v="21KP1A4440" u="1"/>
        <s v="21KP1A0487" u="1"/>
        <s v="21KP1A0579" u="1"/>
        <s v="21KP1A0475" u="1"/>
        <s v="21KP1A0567" u="1"/>
        <s v="21KP1A0463" u="1"/>
        <s v="21KP1A0555" u="1"/>
        <s v="21KP1A0451" u="1"/>
        <s v="21KP1A0543" u="1"/>
        <s v="21KP1A4499" u="1"/>
        <s v="21KP1A0531" u="1"/>
        <s v="21KP1A4487" u="1"/>
        <s v="21KP1A4475" u="1"/>
      </sharedItems>
    </cacheField>
    <cacheField name="Subcode" numFmtId="0">
      <sharedItems count="270">
        <s v="R2041011"/>
        <s v="R204102L"/>
        <s v="R204104V"/>
        <s v="R204142O"/>
        <s v="R204142P"/>
        <s v="R204144E"/>
        <s v="R204144F"/>
        <s v="R204144H"/>
        <s v="R2041013"/>
        <s v="R2041014"/>
        <s v="R204101D"/>
        <s v="R204101E"/>
        <s v="R204101I"/>
        <s v="R204103N"/>
        <s v="R204103X"/>
        <s v="R204101O"/>
        <s v="R204101Z"/>
        <s v="R204103C"/>
        <s v="R204103H"/>
        <s v="R204103Q"/>
        <s v="R204103Y"/>
        <s v="R204103Z"/>
        <s v="R2041041"/>
        <s v="R204104A"/>
        <s v="R204104D"/>
        <s v="R204104I"/>
        <s v="R204104Z"/>
        <s v="R204105O"/>
        <s v="R204105Y"/>
        <s v="R204101S"/>
        <s v="R204104U"/>
        <s v="R2041052"/>
        <s v="R2041055"/>
        <s v="R204105D"/>
        <s v="R204105E"/>
        <s v="R204105K"/>
        <s v="R204105A"/>
        <s v="R204105I"/>
        <s v="R204112H"/>
        <s v="R204112K"/>
        <s v="R204102C"/>
        <s v="R204102H"/>
        <s v="R204102I"/>
        <s v="R204102Q"/>
        <s v="R204102R"/>
        <s v="R2021011" u="1"/>
        <s v="R202101A" u="1"/>
        <s v="R2021041" u="1"/>
        <s v="R2021042" u="1"/>
        <s v="R2021043" u="1"/>
        <s v="R2021044" u="1"/>
        <s v="R2021045" u="1"/>
        <s v="R2021046" u="1"/>
        <s v="R2021047" u="1"/>
        <s v="R2021048" u="1"/>
        <s v="R2021010" u="1"/>
        <s v="R2021051" u="1"/>
        <s v="R2021052" u="1"/>
        <s v="R2021053" u="1"/>
        <s v="R2021054" u="1"/>
        <s v="R2021055" u="1"/>
        <s v="R2021056" u="1"/>
        <s v="R2021057" u="1"/>
        <s v="R2021058" u="1"/>
        <s v="R2021121" u="1"/>
        <s v="R2021122" u="1"/>
        <s v="R2021123" u="1"/>
        <s v="R2021125" u="1"/>
        <s v="R2021422" u="1"/>
        <s v="R2021424" u="1"/>
        <s v="R2021425" u="1"/>
        <s v="R2021426" u="1"/>
        <s v="R2021441" u="1"/>
        <s v="R2021442" u="1"/>
        <s v="R2021421" u="1"/>
        <s v="R2021423" u="1"/>
        <s v="R2022045" u="1"/>
        <s v="R2031035" u="1"/>
        <s v="R201119" u="1"/>
        <s v="R1922023" u="1"/>
        <s v="R1922028" u="1"/>
        <s v="R2022014" u="1"/>
        <s v="R2021025" u="1"/>
        <s v="R2022019" u="1"/>
        <s v="R2022055" u="1"/>
        <s v="R2031045" u="1"/>
        <s v="R2022024" u="1"/>
        <s v="R2031014" u="1"/>
        <s v="R2031019" u="1"/>
        <s v="R2031055" u="1"/>
        <s v="R2031425" u="1"/>
        <s v="R2022124" u="1"/>
        <s v="R19ES1102" u="1"/>
        <s v="R2022034" u="1"/>
        <s v="R2031024" u="1"/>
        <s v="R203105D" u="1"/>
        <s v="R1922053" u="1"/>
        <s v="R2021014" u="1"/>
        <s v="R19BS1106" u="1"/>
        <s v="R2021019" u="1"/>
        <s v="R2022044" u="1"/>
        <s v="R2031034" u="1"/>
        <s v="R1922022" u="1"/>
        <s v="R2022049" u="1"/>
        <s v="R1922027" u="1"/>
        <s v="R2022013" u="1"/>
        <s v="R2022018" u="1"/>
        <s v="R203103C" u="1"/>
        <s v="R2022054" u="1"/>
        <s v="R203103H" u="1"/>
        <s v="R2031044" u="1"/>
        <s v="R2022059" u="1"/>
        <s v="R2022023" u="1"/>
        <s v="R2031013" u="1"/>
        <s v="R2021034" u="1"/>
        <s v="R2022028" u="1"/>
        <s v="R2031018" u="1"/>
        <s v="R2031054" u="1"/>
        <s v="R2031424" u="1"/>
        <s v="R2022123" u="1"/>
        <s v="R203101B" u="1"/>
        <s v="R2031059" u="1"/>
        <s v="R2022033" u="1"/>
        <s v="R2022128" u="1"/>
        <s v="R203101G" u="1"/>
        <s v="R2031023" u="1"/>
        <s v="R2022038" u="1"/>
        <s v="R2031028" u="1"/>
        <s v="R201201" u="1"/>
        <s v="R2022444" u="1"/>
        <s v="R2021013" u="1"/>
        <s v="R203102B" u="1"/>
        <s v="R2031123" u="1"/>
        <s v="R2021018" u="1"/>
        <s v="R2022043" u="1"/>
        <s v="R2031033" u="1"/>
        <s v="R2022048" u="1"/>
        <s v="R2031038" u="1"/>
        <s v="R201202" u="1"/>
        <s v="R2022012" u="1"/>
        <s v="R19BS1102" u="1"/>
        <s v="R201230" u="1"/>
        <s v="R2021023" u="1"/>
        <s v="R2022017" u="1"/>
        <s v="R19ES1101" u="1"/>
        <s v="R201221" u="1"/>
        <s v="R2022053" u="1"/>
        <s v="R2031043" u="1"/>
        <s v="R201212" u="1"/>
        <s v="R1922031" u="1"/>
        <s v="R2022058" u="1"/>
        <s v="R2031048" u="1"/>
        <s v="R201203" u="1"/>
        <s v="R2022022" u="1"/>
        <s v="R2031012" u="1"/>
        <s v="R201231" u="1"/>
        <s v="R2021033" u="1"/>
        <s v="R2022027" u="1"/>
        <s v="R2031017" u="1"/>
        <s v="R203104B" u="1"/>
        <s v="R201110" u="1"/>
        <s v="R2031053" u="1"/>
        <s v="R2031423" u="1"/>
        <s v="R19ES1104" u="1"/>
        <s v="R201101" u="1"/>
        <s v="R201213" u="1"/>
        <s v="R201250" u="1"/>
        <s v="R2022122" u="1"/>
        <s v="R203101A" u="1"/>
        <s v="R2031058" u="1"/>
        <s v="R201204" u="1"/>
        <s v="R201241" u="1"/>
        <s v="R2022032" u="1"/>
        <s v="R2031022" u="1"/>
        <s v="R203104Q" u="1"/>
        <s v="R201232" u="1"/>
        <s v="R2022037" u="1"/>
        <s v="R2031027" u="1"/>
        <s v="R203105B" u="1"/>
        <s v="R2022443" u="1"/>
        <s v="R19BS1108" u="1"/>
        <s v="R201102" u="1"/>
        <s v="R201214" u="1"/>
        <s v="R2021012" u="1"/>
        <s v="R203105L" u="1"/>
        <s v="R2031122" u="1"/>
        <s v="R201205" u="1"/>
        <s v="R2021017" u="1"/>
        <s v="R2022042" u="1"/>
        <s v="R2031032" u="1"/>
        <s v="R201121" u="1"/>
        <s v="R201233" u="1"/>
        <s v="R2022047" u="1"/>
        <s v="R2031037" u="1"/>
        <s v="R2022011" u="1"/>
        <s v="R201103" u="1"/>
        <s v="R201215" u="1"/>
        <s v="R201252" u="1"/>
        <s v="R2022016" u="1"/>
        <s v="R202204A" u="1"/>
        <s v="R2022052" u="1"/>
        <s v="R2022422" u="1"/>
        <s v="R2031042" u="1"/>
        <s v="R2022057" u="1"/>
        <s v="R2031047" u="1"/>
        <s v="R201113" u="1"/>
        <s v="R201225" u="1"/>
        <s v="R2022021" u="1"/>
        <s v="R2031011" u="1"/>
        <s v="R201104" u="1"/>
        <s v="R201216" u="1"/>
        <s v="R2021032" u="1"/>
        <s v="R2022026" u="1"/>
        <s v="R2031016" u="1"/>
        <s v="R201207" u="1"/>
        <s v="R2031052" u="1"/>
        <s v="R2031422" u="1"/>
        <s v="R2022121" u="1"/>
        <s v="R2031057" u="1"/>
        <s v="R201114" u="1"/>
        <s v="R2022031" u="1"/>
        <s v="R2022126" u="1"/>
        <s v="R2031021" u="1"/>
        <s v="R19BS1101" u="1"/>
        <s v="R201105" u="1"/>
        <s v="R2022036" u="1"/>
        <s v="R2031026" u="1"/>
        <s v="R203142A" u="1"/>
        <s v="R2022442" u="1"/>
        <s v="R203105K" u="1"/>
        <s v="R2031121" u="1"/>
        <s v="R201115" u="1"/>
        <s v="R1922055" u="1"/>
        <s v="R2021016" u="1"/>
        <s v="R2022041" u="1"/>
        <s v="R2031031" u="1"/>
        <s v="R201106" u="1"/>
        <s v="R201218" u="1"/>
        <s v="R2022046" u="1"/>
        <s v="R2031036" u="1"/>
        <s v="R1922024" u="1"/>
        <s v="R2031442" u="1"/>
        <s v="R19ES1103" u="1"/>
        <s v="R201237" u="1"/>
        <s v="R2021021" u="1"/>
        <s v="R2022015" u="1"/>
        <s v="R201116" u="1"/>
        <s v="R201228" u="1"/>
        <s v="R2022051" u="1"/>
        <s v="R2022421" u="1"/>
        <s v="R2031041" u="1"/>
        <s v="R2022056" u="1"/>
        <s v="R2031046" u="1"/>
        <s v="R201238" u="1"/>
        <s v="R2021031" u="1"/>
        <s v="R2022025" u="1"/>
        <s v="R2031015" u="1"/>
        <s v="R201117" u="1"/>
        <s v="R201229" u="1"/>
        <s v="R2031051" u="1"/>
        <s v="R2031421" u="1"/>
        <s v="R2022125" u="1"/>
        <s v="R203104O" u="1"/>
        <s v="R2031611" u="1"/>
        <s v="R201239" u="1"/>
        <s v="R2022035" u="1"/>
        <s v="R2031025" u="1"/>
        <s v="R201118" u="1"/>
        <s v="R2022441" u="1"/>
        <s v="R2021015" u="1"/>
      </sharedItems>
    </cacheField>
    <cacheField name="Subname" numFmtId="0">
      <sharedItems count="217">
        <s v="UNIVERSAL HUMAN VALUES 2: UNDERSTANDING"/>
        <s v="CONCEPTS OF MICROPROCESSORS AND MICROCON"/>
        <s v="DATA COMMUNICATIONS"/>
        <s v="CLOUD COMPUTING"/>
        <s v="BLOCK CHAIN TECHNOLOGIES"/>
        <s v="DATA VISUALIZATION"/>
        <s v="MACHINE LEARNING WITH GO (INFOSYS SPRING"/>
        <s v="INDUSTRIAL/RESEARCH INTERNSHIP 2 MONTHS"/>
        <s v="SKILL ADVANCED COURSE/SOFT SKILL COURSE"/>
        <s v="URBAN TRANSPORTATION PLANNING"/>
        <s v="GROUND IMPROVEMENT TECHNIQUES"/>
        <s v="DESIGN &amp; DRAWING OF IRRIGATION STRUCTURE"/>
        <s v="MECHATRONICS"/>
        <s v="OPERATIONS MANAGEMENT"/>
        <s v="SURVEYING AND GEOMATICS"/>
        <s v="REMOTE SENSING AND GIS"/>
        <s v="UNCONVENTIONAL MACHINING PROCESSES"/>
        <s v="POWER PLANT ENGINEERING"/>
        <s v="NON DESTRUCTIVE EVALUATION"/>
        <s v="MECHATRONICS LAB"/>
        <s v="EVALUATION OF SUMMER INTERNSHIP WHICH IS"/>
        <s v="OPTICAL COMMUNICATION"/>
        <s v="SATELLITE COMMUNICATIONS"/>
        <s v="INTERNET OF THINGS"/>
        <s v="DESIGNER TOOLS (HFSS MICROWAVE STUDIO CS"/>
        <s v="IMAGE PROCESSING"/>
        <s v="CRYPTOGRAPHY &amp; NETWORK SECURITY"/>
        <s v="URBANPLANNING"/>
        <s v="BASIC ELECTRONICS"/>
        <s v="PYTHON: DEEP LEARNING"/>
        <s v="CYBER SECURITY &amp; FORENSICS"/>
        <s v="DEEP LEARNING TECHNIQUES"/>
        <s v="ETHICAL HACKING"/>
        <s v="FLEXIBLE ALTERNATING CURRENT TRANSMISSIO"/>
        <s v="PROGRAMMABLE LOGIC CONTROLLERS AND APPLI"/>
        <s v="POWER SYSTEM OPERATION AND CONTROL"/>
        <s v="SKILL ADVANCED COURSE MACHINE LEARNING W"/>
        <s v="MATHEMATICS-III" u="1"/>
        <s v="COMMUNITY SERVICES PROJECT" u="1"/>
        <s v="ELECTRONIC DEVICES AND CIRCUITS" u="1"/>
        <s v="SWITCHING THEORY AND LOGIC DESIGN" u="1"/>
        <s v="SIGNALS AND SYSTEMS" u="1"/>
        <s v="RANDOM VARIABLES AND STOCHASTIC PROCESSE" u="1"/>
        <s v="OOPS THROUGH JAVA LAB" u="1"/>
        <s v="ELECTRONIC DEVICES AND CIRCUITS-LAB" u="1"/>
        <s v="SWITCHING THEORYAND LOGIC DESIGN LAB" u="1"/>
        <s v="PYTHON PROGRAMMING" u="1"/>
        <s v="CONSTITUTION OF INDIA" u="1"/>
        <s v="OBJECT ORIENTED PROGRAMMING THROUGH C++" u="1"/>
        <s v="OPERATING SYSTEMS" u="1"/>
        <s v="SOFTWARE ENGINEERING" u="1"/>
        <s v="MATHEMATICAL FOUNDATIONS OF COMPUTER SCI" u="1"/>
        <s v="OPERATING SYSTEMS LAB" u="1"/>
        <s v="SOFTWARE ENGINEERING LAB" u="1"/>
        <s v="APPLICATIONS OF PYTHON-NUMPY(SKILL ORIEN" u="1"/>
        <s v="DATABASE MANAGEMENT SYSTEMS" u="1"/>
        <s v="DISCRETE MATHEMATICS AND GRAPH THEORY" u="1"/>
        <s v="DATABASE MANAGEMENT SYSTEMS LAB" u="1"/>
        <s v="SKILL ORIENTED COURSE-I(DISTRIBUTED TECH" u="1"/>
        <s v="OBJECT ORIENTED PROGRAMMING WITH JAVA" u="1"/>
        <s v="OBJECT ORIENTED PROGRAMMING WITH JAVA LA" u="1"/>
        <s v="MOBILE APP DEVELOPMENT" u="1"/>
        <s v="ESSENCE OF INDIAN TRADITIONAL KNOWLEDGE" u="1"/>
        <s v="FUNDAMENTALS OF DATA SCIENCE" u="1"/>
        <s v="FUNDAMENTALS OF DATA SCIENCE LAB" u="1"/>
        <s v="INTRODUCTION TO ARTIFICIAL INTELLIGENCE" u="1"/>
        <s v="INDUCTION AND SYNCHRONOUS MACHINES" u="1"/>
        <s v="PRINCIPLES OF SOFTWARE ENGINEERING" u="1"/>
        <s v="PROGRAMMING FOR PROBLEM SOLVING USING C" u="1"/>
        <s v="MACHINE TOOLS LAB" u="1"/>
        <s v="THERMAL ENGINEERING-I" u="1"/>
        <s v="BASIC ELECTRICAL ENGINEERING LABORATORY" u="1"/>
        <s v="CONTROL SYSTEMS LAB" u="1"/>
        <s v="DESIGN AND ANALYSIS OF ALGORITHMS" u="1"/>
        <s v="STRENGTH OF MATERIALS-II" u="1"/>
        <s v="PYTHON PROGRAMMING LABORATORY" u="1"/>
        <s v="POWER SYSTEMS-II" u="1"/>
        <s v="ADVANCED MATERIALS" u="1"/>
        <s v="MANAGEMENT AND ORGANIZATIONAL BEHAVIOR" u="1"/>
        <s v="BUILDING MATERIALS AND CONCRETE TECHNOLO" u="1"/>
        <s v="OBJECT ORIENTED PROGRAMMING THROUGH JAVA" u="1"/>
        <s v="PYTHON PROGRAMMING LAB" u="1"/>
        <s v="THERMAL ENGINEERING LAB" u="1"/>
        <s v="INDUCTION AND SYNCHRONOUS MACHINES LAB" u="1"/>
        <s v="BUILDING PLANNING AND COMPUTER AIDED BUI" u="1"/>
        <s v="DIGITAL ELECTRONICS" u="1"/>
        <s v="STRUCTURAL ANALYSIS" u="1"/>
        <s v="ENGINEERING MECHANICS" u="1"/>
        <s v="DATA MINING TECHNIQUES WITH R LAB" u="1"/>
        <s v="INDIAN TRADITIONAL KNOWLEDGE" u="1"/>
        <s v="MACHINING, MACHINE TOOLS &amp; METROLOGY" u="1"/>
        <s v="ENGINEERING GEOLOGY (INTEGRATED THEORY)" u="1"/>
        <s v="SUMMER INTERNSHIP 2 MONTHS(MANDATORY) AF" u="1"/>
        <s v="SUMMER INTERNSHIP 2MONTHS (MANDATORY) AF" u="1"/>
        <s v="CONTROL SYSTEMS" u="1"/>
        <s v="ELECTRICAL MACHINES-II" u="1"/>
        <s v="SURVEYING AND GEOMETRICS" u="1"/>
        <s v="DESIGN OF MACHINE MEMBERS-I" u="1"/>
        <s v="COMPUTER NETWORKS" u="1"/>
        <s v="POWER ELECTRONICS" u="1"/>
        <s v="BASIC ELECTRICAL ENGINEERING" u="1"/>
        <s v="OPERATING SYSTEMS &amp; COMPILER DESIGN LAB" u="1"/>
        <s v="STRENGTH OF MATERIAL LAB" u="1"/>
        <s v="MATHEMATICS-II" u="1"/>
        <s v="NETWORK ANALYSIS" u="1"/>
        <s v="MATHEMATICS - I" u="1"/>
        <s v="INDUSTRIAL ENGINEERING AND MANAGEMENT" u="1"/>
        <s v="COMPLEX VARIABLES AND STATISTICAL METHOD" u="1"/>
        <s v="R PROGRAMMING LAB" u="1"/>
        <s v="ENGINEERING PHYSICS" u="1"/>
        <s v="MACHINE LEARNING LAB" u="1"/>
        <s v="ANALOG COMMUNICATIONS" u="1"/>
        <s v="STRENGTH OF MATERIALS-I" u="1"/>
        <s v="ELECTRONIC CIRCUIT ANALYSIS LAB" u="1"/>
        <s v="MECHANICS OF SOLIDS AND METALLURGY LAB" u="1"/>
        <s v="SKILL ORIENTED COURSE*" u="1"/>
        <s v="DISTRIBUTED TECHNOLOGIES-MONGODB(SKILL O" u="1"/>
        <s v="AUTOMATA THEORY AND COMPILER DESIGN" u="1"/>
        <s v="GEOTECHNICAL ENGINEERING-1" u="1"/>
        <s v="FLUID MECHANICS &amp; HYDRAULIC MACHINES" u="1"/>
        <s v="FLUID MECHANICS &amp; HYDRAULICS MACHINERY L" u="1"/>
        <s v="ENVIRONMENTAL SCIENCE" u="1"/>
        <s v="COMPLEX VARIABLES &amp; STATISTICAL METHODS" u="1"/>
        <s v="ENGINEERING CHEMISTRY LABORATORY" u="1"/>
        <s v="POWER ELECTRONICS LAB" u="1"/>
        <s v="MACHINE DRAWING PRACTICE" u="1"/>
        <s v="ELECTROMAGNETIC WAVES AND TRANSMISSION L" u="1"/>
        <s v="THERMAL ENGINEERING-II" u="1"/>
        <s v="ANALOG ICS AND APPLICATIONS" u="1"/>
        <s v="SOFTWARE PROJECT MANAGEMENT" u="1"/>
        <s v="ENGLISH COMMUNICATION SKILLS LABORATORY" u="1"/>
        <s v="ANALOG ICS AND APPLICATIONS LAB" u="1"/>
        <s v="SUMMER INTERNSHIP 2 MONTHS (MANDATORY) A" u="1"/>
        <s v="MATHEMATICS-IV" u="1"/>
        <s v="DIGITAL IC DESIGN LAB" u="1"/>
        <s v="STATISTICS WITH R" u="1"/>
        <s v="APPLIED PHYSICS LAB" u="1"/>
        <s v="THEORY OF MACHINES LAB" u="1"/>
        <s v="DATA STRUCTURES LABORATORY" u="1"/>
        <s v="APPLIED CHEMISTRY LABORATORY" u="1"/>
        <s v="APPLIED CHEMISTRY LAB" u="1"/>
        <s v="COMPUTER NETWORKS LAB" u="1"/>
        <s v="DIGITAL ELECTRONICS LAB" u="1"/>
        <s v="DYNAMICS OF MACHINERY" u="1"/>
        <s v="(AICTE SUGGESTED) PROFESSIONAL ETHICS AN" u="1"/>
        <s v="CONSTRUCTION TECHNOLOGY &amp;MANAGEMENT" u="1"/>
        <s v="DIGITAL COMMUNICATIONS" u="1"/>
        <s v="ELECTRONIC MEASUREMENTS AND INSTRUMENTAT" u="1"/>
        <s v="HYDRAULICS AND HYDRAULIC MACHINERY" u="1"/>
        <s v="COMMUNICATIVE ENGLISH" u="1"/>
        <s v="LAB SURVEY CAMP (FIELD WORK)" u="1"/>
        <s v="SURVEYING FIELD WORK-I (LAB)" u="1"/>
        <s v="WEB APPLICATION DEVELOPMENT LAB" u="1"/>
        <s v="DESIGN AND DRAWING OF REINFORCED CONCRET" u="1"/>
        <s v="APPLIED CHEMISTRY" u="1"/>
        <s v="ENGINEERING DRAWING" u="1"/>
        <s v="APPLIED PHYSICS" u="1"/>
        <s v="HIGHWAY ENGINEERING LAB" u="1"/>
        <s v="SOFT SKILL COURSE:EMPLOYABILITY SKILLS" u="1"/>
        <s v="ELECTRONIC WORKSHOP LABORATORY" u="1"/>
        <s v="ADVANCED COMMUNICATION SKILLS LAB" u="1"/>
        <s v="MANAGERIAL ECONOMICS AND FINANCIAL ACCOU" u="1"/>
        <s v="HIGHWAY ENGINEERING" u="1"/>
        <s v="ANALOG COMMUNICATIONS LAB" u="1"/>
        <s v="COMMUNITY SERVICE PROJECT" u="1"/>
        <s v="SKILL ADVANCED COURSE/ SOFT SKILL COURSE" u="1"/>
        <s v="ENVIRONMENTAL ENGINEERING LAB" u="1"/>
        <s v="CONTINUOUS INTEGRATION AND CONTINUOUS DE" u="1"/>
        <s v="SOFT SKILLS" u="1"/>
        <s v="DIGITAL IC DESIGN" u="1"/>
        <s v="DATA STRUCTURES" u="1"/>
        <s v="ENVIRONMENTAL ENGINEERING" u="1"/>
        <s v="IOT APPLICATIONS OF ELECTRICAL ENGINEERI" u="1"/>
        <s v="EMPLOYABILITY SKILLS-I" u="1"/>
        <s v="COMPUTER ENGINEERING WORKSHOP" u="1"/>
        <s v="APPLICATIONS OF PYTHON-PANDAS(SKILL ORIE" u="1"/>
        <s v="ELECTRO MAGNETIC FIELDS" u="1"/>
        <s v="PRODUCTION TECHNOLOGY" u="1"/>
        <s v="OPERATIONS RESEARCH" u="1"/>
        <s v="ELECTRICAL CIRCUIT ANALYSIS-II" u="1"/>
        <s v="FORMAL LANGUAGES AND AUTOMATA THEORY" u="1"/>
        <s v="MECHANICS OF SOLIDS" u="1"/>
        <s v="LINEAR CONTROL SYSTEMS" u="1"/>
        <s v="ADVANCED UNIX PROGRAMMING" u="1"/>
        <s v="UTILIZATION OF ELECTRICAL ENERGY" u="1"/>
        <s v="COMPILER DESIGN" u="1"/>
        <s v="DATA WAREHOUSING AND DATA MINING" u="1"/>
        <s v="UML LAB" u="1"/>
        <s v="FLUID MECHANICS" u="1"/>
        <s v="ELECTRONIC CIRCUIT ANALYSIS" u="1"/>
        <s v="POWER SYSTEM-I" u="1"/>
        <s v="APPLIED PHYSICS LABORATORY" u="1"/>
        <s v="JAVA PROGRAMMING LAB" u="1"/>
        <s v="KINEMATICS OF MACHINERY" u="1"/>
        <s v="DATA MINING USING PYTHON LAB" u="1"/>
        <s v="DATA WAREHOUSING AND MINING" u="1"/>
        <s v="MATERIAL SCIENCE &amp; METALLURGY" u="1"/>
        <s v="JAVA PROGRAMMING" u="1"/>
        <s v="PROBABILITY AND STATISTICS" u="1"/>
        <s v="DATA STRUCTURES USING JAVA LAB" u="1"/>
        <s v="CONCRETE TECHNOLOGY LAB" u="1"/>
        <s v="FOSS LAB" u="1"/>
        <s v="DATA MINING TECHNIQUES" u="1"/>
        <s v="GEOTECHNICAL ENGINEERING LAB" u="1"/>
        <s v="ELECTRICAL MACHINES-I LABORATORY" u="1"/>
        <s v="ELECTRONIC DEVICES &amp; CIRCUITS LABORATORY" u="1"/>
        <s v="MATHEMATICS-I" u="1"/>
        <s v="DIGITAL COMMUNICATIONS LAB" u="1"/>
        <s v="PROFESSIONAL ETHICS AND HUMAN VALUES" u="1"/>
        <s v="MANAGERIAL ECONOMICS &amp; FINANCIAL ANALYSI" u="1"/>
        <s v="MONGO DB" u="1"/>
        <s v="ENGINEERING CHEMISTRY" u="1"/>
        <s v="MACHINE LEARNING" u="1"/>
        <s v="DIGITAL LOGIC DESIGN" u="1"/>
        <s v="COMPUTER ORGANIZATION" u="1"/>
        <s v="DATA WAREHOUSING AND DATA MINING LAB" u="1"/>
        <s v="COMPUTER ORGANIZATION AND ARCHITECTURE" u="1"/>
      </sharedItems>
    </cacheField>
    <cacheField name="Gp" numFmtId="0">
      <sharedItems containsSemiMixedTypes="0" containsString="0" containsNumber="1" containsInteger="1" minValue="0" maxValue="10"/>
    </cacheField>
    <cacheField name="Gr" numFmtId="0">
      <sharedItems/>
    </cacheField>
    <cacheField name="Cr" numFmtId="0">
      <sharedItems containsSemiMixedTypes="0" containsString="0" containsNumber="1" containsInteger="1" minValue="0" maxValue="3"/>
    </cacheField>
    <cacheField name="Branch" numFmtId="0">
      <sharedItems count="8">
        <s v="DS"/>
        <s v="Civil"/>
        <s v="Mech"/>
        <s v="ECE"/>
        <s v="CSE"/>
        <s v="IT"/>
        <s v="EEE"/>
        <s v="AIML" u="1"/>
      </sharedItems>
    </cacheField>
    <cacheField name="Result" numFmtId="1">
      <sharedItems containsSemiMixedTypes="0" containsString="0" containsNumber="1" containsInteger="1" minValue="0" maxValue="1"/>
    </cacheField>
    <cacheField name="SGPA" numFmtId="2">
      <sharedItems containsSemiMixedTypes="0" containsString="0" containsNumber="1" minValue="0" maxValue="1.3043478260869565"/>
    </cacheField>
    <cacheField name="Field1" numFmtId="0" formula="Gp*Cr" databaseField="0"/>
    <cacheField name="Field2" numFmtId="0" formula="IF(SUM(Cr)=25.5,&quot;Pass&quot;,&quot;&quot;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0">
  <r>
    <s v="R20"/>
    <x v="0"/>
    <x v="0"/>
    <x v="0"/>
    <n v="6"/>
    <s v="D"/>
    <n v="3"/>
    <x v="0"/>
    <n v="1"/>
    <n v="0.78260869565217395"/>
  </r>
  <r>
    <s v="R20"/>
    <x v="0"/>
    <x v="1"/>
    <x v="1"/>
    <n v="6"/>
    <s v="D"/>
    <n v="3"/>
    <x v="0"/>
    <n v="1"/>
    <n v="0.78260869565217395"/>
  </r>
  <r>
    <s v="R20"/>
    <x v="0"/>
    <x v="2"/>
    <x v="2"/>
    <n v="7"/>
    <s v="C"/>
    <n v="3"/>
    <x v="0"/>
    <n v="1"/>
    <n v="0.91304347826086951"/>
  </r>
  <r>
    <s v="R20"/>
    <x v="0"/>
    <x v="3"/>
    <x v="3"/>
    <n v="7"/>
    <s v="C"/>
    <n v="3"/>
    <x v="0"/>
    <n v="1"/>
    <n v="0.91304347826086951"/>
  </r>
  <r>
    <s v="R20"/>
    <x v="0"/>
    <x v="4"/>
    <x v="4"/>
    <n v="6"/>
    <s v="D"/>
    <n v="3"/>
    <x v="0"/>
    <n v="1"/>
    <n v="0.78260869565217395"/>
  </r>
  <r>
    <s v="R20"/>
    <x v="0"/>
    <x v="5"/>
    <x v="5"/>
    <n v="5"/>
    <s v="E"/>
    <n v="3"/>
    <x v="0"/>
    <n v="1"/>
    <n v="0.65217391304347827"/>
  </r>
  <r>
    <s v="R20"/>
    <x v="0"/>
    <x v="6"/>
    <x v="6"/>
    <n v="9"/>
    <s v="A"/>
    <n v="2"/>
    <x v="0"/>
    <n v="1"/>
    <n v="0.78260869565217395"/>
  </r>
  <r>
    <s v="R20"/>
    <x v="0"/>
    <x v="7"/>
    <x v="7"/>
    <n v="7"/>
    <s v="C"/>
    <n v="3"/>
    <x v="0"/>
    <n v="1"/>
    <n v="0.91304347826086951"/>
  </r>
  <r>
    <s v="R20"/>
    <x v="1"/>
    <x v="0"/>
    <x v="0"/>
    <n v="7"/>
    <s v="C"/>
    <n v="3"/>
    <x v="1"/>
    <n v="1"/>
    <n v="0.91304347826086951"/>
  </r>
  <r>
    <s v="R20"/>
    <x v="1"/>
    <x v="8"/>
    <x v="8"/>
    <n v="10"/>
    <s v="A+"/>
    <n v="2"/>
    <x v="1"/>
    <n v="1"/>
    <n v="0.86956521739130432"/>
  </r>
  <r>
    <s v="R20"/>
    <x v="1"/>
    <x v="9"/>
    <x v="7"/>
    <n v="10"/>
    <s v="A+"/>
    <n v="3"/>
    <x v="1"/>
    <n v="1"/>
    <n v="1.3043478260869565"/>
  </r>
  <r>
    <s v="R20"/>
    <x v="1"/>
    <x v="10"/>
    <x v="9"/>
    <n v="7"/>
    <s v="C"/>
    <n v="3"/>
    <x v="1"/>
    <n v="1"/>
    <n v="0.91304347826086951"/>
  </r>
  <r>
    <s v="R20"/>
    <x v="1"/>
    <x v="11"/>
    <x v="10"/>
    <n v="8"/>
    <s v="B"/>
    <n v="3"/>
    <x v="1"/>
    <n v="1"/>
    <n v="1.0434782608695652"/>
  </r>
  <r>
    <s v="R20"/>
    <x v="1"/>
    <x v="12"/>
    <x v="11"/>
    <n v="10"/>
    <s v="A+"/>
    <n v="3"/>
    <x v="1"/>
    <n v="1"/>
    <n v="1.3043478260869565"/>
  </r>
  <r>
    <s v="R20"/>
    <x v="1"/>
    <x v="13"/>
    <x v="12"/>
    <n v="8"/>
    <s v="B"/>
    <n v="3"/>
    <x v="1"/>
    <n v="1"/>
    <n v="1.0434782608695652"/>
  </r>
  <r>
    <s v="R20"/>
    <x v="1"/>
    <x v="14"/>
    <x v="13"/>
    <n v="8"/>
    <s v="B"/>
    <n v="3"/>
    <x v="1"/>
    <n v="1"/>
    <n v="1.0434782608695652"/>
  </r>
  <r>
    <s v="R20"/>
    <x v="2"/>
    <x v="0"/>
    <x v="0"/>
    <n v="9"/>
    <s v="A"/>
    <n v="3"/>
    <x v="1"/>
    <n v="1"/>
    <n v="1.173913043478261"/>
  </r>
  <r>
    <s v="R20"/>
    <x v="2"/>
    <x v="8"/>
    <x v="8"/>
    <n v="10"/>
    <s v="A+"/>
    <n v="2"/>
    <x v="1"/>
    <n v="1"/>
    <n v="0.86956521739130432"/>
  </r>
  <r>
    <s v="R20"/>
    <x v="2"/>
    <x v="9"/>
    <x v="7"/>
    <n v="10"/>
    <s v="A+"/>
    <n v="3"/>
    <x v="1"/>
    <n v="1"/>
    <n v="1.3043478260869565"/>
  </r>
  <r>
    <s v="R20"/>
    <x v="2"/>
    <x v="10"/>
    <x v="9"/>
    <n v="7"/>
    <s v="C"/>
    <n v="3"/>
    <x v="1"/>
    <n v="1"/>
    <n v="0.91304347826086951"/>
  </r>
  <r>
    <s v="R20"/>
    <x v="2"/>
    <x v="11"/>
    <x v="10"/>
    <n v="6"/>
    <s v="D"/>
    <n v="3"/>
    <x v="1"/>
    <n v="1"/>
    <n v="0.78260869565217395"/>
  </r>
  <r>
    <s v="R20"/>
    <x v="2"/>
    <x v="12"/>
    <x v="11"/>
    <n v="7"/>
    <s v="C"/>
    <n v="3"/>
    <x v="1"/>
    <n v="1"/>
    <n v="0.91304347826086951"/>
  </r>
  <r>
    <s v="R20"/>
    <x v="2"/>
    <x v="13"/>
    <x v="12"/>
    <n v="8"/>
    <s v="B"/>
    <n v="3"/>
    <x v="1"/>
    <n v="1"/>
    <n v="1.0434782608695652"/>
  </r>
  <r>
    <s v="R20"/>
    <x v="2"/>
    <x v="14"/>
    <x v="13"/>
    <n v="7"/>
    <s v="C"/>
    <n v="3"/>
    <x v="1"/>
    <n v="1"/>
    <n v="0.91304347826086951"/>
  </r>
  <r>
    <s v="R20"/>
    <x v="3"/>
    <x v="0"/>
    <x v="0"/>
    <n v="5"/>
    <s v="E"/>
    <n v="3"/>
    <x v="1"/>
    <n v="1"/>
    <n v="0.65217391304347827"/>
  </r>
  <r>
    <s v="R20"/>
    <x v="3"/>
    <x v="8"/>
    <x v="8"/>
    <n v="10"/>
    <s v="A+"/>
    <n v="2"/>
    <x v="1"/>
    <n v="1"/>
    <n v="0.86956521739130432"/>
  </r>
  <r>
    <s v="R20"/>
    <x v="3"/>
    <x v="9"/>
    <x v="7"/>
    <n v="10"/>
    <s v="A+"/>
    <n v="3"/>
    <x v="1"/>
    <n v="1"/>
    <n v="1.3043478260869565"/>
  </r>
  <r>
    <s v="R20"/>
    <x v="3"/>
    <x v="10"/>
    <x v="9"/>
    <n v="5"/>
    <s v="E"/>
    <n v="3"/>
    <x v="1"/>
    <n v="1"/>
    <n v="0.65217391304347827"/>
  </r>
  <r>
    <s v="R20"/>
    <x v="3"/>
    <x v="11"/>
    <x v="10"/>
    <n v="5"/>
    <s v="E"/>
    <n v="3"/>
    <x v="1"/>
    <n v="1"/>
    <n v="0.65217391304347827"/>
  </r>
  <r>
    <s v="R20"/>
    <x v="3"/>
    <x v="12"/>
    <x v="11"/>
    <n v="0"/>
    <s v="F"/>
    <n v="0"/>
    <x v="1"/>
    <n v="0"/>
    <n v="0"/>
  </r>
  <r>
    <s v="R20"/>
    <x v="3"/>
    <x v="13"/>
    <x v="12"/>
    <n v="7"/>
    <s v="C"/>
    <n v="3"/>
    <x v="1"/>
    <n v="1"/>
    <n v="0.91304347826086951"/>
  </r>
  <r>
    <s v="R20"/>
    <x v="3"/>
    <x v="14"/>
    <x v="13"/>
    <n v="5"/>
    <s v="E"/>
    <n v="3"/>
    <x v="1"/>
    <n v="1"/>
    <n v="0.65217391304347827"/>
  </r>
  <r>
    <s v="R20"/>
    <x v="4"/>
    <x v="0"/>
    <x v="0"/>
    <n v="9"/>
    <s v="A"/>
    <n v="3"/>
    <x v="1"/>
    <n v="1"/>
    <n v="1.173913043478261"/>
  </r>
  <r>
    <s v="R20"/>
    <x v="4"/>
    <x v="8"/>
    <x v="8"/>
    <n v="10"/>
    <s v="A+"/>
    <n v="2"/>
    <x v="1"/>
    <n v="1"/>
    <n v="0.86956521739130432"/>
  </r>
  <r>
    <s v="R20"/>
    <x v="4"/>
    <x v="9"/>
    <x v="7"/>
    <n v="10"/>
    <s v="A+"/>
    <n v="3"/>
    <x v="1"/>
    <n v="1"/>
    <n v="1.3043478260869565"/>
  </r>
  <r>
    <s v="R20"/>
    <x v="4"/>
    <x v="10"/>
    <x v="9"/>
    <n v="8"/>
    <s v="B"/>
    <n v="3"/>
    <x v="1"/>
    <n v="1"/>
    <n v="1.0434782608695652"/>
  </r>
  <r>
    <s v="R20"/>
    <x v="4"/>
    <x v="11"/>
    <x v="10"/>
    <n v="8"/>
    <s v="B"/>
    <n v="3"/>
    <x v="1"/>
    <n v="1"/>
    <n v="1.0434782608695652"/>
  </r>
  <r>
    <s v="R20"/>
    <x v="4"/>
    <x v="12"/>
    <x v="11"/>
    <n v="7"/>
    <s v="C"/>
    <n v="3"/>
    <x v="1"/>
    <n v="1"/>
    <n v="0.91304347826086951"/>
  </r>
  <r>
    <s v="R20"/>
    <x v="4"/>
    <x v="13"/>
    <x v="12"/>
    <n v="8"/>
    <s v="B"/>
    <n v="3"/>
    <x v="1"/>
    <n v="1"/>
    <n v="1.0434782608695652"/>
  </r>
  <r>
    <s v="R20"/>
    <x v="4"/>
    <x v="14"/>
    <x v="13"/>
    <n v="8"/>
    <s v="B"/>
    <n v="3"/>
    <x v="1"/>
    <n v="1"/>
    <n v="1.0434782608695652"/>
  </r>
  <r>
    <s v="R20"/>
    <x v="5"/>
    <x v="0"/>
    <x v="0"/>
    <n v="6"/>
    <s v="D"/>
    <n v="3"/>
    <x v="1"/>
    <n v="1"/>
    <n v="0.78260869565217395"/>
  </r>
  <r>
    <s v="R20"/>
    <x v="5"/>
    <x v="8"/>
    <x v="8"/>
    <n v="10"/>
    <s v="A+"/>
    <n v="2"/>
    <x v="1"/>
    <n v="1"/>
    <n v="0.86956521739130432"/>
  </r>
  <r>
    <s v="R20"/>
    <x v="5"/>
    <x v="9"/>
    <x v="7"/>
    <n v="10"/>
    <s v="A+"/>
    <n v="3"/>
    <x v="1"/>
    <n v="1"/>
    <n v="1.3043478260869565"/>
  </r>
  <r>
    <s v="R20"/>
    <x v="5"/>
    <x v="10"/>
    <x v="9"/>
    <n v="6"/>
    <s v="D"/>
    <n v="3"/>
    <x v="1"/>
    <n v="1"/>
    <n v="0.78260869565217395"/>
  </r>
  <r>
    <s v="R20"/>
    <x v="5"/>
    <x v="11"/>
    <x v="10"/>
    <n v="7"/>
    <s v="C"/>
    <n v="3"/>
    <x v="1"/>
    <n v="1"/>
    <n v="0.91304347826086951"/>
  </r>
  <r>
    <s v="R20"/>
    <x v="5"/>
    <x v="12"/>
    <x v="11"/>
    <n v="8"/>
    <s v="B"/>
    <n v="3"/>
    <x v="1"/>
    <n v="1"/>
    <n v="1.0434782608695652"/>
  </r>
  <r>
    <s v="R20"/>
    <x v="5"/>
    <x v="13"/>
    <x v="12"/>
    <n v="8"/>
    <s v="B"/>
    <n v="3"/>
    <x v="1"/>
    <n v="1"/>
    <n v="1.0434782608695652"/>
  </r>
  <r>
    <s v="R20"/>
    <x v="5"/>
    <x v="14"/>
    <x v="13"/>
    <n v="7"/>
    <s v="C"/>
    <n v="3"/>
    <x v="1"/>
    <n v="1"/>
    <n v="0.91304347826086951"/>
  </r>
  <r>
    <s v="R20"/>
    <x v="6"/>
    <x v="0"/>
    <x v="0"/>
    <n v="6"/>
    <s v="D"/>
    <n v="3"/>
    <x v="1"/>
    <n v="1"/>
    <n v="0.78260869565217395"/>
  </r>
  <r>
    <s v="R20"/>
    <x v="6"/>
    <x v="8"/>
    <x v="8"/>
    <n v="10"/>
    <s v="A+"/>
    <n v="2"/>
    <x v="1"/>
    <n v="1"/>
    <n v="0.86956521739130432"/>
  </r>
  <r>
    <s v="R20"/>
    <x v="6"/>
    <x v="9"/>
    <x v="7"/>
    <n v="10"/>
    <s v="A+"/>
    <n v="3"/>
    <x v="1"/>
    <n v="1"/>
    <n v="1.3043478260869565"/>
  </r>
  <r>
    <s v="R20"/>
    <x v="6"/>
    <x v="10"/>
    <x v="9"/>
    <n v="5"/>
    <s v="E"/>
    <n v="3"/>
    <x v="1"/>
    <n v="1"/>
    <n v="0.65217391304347827"/>
  </r>
  <r>
    <s v="R20"/>
    <x v="6"/>
    <x v="11"/>
    <x v="10"/>
    <n v="5"/>
    <s v="E"/>
    <n v="3"/>
    <x v="1"/>
    <n v="1"/>
    <n v="0.65217391304347827"/>
  </r>
  <r>
    <s v="R20"/>
    <x v="6"/>
    <x v="12"/>
    <x v="11"/>
    <n v="5"/>
    <s v="E"/>
    <n v="3"/>
    <x v="1"/>
    <n v="1"/>
    <n v="0.65217391304347827"/>
  </r>
  <r>
    <s v="R20"/>
    <x v="6"/>
    <x v="13"/>
    <x v="12"/>
    <n v="5"/>
    <s v="E"/>
    <n v="3"/>
    <x v="1"/>
    <n v="1"/>
    <n v="0.65217391304347827"/>
  </r>
  <r>
    <s v="R20"/>
    <x v="6"/>
    <x v="14"/>
    <x v="13"/>
    <n v="6"/>
    <s v="D"/>
    <n v="3"/>
    <x v="1"/>
    <n v="1"/>
    <n v="0.78260869565217395"/>
  </r>
  <r>
    <s v="R20"/>
    <x v="7"/>
    <x v="0"/>
    <x v="0"/>
    <n v="6"/>
    <s v="D"/>
    <n v="3"/>
    <x v="1"/>
    <n v="1"/>
    <n v="0.78260869565217395"/>
  </r>
  <r>
    <s v="R20"/>
    <x v="7"/>
    <x v="8"/>
    <x v="8"/>
    <n v="10"/>
    <s v="A+"/>
    <n v="2"/>
    <x v="1"/>
    <n v="1"/>
    <n v="0.86956521739130432"/>
  </r>
  <r>
    <s v="R20"/>
    <x v="7"/>
    <x v="9"/>
    <x v="7"/>
    <n v="10"/>
    <s v="A+"/>
    <n v="3"/>
    <x v="1"/>
    <n v="1"/>
    <n v="1.3043478260869565"/>
  </r>
  <r>
    <s v="R20"/>
    <x v="7"/>
    <x v="10"/>
    <x v="9"/>
    <n v="0"/>
    <s v="F"/>
    <n v="0"/>
    <x v="1"/>
    <n v="0"/>
    <n v="0"/>
  </r>
  <r>
    <s v="R20"/>
    <x v="7"/>
    <x v="11"/>
    <x v="10"/>
    <n v="0"/>
    <s v="F"/>
    <n v="0"/>
    <x v="1"/>
    <n v="0"/>
    <n v="0"/>
  </r>
  <r>
    <s v="R20"/>
    <x v="7"/>
    <x v="12"/>
    <x v="11"/>
    <n v="0"/>
    <s v="AB"/>
    <n v="0"/>
    <x v="1"/>
    <n v="0"/>
    <n v="0"/>
  </r>
  <r>
    <s v="R20"/>
    <x v="7"/>
    <x v="13"/>
    <x v="12"/>
    <n v="0"/>
    <s v="F"/>
    <n v="0"/>
    <x v="1"/>
    <n v="0"/>
    <n v="0"/>
  </r>
  <r>
    <s v="R20"/>
    <x v="7"/>
    <x v="14"/>
    <x v="13"/>
    <n v="0"/>
    <s v="F"/>
    <n v="0"/>
    <x v="1"/>
    <n v="0"/>
    <n v="0"/>
  </r>
  <r>
    <s v="R20"/>
    <x v="8"/>
    <x v="0"/>
    <x v="0"/>
    <n v="6"/>
    <s v="D"/>
    <n v="3"/>
    <x v="1"/>
    <n v="1"/>
    <n v="0.78260869565217395"/>
  </r>
  <r>
    <s v="R20"/>
    <x v="8"/>
    <x v="8"/>
    <x v="8"/>
    <n v="10"/>
    <s v="A+"/>
    <n v="2"/>
    <x v="1"/>
    <n v="1"/>
    <n v="0.86956521739130432"/>
  </r>
  <r>
    <s v="R20"/>
    <x v="8"/>
    <x v="9"/>
    <x v="7"/>
    <n v="10"/>
    <s v="A+"/>
    <n v="3"/>
    <x v="1"/>
    <n v="1"/>
    <n v="1.3043478260869565"/>
  </r>
  <r>
    <s v="R20"/>
    <x v="8"/>
    <x v="10"/>
    <x v="9"/>
    <n v="7"/>
    <s v="C"/>
    <n v="3"/>
    <x v="1"/>
    <n v="1"/>
    <n v="0.91304347826086951"/>
  </r>
  <r>
    <s v="R20"/>
    <x v="8"/>
    <x v="11"/>
    <x v="10"/>
    <n v="5"/>
    <s v="E"/>
    <n v="3"/>
    <x v="1"/>
    <n v="1"/>
    <n v="0.65217391304347827"/>
  </r>
  <r>
    <s v="R20"/>
    <x v="8"/>
    <x v="12"/>
    <x v="11"/>
    <n v="5"/>
    <s v="E"/>
    <n v="3"/>
    <x v="1"/>
    <n v="1"/>
    <n v="0.65217391304347827"/>
  </r>
  <r>
    <s v="R20"/>
    <x v="8"/>
    <x v="13"/>
    <x v="12"/>
    <n v="6"/>
    <s v="D"/>
    <n v="3"/>
    <x v="1"/>
    <n v="1"/>
    <n v="0.78260869565217395"/>
  </r>
  <r>
    <s v="R20"/>
    <x v="8"/>
    <x v="14"/>
    <x v="13"/>
    <n v="6"/>
    <s v="D"/>
    <n v="3"/>
    <x v="1"/>
    <n v="1"/>
    <n v="0.78260869565217395"/>
  </r>
  <r>
    <s v="R20"/>
    <x v="9"/>
    <x v="0"/>
    <x v="0"/>
    <n v="6"/>
    <s v="D"/>
    <n v="3"/>
    <x v="1"/>
    <n v="1"/>
    <n v="0.78260869565217395"/>
  </r>
  <r>
    <s v="R20"/>
    <x v="9"/>
    <x v="8"/>
    <x v="8"/>
    <n v="10"/>
    <s v="A+"/>
    <n v="2"/>
    <x v="1"/>
    <n v="1"/>
    <n v="0.86956521739130432"/>
  </r>
  <r>
    <s v="R20"/>
    <x v="9"/>
    <x v="9"/>
    <x v="7"/>
    <n v="10"/>
    <s v="A+"/>
    <n v="3"/>
    <x v="1"/>
    <n v="1"/>
    <n v="1.3043478260869565"/>
  </r>
  <r>
    <s v="R20"/>
    <x v="9"/>
    <x v="10"/>
    <x v="9"/>
    <n v="7"/>
    <s v="C"/>
    <n v="3"/>
    <x v="1"/>
    <n v="1"/>
    <n v="0.91304347826086951"/>
  </r>
  <r>
    <s v="R20"/>
    <x v="9"/>
    <x v="11"/>
    <x v="10"/>
    <n v="7"/>
    <s v="C"/>
    <n v="3"/>
    <x v="1"/>
    <n v="1"/>
    <n v="0.91304347826086951"/>
  </r>
  <r>
    <s v="R20"/>
    <x v="9"/>
    <x v="12"/>
    <x v="11"/>
    <n v="6"/>
    <s v="D"/>
    <n v="3"/>
    <x v="1"/>
    <n v="1"/>
    <n v="0.78260869565217395"/>
  </r>
  <r>
    <s v="R20"/>
    <x v="9"/>
    <x v="13"/>
    <x v="12"/>
    <n v="8"/>
    <s v="B"/>
    <n v="3"/>
    <x v="1"/>
    <n v="1"/>
    <n v="1.0434782608695652"/>
  </r>
  <r>
    <s v="R20"/>
    <x v="9"/>
    <x v="14"/>
    <x v="13"/>
    <n v="7"/>
    <s v="C"/>
    <n v="3"/>
    <x v="1"/>
    <n v="1"/>
    <n v="0.91304347826086951"/>
  </r>
  <r>
    <s v="R20"/>
    <x v="10"/>
    <x v="0"/>
    <x v="0"/>
    <n v="7"/>
    <s v="C"/>
    <n v="3"/>
    <x v="1"/>
    <n v="1"/>
    <n v="0.91304347826086951"/>
  </r>
  <r>
    <s v="R20"/>
    <x v="10"/>
    <x v="8"/>
    <x v="8"/>
    <n v="0"/>
    <s v="AB"/>
    <n v="0"/>
    <x v="1"/>
    <n v="0"/>
    <n v="0"/>
  </r>
  <r>
    <s v="R20"/>
    <x v="10"/>
    <x v="9"/>
    <x v="7"/>
    <n v="10"/>
    <s v="A+"/>
    <n v="3"/>
    <x v="1"/>
    <n v="1"/>
    <n v="1.3043478260869565"/>
  </r>
  <r>
    <s v="R20"/>
    <x v="10"/>
    <x v="10"/>
    <x v="9"/>
    <n v="5"/>
    <s v="E"/>
    <n v="3"/>
    <x v="1"/>
    <n v="1"/>
    <n v="0.65217391304347827"/>
  </r>
  <r>
    <s v="R20"/>
    <x v="10"/>
    <x v="11"/>
    <x v="10"/>
    <n v="6"/>
    <s v="D"/>
    <n v="3"/>
    <x v="1"/>
    <n v="1"/>
    <n v="0.78260869565217395"/>
  </r>
  <r>
    <s v="R20"/>
    <x v="10"/>
    <x v="12"/>
    <x v="11"/>
    <n v="0"/>
    <s v="F"/>
    <n v="0"/>
    <x v="1"/>
    <n v="0"/>
    <n v="0"/>
  </r>
  <r>
    <s v="R20"/>
    <x v="10"/>
    <x v="13"/>
    <x v="12"/>
    <n v="6"/>
    <s v="D"/>
    <n v="3"/>
    <x v="1"/>
    <n v="1"/>
    <n v="0.78260869565217395"/>
  </r>
  <r>
    <s v="R20"/>
    <x v="10"/>
    <x v="14"/>
    <x v="13"/>
    <n v="6"/>
    <s v="D"/>
    <n v="3"/>
    <x v="1"/>
    <n v="1"/>
    <n v="0.78260869565217395"/>
  </r>
  <r>
    <s v="R20"/>
    <x v="11"/>
    <x v="0"/>
    <x v="0"/>
    <n v="8"/>
    <s v="B"/>
    <n v="3"/>
    <x v="1"/>
    <n v="1"/>
    <n v="1.0434782608695652"/>
  </r>
  <r>
    <s v="R20"/>
    <x v="11"/>
    <x v="8"/>
    <x v="8"/>
    <n v="10"/>
    <s v="A+"/>
    <n v="2"/>
    <x v="1"/>
    <n v="1"/>
    <n v="0.86956521739130432"/>
  </r>
  <r>
    <s v="R20"/>
    <x v="11"/>
    <x v="9"/>
    <x v="7"/>
    <n v="10"/>
    <s v="A+"/>
    <n v="3"/>
    <x v="1"/>
    <n v="1"/>
    <n v="1.3043478260869565"/>
  </r>
  <r>
    <s v="R20"/>
    <x v="11"/>
    <x v="10"/>
    <x v="9"/>
    <n v="5"/>
    <s v="E"/>
    <n v="3"/>
    <x v="1"/>
    <n v="1"/>
    <n v="0.65217391304347827"/>
  </r>
  <r>
    <s v="R20"/>
    <x v="11"/>
    <x v="11"/>
    <x v="10"/>
    <n v="7"/>
    <s v="C"/>
    <n v="3"/>
    <x v="1"/>
    <n v="1"/>
    <n v="0.91304347826086951"/>
  </r>
  <r>
    <s v="R20"/>
    <x v="11"/>
    <x v="12"/>
    <x v="11"/>
    <n v="8"/>
    <s v="B"/>
    <n v="3"/>
    <x v="1"/>
    <n v="1"/>
    <n v="1.0434782608695652"/>
  </r>
  <r>
    <s v="R20"/>
    <x v="11"/>
    <x v="13"/>
    <x v="12"/>
    <n v="7"/>
    <s v="C"/>
    <n v="3"/>
    <x v="1"/>
    <n v="1"/>
    <n v="0.91304347826086951"/>
  </r>
  <r>
    <s v="R20"/>
    <x v="11"/>
    <x v="14"/>
    <x v="13"/>
    <n v="6"/>
    <s v="D"/>
    <n v="3"/>
    <x v="1"/>
    <n v="1"/>
    <n v="0.78260869565217395"/>
  </r>
  <r>
    <s v="R20"/>
    <x v="12"/>
    <x v="0"/>
    <x v="0"/>
    <n v="8"/>
    <s v="B"/>
    <n v="3"/>
    <x v="1"/>
    <n v="1"/>
    <n v="1.0434782608695652"/>
  </r>
  <r>
    <s v="R20"/>
    <x v="12"/>
    <x v="8"/>
    <x v="8"/>
    <n v="10"/>
    <s v="A+"/>
    <n v="2"/>
    <x v="1"/>
    <n v="1"/>
    <n v="0.86956521739130432"/>
  </r>
  <r>
    <s v="R20"/>
    <x v="12"/>
    <x v="9"/>
    <x v="7"/>
    <n v="10"/>
    <s v="A+"/>
    <n v="3"/>
    <x v="1"/>
    <n v="1"/>
    <n v="1.3043478260869565"/>
  </r>
  <r>
    <s v="R20"/>
    <x v="12"/>
    <x v="10"/>
    <x v="9"/>
    <n v="7"/>
    <s v="C"/>
    <n v="3"/>
    <x v="1"/>
    <n v="1"/>
    <n v="0.91304347826086951"/>
  </r>
  <r>
    <s v="R20"/>
    <x v="12"/>
    <x v="11"/>
    <x v="10"/>
    <n v="9"/>
    <s v="A"/>
    <n v="3"/>
    <x v="1"/>
    <n v="1"/>
    <n v="1.173913043478261"/>
  </r>
  <r>
    <s v="R20"/>
    <x v="12"/>
    <x v="12"/>
    <x v="11"/>
    <n v="10"/>
    <s v="A+"/>
    <n v="3"/>
    <x v="1"/>
    <n v="1"/>
    <n v="1.3043478260869565"/>
  </r>
  <r>
    <s v="R20"/>
    <x v="12"/>
    <x v="13"/>
    <x v="12"/>
    <n v="8"/>
    <s v="B"/>
    <n v="3"/>
    <x v="1"/>
    <n v="1"/>
    <n v="1.0434782608695652"/>
  </r>
  <r>
    <s v="R20"/>
    <x v="12"/>
    <x v="14"/>
    <x v="13"/>
    <n v="7"/>
    <s v="C"/>
    <n v="3"/>
    <x v="1"/>
    <n v="1"/>
    <n v="0.91304347826086951"/>
  </r>
  <r>
    <s v="R20"/>
    <x v="13"/>
    <x v="0"/>
    <x v="0"/>
    <n v="0"/>
    <s v="F"/>
    <n v="0"/>
    <x v="2"/>
    <n v="0"/>
    <n v="0"/>
  </r>
  <r>
    <s v="R20"/>
    <x v="13"/>
    <x v="15"/>
    <x v="14"/>
    <n v="6"/>
    <s v="D"/>
    <n v="3"/>
    <x v="2"/>
    <n v="1"/>
    <n v="0.78260869565217395"/>
  </r>
  <r>
    <s v="R20"/>
    <x v="13"/>
    <x v="16"/>
    <x v="15"/>
    <n v="6"/>
    <s v="D"/>
    <n v="3"/>
    <x v="2"/>
    <n v="1"/>
    <n v="0.78260869565217395"/>
  </r>
  <r>
    <s v="R20"/>
    <x v="13"/>
    <x v="17"/>
    <x v="16"/>
    <n v="6"/>
    <s v="D"/>
    <n v="3"/>
    <x v="2"/>
    <n v="1"/>
    <n v="0.78260869565217395"/>
  </r>
  <r>
    <s v="R20"/>
    <x v="13"/>
    <x v="18"/>
    <x v="17"/>
    <n v="5"/>
    <s v="E"/>
    <n v="3"/>
    <x v="2"/>
    <n v="1"/>
    <n v="0.65217391304347827"/>
  </r>
  <r>
    <s v="R20"/>
    <x v="13"/>
    <x v="19"/>
    <x v="18"/>
    <n v="6"/>
    <s v="D"/>
    <n v="3"/>
    <x v="2"/>
    <n v="1"/>
    <n v="0.78260869565217395"/>
  </r>
  <r>
    <s v="R20"/>
    <x v="13"/>
    <x v="20"/>
    <x v="19"/>
    <n v="7"/>
    <s v="C"/>
    <n v="2"/>
    <x v="2"/>
    <n v="1"/>
    <n v="0.60869565217391308"/>
  </r>
  <r>
    <s v="R20"/>
    <x v="13"/>
    <x v="21"/>
    <x v="20"/>
    <n v="10"/>
    <s v="A+"/>
    <n v="3"/>
    <x v="2"/>
    <n v="1"/>
    <n v="1.3043478260869565"/>
  </r>
  <r>
    <s v="R20"/>
    <x v="14"/>
    <x v="0"/>
    <x v="0"/>
    <n v="6"/>
    <s v="D"/>
    <n v="3"/>
    <x v="2"/>
    <n v="1"/>
    <n v="0.78260869565217395"/>
  </r>
  <r>
    <s v="R20"/>
    <x v="14"/>
    <x v="15"/>
    <x v="14"/>
    <n v="0"/>
    <s v="F"/>
    <n v="0"/>
    <x v="2"/>
    <n v="0"/>
    <n v="0"/>
  </r>
  <r>
    <s v="R20"/>
    <x v="14"/>
    <x v="16"/>
    <x v="15"/>
    <n v="0"/>
    <s v="AB"/>
    <n v="0"/>
    <x v="2"/>
    <n v="0"/>
    <n v="0"/>
  </r>
  <r>
    <s v="R20"/>
    <x v="14"/>
    <x v="17"/>
    <x v="16"/>
    <n v="0"/>
    <s v="F"/>
    <n v="0"/>
    <x v="2"/>
    <n v="0"/>
    <n v="0"/>
  </r>
  <r>
    <s v="R20"/>
    <x v="14"/>
    <x v="18"/>
    <x v="17"/>
    <n v="0"/>
    <s v="F"/>
    <n v="0"/>
    <x v="2"/>
    <n v="0"/>
    <n v="0"/>
  </r>
  <r>
    <s v="R20"/>
    <x v="14"/>
    <x v="19"/>
    <x v="18"/>
    <n v="0"/>
    <s v="F"/>
    <n v="0"/>
    <x v="2"/>
    <n v="0"/>
    <n v="0"/>
  </r>
  <r>
    <s v="R20"/>
    <x v="14"/>
    <x v="20"/>
    <x v="19"/>
    <n v="7"/>
    <s v="C"/>
    <n v="2"/>
    <x v="2"/>
    <n v="1"/>
    <n v="0.60869565217391308"/>
  </r>
  <r>
    <s v="R20"/>
    <x v="14"/>
    <x v="21"/>
    <x v="20"/>
    <n v="10"/>
    <s v="A+"/>
    <n v="3"/>
    <x v="2"/>
    <n v="1"/>
    <n v="1.3043478260869565"/>
  </r>
  <r>
    <s v="R20"/>
    <x v="15"/>
    <x v="0"/>
    <x v="0"/>
    <n v="6"/>
    <s v="D"/>
    <n v="3"/>
    <x v="2"/>
    <n v="1"/>
    <n v="0.78260869565217395"/>
  </r>
  <r>
    <s v="R20"/>
    <x v="15"/>
    <x v="15"/>
    <x v="14"/>
    <n v="7"/>
    <s v="C"/>
    <n v="3"/>
    <x v="2"/>
    <n v="1"/>
    <n v="0.91304347826086951"/>
  </r>
  <r>
    <s v="R20"/>
    <x v="15"/>
    <x v="16"/>
    <x v="15"/>
    <n v="5"/>
    <s v="E"/>
    <n v="3"/>
    <x v="2"/>
    <n v="1"/>
    <n v="0.65217391304347827"/>
  </r>
  <r>
    <s v="R20"/>
    <x v="15"/>
    <x v="17"/>
    <x v="16"/>
    <n v="6"/>
    <s v="D"/>
    <n v="3"/>
    <x v="2"/>
    <n v="1"/>
    <n v="0.78260869565217395"/>
  </r>
  <r>
    <s v="R20"/>
    <x v="15"/>
    <x v="18"/>
    <x v="17"/>
    <n v="6"/>
    <s v="D"/>
    <n v="3"/>
    <x v="2"/>
    <n v="1"/>
    <n v="0.78260869565217395"/>
  </r>
  <r>
    <s v="R20"/>
    <x v="15"/>
    <x v="19"/>
    <x v="18"/>
    <n v="5"/>
    <s v="E"/>
    <n v="3"/>
    <x v="2"/>
    <n v="1"/>
    <n v="0.65217391304347827"/>
  </r>
  <r>
    <s v="R20"/>
    <x v="15"/>
    <x v="20"/>
    <x v="19"/>
    <n v="7"/>
    <s v="C"/>
    <n v="2"/>
    <x v="2"/>
    <n v="1"/>
    <n v="0.60869565217391308"/>
  </r>
  <r>
    <s v="R20"/>
    <x v="15"/>
    <x v="21"/>
    <x v="20"/>
    <n v="10"/>
    <s v="A+"/>
    <n v="3"/>
    <x v="2"/>
    <n v="1"/>
    <n v="1.3043478260869565"/>
  </r>
  <r>
    <s v="R20"/>
    <x v="16"/>
    <x v="0"/>
    <x v="0"/>
    <n v="0"/>
    <s v="AB"/>
    <n v="0"/>
    <x v="2"/>
    <n v="0"/>
    <n v="0"/>
  </r>
  <r>
    <s v="R20"/>
    <x v="16"/>
    <x v="15"/>
    <x v="14"/>
    <n v="0"/>
    <s v="AB"/>
    <n v="0"/>
    <x v="2"/>
    <n v="0"/>
    <n v="0"/>
  </r>
  <r>
    <s v="R20"/>
    <x v="16"/>
    <x v="16"/>
    <x v="15"/>
    <n v="0"/>
    <s v="AB"/>
    <n v="0"/>
    <x v="2"/>
    <n v="0"/>
    <n v="0"/>
  </r>
  <r>
    <s v="R20"/>
    <x v="16"/>
    <x v="17"/>
    <x v="16"/>
    <n v="0"/>
    <s v="AB"/>
    <n v="0"/>
    <x v="2"/>
    <n v="0"/>
    <n v="0"/>
  </r>
  <r>
    <s v="R20"/>
    <x v="16"/>
    <x v="18"/>
    <x v="17"/>
    <n v="0"/>
    <s v="AB"/>
    <n v="0"/>
    <x v="2"/>
    <n v="0"/>
    <n v="0"/>
  </r>
  <r>
    <s v="R20"/>
    <x v="16"/>
    <x v="19"/>
    <x v="18"/>
    <n v="0"/>
    <s v="AB"/>
    <n v="0"/>
    <x v="2"/>
    <n v="0"/>
    <n v="0"/>
  </r>
  <r>
    <s v="R20"/>
    <x v="16"/>
    <x v="20"/>
    <x v="19"/>
    <n v="5"/>
    <s v="E"/>
    <n v="2"/>
    <x v="2"/>
    <n v="1"/>
    <n v="0.43478260869565216"/>
  </r>
  <r>
    <s v="R20"/>
    <x v="16"/>
    <x v="21"/>
    <x v="20"/>
    <n v="8"/>
    <s v="B"/>
    <n v="3"/>
    <x v="2"/>
    <n v="1"/>
    <n v="1.0434782608695652"/>
  </r>
  <r>
    <s v="R20"/>
    <x v="17"/>
    <x v="0"/>
    <x v="0"/>
    <n v="7"/>
    <s v="C"/>
    <n v="3"/>
    <x v="2"/>
    <n v="1"/>
    <n v="0.91304347826086951"/>
  </r>
  <r>
    <s v="R20"/>
    <x v="17"/>
    <x v="15"/>
    <x v="14"/>
    <n v="6"/>
    <s v="D"/>
    <n v="3"/>
    <x v="2"/>
    <n v="1"/>
    <n v="0.78260869565217395"/>
  </r>
  <r>
    <s v="R20"/>
    <x v="17"/>
    <x v="16"/>
    <x v="15"/>
    <n v="6"/>
    <s v="D"/>
    <n v="3"/>
    <x v="2"/>
    <n v="1"/>
    <n v="0.78260869565217395"/>
  </r>
  <r>
    <s v="R20"/>
    <x v="17"/>
    <x v="17"/>
    <x v="16"/>
    <n v="7"/>
    <s v="C"/>
    <n v="3"/>
    <x v="2"/>
    <n v="1"/>
    <n v="0.91304347826086951"/>
  </r>
  <r>
    <s v="R20"/>
    <x v="17"/>
    <x v="18"/>
    <x v="17"/>
    <n v="0"/>
    <s v="F"/>
    <n v="0"/>
    <x v="2"/>
    <n v="0"/>
    <n v="0"/>
  </r>
  <r>
    <s v="R20"/>
    <x v="17"/>
    <x v="19"/>
    <x v="18"/>
    <n v="5"/>
    <s v="E"/>
    <n v="3"/>
    <x v="2"/>
    <n v="1"/>
    <n v="0.65217391304347827"/>
  </r>
  <r>
    <s v="R20"/>
    <x v="17"/>
    <x v="20"/>
    <x v="19"/>
    <n v="7"/>
    <s v="C"/>
    <n v="2"/>
    <x v="2"/>
    <n v="1"/>
    <n v="0.60869565217391308"/>
  </r>
  <r>
    <s v="R20"/>
    <x v="17"/>
    <x v="21"/>
    <x v="20"/>
    <n v="10"/>
    <s v="A+"/>
    <n v="3"/>
    <x v="2"/>
    <n v="1"/>
    <n v="1.3043478260869565"/>
  </r>
  <r>
    <s v="R20"/>
    <x v="18"/>
    <x v="0"/>
    <x v="0"/>
    <n v="0"/>
    <s v="F"/>
    <n v="0"/>
    <x v="2"/>
    <n v="0"/>
    <n v="0"/>
  </r>
  <r>
    <s v="R20"/>
    <x v="18"/>
    <x v="15"/>
    <x v="14"/>
    <n v="0"/>
    <s v="AB"/>
    <n v="0"/>
    <x v="2"/>
    <n v="0"/>
    <n v="0"/>
  </r>
  <r>
    <s v="R20"/>
    <x v="18"/>
    <x v="16"/>
    <x v="15"/>
    <n v="0"/>
    <s v="AB"/>
    <n v="0"/>
    <x v="2"/>
    <n v="0"/>
    <n v="0"/>
  </r>
  <r>
    <s v="R20"/>
    <x v="18"/>
    <x v="17"/>
    <x v="16"/>
    <n v="0"/>
    <s v="F"/>
    <n v="0"/>
    <x v="2"/>
    <n v="0"/>
    <n v="0"/>
  </r>
  <r>
    <s v="R20"/>
    <x v="18"/>
    <x v="18"/>
    <x v="17"/>
    <n v="0"/>
    <s v="F"/>
    <n v="0"/>
    <x v="2"/>
    <n v="0"/>
    <n v="0"/>
  </r>
  <r>
    <s v="R20"/>
    <x v="18"/>
    <x v="19"/>
    <x v="18"/>
    <n v="0"/>
    <s v="AB"/>
    <n v="0"/>
    <x v="2"/>
    <n v="0"/>
    <n v="0"/>
  </r>
  <r>
    <s v="R20"/>
    <x v="18"/>
    <x v="20"/>
    <x v="19"/>
    <n v="7"/>
    <s v="C"/>
    <n v="2"/>
    <x v="2"/>
    <n v="1"/>
    <n v="0.60869565217391308"/>
  </r>
  <r>
    <s v="R20"/>
    <x v="18"/>
    <x v="21"/>
    <x v="20"/>
    <n v="8"/>
    <s v="B"/>
    <n v="3"/>
    <x v="2"/>
    <n v="1"/>
    <n v="1.0434782608695652"/>
  </r>
  <r>
    <s v="R20"/>
    <x v="19"/>
    <x v="0"/>
    <x v="0"/>
    <n v="0"/>
    <s v="F"/>
    <n v="0"/>
    <x v="2"/>
    <n v="0"/>
    <n v="0"/>
  </r>
  <r>
    <s v="R20"/>
    <x v="19"/>
    <x v="15"/>
    <x v="14"/>
    <n v="0"/>
    <s v="F"/>
    <n v="0"/>
    <x v="2"/>
    <n v="0"/>
    <n v="0"/>
  </r>
  <r>
    <s v="R20"/>
    <x v="19"/>
    <x v="16"/>
    <x v="15"/>
    <n v="0"/>
    <s v="AB"/>
    <n v="0"/>
    <x v="2"/>
    <n v="0"/>
    <n v="0"/>
  </r>
  <r>
    <s v="R20"/>
    <x v="19"/>
    <x v="17"/>
    <x v="16"/>
    <n v="0"/>
    <s v="F"/>
    <n v="0"/>
    <x v="2"/>
    <n v="0"/>
    <n v="0"/>
  </r>
  <r>
    <s v="R20"/>
    <x v="19"/>
    <x v="18"/>
    <x v="17"/>
    <n v="0"/>
    <s v="F"/>
    <n v="0"/>
    <x v="2"/>
    <n v="0"/>
    <n v="0"/>
  </r>
  <r>
    <s v="R20"/>
    <x v="19"/>
    <x v="19"/>
    <x v="18"/>
    <n v="0"/>
    <s v="F"/>
    <n v="0"/>
    <x v="2"/>
    <n v="0"/>
    <n v="0"/>
  </r>
  <r>
    <s v="R20"/>
    <x v="19"/>
    <x v="20"/>
    <x v="19"/>
    <n v="7"/>
    <s v="C"/>
    <n v="2"/>
    <x v="2"/>
    <n v="1"/>
    <n v="0.60869565217391308"/>
  </r>
  <r>
    <s v="R20"/>
    <x v="19"/>
    <x v="21"/>
    <x v="20"/>
    <n v="9"/>
    <s v="A"/>
    <n v="3"/>
    <x v="2"/>
    <n v="1"/>
    <n v="1.173913043478261"/>
  </r>
  <r>
    <s v="R20"/>
    <x v="20"/>
    <x v="0"/>
    <x v="0"/>
    <n v="0"/>
    <s v="AB"/>
    <n v="0"/>
    <x v="2"/>
    <n v="0"/>
    <n v="0"/>
  </r>
  <r>
    <s v="R20"/>
    <x v="20"/>
    <x v="15"/>
    <x v="14"/>
    <n v="0"/>
    <s v="AB"/>
    <n v="0"/>
    <x v="2"/>
    <n v="0"/>
    <n v="0"/>
  </r>
  <r>
    <s v="R20"/>
    <x v="20"/>
    <x v="16"/>
    <x v="15"/>
    <n v="0"/>
    <s v="AB"/>
    <n v="0"/>
    <x v="2"/>
    <n v="0"/>
    <n v="0"/>
  </r>
  <r>
    <s v="R20"/>
    <x v="20"/>
    <x v="17"/>
    <x v="16"/>
    <n v="0"/>
    <s v="AB"/>
    <n v="0"/>
    <x v="2"/>
    <n v="0"/>
    <n v="0"/>
  </r>
  <r>
    <s v="R20"/>
    <x v="20"/>
    <x v="18"/>
    <x v="17"/>
    <n v="0"/>
    <s v="F"/>
    <n v="0"/>
    <x v="2"/>
    <n v="0"/>
    <n v="0"/>
  </r>
  <r>
    <s v="R20"/>
    <x v="20"/>
    <x v="19"/>
    <x v="18"/>
    <n v="0"/>
    <s v="AB"/>
    <n v="0"/>
    <x v="2"/>
    <n v="0"/>
    <n v="0"/>
  </r>
  <r>
    <s v="R20"/>
    <x v="20"/>
    <x v="20"/>
    <x v="19"/>
    <n v="7"/>
    <s v="C"/>
    <n v="2"/>
    <x v="2"/>
    <n v="1"/>
    <n v="0.60869565217391308"/>
  </r>
  <r>
    <s v="R20"/>
    <x v="20"/>
    <x v="21"/>
    <x v="20"/>
    <n v="8"/>
    <s v="B"/>
    <n v="3"/>
    <x v="2"/>
    <n v="1"/>
    <n v="1.0434782608695652"/>
  </r>
  <r>
    <s v="R20"/>
    <x v="21"/>
    <x v="0"/>
    <x v="0"/>
    <n v="6"/>
    <s v="D"/>
    <n v="3"/>
    <x v="2"/>
    <n v="1"/>
    <n v="0.78260869565217395"/>
  </r>
  <r>
    <s v="R20"/>
    <x v="21"/>
    <x v="15"/>
    <x v="14"/>
    <n v="7"/>
    <s v="C"/>
    <n v="3"/>
    <x v="2"/>
    <n v="1"/>
    <n v="0.91304347826086951"/>
  </r>
  <r>
    <s v="R20"/>
    <x v="21"/>
    <x v="16"/>
    <x v="15"/>
    <n v="6"/>
    <s v="D"/>
    <n v="3"/>
    <x v="2"/>
    <n v="1"/>
    <n v="0.78260869565217395"/>
  </r>
  <r>
    <s v="R20"/>
    <x v="21"/>
    <x v="17"/>
    <x v="16"/>
    <n v="0"/>
    <s v="F"/>
    <n v="0"/>
    <x v="2"/>
    <n v="0"/>
    <n v="0"/>
  </r>
  <r>
    <s v="R20"/>
    <x v="21"/>
    <x v="18"/>
    <x v="17"/>
    <n v="0"/>
    <s v="F"/>
    <n v="0"/>
    <x v="2"/>
    <n v="0"/>
    <n v="0"/>
  </r>
  <r>
    <s v="R20"/>
    <x v="21"/>
    <x v="19"/>
    <x v="18"/>
    <n v="5"/>
    <s v="E"/>
    <n v="3"/>
    <x v="2"/>
    <n v="1"/>
    <n v="0.65217391304347827"/>
  </r>
  <r>
    <s v="R20"/>
    <x v="21"/>
    <x v="20"/>
    <x v="19"/>
    <n v="7"/>
    <s v="C"/>
    <n v="2"/>
    <x v="2"/>
    <n v="1"/>
    <n v="0.60869565217391308"/>
  </r>
  <r>
    <s v="R20"/>
    <x v="21"/>
    <x v="21"/>
    <x v="20"/>
    <n v="9"/>
    <s v="A"/>
    <n v="3"/>
    <x v="2"/>
    <n v="1"/>
    <n v="1.173913043478261"/>
  </r>
  <r>
    <s v="R20"/>
    <x v="22"/>
    <x v="0"/>
    <x v="0"/>
    <n v="7"/>
    <s v="C"/>
    <n v="3"/>
    <x v="2"/>
    <n v="1"/>
    <n v="0.91304347826086951"/>
  </r>
  <r>
    <s v="R20"/>
    <x v="22"/>
    <x v="15"/>
    <x v="14"/>
    <n v="8"/>
    <s v="B"/>
    <n v="3"/>
    <x v="2"/>
    <n v="1"/>
    <n v="1.0434782608695652"/>
  </r>
  <r>
    <s v="R20"/>
    <x v="22"/>
    <x v="16"/>
    <x v="15"/>
    <n v="8"/>
    <s v="B"/>
    <n v="3"/>
    <x v="2"/>
    <n v="1"/>
    <n v="1.0434782608695652"/>
  </r>
  <r>
    <s v="R20"/>
    <x v="22"/>
    <x v="17"/>
    <x v="16"/>
    <n v="7"/>
    <s v="C"/>
    <n v="3"/>
    <x v="2"/>
    <n v="1"/>
    <n v="0.91304347826086951"/>
  </r>
  <r>
    <s v="R20"/>
    <x v="22"/>
    <x v="18"/>
    <x v="17"/>
    <n v="7"/>
    <s v="C"/>
    <n v="3"/>
    <x v="2"/>
    <n v="1"/>
    <n v="0.91304347826086951"/>
  </r>
  <r>
    <s v="R20"/>
    <x v="22"/>
    <x v="19"/>
    <x v="18"/>
    <n v="8"/>
    <s v="B"/>
    <n v="3"/>
    <x v="2"/>
    <n v="1"/>
    <n v="1.0434782608695652"/>
  </r>
  <r>
    <s v="R20"/>
    <x v="22"/>
    <x v="20"/>
    <x v="19"/>
    <n v="7"/>
    <s v="C"/>
    <n v="2"/>
    <x v="2"/>
    <n v="1"/>
    <n v="0.60869565217391308"/>
  </r>
  <r>
    <s v="R20"/>
    <x v="22"/>
    <x v="21"/>
    <x v="20"/>
    <n v="10"/>
    <s v="A+"/>
    <n v="3"/>
    <x v="2"/>
    <n v="1"/>
    <n v="1.3043478260869565"/>
  </r>
  <r>
    <s v="R20"/>
    <x v="23"/>
    <x v="0"/>
    <x v="0"/>
    <n v="7"/>
    <s v="C"/>
    <n v="3"/>
    <x v="3"/>
    <n v="1"/>
    <n v="0.91304347826086951"/>
  </r>
  <r>
    <s v="R20"/>
    <x v="23"/>
    <x v="22"/>
    <x v="7"/>
    <n v="10"/>
    <s v="A+"/>
    <n v="3"/>
    <x v="3"/>
    <n v="1"/>
    <n v="1.3043478260869565"/>
  </r>
  <r>
    <s v="R20"/>
    <x v="23"/>
    <x v="23"/>
    <x v="21"/>
    <n v="6"/>
    <s v="D"/>
    <n v="3"/>
    <x v="3"/>
    <n v="1"/>
    <n v="0.78260869565217395"/>
  </r>
  <r>
    <s v="R20"/>
    <x v="23"/>
    <x v="24"/>
    <x v="22"/>
    <n v="9"/>
    <s v="A"/>
    <n v="3"/>
    <x v="3"/>
    <n v="1"/>
    <n v="1.173913043478261"/>
  </r>
  <r>
    <s v="R20"/>
    <x v="23"/>
    <x v="25"/>
    <x v="23"/>
    <n v="7"/>
    <s v="C"/>
    <n v="3"/>
    <x v="3"/>
    <n v="1"/>
    <n v="0.91304347826086951"/>
  </r>
  <r>
    <s v="R20"/>
    <x v="23"/>
    <x v="26"/>
    <x v="24"/>
    <n v="10"/>
    <s v="A+"/>
    <n v="2"/>
    <x v="3"/>
    <n v="1"/>
    <n v="0.86956521739130432"/>
  </r>
  <r>
    <s v="R20"/>
    <x v="23"/>
    <x v="27"/>
    <x v="25"/>
    <n v="7"/>
    <s v="C"/>
    <n v="3"/>
    <x v="3"/>
    <n v="1"/>
    <n v="0.91304347826086951"/>
  </r>
  <r>
    <s v="R20"/>
    <x v="23"/>
    <x v="28"/>
    <x v="26"/>
    <n v="6"/>
    <s v="D"/>
    <n v="3"/>
    <x v="3"/>
    <n v="1"/>
    <n v="0.78260869565217395"/>
  </r>
  <r>
    <s v="R20"/>
    <x v="24"/>
    <x v="0"/>
    <x v="0"/>
    <n v="0"/>
    <s v="AB"/>
    <n v="0"/>
    <x v="3"/>
    <n v="0"/>
    <n v="0"/>
  </r>
  <r>
    <s v="R20"/>
    <x v="24"/>
    <x v="22"/>
    <x v="7"/>
    <n v="9"/>
    <s v="A"/>
    <n v="3"/>
    <x v="3"/>
    <n v="1"/>
    <n v="1.173913043478261"/>
  </r>
  <r>
    <s v="R20"/>
    <x v="24"/>
    <x v="23"/>
    <x v="21"/>
    <n v="0"/>
    <s v="F"/>
    <n v="0"/>
    <x v="3"/>
    <n v="0"/>
    <n v="0"/>
  </r>
  <r>
    <s v="R20"/>
    <x v="24"/>
    <x v="24"/>
    <x v="22"/>
    <n v="0"/>
    <s v="F"/>
    <n v="0"/>
    <x v="3"/>
    <n v="0"/>
    <n v="0"/>
  </r>
  <r>
    <s v="R20"/>
    <x v="24"/>
    <x v="25"/>
    <x v="23"/>
    <n v="0"/>
    <s v="F"/>
    <n v="0"/>
    <x v="3"/>
    <n v="0"/>
    <n v="0"/>
  </r>
  <r>
    <s v="R20"/>
    <x v="24"/>
    <x v="26"/>
    <x v="24"/>
    <n v="9"/>
    <s v="A"/>
    <n v="2"/>
    <x v="3"/>
    <n v="1"/>
    <n v="0.78260869565217395"/>
  </r>
  <r>
    <s v="R20"/>
    <x v="24"/>
    <x v="27"/>
    <x v="25"/>
    <n v="0"/>
    <s v="F"/>
    <n v="0"/>
    <x v="3"/>
    <n v="0"/>
    <n v="0"/>
  </r>
  <r>
    <s v="R20"/>
    <x v="24"/>
    <x v="28"/>
    <x v="26"/>
    <n v="0"/>
    <s v="F"/>
    <n v="0"/>
    <x v="3"/>
    <n v="0"/>
    <n v="0"/>
  </r>
  <r>
    <s v="R20"/>
    <x v="25"/>
    <x v="0"/>
    <x v="0"/>
    <n v="6"/>
    <s v="D"/>
    <n v="3"/>
    <x v="3"/>
    <n v="1"/>
    <n v="0.78260869565217395"/>
  </r>
  <r>
    <s v="R20"/>
    <x v="25"/>
    <x v="22"/>
    <x v="7"/>
    <n v="10"/>
    <s v="A+"/>
    <n v="3"/>
    <x v="3"/>
    <n v="1"/>
    <n v="1.3043478260869565"/>
  </r>
  <r>
    <s v="R20"/>
    <x v="25"/>
    <x v="23"/>
    <x v="21"/>
    <n v="7"/>
    <s v="C"/>
    <n v="3"/>
    <x v="3"/>
    <n v="1"/>
    <n v="0.91304347826086951"/>
  </r>
  <r>
    <s v="R20"/>
    <x v="25"/>
    <x v="24"/>
    <x v="22"/>
    <n v="8"/>
    <s v="B"/>
    <n v="3"/>
    <x v="3"/>
    <n v="1"/>
    <n v="1.0434782608695652"/>
  </r>
  <r>
    <s v="R20"/>
    <x v="25"/>
    <x v="25"/>
    <x v="23"/>
    <n v="8"/>
    <s v="B"/>
    <n v="3"/>
    <x v="3"/>
    <n v="1"/>
    <n v="1.0434782608695652"/>
  </r>
  <r>
    <s v="R20"/>
    <x v="25"/>
    <x v="26"/>
    <x v="24"/>
    <n v="10"/>
    <s v="A+"/>
    <n v="2"/>
    <x v="3"/>
    <n v="1"/>
    <n v="0.86956521739130432"/>
  </r>
  <r>
    <s v="R20"/>
    <x v="25"/>
    <x v="27"/>
    <x v="25"/>
    <n v="7"/>
    <s v="C"/>
    <n v="3"/>
    <x v="3"/>
    <n v="1"/>
    <n v="0.91304347826086951"/>
  </r>
  <r>
    <s v="R20"/>
    <x v="25"/>
    <x v="28"/>
    <x v="26"/>
    <n v="8"/>
    <s v="B"/>
    <n v="3"/>
    <x v="3"/>
    <n v="1"/>
    <n v="1.0434782608695652"/>
  </r>
  <r>
    <s v="R20"/>
    <x v="26"/>
    <x v="0"/>
    <x v="0"/>
    <n v="8"/>
    <s v="B"/>
    <n v="3"/>
    <x v="3"/>
    <n v="1"/>
    <n v="1.0434782608695652"/>
  </r>
  <r>
    <s v="R20"/>
    <x v="26"/>
    <x v="22"/>
    <x v="7"/>
    <n v="10"/>
    <s v="A+"/>
    <n v="3"/>
    <x v="3"/>
    <n v="1"/>
    <n v="1.3043478260869565"/>
  </r>
  <r>
    <s v="R20"/>
    <x v="26"/>
    <x v="23"/>
    <x v="21"/>
    <n v="6"/>
    <s v="D"/>
    <n v="3"/>
    <x v="3"/>
    <n v="1"/>
    <n v="0.78260869565217395"/>
  </r>
  <r>
    <s v="R20"/>
    <x v="26"/>
    <x v="24"/>
    <x v="22"/>
    <n v="7"/>
    <s v="C"/>
    <n v="3"/>
    <x v="3"/>
    <n v="1"/>
    <n v="0.91304347826086951"/>
  </r>
  <r>
    <s v="R20"/>
    <x v="26"/>
    <x v="25"/>
    <x v="23"/>
    <n v="7"/>
    <s v="C"/>
    <n v="3"/>
    <x v="3"/>
    <n v="1"/>
    <n v="0.91304347826086951"/>
  </r>
  <r>
    <s v="R20"/>
    <x v="26"/>
    <x v="26"/>
    <x v="24"/>
    <n v="10"/>
    <s v="A+"/>
    <n v="2"/>
    <x v="3"/>
    <n v="1"/>
    <n v="0.86956521739130432"/>
  </r>
  <r>
    <s v="R20"/>
    <x v="26"/>
    <x v="27"/>
    <x v="25"/>
    <n v="9"/>
    <s v="A"/>
    <n v="3"/>
    <x v="3"/>
    <n v="1"/>
    <n v="1.173913043478261"/>
  </r>
  <r>
    <s v="R20"/>
    <x v="26"/>
    <x v="28"/>
    <x v="26"/>
    <n v="6"/>
    <s v="D"/>
    <n v="3"/>
    <x v="3"/>
    <n v="1"/>
    <n v="0.78260869565217395"/>
  </r>
  <r>
    <s v="R20"/>
    <x v="27"/>
    <x v="0"/>
    <x v="0"/>
    <n v="6"/>
    <s v="D"/>
    <n v="3"/>
    <x v="3"/>
    <n v="1"/>
    <n v="0.78260869565217395"/>
  </r>
  <r>
    <s v="R20"/>
    <x v="27"/>
    <x v="22"/>
    <x v="7"/>
    <n v="10"/>
    <s v="A+"/>
    <n v="3"/>
    <x v="3"/>
    <n v="1"/>
    <n v="1.3043478260869565"/>
  </r>
  <r>
    <s v="R20"/>
    <x v="27"/>
    <x v="23"/>
    <x v="21"/>
    <n v="0"/>
    <s v="F"/>
    <n v="0"/>
    <x v="3"/>
    <n v="0"/>
    <n v="0"/>
  </r>
  <r>
    <s v="R20"/>
    <x v="27"/>
    <x v="24"/>
    <x v="22"/>
    <n v="0"/>
    <s v="F"/>
    <n v="0"/>
    <x v="3"/>
    <n v="0"/>
    <n v="0"/>
  </r>
  <r>
    <s v="R20"/>
    <x v="27"/>
    <x v="25"/>
    <x v="23"/>
    <n v="0"/>
    <s v="F"/>
    <n v="0"/>
    <x v="3"/>
    <n v="0"/>
    <n v="0"/>
  </r>
  <r>
    <s v="R20"/>
    <x v="27"/>
    <x v="26"/>
    <x v="24"/>
    <n v="10"/>
    <s v="A+"/>
    <n v="2"/>
    <x v="3"/>
    <n v="1"/>
    <n v="0.86956521739130432"/>
  </r>
  <r>
    <s v="R20"/>
    <x v="27"/>
    <x v="27"/>
    <x v="25"/>
    <n v="0"/>
    <s v="F"/>
    <n v="0"/>
    <x v="3"/>
    <n v="0"/>
    <n v="0"/>
  </r>
  <r>
    <s v="R20"/>
    <x v="27"/>
    <x v="28"/>
    <x v="26"/>
    <n v="0"/>
    <s v="F"/>
    <n v="0"/>
    <x v="3"/>
    <n v="0"/>
    <n v="0"/>
  </r>
  <r>
    <s v="R20"/>
    <x v="28"/>
    <x v="0"/>
    <x v="0"/>
    <n v="7"/>
    <s v="C"/>
    <n v="3"/>
    <x v="3"/>
    <n v="1"/>
    <n v="0.91304347826086951"/>
  </r>
  <r>
    <s v="R20"/>
    <x v="28"/>
    <x v="22"/>
    <x v="7"/>
    <n v="10"/>
    <s v="A+"/>
    <n v="3"/>
    <x v="3"/>
    <n v="1"/>
    <n v="1.3043478260869565"/>
  </r>
  <r>
    <s v="R20"/>
    <x v="28"/>
    <x v="23"/>
    <x v="21"/>
    <n v="5"/>
    <s v="E"/>
    <n v="3"/>
    <x v="3"/>
    <n v="1"/>
    <n v="0.65217391304347827"/>
  </r>
  <r>
    <s v="R20"/>
    <x v="28"/>
    <x v="24"/>
    <x v="22"/>
    <n v="6"/>
    <s v="D"/>
    <n v="3"/>
    <x v="3"/>
    <n v="1"/>
    <n v="0.78260869565217395"/>
  </r>
  <r>
    <s v="R20"/>
    <x v="28"/>
    <x v="25"/>
    <x v="23"/>
    <n v="7"/>
    <s v="C"/>
    <n v="3"/>
    <x v="3"/>
    <n v="1"/>
    <n v="0.91304347826086951"/>
  </r>
  <r>
    <s v="R20"/>
    <x v="28"/>
    <x v="26"/>
    <x v="24"/>
    <n v="10"/>
    <s v="A+"/>
    <n v="2"/>
    <x v="3"/>
    <n v="1"/>
    <n v="0.86956521739130432"/>
  </r>
  <r>
    <s v="R20"/>
    <x v="28"/>
    <x v="27"/>
    <x v="25"/>
    <n v="6"/>
    <s v="D"/>
    <n v="3"/>
    <x v="3"/>
    <n v="1"/>
    <n v="0.78260869565217395"/>
  </r>
  <r>
    <s v="R20"/>
    <x v="28"/>
    <x v="28"/>
    <x v="26"/>
    <n v="7"/>
    <s v="C"/>
    <n v="3"/>
    <x v="3"/>
    <n v="1"/>
    <n v="0.91304347826086951"/>
  </r>
  <r>
    <s v="R20"/>
    <x v="29"/>
    <x v="0"/>
    <x v="0"/>
    <n v="6"/>
    <s v="D"/>
    <n v="3"/>
    <x v="3"/>
    <n v="1"/>
    <n v="0.78260869565217395"/>
  </r>
  <r>
    <s v="R20"/>
    <x v="29"/>
    <x v="22"/>
    <x v="7"/>
    <n v="10"/>
    <s v="A+"/>
    <n v="3"/>
    <x v="3"/>
    <n v="1"/>
    <n v="1.3043478260869565"/>
  </r>
  <r>
    <s v="R20"/>
    <x v="29"/>
    <x v="23"/>
    <x v="21"/>
    <n v="0"/>
    <s v="F"/>
    <n v="0"/>
    <x v="3"/>
    <n v="0"/>
    <n v="0"/>
  </r>
  <r>
    <s v="R20"/>
    <x v="29"/>
    <x v="24"/>
    <x v="22"/>
    <n v="6"/>
    <s v="D"/>
    <n v="3"/>
    <x v="3"/>
    <n v="1"/>
    <n v="0.78260869565217395"/>
  </r>
  <r>
    <s v="R20"/>
    <x v="29"/>
    <x v="25"/>
    <x v="23"/>
    <n v="0"/>
    <s v="F"/>
    <n v="0"/>
    <x v="3"/>
    <n v="0"/>
    <n v="0"/>
  </r>
  <r>
    <s v="R20"/>
    <x v="29"/>
    <x v="26"/>
    <x v="24"/>
    <n v="10"/>
    <s v="A+"/>
    <n v="2"/>
    <x v="3"/>
    <n v="1"/>
    <n v="0.86956521739130432"/>
  </r>
  <r>
    <s v="R20"/>
    <x v="29"/>
    <x v="27"/>
    <x v="25"/>
    <n v="0"/>
    <s v="F"/>
    <n v="0"/>
    <x v="3"/>
    <n v="0"/>
    <n v="0"/>
  </r>
  <r>
    <s v="R20"/>
    <x v="29"/>
    <x v="28"/>
    <x v="26"/>
    <n v="0"/>
    <s v="F"/>
    <n v="0"/>
    <x v="3"/>
    <n v="0"/>
    <n v="0"/>
  </r>
  <r>
    <s v="R20"/>
    <x v="30"/>
    <x v="0"/>
    <x v="0"/>
    <n v="6"/>
    <s v="D"/>
    <n v="3"/>
    <x v="3"/>
    <n v="1"/>
    <n v="0.78260869565217395"/>
  </r>
  <r>
    <s v="R20"/>
    <x v="30"/>
    <x v="22"/>
    <x v="7"/>
    <n v="10"/>
    <s v="A+"/>
    <n v="3"/>
    <x v="3"/>
    <n v="1"/>
    <n v="1.3043478260869565"/>
  </r>
  <r>
    <s v="R20"/>
    <x v="30"/>
    <x v="23"/>
    <x v="21"/>
    <n v="0"/>
    <s v="F"/>
    <n v="0"/>
    <x v="3"/>
    <n v="0"/>
    <n v="0"/>
  </r>
  <r>
    <s v="R20"/>
    <x v="30"/>
    <x v="24"/>
    <x v="22"/>
    <n v="0"/>
    <s v="F"/>
    <n v="0"/>
    <x v="3"/>
    <n v="0"/>
    <n v="0"/>
  </r>
  <r>
    <s v="R20"/>
    <x v="30"/>
    <x v="25"/>
    <x v="23"/>
    <n v="5"/>
    <s v="E"/>
    <n v="3"/>
    <x v="3"/>
    <n v="1"/>
    <n v="0.65217391304347827"/>
  </r>
  <r>
    <s v="R20"/>
    <x v="30"/>
    <x v="26"/>
    <x v="24"/>
    <n v="10"/>
    <s v="A+"/>
    <n v="2"/>
    <x v="3"/>
    <n v="1"/>
    <n v="0.86956521739130432"/>
  </r>
  <r>
    <s v="R20"/>
    <x v="30"/>
    <x v="27"/>
    <x v="25"/>
    <n v="0"/>
    <s v="F"/>
    <n v="0"/>
    <x v="3"/>
    <n v="0"/>
    <n v="0"/>
  </r>
  <r>
    <s v="R20"/>
    <x v="30"/>
    <x v="28"/>
    <x v="26"/>
    <n v="0"/>
    <s v="F"/>
    <n v="0"/>
    <x v="3"/>
    <n v="0"/>
    <n v="0"/>
  </r>
  <r>
    <s v="R20"/>
    <x v="31"/>
    <x v="0"/>
    <x v="0"/>
    <n v="6"/>
    <s v="D"/>
    <n v="3"/>
    <x v="3"/>
    <n v="1"/>
    <n v="0.78260869565217395"/>
  </r>
  <r>
    <s v="R20"/>
    <x v="31"/>
    <x v="22"/>
    <x v="7"/>
    <n v="10"/>
    <s v="A+"/>
    <n v="3"/>
    <x v="3"/>
    <n v="1"/>
    <n v="1.3043478260869565"/>
  </r>
  <r>
    <s v="R20"/>
    <x v="31"/>
    <x v="23"/>
    <x v="21"/>
    <n v="6"/>
    <s v="D"/>
    <n v="3"/>
    <x v="3"/>
    <n v="1"/>
    <n v="0.78260869565217395"/>
  </r>
  <r>
    <s v="R20"/>
    <x v="31"/>
    <x v="24"/>
    <x v="22"/>
    <n v="7"/>
    <s v="C"/>
    <n v="3"/>
    <x v="3"/>
    <n v="1"/>
    <n v="0.91304347826086951"/>
  </r>
  <r>
    <s v="R20"/>
    <x v="31"/>
    <x v="25"/>
    <x v="23"/>
    <n v="6"/>
    <s v="D"/>
    <n v="3"/>
    <x v="3"/>
    <n v="1"/>
    <n v="0.78260869565217395"/>
  </r>
  <r>
    <s v="R20"/>
    <x v="31"/>
    <x v="26"/>
    <x v="24"/>
    <n v="10"/>
    <s v="A+"/>
    <n v="2"/>
    <x v="3"/>
    <n v="1"/>
    <n v="0.86956521739130432"/>
  </r>
  <r>
    <s v="R20"/>
    <x v="31"/>
    <x v="27"/>
    <x v="25"/>
    <n v="6"/>
    <s v="D"/>
    <n v="3"/>
    <x v="3"/>
    <n v="1"/>
    <n v="0.78260869565217395"/>
  </r>
  <r>
    <s v="R20"/>
    <x v="31"/>
    <x v="28"/>
    <x v="26"/>
    <n v="0"/>
    <s v="F"/>
    <n v="0"/>
    <x v="3"/>
    <n v="0"/>
    <n v="0"/>
  </r>
  <r>
    <s v="R20"/>
    <x v="32"/>
    <x v="0"/>
    <x v="0"/>
    <n v="8"/>
    <s v="B"/>
    <n v="3"/>
    <x v="3"/>
    <n v="1"/>
    <n v="1.0434782608695652"/>
  </r>
  <r>
    <s v="R20"/>
    <x v="32"/>
    <x v="22"/>
    <x v="7"/>
    <n v="10"/>
    <s v="A+"/>
    <n v="3"/>
    <x v="3"/>
    <n v="1"/>
    <n v="1.3043478260869565"/>
  </r>
  <r>
    <s v="R20"/>
    <x v="32"/>
    <x v="23"/>
    <x v="21"/>
    <n v="6"/>
    <s v="D"/>
    <n v="3"/>
    <x v="3"/>
    <n v="1"/>
    <n v="0.78260869565217395"/>
  </r>
  <r>
    <s v="R20"/>
    <x v="32"/>
    <x v="24"/>
    <x v="22"/>
    <n v="7"/>
    <s v="C"/>
    <n v="3"/>
    <x v="3"/>
    <n v="1"/>
    <n v="0.91304347826086951"/>
  </r>
  <r>
    <s v="R20"/>
    <x v="32"/>
    <x v="25"/>
    <x v="23"/>
    <n v="8"/>
    <s v="B"/>
    <n v="3"/>
    <x v="3"/>
    <n v="1"/>
    <n v="1.0434782608695652"/>
  </r>
  <r>
    <s v="R20"/>
    <x v="32"/>
    <x v="26"/>
    <x v="24"/>
    <n v="10"/>
    <s v="A+"/>
    <n v="2"/>
    <x v="3"/>
    <n v="1"/>
    <n v="0.86956521739130432"/>
  </r>
  <r>
    <s v="R20"/>
    <x v="32"/>
    <x v="27"/>
    <x v="25"/>
    <n v="5"/>
    <s v="E"/>
    <n v="3"/>
    <x v="3"/>
    <n v="1"/>
    <n v="0.65217391304347827"/>
  </r>
  <r>
    <s v="R20"/>
    <x v="32"/>
    <x v="28"/>
    <x v="26"/>
    <n v="6"/>
    <s v="D"/>
    <n v="3"/>
    <x v="3"/>
    <n v="1"/>
    <n v="0.78260869565217395"/>
  </r>
  <r>
    <s v="R20"/>
    <x v="33"/>
    <x v="0"/>
    <x v="0"/>
    <n v="7"/>
    <s v="C"/>
    <n v="3"/>
    <x v="3"/>
    <n v="1"/>
    <n v="0.91304347826086951"/>
  </r>
  <r>
    <s v="R20"/>
    <x v="33"/>
    <x v="22"/>
    <x v="7"/>
    <n v="10"/>
    <s v="A+"/>
    <n v="3"/>
    <x v="3"/>
    <n v="1"/>
    <n v="1.3043478260869565"/>
  </r>
  <r>
    <s v="R20"/>
    <x v="33"/>
    <x v="23"/>
    <x v="21"/>
    <n v="6"/>
    <s v="D"/>
    <n v="3"/>
    <x v="3"/>
    <n v="1"/>
    <n v="0.78260869565217395"/>
  </r>
  <r>
    <s v="R20"/>
    <x v="33"/>
    <x v="24"/>
    <x v="22"/>
    <n v="7"/>
    <s v="C"/>
    <n v="3"/>
    <x v="3"/>
    <n v="1"/>
    <n v="0.91304347826086951"/>
  </r>
  <r>
    <s v="R20"/>
    <x v="33"/>
    <x v="25"/>
    <x v="23"/>
    <n v="7"/>
    <s v="C"/>
    <n v="3"/>
    <x v="3"/>
    <n v="1"/>
    <n v="0.91304347826086951"/>
  </r>
  <r>
    <s v="R20"/>
    <x v="33"/>
    <x v="26"/>
    <x v="24"/>
    <n v="10"/>
    <s v="A+"/>
    <n v="2"/>
    <x v="3"/>
    <n v="1"/>
    <n v="0.86956521739130432"/>
  </r>
  <r>
    <s v="R20"/>
    <x v="33"/>
    <x v="27"/>
    <x v="25"/>
    <n v="6"/>
    <s v="D"/>
    <n v="3"/>
    <x v="3"/>
    <n v="1"/>
    <n v="0.78260869565217395"/>
  </r>
  <r>
    <s v="R20"/>
    <x v="33"/>
    <x v="28"/>
    <x v="26"/>
    <n v="8"/>
    <s v="B"/>
    <n v="3"/>
    <x v="3"/>
    <n v="1"/>
    <n v="1.0434782608695652"/>
  </r>
  <r>
    <s v="R20"/>
    <x v="34"/>
    <x v="0"/>
    <x v="0"/>
    <n v="6"/>
    <s v="D"/>
    <n v="3"/>
    <x v="3"/>
    <n v="1"/>
    <n v="0.78260869565217395"/>
  </r>
  <r>
    <s v="R20"/>
    <x v="34"/>
    <x v="22"/>
    <x v="7"/>
    <n v="10"/>
    <s v="A+"/>
    <n v="3"/>
    <x v="3"/>
    <n v="1"/>
    <n v="1.3043478260869565"/>
  </r>
  <r>
    <s v="R20"/>
    <x v="34"/>
    <x v="23"/>
    <x v="21"/>
    <n v="0"/>
    <s v="F"/>
    <n v="0"/>
    <x v="3"/>
    <n v="0"/>
    <n v="0"/>
  </r>
  <r>
    <s v="R20"/>
    <x v="34"/>
    <x v="24"/>
    <x v="22"/>
    <n v="5"/>
    <s v="E"/>
    <n v="3"/>
    <x v="3"/>
    <n v="1"/>
    <n v="0.65217391304347827"/>
  </r>
  <r>
    <s v="R20"/>
    <x v="34"/>
    <x v="25"/>
    <x v="23"/>
    <n v="5"/>
    <s v="E"/>
    <n v="3"/>
    <x v="3"/>
    <n v="1"/>
    <n v="0.65217391304347827"/>
  </r>
  <r>
    <s v="R20"/>
    <x v="34"/>
    <x v="26"/>
    <x v="24"/>
    <n v="10"/>
    <s v="A+"/>
    <n v="2"/>
    <x v="3"/>
    <n v="1"/>
    <n v="0.86956521739130432"/>
  </r>
  <r>
    <s v="R20"/>
    <x v="34"/>
    <x v="27"/>
    <x v="25"/>
    <n v="6"/>
    <s v="D"/>
    <n v="3"/>
    <x v="3"/>
    <n v="1"/>
    <n v="0.78260869565217395"/>
  </r>
  <r>
    <s v="R20"/>
    <x v="34"/>
    <x v="28"/>
    <x v="26"/>
    <n v="0"/>
    <s v="F"/>
    <n v="0"/>
    <x v="3"/>
    <n v="0"/>
    <n v="0"/>
  </r>
  <r>
    <s v="R20"/>
    <x v="35"/>
    <x v="0"/>
    <x v="0"/>
    <n v="7"/>
    <s v="C"/>
    <n v="3"/>
    <x v="3"/>
    <n v="1"/>
    <n v="0.91304347826086951"/>
  </r>
  <r>
    <s v="R20"/>
    <x v="35"/>
    <x v="22"/>
    <x v="7"/>
    <n v="10"/>
    <s v="A+"/>
    <n v="3"/>
    <x v="3"/>
    <n v="1"/>
    <n v="1.3043478260869565"/>
  </r>
  <r>
    <s v="R20"/>
    <x v="35"/>
    <x v="23"/>
    <x v="21"/>
    <n v="7"/>
    <s v="C"/>
    <n v="3"/>
    <x v="3"/>
    <n v="1"/>
    <n v="0.91304347826086951"/>
  </r>
  <r>
    <s v="R20"/>
    <x v="35"/>
    <x v="24"/>
    <x v="22"/>
    <n v="8"/>
    <s v="B"/>
    <n v="3"/>
    <x v="3"/>
    <n v="1"/>
    <n v="1.0434782608695652"/>
  </r>
  <r>
    <s v="R20"/>
    <x v="35"/>
    <x v="25"/>
    <x v="23"/>
    <n v="6"/>
    <s v="D"/>
    <n v="3"/>
    <x v="3"/>
    <n v="1"/>
    <n v="0.78260869565217395"/>
  </r>
  <r>
    <s v="R20"/>
    <x v="35"/>
    <x v="26"/>
    <x v="24"/>
    <n v="10"/>
    <s v="A+"/>
    <n v="2"/>
    <x v="3"/>
    <n v="1"/>
    <n v="0.86956521739130432"/>
  </r>
  <r>
    <s v="R20"/>
    <x v="35"/>
    <x v="27"/>
    <x v="25"/>
    <n v="6"/>
    <s v="D"/>
    <n v="3"/>
    <x v="3"/>
    <n v="1"/>
    <n v="0.78260869565217395"/>
  </r>
  <r>
    <s v="R20"/>
    <x v="35"/>
    <x v="28"/>
    <x v="26"/>
    <n v="6"/>
    <s v="D"/>
    <n v="3"/>
    <x v="3"/>
    <n v="1"/>
    <n v="0.78260869565217395"/>
  </r>
  <r>
    <s v="R20"/>
    <x v="36"/>
    <x v="0"/>
    <x v="0"/>
    <n v="9"/>
    <s v="A"/>
    <n v="3"/>
    <x v="3"/>
    <n v="1"/>
    <n v="1.173913043478261"/>
  </r>
  <r>
    <s v="R20"/>
    <x v="36"/>
    <x v="22"/>
    <x v="7"/>
    <n v="10"/>
    <s v="A+"/>
    <n v="3"/>
    <x v="3"/>
    <n v="1"/>
    <n v="1.3043478260869565"/>
  </r>
  <r>
    <s v="R20"/>
    <x v="36"/>
    <x v="23"/>
    <x v="21"/>
    <n v="7"/>
    <s v="C"/>
    <n v="3"/>
    <x v="3"/>
    <n v="1"/>
    <n v="0.91304347826086951"/>
  </r>
  <r>
    <s v="R20"/>
    <x v="36"/>
    <x v="24"/>
    <x v="22"/>
    <n v="7"/>
    <s v="C"/>
    <n v="3"/>
    <x v="3"/>
    <n v="1"/>
    <n v="0.91304347826086951"/>
  </r>
  <r>
    <s v="R20"/>
    <x v="36"/>
    <x v="25"/>
    <x v="23"/>
    <n v="9"/>
    <s v="A"/>
    <n v="3"/>
    <x v="3"/>
    <n v="1"/>
    <n v="1.173913043478261"/>
  </r>
  <r>
    <s v="R20"/>
    <x v="36"/>
    <x v="26"/>
    <x v="24"/>
    <n v="10"/>
    <s v="A+"/>
    <n v="2"/>
    <x v="3"/>
    <n v="1"/>
    <n v="0.86956521739130432"/>
  </r>
  <r>
    <s v="R20"/>
    <x v="36"/>
    <x v="27"/>
    <x v="25"/>
    <n v="7"/>
    <s v="C"/>
    <n v="3"/>
    <x v="3"/>
    <n v="1"/>
    <n v="0.91304347826086951"/>
  </r>
  <r>
    <s v="R20"/>
    <x v="36"/>
    <x v="28"/>
    <x v="26"/>
    <n v="9"/>
    <s v="A"/>
    <n v="3"/>
    <x v="3"/>
    <n v="1"/>
    <n v="1.173913043478261"/>
  </r>
  <r>
    <s v="R20"/>
    <x v="37"/>
    <x v="0"/>
    <x v="0"/>
    <n v="7"/>
    <s v="C"/>
    <n v="3"/>
    <x v="3"/>
    <n v="1"/>
    <n v="0.91304347826086951"/>
  </r>
  <r>
    <s v="R20"/>
    <x v="37"/>
    <x v="22"/>
    <x v="7"/>
    <n v="10"/>
    <s v="A+"/>
    <n v="3"/>
    <x v="3"/>
    <n v="1"/>
    <n v="1.3043478260869565"/>
  </r>
  <r>
    <s v="R20"/>
    <x v="37"/>
    <x v="23"/>
    <x v="21"/>
    <n v="7"/>
    <s v="C"/>
    <n v="3"/>
    <x v="3"/>
    <n v="1"/>
    <n v="0.91304347826086951"/>
  </r>
  <r>
    <s v="R20"/>
    <x v="37"/>
    <x v="24"/>
    <x v="22"/>
    <n v="8"/>
    <s v="B"/>
    <n v="3"/>
    <x v="3"/>
    <n v="1"/>
    <n v="1.0434782608695652"/>
  </r>
  <r>
    <s v="R20"/>
    <x v="37"/>
    <x v="25"/>
    <x v="23"/>
    <n v="8"/>
    <s v="B"/>
    <n v="3"/>
    <x v="3"/>
    <n v="1"/>
    <n v="1.0434782608695652"/>
  </r>
  <r>
    <s v="R20"/>
    <x v="37"/>
    <x v="26"/>
    <x v="24"/>
    <n v="10"/>
    <s v="A+"/>
    <n v="2"/>
    <x v="3"/>
    <n v="1"/>
    <n v="0.86956521739130432"/>
  </r>
  <r>
    <s v="R20"/>
    <x v="37"/>
    <x v="27"/>
    <x v="25"/>
    <n v="7"/>
    <s v="C"/>
    <n v="3"/>
    <x v="3"/>
    <n v="1"/>
    <n v="0.91304347826086951"/>
  </r>
  <r>
    <s v="R20"/>
    <x v="37"/>
    <x v="28"/>
    <x v="26"/>
    <n v="8"/>
    <s v="B"/>
    <n v="3"/>
    <x v="3"/>
    <n v="1"/>
    <n v="1.0434782608695652"/>
  </r>
  <r>
    <s v="R20"/>
    <x v="38"/>
    <x v="0"/>
    <x v="0"/>
    <n v="8"/>
    <s v="B"/>
    <n v="3"/>
    <x v="3"/>
    <n v="1"/>
    <n v="1.0434782608695652"/>
  </r>
  <r>
    <s v="R20"/>
    <x v="38"/>
    <x v="22"/>
    <x v="7"/>
    <n v="10"/>
    <s v="A+"/>
    <n v="3"/>
    <x v="3"/>
    <n v="1"/>
    <n v="1.3043478260869565"/>
  </r>
  <r>
    <s v="R20"/>
    <x v="38"/>
    <x v="23"/>
    <x v="21"/>
    <n v="0"/>
    <s v="F"/>
    <n v="0"/>
    <x v="3"/>
    <n v="0"/>
    <n v="0"/>
  </r>
  <r>
    <s v="R20"/>
    <x v="38"/>
    <x v="24"/>
    <x v="22"/>
    <n v="7"/>
    <s v="C"/>
    <n v="3"/>
    <x v="3"/>
    <n v="1"/>
    <n v="0.91304347826086951"/>
  </r>
  <r>
    <s v="R20"/>
    <x v="38"/>
    <x v="25"/>
    <x v="23"/>
    <n v="6"/>
    <s v="D"/>
    <n v="3"/>
    <x v="3"/>
    <n v="1"/>
    <n v="0.78260869565217395"/>
  </r>
  <r>
    <s v="R20"/>
    <x v="38"/>
    <x v="26"/>
    <x v="24"/>
    <n v="10"/>
    <s v="A+"/>
    <n v="2"/>
    <x v="3"/>
    <n v="1"/>
    <n v="0.86956521739130432"/>
  </r>
  <r>
    <s v="R20"/>
    <x v="38"/>
    <x v="27"/>
    <x v="25"/>
    <n v="5"/>
    <s v="E"/>
    <n v="3"/>
    <x v="3"/>
    <n v="1"/>
    <n v="0.65217391304347827"/>
  </r>
  <r>
    <s v="R20"/>
    <x v="38"/>
    <x v="28"/>
    <x v="26"/>
    <n v="6"/>
    <s v="D"/>
    <n v="3"/>
    <x v="3"/>
    <n v="1"/>
    <n v="0.78260869565217395"/>
  </r>
  <r>
    <s v="R20"/>
    <x v="39"/>
    <x v="0"/>
    <x v="0"/>
    <n v="7"/>
    <s v="C"/>
    <n v="3"/>
    <x v="3"/>
    <n v="1"/>
    <n v="0.91304347826086951"/>
  </r>
  <r>
    <s v="R20"/>
    <x v="39"/>
    <x v="22"/>
    <x v="7"/>
    <n v="10"/>
    <s v="A+"/>
    <n v="3"/>
    <x v="3"/>
    <n v="1"/>
    <n v="1.3043478260869565"/>
  </r>
  <r>
    <s v="R20"/>
    <x v="39"/>
    <x v="23"/>
    <x v="21"/>
    <n v="7"/>
    <s v="C"/>
    <n v="3"/>
    <x v="3"/>
    <n v="1"/>
    <n v="0.91304347826086951"/>
  </r>
  <r>
    <s v="R20"/>
    <x v="39"/>
    <x v="24"/>
    <x v="22"/>
    <n v="8"/>
    <s v="B"/>
    <n v="3"/>
    <x v="3"/>
    <n v="1"/>
    <n v="1.0434782608695652"/>
  </r>
  <r>
    <s v="R20"/>
    <x v="39"/>
    <x v="25"/>
    <x v="23"/>
    <n v="6"/>
    <s v="D"/>
    <n v="3"/>
    <x v="3"/>
    <n v="1"/>
    <n v="0.78260869565217395"/>
  </r>
  <r>
    <s v="R20"/>
    <x v="39"/>
    <x v="26"/>
    <x v="24"/>
    <n v="10"/>
    <s v="A+"/>
    <n v="2"/>
    <x v="3"/>
    <n v="1"/>
    <n v="0.86956521739130432"/>
  </r>
  <r>
    <s v="R20"/>
    <x v="39"/>
    <x v="27"/>
    <x v="25"/>
    <n v="7"/>
    <s v="C"/>
    <n v="3"/>
    <x v="3"/>
    <n v="1"/>
    <n v="0.91304347826086951"/>
  </r>
  <r>
    <s v="R20"/>
    <x v="39"/>
    <x v="28"/>
    <x v="26"/>
    <n v="0"/>
    <s v="F"/>
    <n v="0"/>
    <x v="3"/>
    <n v="0"/>
    <n v="0"/>
  </r>
  <r>
    <s v="R20"/>
    <x v="40"/>
    <x v="0"/>
    <x v="0"/>
    <n v="6"/>
    <s v="D"/>
    <n v="3"/>
    <x v="3"/>
    <n v="1"/>
    <n v="0.78260869565217395"/>
  </r>
  <r>
    <s v="R20"/>
    <x v="40"/>
    <x v="22"/>
    <x v="7"/>
    <n v="10"/>
    <s v="A+"/>
    <n v="3"/>
    <x v="3"/>
    <n v="1"/>
    <n v="1.3043478260869565"/>
  </r>
  <r>
    <s v="R20"/>
    <x v="40"/>
    <x v="23"/>
    <x v="21"/>
    <n v="5"/>
    <s v="E"/>
    <n v="3"/>
    <x v="3"/>
    <n v="1"/>
    <n v="0.65217391304347827"/>
  </r>
  <r>
    <s v="R20"/>
    <x v="40"/>
    <x v="24"/>
    <x v="22"/>
    <n v="0"/>
    <s v="F"/>
    <n v="0"/>
    <x v="3"/>
    <n v="0"/>
    <n v="0"/>
  </r>
  <r>
    <s v="R20"/>
    <x v="40"/>
    <x v="25"/>
    <x v="23"/>
    <n v="7"/>
    <s v="C"/>
    <n v="3"/>
    <x v="3"/>
    <n v="1"/>
    <n v="0.91304347826086951"/>
  </r>
  <r>
    <s v="R20"/>
    <x v="40"/>
    <x v="26"/>
    <x v="24"/>
    <n v="10"/>
    <s v="A+"/>
    <n v="2"/>
    <x v="3"/>
    <n v="1"/>
    <n v="0.86956521739130432"/>
  </r>
  <r>
    <s v="R20"/>
    <x v="40"/>
    <x v="27"/>
    <x v="25"/>
    <n v="5"/>
    <s v="E"/>
    <n v="3"/>
    <x v="3"/>
    <n v="1"/>
    <n v="0.65217391304347827"/>
  </r>
  <r>
    <s v="R20"/>
    <x v="40"/>
    <x v="28"/>
    <x v="26"/>
    <n v="7"/>
    <s v="C"/>
    <n v="3"/>
    <x v="3"/>
    <n v="1"/>
    <n v="0.91304347826086951"/>
  </r>
  <r>
    <s v="R20"/>
    <x v="41"/>
    <x v="0"/>
    <x v="0"/>
    <n v="7"/>
    <s v="C"/>
    <n v="3"/>
    <x v="3"/>
    <n v="1"/>
    <n v="0.91304347826086951"/>
  </r>
  <r>
    <s v="R20"/>
    <x v="41"/>
    <x v="22"/>
    <x v="7"/>
    <n v="10"/>
    <s v="A+"/>
    <n v="3"/>
    <x v="3"/>
    <n v="1"/>
    <n v="1.3043478260869565"/>
  </r>
  <r>
    <s v="R20"/>
    <x v="41"/>
    <x v="23"/>
    <x v="21"/>
    <n v="6"/>
    <s v="D"/>
    <n v="3"/>
    <x v="3"/>
    <n v="1"/>
    <n v="0.78260869565217395"/>
  </r>
  <r>
    <s v="R20"/>
    <x v="41"/>
    <x v="24"/>
    <x v="22"/>
    <n v="8"/>
    <s v="B"/>
    <n v="3"/>
    <x v="3"/>
    <n v="1"/>
    <n v="1.0434782608695652"/>
  </r>
  <r>
    <s v="R20"/>
    <x v="41"/>
    <x v="25"/>
    <x v="23"/>
    <n v="7"/>
    <s v="C"/>
    <n v="3"/>
    <x v="3"/>
    <n v="1"/>
    <n v="0.91304347826086951"/>
  </r>
  <r>
    <s v="R20"/>
    <x v="41"/>
    <x v="26"/>
    <x v="24"/>
    <n v="10"/>
    <s v="A+"/>
    <n v="2"/>
    <x v="3"/>
    <n v="1"/>
    <n v="0.86956521739130432"/>
  </r>
  <r>
    <s v="R20"/>
    <x v="41"/>
    <x v="27"/>
    <x v="25"/>
    <n v="7"/>
    <s v="C"/>
    <n v="3"/>
    <x v="3"/>
    <n v="1"/>
    <n v="0.91304347826086951"/>
  </r>
  <r>
    <s v="R20"/>
    <x v="41"/>
    <x v="28"/>
    <x v="26"/>
    <n v="8"/>
    <s v="B"/>
    <n v="3"/>
    <x v="3"/>
    <n v="1"/>
    <n v="1.0434782608695652"/>
  </r>
  <r>
    <s v="R20"/>
    <x v="42"/>
    <x v="0"/>
    <x v="0"/>
    <n v="6"/>
    <s v="D"/>
    <n v="3"/>
    <x v="3"/>
    <n v="1"/>
    <n v="0.78260869565217395"/>
  </r>
  <r>
    <s v="R20"/>
    <x v="42"/>
    <x v="22"/>
    <x v="7"/>
    <n v="10"/>
    <s v="A+"/>
    <n v="3"/>
    <x v="3"/>
    <n v="1"/>
    <n v="1.3043478260869565"/>
  </r>
  <r>
    <s v="R20"/>
    <x v="42"/>
    <x v="23"/>
    <x v="21"/>
    <n v="0"/>
    <s v="F"/>
    <n v="0"/>
    <x v="3"/>
    <n v="0"/>
    <n v="0"/>
  </r>
  <r>
    <s v="R20"/>
    <x v="42"/>
    <x v="24"/>
    <x v="22"/>
    <n v="5"/>
    <s v="E"/>
    <n v="3"/>
    <x v="3"/>
    <n v="1"/>
    <n v="0.65217391304347827"/>
  </r>
  <r>
    <s v="R20"/>
    <x v="42"/>
    <x v="25"/>
    <x v="23"/>
    <n v="0"/>
    <s v="F"/>
    <n v="0"/>
    <x v="3"/>
    <n v="0"/>
    <n v="0"/>
  </r>
  <r>
    <s v="R20"/>
    <x v="42"/>
    <x v="26"/>
    <x v="24"/>
    <n v="10"/>
    <s v="A+"/>
    <n v="2"/>
    <x v="3"/>
    <n v="1"/>
    <n v="0.86956521739130432"/>
  </r>
  <r>
    <s v="R20"/>
    <x v="42"/>
    <x v="27"/>
    <x v="25"/>
    <n v="0"/>
    <s v="F"/>
    <n v="0"/>
    <x v="3"/>
    <n v="0"/>
    <n v="0"/>
  </r>
  <r>
    <s v="R20"/>
    <x v="42"/>
    <x v="28"/>
    <x v="26"/>
    <n v="0"/>
    <s v="F"/>
    <n v="0"/>
    <x v="3"/>
    <n v="0"/>
    <n v="0"/>
  </r>
  <r>
    <s v="R20"/>
    <x v="43"/>
    <x v="0"/>
    <x v="0"/>
    <n v="6"/>
    <s v="D"/>
    <n v="3"/>
    <x v="3"/>
    <n v="1"/>
    <n v="0.78260869565217395"/>
  </r>
  <r>
    <s v="R20"/>
    <x v="43"/>
    <x v="22"/>
    <x v="7"/>
    <n v="10"/>
    <s v="A+"/>
    <n v="3"/>
    <x v="3"/>
    <n v="1"/>
    <n v="1.3043478260869565"/>
  </r>
  <r>
    <s v="R20"/>
    <x v="43"/>
    <x v="23"/>
    <x v="21"/>
    <n v="5"/>
    <s v="E"/>
    <n v="3"/>
    <x v="3"/>
    <n v="1"/>
    <n v="0.65217391304347827"/>
  </r>
  <r>
    <s v="R20"/>
    <x v="43"/>
    <x v="24"/>
    <x v="22"/>
    <n v="7"/>
    <s v="C"/>
    <n v="3"/>
    <x v="3"/>
    <n v="1"/>
    <n v="0.91304347826086951"/>
  </r>
  <r>
    <s v="R20"/>
    <x v="43"/>
    <x v="25"/>
    <x v="23"/>
    <n v="0"/>
    <s v="F"/>
    <n v="0"/>
    <x v="3"/>
    <n v="0"/>
    <n v="0"/>
  </r>
  <r>
    <s v="R20"/>
    <x v="43"/>
    <x v="26"/>
    <x v="24"/>
    <n v="10"/>
    <s v="A+"/>
    <n v="2"/>
    <x v="3"/>
    <n v="1"/>
    <n v="0.86956521739130432"/>
  </r>
  <r>
    <s v="R20"/>
    <x v="43"/>
    <x v="27"/>
    <x v="25"/>
    <n v="5"/>
    <s v="E"/>
    <n v="3"/>
    <x v="3"/>
    <n v="1"/>
    <n v="0.65217391304347827"/>
  </r>
  <r>
    <s v="R20"/>
    <x v="43"/>
    <x v="28"/>
    <x v="26"/>
    <n v="5"/>
    <s v="E"/>
    <n v="3"/>
    <x v="3"/>
    <n v="1"/>
    <n v="0.65217391304347827"/>
  </r>
  <r>
    <s v="R20"/>
    <x v="44"/>
    <x v="0"/>
    <x v="0"/>
    <n v="8"/>
    <s v="B"/>
    <n v="3"/>
    <x v="3"/>
    <n v="1"/>
    <n v="1.0434782608695652"/>
  </r>
  <r>
    <s v="R20"/>
    <x v="44"/>
    <x v="22"/>
    <x v="7"/>
    <n v="10"/>
    <s v="A+"/>
    <n v="3"/>
    <x v="3"/>
    <n v="1"/>
    <n v="1.3043478260869565"/>
  </r>
  <r>
    <s v="R20"/>
    <x v="44"/>
    <x v="23"/>
    <x v="21"/>
    <n v="5"/>
    <s v="E"/>
    <n v="3"/>
    <x v="3"/>
    <n v="1"/>
    <n v="0.65217391304347827"/>
  </r>
  <r>
    <s v="R20"/>
    <x v="44"/>
    <x v="24"/>
    <x v="22"/>
    <n v="5"/>
    <s v="E"/>
    <n v="3"/>
    <x v="3"/>
    <n v="1"/>
    <n v="0.65217391304347827"/>
  </r>
  <r>
    <s v="R20"/>
    <x v="44"/>
    <x v="25"/>
    <x v="23"/>
    <n v="8"/>
    <s v="B"/>
    <n v="3"/>
    <x v="3"/>
    <n v="1"/>
    <n v="1.0434782608695652"/>
  </r>
  <r>
    <s v="R20"/>
    <x v="44"/>
    <x v="26"/>
    <x v="24"/>
    <n v="10"/>
    <s v="A+"/>
    <n v="2"/>
    <x v="3"/>
    <n v="1"/>
    <n v="0.86956521739130432"/>
  </r>
  <r>
    <s v="R20"/>
    <x v="44"/>
    <x v="27"/>
    <x v="25"/>
    <n v="0"/>
    <s v="F"/>
    <n v="0"/>
    <x v="3"/>
    <n v="0"/>
    <n v="0"/>
  </r>
  <r>
    <s v="R20"/>
    <x v="44"/>
    <x v="28"/>
    <x v="26"/>
    <n v="0"/>
    <s v="F"/>
    <n v="0"/>
    <x v="3"/>
    <n v="0"/>
    <n v="0"/>
  </r>
  <r>
    <s v="R20"/>
    <x v="45"/>
    <x v="0"/>
    <x v="0"/>
    <n v="8"/>
    <s v="B"/>
    <n v="3"/>
    <x v="3"/>
    <n v="1"/>
    <n v="1.0434782608695652"/>
  </r>
  <r>
    <s v="R20"/>
    <x v="45"/>
    <x v="22"/>
    <x v="7"/>
    <n v="10"/>
    <s v="A+"/>
    <n v="3"/>
    <x v="3"/>
    <n v="1"/>
    <n v="1.3043478260869565"/>
  </r>
  <r>
    <s v="R20"/>
    <x v="45"/>
    <x v="23"/>
    <x v="21"/>
    <n v="7"/>
    <s v="C"/>
    <n v="3"/>
    <x v="3"/>
    <n v="1"/>
    <n v="0.91304347826086951"/>
  </r>
  <r>
    <s v="R20"/>
    <x v="45"/>
    <x v="24"/>
    <x v="22"/>
    <n v="8"/>
    <s v="B"/>
    <n v="3"/>
    <x v="3"/>
    <n v="1"/>
    <n v="1.0434782608695652"/>
  </r>
  <r>
    <s v="R20"/>
    <x v="45"/>
    <x v="25"/>
    <x v="23"/>
    <n v="8"/>
    <s v="B"/>
    <n v="3"/>
    <x v="3"/>
    <n v="1"/>
    <n v="1.0434782608695652"/>
  </r>
  <r>
    <s v="R20"/>
    <x v="45"/>
    <x v="26"/>
    <x v="24"/>
    <n v="10"/>
    <s v="A+"/>
    <n v="2"/>
    <x v="3"/>
    <n v="1"/>
    <n v="0.86956521739130432"/>
  </r>
  <r>
    <s v="R20"/>
    <x v="45"/>
    <x v="27"/>
    <x v="25"/>
    <n v="6"/>
    <s v="D"/>
    <n v="3"/>
    <x v="3"/>
    <n v="1"/>
    <n v="0.78260869565217395"/>
  </r>
  <r>
    <s v="R20"/>
    <x v="45"/>
    <x v="28"/>
    <x v="26"/>
    <n v="7"/>
    <s v="C"/>
    <n v="3"/>
    <x v="3"/>
    <n v="1"/>
    <n v="0.91304347826086951"/>
  </r>
  <r>
    <s v="R20"/>
    <x v="46"/>
    <x v="0"/>
    <x v="0"/>
    <n v="6"/>
    <s v="D"/>
    <n v="3"/>
    <x v="3"/>
    <n v="1"/>
    <n v="0.78260869565217395"/>
  </r>
  <r>
    <s v="R20"/>
    <x v="46"/>
    <x v="22"/>
    <x v="7"/>
    <n v="10"/>
    <s v="A+"/>
    <n v="3"/>
    <x v="3"/>
    <n v="1"/>
    <n v="1.3043478260869565"/>
  </r>
  <r>
    <s v="R20"/>
    <x v="46"/>
    <x v="23"/>
    <x v="21"/>
    <n v="0"/>
    <s v="F"/>
    <n v="0"/>
    <x v="3"/>
    <n v="0"/>
    <n v="0"/>
  </r>
  <r>
    <s v="R20"/>
    <x v="46"/>
    <x v="24"/>
    <x v="22"/>
    <n v="0"/>
    <s v="F"/>
    <n v="0"/>
    <x v="3"/>
    <n v="0"/>
    <n v="0"/>
  </r>
  <r>
    <s v="R20"/>
    <x v="46"/>
    <x v="25"/>
    <x v="23"/>
    <n v="5"/>
    <s v="E"/>
    <n v="3"/>
    <x v="3"/>
    <n v="1"/>
    <n v="0.65217391304347827"/>
  </r>
  <r>
    <s v="R20"/>
    <x v="46"/>
    <x v="26"/>
    <x v="24"/>
    <n v="10"/>
    <s v="A+"/>
    <n v="2"/>
    <x v="3"/>
    <n v="1"/>
    <n v="0.86956521739130432"/>
  </r>
  <r>
    <s v="R20"/>
    <x v="46"/>
    <x v="27"/>
    <x v="25"/>
    <n v="6"/>
    <s v="D"/>
    <n v="3"/>
    <x v="3"/>
    <n v="1"/>
    <n v="0.78260869565217395"/>
  </r>
  <r>
    <s v="R20"/>
    <x v="46"/>
    <x v="28"/>
    <x v="26"/>
    <n v="5"/>
    <s v="E"/>
    <n v="3"/>
    <x v="3"/>
    <n v="1"/>
    <n v="0.65217391304347827"/>
  </r>
  <r>
    <s v="R20"/>
    <x v="47"/>
    <x v="0"/>
    <x v="0"/>
    <n v="7"/>
    <s v="C"/>
    <n v="3"/>
    <x v="3"/>
    <n v="1"/>
    <n v="0.91304347826086951"/>
  </r>
  <r>
    <s v="R20"/>
    <x v="47"/>
    <x v="22"/>
    <x v="7"/>
    <n v="10"/>
    <s v="A+"/>
    <n v="3"/>
    <x v="3"/>
    <n v="1"/>
    <n v="1.3043478260869565"/>
  </r>
  <r>
    <s v="R20"/>
    <x v="47"/>
    <x v="23"/>
    <x v="21"/>
    <n v="0"/>
    <s v="F"/>
    <n v="0"/>
    <x v="3"/>
    <n v="0"/>
    <n v="0"/>
  </r>
  <r>
    <s v="R20"/>
    <x v="47"/>
    <x v="24"/>
    <x v="22"/>
    <n v="6"/>
    <s v="D"/>
    <n v="3"/>
    <x v="3"/>
    <n v="1"/>
    <n v="0.78260869565217395"/>
  </r>
  <r>
    <s v="R20"/>
    <x v="47"/>
    <x v="25"/>
    <x v="23"/>
    <n v="5"/>
    <s v="E"/>
    <n v="3"/>
    <x v="3"/>
    <n v="1"/>
    <n v="0.65217391304347827"/>
  </r>
  <r>
    <s v="R20"/>
    <x v="47"/>
    <x v="26"/>
    <x v="24"/>
    <n v="10"/>
    <s v="A+"/>
    <n v="2"/>
    <x v="3"/>
    <n v="1"/>
    <n v="0.86956521739130432"/>
  </r>
  <r>
    <s v="R20"/>
    <x v="47"/>
    <x v="27"/>
    <x v="25"/>
    <n v="5"/>
    <s v="E"/>
    <n v="3"/>
    <x v="3"/>
    <n v="1"/>
    <n v="0.65217391304347827"/>
  </r>
  <r>
    <s v="R20"/>
    <x v="47"/>
    <x v="28"/>
    <x v="26"/>
    <n v="6"/>
    <s v="D"/>
    <n v="3"/>
    <x v="3"/>
    <n v="1"/>
    <n v="0.78260869565217395"/>
  </r>
  <r>
    <s v="R20"/>
    <x v="48"/>
    <x v="0"/>
    <x v="0"/>
    <n v="7"/>
    <s v="C"/>
    <n v="3"/>
    <x v="3"/>
    <n v="1"/>
    <n v="0.91304347826086951"/>
  </r>
  <r>
    <s v="R20"/>
    <x v="48"/>
    <x v="22"/>
    <x v="7"/>
    <n v="10"/>
    <s v="A+"/>
    <n v="3"/>
    <x v="3"/>
    <n v="1"/>
    <n v="1.3043478260869565"/>
  </r>
  <r>
    <s v="R20"/>
    <x v="48"/>
    <x v="23"/>
    <x v="21"/>
    <n v="7"/>
    <s v="C"/>
    <n v="3"/>
    <x v="3"/>
    <n v="1"/>
    <n v="0.91304347826086951"/>
  </r>
  <r>
    <s v="R20"/>
    <x v="48"/>
    <x v="24"/>
    <x v="22"/>
    <n v="7"/>
    <s v="C"/>
    <n v="3"/>
    <x v="3"/>
    <n v="1"/>
    <n v="0.91304347826086951"/>
  </r>
  <r>
    <s v="R20"/>
    <x v="48"/>
    <x v="25"/>
    <x v="23"/>
    <n v="7"/>
    <s v="C"/>
    <n v="3"/>
    <x v="3"/>
    <n v="1"/>
    <n v="0.91304347826086951"/>
  </r>
  <r>
    <s v="R20"/>
    <x v="48"/>
    <x v="26"/>
    <x v="24"/>
    <n v="10"/>
    <s v="A+"/>
    <n v="2"/>
    <x v="3"/>
    <n v="1"/>
    <n v="0.86956521739130432"/>
  </r>
  <r>
    <s v="R20"/>
    <x v="48"/>
    <x v="27"/>
    <x v="25"/>
    <n v="7"/>
    <s v="C"/>
    <n v="3"/>
    <x v="3"/>
    <n v="1"/>
    <n v="0.91304347826086951"/>
  </r>
  <r>
    <s v="R20"/>
    <x v="48"/>
    <x v="28"/>
    <x v="26"/>
    <n v="7"/>
    <s v="C"/>
    <n v="3"/>
    <x v="3"/>
    <n v="1"/>
    <n v="0.91304347826086951"/>
  </r>
  <r>
    <s v="R20"/>
    <x v="49"/>
    <x v="0"/>
    <x v="0"/>
    <n v="7"/>
    <s v="C"/>
    <n v="3"/>
    <x v="3"/>
    <n v="1"/>
    <n v="0.91304347826086951"/>
  </r>
  <r>
    <s v="R20"/>
    <x v="49"/>
    <x v="22"/>
    <x v="7"/>
    <n v="10"/>
    <s v="A+"/>
    <n v="3"/>
    <x v="3"/>
    <n v="1"/>
    <n v="1.3043478260869565"/>
  </r>
  <r>
    <s v="R20"/>
    <x v="49"/>
    <x v="23"/>
    <x v="21"/>
    <n v="5"/>
    <s v="E"/>
    <n v="3"/>
    <x v="3"/>
    <n v="1"/>
    <n v="0.65217391304347827"/>
  </r>
  <r>
    <s v="R20"/>
    <x v="49"/>
    <x v="24"/>
    <x v="22"/>
    <n v="6"/>
    <s v="D"/>
    <n v="3"/>
    <x v="3"/>
    <n v="1"/>
    <n v="0.78260869565217395"/>
  </r>
  <r>
    <s v="R20"/>
    <x v="49"/>
    <x v="25"/>
    <x v="23"/>
    <n v="5"/>
    <s v="E"/>
    <n v="3"/>
    <x v="3"/>
    <n v="1"/>
    <n v="0.65217391304347827"/>
  </r>
  <r>
    <s v="R20"/>
    <x v="49"/>
    <x v="26"/>
    <x v="24"/>
    <n v="10"/>
    <s v="A+"/>
    <n v="2"/>
    <x v="3"/>
    <n v="1"/>
    <n v="0.86956521739130432"/>
  </r>
  <r>
    <s v="R20"/>
    <x v="49"/>
    <x v="27"/>
    <x v="25"/>
    <n v="5"/>
    <s v="E"/>
    <n v="3"/>
    <x v="3"/>
    <n v="1"/>
    <n v="0.65217391304347827"/>
  </r>
  <r>
    <s v="R20"/>
    <x v="49"/>
    <x v="28"/>
    <x v="26"/>
    <n v="5"/>
    <s v="E"/>
    <n v="3"/>
    <x v="3"/>
    <n v="1"/>
    <n v="0.65217391304347827"/>
  </r>
  <r>
    <s v="R20"/>
    <x v="50"/>
    <x v="0"/>
    <x v="0"/>
    <n v="8"/>
    <s v="B"/>
    <n v="3"/>
    <x v="3"/>
    <n v="1"/>
    <n v="1.0434782608695652"/>
  </r>
  <r>
    <s v="R20"/>
    <x v="50"/>
    <x v="22"/>
    <x v="7"/>
    <n v="10"/>
    <s v="A+"/>
    <n v="3"/>
    <x v="3"/>
    <n v="1"/>
    <n v="1.3043478260869565"/>
  </r>
  <r>
    <s v="R20"/>
    <x v="50"/>
    <x v="23"/>
    <x v="21"/>
    <n v="7"/>
    <s v="C"/>
    <n v="3"/>
    <x v="3"/>
    <n v="1"/>
    <n v="0.91304347826086951"/>
  </r>
  <r>
    <s v="R20"/>
    <x v="50"/>
    <x v="24"/>
    <x v="22"/>
    <n v="6"/>
    <s v="D"/>
    <n v="3"/>
    <x v="3"/>
    <n v="1"/>
    <n v="0.78260869565217395"/>
  </r>
  <r>
    <s v="R20"/>
    <x v="50"/>
    <x v="25"/>
    <x v="23"/>
    <n v="6"/>
    <s v="D"/>
    <n v="3"/>
    <x v="3"/>
    <n v="1"/>
    <n v="0.78260869565217395"/>
  </r>
  <r>
    <s v="R20"/>
    <x v="50"/>
    <x v="26"/>
    <x v="24"/>
    <n v="10"/>
    <s v="A+"/>
    <n v="2"/>
    <x v="3"/>
    <n v="1"/>
    <n v="0.86956521739130432"/>
  </r>
  <r>
    <s v="R20"/>
    <x v="50"/>
    <x v="27"/>
    <x v="25"/>
    <n v="5"/>
    <s v="E"/>
    <n v="3"/>
    <x v="3"/>
    <n v="1"/>
    <n v="0.65217391304347827"/>
  </r>
  <r>
    <s v="R20"/>
    <x v="50"/>
    <x v="28"/>
    <x v="26"/>
    <n v="6"/>
    <s v="D"/>
    <n v="3"/>
    <x v="3"/>
    <n v="1"/>
    <n v="0.78260869565217395"/>
  </r>
  <r>
    <s v="R20"/>
    <x v="51"/>
    <x v="0"/>
    <x v="0"/>
    <n v="7"/>
    <s v="C"/>
    <n v="3"/>
    <x v="3"/>
    <n v="1"/>
    <n v="0.91304347826086951"/>
  </r>
  <r>
    <s v="R20"/>
    <x v="51"/>
    <x v="22"/>
    <x v="7"/>
    <n v="10"/>
    <s v="A+"/>
    <n v="3"/>
    <x v="3"/>
    <n v="1"/>
    <n v="1.3043478260869565"/>
  </r>
  <r>
    <s v="R20"/>
    <x v="51"/>
    <x v="23"/>
    <x v="21"/>
    <n v="0"/>
    <s v="F"/>
    <n v="0"/>
    <x v="3"/>
    <n v="0"/>
    <n v="0"/>
  </r>
  <r>
    <s v="R20"/>
    <x v="51"/>
    <x v="24"/>
    <x v="22"/>
    <n v="7"/>
    <s v="C"/>
    <n v="3"/>
    <x v="3"/>
    <n v="1"/>
    <n v="0.91304347826086951"/>
  </r>
  <r>
    <s v="R20"/>
    <x v="51"/>
    <x v="25"/>
    <x v="23"/>
    <n v="0"/>
    <s v="F"/>
    <n v="0"/>
    <x v="3"/>
    <n v="0"/>
    <n v="0"/>
  </r>
  <r>
    <s v="R20"/>
    <x v="51"/>
    <x v="26"/>
    <x v="24"/>
    <n v="10"/>
    <s v="A+"/>
    <n v="2"/>
    <x v="3"/>
    <n v="1"/>
    <n v="0.86956521739130432"/>
  </r>
  <r>
    <s v="R20"/>
    <x v="51"/>
    <x v="27"/>
    <x v="25"/>
    <n v="5"/>
    <s v="E"/>
    <n v="3"/>
    <x v="3"/>
    <n v="1"/>
    <n v="0.65217391304347827"/>
  </r>
  <r>
    <s v="R20"/>
    <x v="51"/>
    <x v="28"/>
    <x v="26"/>
    <n v="5"/>
    <s v="E"/>
    <n v="3"/>
    <x v="3"/>
    <n v="1"/>
    <n v="0.65217391304347827"/>
  </r>
  <r>
    <s v="R20"/>
    <x v="52"/>
    <x v="0"/>
    <x v="0"/>
    <n v="6"/>
    <s v="D"/>
    <n v="3"/>
    <x v="3"/>
    <n v="1"/>
    <n v="0.78260869565217395"/>
  </r>
  <r>
    <s v="R20"/>
    <x v="52"/>
    <x v="22"/>
    <x v="7"/>
    <n v="10"/>
    <s v="A+"/>
    <n v="3"/>
    <x v="3"/>
    <n v="1"/>
    <n v="1.3043478260869565"/>
  </r>
  <r>
    <s v="R20"/>
    <x v="52"/>
    <x v="23"/>
    <x v="21"/>
    <n v="0"/>
    <s v="F"/>
    <n v="0"/>
    <x v="3"/>
    <n v="0"/>
    <n v="0"/>
  </r>
  <r>
    <s v="R20"/>
    <x v="52"/>
    <x v="24"/>
    <x v="22"/>
    <n v="5"/>
    <s v="E"/>
    <n v="3"/>
    <x v="3"/>
    <n v="1"/>
    <n v="0.65217391304347827"/>
  </r>
  <r>
    <s v="R20"/>
    <x v="52"/>
    <x v="25"/>
    <x v="23"/>
    <n v="6"/>
    <s v="D"/>
    <n v="3"/>
    <x v="3"/>
    <n v="1"/>
    <n v="0.78260869565217395"/>
  </r>
  <r>
    <s v="R20"/>
    <x v="52"/>
    <x v="26"/>
    <x v="24"/>
    <n v="10"/>
    <s v="A+"/>
    <n v="2"/>
    <x v="3"/>
    <n v="1"/>
    <n v="0.86956521739130432"/>
  </r>
  <r>
    <s v="R20"/>
    <x v="52"/>
    <x v="27"/>
    <x v="25"/>
    <n v="5"/>
    <s v="E"/>
    <n v="3"/>
    <x v="3"/>
    <n v="1"/>
    <n v="0.65217391304347827"/>
  </r>
  <r>
    <s v="R20"/>
    <x v="52"/>
    <x v="28"/>
    <x v="26"/>
    <n v="0"/>
    <s v="F"/>
    <n v="0"/>
    <x v="3"/>
    <n v="0"/>
    <n v="0"/>
  </r>
  <r>
    <s v="R20"/>
    <x v="53"/>
    <x v="0"/>
    <x v="0"/>
    <n v="7"/>
    <s v="C"/>
    <n v="3"/>
    <x v="3"/>
    <n v="1"/>
    <n v="0.91304347826086951"/>
  </r>
  <r>
    <s v="R20"/>
    <x v="53"/>
    <x v="22"/>
    <x v="7"/>
    <n v="10"/>
    <s v="A+"/>
    <n v="3"/>
    <x v="3"/>
    <n v="1"/>
    <n v="1.3043478260869565"/>
  </r>
  <r>
    <s v="R20"/>
    <x v="53"/>
    <x v="23"/>
    <x v="21"/>
    <n v="7"/>
    <s v="C"/>
    <n v="3"/>
    <x v="3"/>
    <n v="1"/>
    <n v="0.91304347826086951"/>
  </r>
  <r>
    <s v="R20"/>
    <x v="53"/>
    <x v="24"/>
    <x v="22"/>
    <n v="7"/>
    <s v="C"/>
    <n v="3"/>
    <x v="3"/>
    <n v="1"/>
    <n v="0.91304347826086951"/>
  </r>
  <r>
    <s v="R20"/>
    <x v="53"/>
    <x v="25"/>
    <x v="23"/>
    <n v="7"/>
    <s v="C"/>
    <n v="3"/>
    <x v="3"/>
    <n v="1"/>
    <n v="0.91304347826086951"/>
  </r>
  <r>
    <s v="R20"/>
    <x v="53"/>
    <x v="26"/>
    <x v="24"/>
    <n v="10"/>
    <s v="A+"/>
    <n v="2"/>
    <x v="3"/>
    <n v="1"/>
    <n v="0.86956521739130432"/>
  </r>
  <r>
    <s v="R20"/>
    <x v="53"/>
    <x v="27"/>
    <x v="25"/>
    <n v="6"/>
    <s v="D"/>
    <n v="3"/>
    <x v="3"/>
    <n v="1"/>
    <n v="0.78260869565217395"/>
  </r>
  <r>
    <s v="R20"/>
    <x v="53"/>
    <x v="28"/>
    <x v="26"/>
    <n v="7"/>
    <s v="C"/>
    <n v="3"/>
    <x v="3"/>
    <n v="1"/>
    <n v="0.91304347826086951"/>
  </r>
  <r>
    <s v="R20"/>
    <x v="54"/>
    <x v="0"/>
    <x v="0"/>
    <n v="7"/>
    <s v="C"/>
    <n v="3"/>
    <x v="3"/>
    <n v="1"/>
    <n v="0.91304347826086951"/>
  </r>
  <r>
    <s v="R20"/>
    <x v="54"/>
    <x v="22"/>
    <x v="7"/>
    <n v="10"/>
    <s v="A+"/>
    <n v="3"/>
    <x v="3"/>
    <n v="1"/>
    <n v="1.3043478260869565"/>
  </r>
  <r>
    <s v="R20"/>
    <x v="54"/>
    <x v="23"/>
    <x v="21"/>
    <n v="6"/>
    <s v="D"/>
    <n v="3"/>
    <x v="3"/>
    <n v="1"/>
    <n v="0.78260869565217395"/>
  </r>
  <r>
    <s v="R20"/>
    <x v="54"/>
    <x v="24"/>
    <x v="22"/>
    <n v="6"/>
    <s v="D"/>
    <n v="3"/>
    <x v="3"/>
    <n v="1"/>
    <n v="0.78260869565217395"/>
  </r>
  <r>
    <s v="R20"/>
    <x v="54"/>
    <x v="25"/>
    <x v="23"/>
    <n v="7"/>
    <s v="C"/>
    <n v="3"/>
    <x v="3"/>
    <n v="1"/>
    <n v="0.91304347826086951"/>
  </r>
  <r>
    <s v="R20"/>
    <x v="54"/>
    <x v="26"/>
    <x v="24"/>
    <n v="10"/>
    <s v="A+"/>
    <n v="2"/>
    <x v="3"/>
    <n v="1"/>
    <n v="0.86956521739130432"/>
  </r>
  <r>
    <s v="R20"/>
    <x v="54"/>
    <x v="27"/>
    <x v="25"/>
    <n v="5"/>
    <s v="E"/>
    <n v="3"/>
    <x v="3"/>
    <n v="1"/>
    <n v="0.65217391304347827"/>
  </r>
  <r>
    <s v="R20"/>
    <x v="54"/>
    <x v="28"/>
    <x v="26"/>
    <n v="6"/>
    <s v="D"/>
    <n v="3"/>
    <x v="3"/>
    <n v="1"/>
    <n v="0.78260869565217395"/>
  </r>
  <r>
    <s v="R20"/>
    <x v="55"/>
    <x v="0"/>
    <x v="0"/>
    <n v="7"/>
    <s v="C"/>
    <n v="3"/>
    <x v="3"/>
    <n v="1"/>
    <n v="0.91304347826086951"/>
  </r>
  <r>
    <s v="R20"/>
    <x v="55"/>
    <x v="22"/>
    <x v="7"/>
    <n v="10"/>
    <s v="A+"/>
    <n v="3"/>
    <x v="3"/>
    <n v="1"/>
    <n v="1.3043478260869565"/>
  </r>
  <r>
    <s v="R20"/>
    <x v="55"/>
    <x v="23"/>
    <x v="21"/>
    <n v="0"/>
    <s v="F"/>
    <n v="0"/>
    <x v="3"/>
    <n v="0"/>
    <n v="0"/>
  </r>
  <r>
    <s v="R20"/>
    <x v="55"/>
    <x v="24"/>
    <x v="22"/>
    <n v="7"/>
    <s v="C"/>
    <n v="3"/>
    <x v="3"/>
    <n v="1"/>
    <n v="0.91304347826086951"/>
  </r>
  <r>
    <s v="R20"/>
    <x v="55"/>
    <x v="25"/>
    <x v="23"/>
    <n v="5"/>
    <s v="E"/>
    <n v="3"/>
    <x v="3"/>
    <n v="1"/>
    <n v="0.65217391304347827"/>
  </r>
  <r>
    <s v="R20"/>
    <x v="55"/>
    <x v="26"/>
    <x v="24"/>
    <n v="10"/>
    <s v="A+"/>
    <n v="2"/>
    <x v="3"/>
    <n v="1"/>
    <n v="0.86956521739130432"/>
  </r>
  <r>
    <s v="R20"/>
    <x v="55"/>
    <x v="27"/>
    <x v="25"/>
    <n v="5"/>
    <s v="E"/>
    <n v="3"/>
    <x v="3"/>
    <n v="1"/>
    <n v="0.65217391304347827"/>
  </r>
  <r>
    <s v="R20"/>
    <x v="55"/>
    <x v="28"/>
    <x v="26"/>
    <n v="5"/>
    <s v="E"/>
    <n v="3"/>
    <x v="3"/>
    <n v="1"/>
    <n v="0.65217391304347827"/>
  </r>
  <r>
    <s v="R20"/>
    <x v="56"/>
    <x v="0"/>
    <x v="0"/>
    <n v="7"/>
    <s v="C"/>
    <n v="3"/>
    <x v="3"/>
    <n v="1"/>
    <n v="0.91304347826086951"/>
  </r>
  <r>
    <s v="R20"/>
    <x v="56"/>
    <x v="22"/>
    <x v="7"/>
    <n v="10"/>
    <s v="A+"/>
    <n v="3"/>
    <x v="3"/>
    <n v="1"/>
    <n v="1.3043478260869565"/>
  </r>
  <r>
    <s v="R20"/>
    <x v="56"/>
    <x v="23"/>
    <x v="21"/>
    <n v="5"/>
    <s v="E"/>
    <n v="3"/>
    <x v="3"/>
    <n v="1"/>
    <n v="0.65217391304347827"/>
  </r>
  <r>
    <s v="R20"/>
    <x v="56"/>
    <x v="24"/>
    <x v="22"/>
    <n v="6"/>
    <s v="D"/>
    <n v="3"/>
    <x v="3"/>
    <n v="1"/>
    <n v="0.78260869565217395"/>
  </r>
  <r>
    <s v="R20"/>
    <x v="56"/>
    <x v="25"/>
    <x v="23"/>
    <n v="8"/>
    <s v="B"/>
    <n v="3"/>
    <x v="3"/>
    <n v="1"/>
    <n v="1.0434782608695652"/>
  </r>
  <r>
    <s v="R20"/>
    <x v="56"/>
    <x v="26"/>
    <x v="24"/>
    <n v="10"/>
    <s v="A+"/>
    <n v="2"/>
    <x v="3"/>
    <n v="1"/>
    <n v="0.86956521739130432"/>
  </r>
  <r>
    <s v="R20"/>
    <x v="56"/>
    <x v="27"/>
    <x v="25"/>
    <n v="7"/>
    <s v="C"/>
    <n v="3"/>
    <x v="3"/>
    <n v="1"/>
    <n v="0.91304347826086951"/>
  </r>
  <r>
    <s v="R20"/>
    <x v="56"/>
    <x v="28"/>
    <x v="26"/>
    <n v="8"/>
    <s v="B"/>
    <n v="3"/>
    <x v="3"/>
    <n v="1"/>
    <n v="1.0434782608695652"/>
  </r>
  <r>
    <s v="R20"/>
    <x v="57"/>
    <x v="0"/>
    <x v="0"/>
    <n v="6"/>
    <s v="D"/>
    <n v="3"/>
    <x v="3"/>
    <n v="1"/>
    <n v="0.78260869565217395"/>
  </r>
  <r>
    <s v="R20"/>
    <x v="57"/>
    <x v="22"/>
    <x v="7"/>
    <n v="10"/>
    <s v="A+"/>
    <n v="3"/>
    <x v="3"/>
    <n v="1"/>
    <n v="1.3043478260869565"/>
  </r>
  <r>
    <s v="R20"/>
    <x v="57"/>
    <x v="23"/>
    <x v="21"/>
    <n v="5"/>
    <s v="E"/>
    <n v="3"/>
    <x v="3"/>
    <n v="1"/>
    <n v="0.65217391304347827"/>
  </r>
  <r>
    <s v="R20"/>
    <x v="57"/>
    <x v="24"/>
    <x v="22"/>
    <n v="0"/>
    <s v="F"/>
    <n v="0"/>
    <x v="3"/>
    <n v="0"/>
    <n v="0"/>
  </r>
  <r>
    <s v="R20"/>
    <x v="57"/>
    <x v="25"/>
    <x v="23"/>
    <n v="0"/>
    <s v="F"/>
    <n v="0"/>
    <x v="3"/>
    <n v="0"/>
    <n v="0"/>
  </r>
  <r>
    <s v="R20"/>
    <x v="57"/>
    <x v="26"/>
    <x v="24"/>
    <n v="10"/>
    <s v="A+"/>
    <n v="2"/>
    <x v="3"/>
    <n v="1"/>
    <n v="0.86956521739130432"/>
  </r>
  <r>
    <s v="R20"/>
    <x v="57"/>
    <x v="27"/>
    <x v="25"/>
    <n v="0"/>
    <s v="F"/>
    <n v="0"/>
    <x v="3"/>
    <n v="0"/>
    <n v="0"/>
  </r>
  <r>
    <s v="R20"/>
    <x v="57"/>
    <x v="28"/>
    <x v="26"/>
    <n v="0"/>
    <s v="F"/>
    <n v="0"/>
    <x v="3"/>
    <n v="0"/>
    <n v="0"/>
  </r>
  <r>
    <s v="R20"/>
    <x v="58"/>
    <x v="0"/>
    <x v="0"/>
    <n v="6"/>
    <s v="D"/>
    <n v="3"/>
    <x v="3"/>
    <n v="1"/>
    <n v="0.78260869565217395"/>
  </r>
  <r>
    <s v="R20"/>
    <x v="58"/>
    <x v="22"/>
    <x v="7"/>
    <n v="10"/>
    <s v="A+"/>
    <n v="3"/>
    <x v="3"/>
    <n v="1"/>
    <n v="1.3043478260869565"/>
  </r>
  <r>
    <s v="R20"/>
    <x v="58"/>
    <x v="23"/>
    <x v="21"/>
    <n v="0"/>
    <s v="F"/>
    <n v="0"/>
    <x v="3"/>
    <n v="0"/>
    <n v="0"/>
  </r>
  <r>
    <s v="R20"/>
    <x v="58"/>
    <x v="24"/>
    <x v="22"/>
    <n v="0"/>
    <s v="F"/>
    <n v="0"/>
    <x v="3"/>
    <n v="0"/>
    <n v="0"/>
  </r>
  <r>
    <s v="R20"/>
    <x v="58"/>
    <x v="25"/>
    <x v="23"/>
    <n v="0"/>
    <s v="F"/>
    <n v="0"/>
    <x v="3"/>
    <n v="0"/>
    <n v="0"/>
  </r>
  <r>
    <s v="R20"/>
    <x v="58"/>
    <x v="26"/>
    <x v="24"/>
    <n v="10"/>
    <s v="A+"/>
    <n v="2"/>
    <x v="3"/>
    <n v="1"/>
    <n v="0.86956521739130432"/>
  </r>
  <r>
    <s v="R20"/>
    <x v="58"/>
    <x v="27"/>
    <x v="25"/>
    <n v="0"/>
    <s v="F"/>
    <n v="0"/>
    <x v="3"/>
    <n v="0"/>
    <n v="0"/>
  </r>
  <r>
    <s v="R20"/>
    <x v="58"/>
    <x v="28"/>
    <x v="26"/>
    <n v="0"/>
    <s v="F"/>
    <n v="0"/>
    <x v="3"/>
    <n v="0"/>
    <n v="0"/>
  </r>
  <r>
    <s v="R20"/>
    <x v="59"/>
    <x v="0"/>
    <x v="0"/>
    <n v="7"/>
    <s v="C"/>
    <n v="3"/>
    <x v="3"/>
    <n v="1"/>
    <n v="0.91304347826086951"/>
  </r>
  <r>
    <s v="R20"/>
    <x v="59"/>
    <x v="22"/>
    <x v="7"/>
    <n v="10"/>
    <s v="A+"/>
    <n v="3"/>
    <x v="3"/>
    <n v="1"/>
    <n v="1.3043478260869565"/>
  </r>
  <r>
    <s v="R20"/>
    <x v="59"/>
    <x v="23"/>
    <x v="21"/>
    <n v="6"/>
    <s v="D"/>
    <n v="3"/>
    <x v="3"/>
    <n v="1"/>
    <n v="0.78260869565217395"/>
  </r>
  <r>
    <s v="R20"/>
    <x v="59"/>
    <x v="24"/>
    <x v="22"/>
    <n v="7"/>
    <s v="C"/>
    <n v="3"/>
    <x v="3"/>
    <n v="1"/>
    <n v="0.91304347826086951"/>
  </r>
  <r>
    <s v="R20"/>
    <x v="59"/>
    <x v="25"/>
    <x v="23"/>
    <n v="6"/>
    <s v="D"/>
    <n v="3"/>
    <x v="3"/>
    <n v="1"/>
    <n v="0.78260869565217395"/>
  </r>
  <r>
    <s v="R20"/>
    <x v="59"/>
    <x v="26"/>
    <x v="24"/>
    <n v="10"/>
    <s v="A+"/>
    <n v="2"/>
    <x v="3"/>
    <n v="1"/>
    <n v="0.86956521739130432"/>
  </r>
  <r>
    <s v="R20"/>
    <x v="59"/>
    <x v="27"/>
    <x v="25"/>
    <n v="5"/>
    <s v="E"/>
    <n v="3"/>
    <x v="3"/>
    <n v="1"/>
    <n v="0.65217391304347827"/>
  </r>
  <r>
    <s v="R20"/>
    <x v="59"/>
    <x v="28"/>
    <x v="26"/>
    <n v="6"/>
    <s v="D"/>
    <n v="3"/>
    <x v="3"/>
    <n v="1"/>
    <n v="0.78260869565217395"/>
  </r>
  <r>
    <s v="R20"/>
    <x v="60"/>
    <x v="0"/>
    <x v="0"/>
    <n v="8"/>
    <s v="B"/>
    <n v="3"/>
    <x v="3"/>
    <n v="1"/>
    <n v="1.0434782608695652"/>
  </r>
  <r>
    <s v="R20"/>
    <x v="60"/>
    <x v="22"/>
    <x v="7"/>
    <n v="10"/>
    <s v="A+"/>
    <n v="3"/>
    <x v="3"/>
    <n v="1"/>
    <n v="1.3043478260869565"/>
  </r>
  <r>
    <s v="R20"/>
    <x v="60"/>
    <x v="23"/>
    <x v="21"/>
    <n v="6"/>
    <s v="D"/>
    <n v="3"/>
    <x v="3"/>
    <n v="1"/>
    <n v="0.78260869565217395"/>
  </r>
  <r>
    <s v="R20"/>
    <x v="60"/>
    <x v="24"/>
    <x v="22"/>
    <n v="6"/>
    <s v="D"/>
    <n v="3"/>
    <x v="3"/>
    <n v="1"/>
    <n v="0.78260869565217395"/>
  </r>
  <r>
    <s v="R20"/>
    <x v="60"/>
    <x v="25"/>
    <x v="23"/>
    <n v="8"/>
    <s v="B"/>
    <n v="3"/>
    <x v="3"/>
    <n v="1"/>
    <n v="1.0434782608695652"/>
  </r>
  <r>
    <s v="R20"/>
    <x v="60"/>
    <x v="26"/>
    <x v="24"/>
    <n v="10"/>
    <s v="A+"/>
    <n v="2"/>
    <x v="3"/>
    <n v="1"/>
    <n v="0.86956521739130432"/>
  </r>
  <r>
    <s v="R20"/>
    <x v="60"/>
    <x v="27"/>
    <x v="25"/>
    <n v="8"/>
    <s v="B"/>
    <n v="3"/>
    <x v="3"/>
    <n v="1"/>
    <n v="1.0434782608695652"/>
  </r>
  <r>
    <s v="R20"/>
    <x v="60"/>
    <x v="28"/>
    <x v="26"/>
    <n v="9"/>
    <s v="A"/>
    <n v="3"/>
    <x v="3"/>
    <n v="1"/>
    <n v="1.173913043478261"/>
  </r>
  <r>
    <s v="R20"/>
    <x v="61"/>
    <x v="0"/>
    <x v="0"/>
    <n v="8"/>
    <s v="B"/>
    <n v="3"/>
    <x v="3"/>
    <n v="1"/>
    <n v="1.0434782608695652"/>
  </r>
  <r>
    <s v="R20"/>
    <x v="61"/>
    <x v="22"/>
    <x v="7"/>
    <n v="10"/>
    <s v="A+"/>
    <n v="3"/>
    <x v="3"/>
    <n v="1"/>
    <n v="1.3043478260869565"/>
  </r>
  <r>
    <s v="R20"/>
    <x v="61"/>
    <x v="23"/>
    <x v="21"/>
    <n v="6"/>
    <s v="D"/>
    <n v="3"/>
    <x v="3"/>
    <n v="1"/>
    <n v="0.78260869565217395"/>
  </r>
  <r>
    <s v="R20"/>
    <x v="61"/>
    <x v="24"/>
    <x v="22"/>
    <n v="7"/>
    <s v="C"/>
    <n v="3"/>
    <x v="3"/>
    <n v="1"/>
    <n v="0.91304347826086951"/>
  </r>
  <r>
    <s v="R20"/>
    <x v="61"/>
    <x v="25"/>
    <x v="23"/>
    <n v="8"/>
    <s v="B"/>
    <n v="3"/>
    <x v="3"/>
    <n v="1"/>
    <n v="1.0434782608695652"/>
  </r>
  <r>
    <s v="R20"/>
    <x v="61"/>
    <x v="26"/>
    <x v="24"/>
    <n v="10"/>
    <s v="A+"/>
    <n v="2"/>
    <x v="3"/>
    <n v="1"/>
    <n v="0.86956521739130432"/>
  </r>
  <r>
    <s v="R20"/>
    <x v="61"/>
    <x v="27"/>
    <x v="25"/>
    <n v="7"/>
    <s v="C"/>
    <n v="3"/>
    <x v="3"/>
    <n v="1"/>
    <n v="0.91304347826086951"/>
  </r>
  <r>
    <s v="R20"/>
    <x v="61"/>
    <x v="28"/>
    <x v="26"/>
    <n v="7"/>
    <s v="C"/>
    <n v="3"/>
    <x v="3"/>
    <n v="1"/>
    <n v="0.91304347826086951"/>
  </r>
  <r>
    <s v="R20"/>
    <x v="62"/>
    <x v="0"/>
    <x v="0"/>
    <n v="8"/>
    <s v="B"/>
    <n v="3"/>
    <x v="3"/>
    <n v="1"/>
    <n v="1.0434782608695652"/>
  </r>
  <r>
    <s v="R20"/>
    <x v="62"/>
    <x v="22"/>
    <x v="7"/>
    <n v="10"/>
    <s v="A+"/>
    <n v="3"/>
    <x v="3"/>
    <n v="1"/>
    <n v="1.3043478260869565"/>
  </r>
  <r>
    <s v="R20"/>
    <x v="62"/>
    <x v="23"/>
    <x v="21"/>
    <n v="9"/>
    <s v="A"/>
    <n v="3"/>
    <x v="3"/>
    <n v="1"/>
    <n v="1.173913043478261"/>
  </r>
  <r>
    <s v="R20"/>
    <x v="62"/>
    <x v="24"/>
    <x v="22"/>
    <n v="8"/>
    <s v="B"/>
    <n v="3"/>
    <x v="3"/>
    <n v="1"/>
    <n v="1.0434782608695652"/>
  </r>
  <r>
    <s v="R20"/>
    <x v="62"/>
    <x v="25"/>
    <x v="23"/>
    <n v="8"/>
    <s v="B"/>
    <n v="3"/>
    <x v="3"/>
    <n v="1"/>
    <n v="1.0434782608695652"/>
  </r>
  <r>
    <s v="R20"/>
    <x v="62"/>
    <x v="26"/>
    <x v="24"/>
    <n v="10"/>
    <s v="A+"/>
    <n v="2"/>
    <x v="3"/>
    <n v="1"/>
    <n v="0.86956521739130432"/>
  </r>
  <r>
    <s v="R20"/>
    <x v="62"/>
    <x v="27"/>
    <x v="25"/>
    <n v="7"/>
    <s v="C"/>
    <n v="3"/>
    <x v="3"/>
    <n v="1"/>
    <n v="0.91304347826086951"/>
  </r>
  <r>
    <s v="R20"/>
    <x v="62"/>
    <x v="28"/>
    <x v="26"/>
    <n v="8"/>
    <s v="B"/>
    <n v="3"/>
    <x v="3"/>
    <n v="1"/>
    <n v="1.0434782608695652"/>
  </r>
  <r>
    <s v="R20"/>
    <x v="63"/>
    <x v="0"/>
    <x v="0"/>
    <n v="6"/>
    <s v="D"/>
    <n v="3"/>
    <x v="3"/>
    <n v="1"/>
    <n v="0.78260869565217395"/>
  </r>
  <r>
    <s v="R20"/>
    <x v="63"/>
    <x v="22"/>
    <x v="7"/>
    <n v="10"/>
    <s v="A+"/>
    <n v="3"/>
    <x v="3"/>
    <n v="1"/>
    <n v="1.3043478260869565"/>
  </r>
  <r>
    <s v="R20"/>
    <x v="63"/>
    <x v="23"/>
    <x v="21"/>
    <n v="0"/>
    <s v="AB"/>
    <n v="0"/>
    <x v="3"/>
    <n v="0"/>
    <n v="0"/>
  </r>
  <r>
    <s v="R20"/>
    <x v="63"/>
    <x v="24"/>
    <x v="22"/>
    <n v="0"/>
    <s v="AB"/>
    <n v="0"/>
    <x v="3"/>
    <n v="0"/>
    <n v="0"/>
  </r>
  <r>
    <s v="R20"/>
    <x v="63"/>
    <x v="25"/>
    <x v="23"/>
    <n v="0"/>
    <s v="AB"/>
    <n v="0"/>
    <x v="3"/>
    <n v="0"/>
    <n v="0"/>
  </r>
  <r>
    <s v="R20"/>
    <x v="63"/>
    <x v="26"/>
    <x v="24"/>
    <n v="10"/>
    <s v="A+"/>
    <n v="2"/>
    <x v="3"/>
    <n v="1"/>
    <n v="0.86956521739130432"/>
  </r>
  <r>
    <s v="R20"/>
    <x v="63"/>
    <x v="27"/>
    <x v="25"/>
    <n v="0"/>
    <s v="AB"/>
    <n v="0"/>
    <x v="3"/>
    <n v="0"/>
    <n v="0"/>
  </r>
  <r>
    <s v="R20"/>
    <x v="63"/>
    <x v="28"/>
    <x v="26"/>
    <n v="0"/>
    <s v="AB"/>
    <n v="0"/>
    <x v="3"/>
    <n v="0"/>
    <n v="0"/>
  </r>
  <r>
    <s v="R20"/>
    <x v="64"/>
    <x v="0"/>
    <x v="0"/>
    <n v="8"/>
    <s v="B"/>
    <n v="3"/>
    <x v="3"/>
    <n v="1"/>
    <n v="1.0434782608695652"/>
  </r>
  <r>
    <s v="R20"/>
    <x v="64"/>
    <x v="22"/>
    <x v="7"/>
    <n v="10"/>
    <s v="A+"/>
    <n v="3"/>
    <x v="3"/>
    <n v="1"/>
    <n v="1.3043478260869565"/>
  </r>
  <r>
    <s v="R20"/>
    <x v="64"/>
    <x v="23"/>
    <x v="21"/>
    <n v="7"/>
    <s v="C"/>
    <n v="3"/>
    <x v="3"/>
    <n v="1"/>
    <n v="0.91304347826086951"/>
  </r>
  <r>
    <s v="R20"/>
    <x v="64"/>
    <x v="24"/>
    <x v="22"/>
    <n v="8"/>
    <s v="B"/>
    <n v="3"/>
    <x v="3"/>
    <n v="1"/>
    <n v="1.0434782608695652"/>
  </r>
  <r>
    <s v="R20"/>
    <x v="64"/>
    <x v="25"/>
    <x v="23"/>
    <n v="8"/>
    <s v="B"/>
    <n v="3"/>
    <x v="3"/>
    <n v="1"/>
    <n v="1.0434782608695652"/>
  </r>
  <r>
    <s v="R20"/>
    <x v="64"/>
    <x v="26"/>
    <x v="24"/>
    <n v="10"/>
    <s v="A+"/>
    <n v="2"/>
    <x v="3"/>
    <n v="1"/>
    <n v="0.86956521739130432"/>
  </r>
  <r>
    <s v="R20"/>
    <x v="64"/>
    <x v="27"/>
    <x v="25"/>
    <n v="8"/>
    <s v="B"/>
    <n v="3"/>
    <x v="3"/>
    <n v="1"/>
    <n v="1.0434782608695652"/>
  </r>
  <r>
    <s v="R20"/>
    <x v="64"/>
    <x v="28"/>
    <x v="26"/>
    <n v="9"/>
    <s v="A"/>
    <n v="3"/>
    <x v="3"/>
    <n v="1"/>
    <n v="1.173913043478261"/>
  </r>
  <r>
    <s v="R20"/>
    <x v="65"/>
    <x v="0"/>
    <x v="0"/>
    <n v="6"/>
    <s v="D"/>
    <n v="3"/>
    <x v="3"/>
    <n v="1"/>
    <n v="0.78260869565217395"/>
  </r>
  <r>
    <s v="R20"/>
    <x v="65"/>
    <x v="22"/>
    <x v="7"/>
    <n v="10"/>
    <s v="A+"/>
    <n v="3"/>
    <x v="3"/>
    <n v="1"/>
    <n v="1.3043478260869565"/>
  </r>
  <r>
    <s v="R20"/>
    <x v="65"/>
    <x v="23"/>
    <x v="21"/>
    <n v="7"/>
    <s v="C"/>
    <n v="3"/>
    <x v="3"/>
    <n v="1"/>
    <n v="0.91304347826086951"/>
  </r>
  <r>
    <s v="R20"/>
    <x v="65"/>
    <x v="24"/>
    <x v="22"/>
    <n v="7"/>
    <s v="C"/>
    <n v="3"/>
    <x v="3"/>
    <n v="1"/>
    <n v="0.91304347826086951"/>
  </r>
  <r>
    <s v="R20"/>
    <x v="65"/>
    <x v="25"/>
    <x v="23"/>
    <n v="7"/>
    <s v="C"/>
    <n v="3"/>
    <x v="3"/>
    <n v="1"/>
    <n v="0.91304347826086951"/>
  </r>
  <r>
    <s v="R20"/>
    <x v="65"/>
    <x v="26"/>
    <x v="24"/>
    <n v="10"/>
    <s v="A+"/>
    <n v="2"/>
    <x v="3"/>
    <n v="1"/>
    <n v="0.86956521739130432"/>
  </r>
  <r>
    <s v="R20"/>
    <x v="65"/>
    <x v="27"/>
    <x v="25"/>
    <n v="6"/>
    <s v="D"/>
    <n v="3"/>
    <x v="3"/>
    <n v="1"/>
    <n v="0.78260869565217395"/>
  </r>
  <r>
    <s v="R20"/>
    <x v="65"/>
    <x v="28"/>
    <x v="26"/>
    <n v="7"/>
    <s v="C"/>
    <n v="3"/>
    <x v="3"/>
    <n v="1"/>
    <n v="0.91304347826086951"/>
  </r>
  <r>
    <s v="R20"/>
    <x v="66"/>
    <x v="0"/>
    <x v="0"/>
    <n v="7"/>
    <s v="C"/>
    <n v="3"/>
    <x v="3"/>
    <n v="1"/>
    <n v="0.91304347826086951"/>
  </r>
  <r>
    <s v="R20"/>
    <x v="66"/>
    <x v="22"/>
    <x v="7"/>
    <n v="10"/>
    <s v="A+"/>
    <n v="3"/>
    <x v="3"/>
    <n v="1"/>
    <n v="1.3043478260869565"/>
  </r>
  <r>
    <s v="R20"/>
    <x v="66"/>
    <x v="23"/>
    <x v="21"/>
    <n v="0"/>
    <s v="F"/>
    <n v="0"/>
    <x v="3"/>
    <n v="0"/>
    <n v="0"/>
  </r>
  <r>
    <s v="R20"/>
    <x v="66"/>
    <x v="24"/>
    <x v="22"/>
    <n v="6"/>
    <s v="D"/>
    <n v="3"/>
    <x v="3"/>
    <n v="1"/>
    <n v="0.78260869565217395"/>
  </r>
  <r>
    <s v="R20"/>
    <x v="66"/>
    <x v="25"/>
    <x v="23"/>
    <n v="6"/>
    <s v="D"/>
    <n v="3"/>
    <x v="3"/>
    <n v="1"/>
    <n v="0.78260869565217395"/>
  </r>
  <r>
    <s v="R20"/>
    <x v="66"/>
    <x v="26"/>
    <x v="24"/>
    <n v="10"/>
    <s v="A+"/>
    <n v="2"/>
    <x v="3"/>
    <n v="1"/>
    <n v="0.86956521739130432"/>
  </r>
  <r>
    <s v="R20"/>
    <x v="66"/>
    <x v="27"/>
    <x v="25"/>
    <n v="6"/>
    <s v="D"/>
    <n v="3"/>
    <x v="3"/>
    <n v="1"/>
    <n v="0.78260869565217395"/>
  </r>
  <r>
    <s v="R20"/>
    <x v="66"/>
    <x v="28"/>
    <x v="26"/>
    <n v="6"/>
    <s v="D"/>
    <n v="3"/>
    <x v="3"/>
    <n v="1"/>
    <n v="0.78260869565217395"/>
  </r>
  <r>
    <s v="R20"/>
    <x v="67"/>
    <x v="0"/>
    <x v="0"/>
    <n v="6"/>
    <s v="D"/>
    <n v="3"/>
    <x v="3"/>
    <n v="1"/>
    <n v="0.78260869565217395"/>
  </r>
  <r>
    <s v="R20"/>
    <x v="67"/>
    <x v="22"/>
    <x v="7"/>
    <n v="10"/>
    <s v="A+"/>
    <n v="3"/>
    <x v="3"/>
    <n v="1"/>
    <n v="1.3043478260869565"/>
  </r>
  <r>
    <s v="R20"/>
    <x v="67"/>
    <x v="23"/>
    <x v="21"/>
    <n v="6"/>
    <s v="D"/>
    <n v="3"/>
    <x v="3"/>
    <n v="1"/>
    <n v="0.78260869565217395"/>
  </r>
  <r>
    <s v="R20"/>
    <x v="67"/>
    <x v="24"/>
    <x v="22"/>
    <n v="8"/>
    <s v="B"/>
    <n v="3"/>
    <x v="3"/>
    <n v="1"/>
    <n v="1.0434782608695652"/>
  </r>
  <r>
    <s v="R20"/>
    <x v="67"/>
    <x v="25"/>
    <x v="23"/>
    <n v="5"/>
    <s v="E"/>
    <n v="3"/>
    <x v="3"/>
    <n v="1"/>
    <n v="0.65217391304347827"/>
  </r>
  <r>
    <s v="R20"/>
    <x v="67"/>
    <x v="26"/>
    <x v="24"/>
    <n v="10"/>
    <s v="A+"/>
    <n v="2"/>
    <x v="3"/>
    <n v="1"/>
    <n v="0.86956521739130432"/>
  </r>
  <r>
    <s v="R20"/>
    <x v="67"/>
    <x v="27"/>
    <x v="25"/>
    <n v="6"/>
    <s v="D"/>
    <n v="3"/>
    <x v="3"/>
    <n v="1"/>
    <n v="0.78260869565217395"/>
  </r>
  <r>
    <s v="R20"/>
    <x v="67"/>
    <x v="28"/>
    <x v="26"/>
    <n v="0"/>
    <s v="F"/>
    <n v="0"/>
    <x v="3"/>
    <n v="0"/>
    <n v="0"/>
  </r>
  <r>
    <s v="R20"/>
    <x v="68"/>
    <x v="0"/>
    <x v="0"/>
    <n v="6"/>
    <s v="D"/>
    <n v="3"/>
    <x v="3"/>
    <n v="1"/>
    <n v="0.78260869565217395"/>
  </r>
  <r>
    <s v="R20"/>
    <x v="68"/>
    <x v="22"/>
    <x v="7"/>
    <n v="10"/>
    <s v="A+"/>
    <n v="3"/>
    <x v="3"/>
    <n v="1"/>
    <n v="1.3043478260869565"/>
  </r>
  <r>
    <s v="R20"/>
    <x v="68"/>
    <x v="23"/>
    <x v="21"/>
    <n v="6"/>
    <s v="D"/>
    <n v="3"/>
    <x v="3"/>
    <n v="1"/>
    <n v="0.78260869565217395"/>
  </r>
  <r>
    <s v="R20"/>
    <x v="68"/>
    <x v="24"/>
    <x v="22"/>
    <n v="8"/>
    <s v="B"/>
    <n v="3"/>
    <x v="3"/>
    <n v="1"/>
    <n v="1.0434782608695652"/>
  </r>
  <r>
    <s v="R20"/>
    <x v="68"/>
    <x v="25"/>
    <x v="23"/>
    <n v="7"/>
    <s v="C"/>
    <n v="3"/>
    <x v="3"/>
    <n v="1"/>
    <n v="0.91304347826086951"/>
  </r>
  <r>
    <s v="R20"/>
    <x v="68"/>
    <x v="26"/>
    <x v="24"/>
    <n v="10"/>
    <s v="A+"/>
    <n v="2"/>
    <x v="3"/>
    <n v="1"/>
    <n v="0.86956521739130432"/>
  </r>
  <r>
    <s v="R20"/>
    <x v="68"/>
    <x v="27"/>
    <x v="25"/>
    <n v="8"/>
    <s v="B"/>
    <n v="3"/>
    <x v="3"/>
    <n v="1"/>
    <n v="1.0434782608695652"/>
  </r>
  <r>
    <s v="R20"/>
    <x v="68"/>
    <x v="28"/>
    <x v="26"/>
    <n v="8"/>
    <s v="B"/>
    <n v="3"/>
    <x v="3"/>
    <n v="1"/>
    <n v="1.0434782608695652"/>
  </r>
  <r>
    <s v="R20"/>
    <x v="69"/>
    <x v="0"/>
    <x v="0"/>
    <n v="8"/>
    <s v="B"/>
    <n v="3"/>
    <x v="3"/>
    <n v="1"/>
    <n v="1.0434782608695652"/>
  </r>
  <r>
    <s v="R20"/>
    <x v="69"/>
    <x v="22"/>
    <x v="7"/>
    <n v="10"/>
    <s v="A+"/>
    <n v="3"/>
    <x v="3"/>
    <n v="1"/>
    <n v="1.3043478260869565"/>
  </r>
  <r>
    <s v="R20"/>
    <x v="69"/>
    <x v="23"/>
    <x v="21"/>
    <n v="6"/>
    <s v="D"/>
    <n v="3"/>
    <x v="3"/>
    <n v="1"/>
    <n v="0.78260869565217395"/>
  </r>
  <r>
    <s v="R20"/>
    <x v="69"/>
    <x v="24"/>
    <x v="22"/>
    <n v="7"/>
    <s v="C"/>
    <n v="3"/>
    <x v="3"/>
    <n v="1"/>
    <n v="0.91304347826086951"/>
  </r>
  <r>
    <s v="R20"/>
    <x v="69"/>
    <x v="25"/>
    <x v="23"/>
    <n v="5"/>
    <s v="E"/>
    <n v="3"/>
    <x v="3"/>
    <n v="1"/>
    <n v="0.65217391304347827"/>
  </r>
  <r>
    <s v="R20"/>
    <x v="69"/>
    <x v="26"/>
    <x v="24"/>
    <n v="10"/>
    <s v="A+"/>
    <n v="2"/>
    <x v="3"/>
    <n v="1"/>
    <n v="0.86956521739130432"/>
  </r>
  <r>
    <s v="R20"/>
    <x v="69"/>
    <x v="27"/>
    <x v="25"/>
    <n v="5"/>
    <s v="E"/>
    <n v="3"/>
    <x v="3"/>
    <n v="1"/>
    <n v="0.65217391304347827"/>
  </r>
  <r>
    <s v="R20"/>
    <x v="69"/>
    <x v="28"/>
    <x v="26"/>
    <n v="7"/>
    <s v="C"/>
    <n v="3"/>
    <x v="3"/>
    <n v="1"/>
    <n v="0.91304347826086951"/>
  </r>
  <r>
    <s v="R20"/>
    <x v="70"/>
    <x v="0"/>
    <x v="0"/>
    <n v="7"/>
    <s v="C"/>
    <n v="3"/>
    <x v="3"/>
    <n v="1"/>
    <n v="0.91304347826086951"/>
  </r>
  <r>
    <s v="R20"/>
    <x v="70"/>
    <x v="22"/>
    <x v="7"/>
    <n v="10"/>
    <s v="A+"/>
    <n v="3"/>
    <x v="3"/>
    <n v="1"/>
    <n v="1.3043478260869565"/>
  </r>
  <r>
    <s v="R20"/>
    <x v="70"/>
    <x v="23"/>
    <x v="21"/>
    <n v="5"/>
    <s v="E"/>
    <n v="3"/>
    <x v="3"/>
    <n v="1"/>
    <n v="0.65217391304347827"/>
  </r>
  <r>
    <s v="R20"/>
    <x v="70"/>
    <x v="24"/>
    <x v="22"/>
    <n v="6"/>
    <s v="D"/>
    <n v="3"/>
    <x v="3"/>
    <n v="1"/>
    <n v="0.78260869565217395"/>
  </r>
  <r>
    <s v="R20"/>
    <x v="70"/>
    <x v="25"/>
    <x v="23"/>
    <n v="7"/>
    <s v="C"/>
    <n v="3"/>
    <x v="3"/>
    <n v="1"/>
    <n v="0.91304347826086951"/>
  </r>
  <r>
    <s v="R20"/>
    <x v="70"/>
    <x v="26"/>
    <x v="24"/>
    <n v="10"/>
    <s v="A+"/>
    <n v="2"/>
    <x v="3"/>
    <n v="1"/>
    <n v="0.86956521739130432"/>
  </r>
  <r>
    <s v="R20"/>
    <x v="70"/>
    <x v="27"/>
    <x v="25"/>
    <n v="6"/>
    <s v="D"/>
    <n v="3"/>
    <x v="3"/>
    <n v="1"/>
    <n v="0.78260869565217395"/>
  </r>
  <r>
    <s v="R20"/>
    <x v="70"/>
    <x v="28"/>
    <x v="26"/>
    <n v="6"/>
    <s v="D"/>
    <n v="3"/>
    <x v="3"/>
    <n v="1"/>
    <n v="0.78260869565217395"/>
  </r>
  <r>
    <s v="R20"/>
    <x v="71"/>
    <x v="0"/>
    <x v="0"/>
    <n v="6"/>
    <s v="D"/>
    <n v="3"/>
    <x v="3"/>
    <n v="1"/>
    <n v="0.78260869565217395"/>
  </r>
  <r>
    <s v="R20"/>
    <x v="71"/>
    <x v="22"/>
    <x v="7"/>
    <n v="10"/>
    <s v="A+"/>
    <n v="3"/>
    <x v="3"/>
    <n v="1"/>
    <n v="1.3043478260869565"/>
  </r>
  <r>
    <s v="R20"/>
    <x v="71"/>
    <x v="23"/>
    <x v="21"/>
    <n v="0"/>
    <s v="F"/>
    <n v="0"/>
    <x v="3"/>
    <n v="0"/>
    <n v="0"/>
  </r>
  <r>
    <s v="R20"/>
    <x v="71"/>
    <x v="24"/>
    <x v="22"/>
    <n v="6"/>
    <s v="D"/>
    <n v="3"/>
    <x v="3"/>
    <n v="1"/>
    <n v="0.78260869565217395"/>
  </r>
  <r>
    <s v="R20"/>
    <x v="71"/>
    <x v="25"/>
    <x v="23"/>
    <n v="5"/>
    <s v="E"/>
    <n v="3"/>
    <x v="3"/>
    <n v="1"/>
    <n v="0.65217391304347827"/>
  </r>
  <r>
    <s v="R20"/>
    <x v="71"/>
    <x v="26"/>
    <x v="24"/>
    <n v="10"/>
    <s v="A+"/>
    <n v="2"/>
    <x v="3"/>
    <n v="1"/>
    <n v="0.86956521739130432"/>
  </r>
  <r>
    <s v="R20"/>
    <x v="71"/>
    <x v="27"/>
    <x v="25"/>
    <n v="5"/>
    <s v="E"/>
    <n v="3"/>
    <x v="3"/>
    <n v="1"/>
    <n v="0.65217391304347827"/>
  </r>
  <r>
    <s v="R20"/>
    <x v="71"/>
    <x v="28"/>
    <x v="26"/>
    <n v="6"/>
    <s v="D"/>
    <n v="3"/>
    <x v="3"/>
    <n v="1"/>
    <n v="0.78260869565217395"/>
  </r>
  <r>
    <s v="R20"/>
    <x v="72"/>
    <x v="0"/>
    <x v="0"/>
    <n v="7"/>
    <s v="C"/>
    <n v="3"/>
    <x v="3"/>
    <n v="1"/>
    <n v="0.91304347826086951"/>
  </r>
  <r>
    <s v="R20"/>
    <x v="72"/>
    <x v="22"/>
    <x v="7"/>
    <n v="10"/>
    <s v="A+"/>
    <n v="3"/>
    <x v="3"/>
    <n v="1"/>
    <n v="1.3043478260869565"/>
  </r>
  <r>
    <s v="R20"/>
    <x v="72"/>
    <x v="23"/>
    <x v="21"/>
    <n v="6"/>
    <s v="D"/>
    <n v="3"/>
    <x v="3"/>
    <n v="1"/>
    <n v="0.78260869565217395"/>
  </r>
  <r>
    <s v="R20"/>
    <x v="72"/>
    <x v="24"/>
    <x v="22"/>
    <n v="7"/>
    <s v="C"/>
    <n v="3"/>
    <x v="3"/>
    <n v="1"/>
    <n v="0.91304347826086951"/>
  </r>
  <r>
    <s v="R20"/>
    <x v="72"/>
    <x v="25"/>
    <x v="23"/>
    <n v="7"/>
    <s v="C"/>
    <n v="3"/>
    <x v="3"/>
    <n v="1"/>
    <n v="0.91304347826086951"/>
  </r>
  <r>
    <s v="R20"/>
    <x v="72"/>
    <x v="26"/>
    <x v="24"/>
    <n v="10"/>
    <s v="A+"/>
    <n v="2"/>
    <x v="3"/>
    <n v="1"/>
    <n v="0.86956521739130432"/>
  </r>
  <r>
    <s v="R20"/>
    <x v="72"/>
    <x v="27"/>
    <x v="25"/>
    <n v="7"/>
    <s v="C"/>
    <n v="3"/>
    <x v="3"/>
    <n v="1"/>
    <n v="0.91304347826086951"/>
  </r>
  <r>
    <s v="R20"/>
    <x v="72"/>
    <x v="28"/>
    <x v="26"/>
    <n v="7"/>
    <s v="C"/>
    <n v="3"/>
    <x v="3"/>
    <n v="1"/>
    <n v="0.91304347826086951"/>
  </r>
  <r>
    <s v="R20"/>
    <x v="73"/>
    <x v="0"/>
    <x v="0"/>
    <n v="7"/>
    <s v="C"/>
    <n v="3"/>
    <x v="3"/>
    <n v="1"/>
    <n v="0.91304347826086951"/>
  </r>
  <r>
    <s v="R20"/>
    <x v="73"/>
    <x v="22"/>
    <x v="7"/>
    <n v="10"/>
    <s v="A+"/>
    <n v="3"/>
    <x v="3"/>
    <n v="1"/>
    <n v="1.3043478260869565"/>
  </r>
  <r>
    <s v="R20"/>
    <x v="73"/>
    <x v="23"/>
    <x v="21"/>
    <n v="5"/>
    <s v="E"/>
    <n v="3"/>
    <x v="3"/>
    <n v="1"/>
    <n v="0.65217391304347827"/>
  </r>
  <r>
    <s v="R20"/>
    <x v="73"/>
    <x v="24"/>
    <x v="22"/>
    <n v="7"/>
    <s v="C"/>
    <n v="3"/>
    <x v="3"/>
    <n v="1"/>
    <n v="0.91304347826086951"/>
  </r>
  <r>
    <s v="R20"/>
    <x v="73"/>
    <x v="25"/>
    <x v="23"/>
    <n v="6"/>
    <s v="D"/>
    <n v="3"/>
    <x v="3"/>
    <n v="1"/>
    <n v="0.78260869565217395"/>
  </r>
  <r>
    <s v="R20"/>
    <x v="73"/>
    <x v="26"/>
    <x v="24"/>
    <n v="10"/>
    <s v="A+"/>
    <n v="2"/>
    <x v="3"/>
    <n v="1"/>
    <n v="0.86956521739130432"/>
  </r>
  <r>
    <s v="R20"/>
    <x v="73"/>
    <x v="27"/>
    <x v="25"/>
    <n v="5"/>
    <s v="E"/>
    <n v="3"/>
    <x v="3"/>
    <n v="1"/>
    <n v="0.65217391304347827"/>
  </r>
  <r>
    <s v="R20"/>
    <x v="73"/>
    <x v="28"/>
    <x v="26"/>
    <n v="6"/>
    <s v="D"/>
    <n v="3"/>
    <x v="3"/>
    <n v="1"/>
    <n v="0.78260869565217395"/>
  </r>
  <r>
    <s v="R20"/>
    <x v="74"/>
    <x v="0"/>
    <x v="0"/>
    <n v="8"/>
    <s v="B"/>
    <n v="3"/>
    <x v="3"/>
    <n v="1"/>
    <n v="1.0434782608695652"/>
  </r>
  <r>
    <s v="R20"/>
    <x v="74"/>
    <x v="22"/>
    <x v="7"/>
    <n v="10"/>
    <s v="A+"/>
    <n v="3"/>
    <x v="3"/>
    <n v="1"/>
    <n v="1.3043478260869565"/>
  </r>
  <r>
    <s v="R20"/>
    <x v="74"/>
    <x v="23"/>
    <x v="21"/>
    <n v="0"/>
    <s v="F"/>
    <n v="0"/>
    <x v="3"/>
    <n v="0"/>
    <n v="0"/>
  </r>
  <r>
    <s v="R20"/>
    <x v="74"/>
    <x v="24"/>
    <x v="22"/>
    <n v="7"/>
    <s v="C"/>
    <n v="3"/>
    <x v="3"/>
    <n v="1"/>
    <n v="0.91304347826086951"/>
  </r>
  <r>
    <s v="R20"/>
    <x v="74"/>
    <x v="25"/>
    <x v="23"/>
    <n v="7"/>
    <s v="C"/>
    <n v="3"/>
    <x v="3"/>
    <n v="1"/>
    <n v="0.91304347826086951"/>
  </r>
  <r>
    <s v="R20"/>
    <x v="74"/>
    <x v="26"/>
    <x v="24"/>
    <n v="10"/>
    <s v="A+"/>
    <n v="2"/>
    <x v="3"/>
    <n v="1"/>
    <n v="0.86956521739130432"/>
  </r>
  <r>
    <s v="R20"/>
    <x v="74"/>
    <x v="27"/>
    <x v="25"/>
    <n v="6"/>
    <s v="D"/>
    <n v="3"/>
    <x v="3"/>
    <n v="1"/>
    <n v="0.78260869565217395"/>
  </r>
  <r>
    <s v="R20"/>
    <x v="74"/>
    <x v="28"/>
    <x v="26"/>
    <n v="7"/>
    <s v="C"/>
    <n v="3"/>
    <x v="3"/>
    <n v="1"/>
    <n v="0.91304347826086951"/>
  </r>
  <r>
    <s v="R20"/>
    <x v="75"/>
    <x v="0"/>
    <x v="0"/>
    <n v="7"/>
    <s v="C"/>
    <n v="3"/>
    <x v="3"/>
    <n v="1"/>
    <n v="0.91304347826086951"/>
  </r>
  <r>
    <s v="R20"/>
    <x v="75"/>
    <x v="22"/>
    <x v="7"/>
    <n v="10"/>
    <s v="A+"/>
    <n v="3"/>
    <x v="3"/>
    <n v="1"/>
    <n v="1.3043478260869565"/>
  </r>
  <r>
    <s v="R20"/>
    <x v="75"/>
    <x v="23"/>
    <x v="21"/>
    <n v="6"/>
    <s v="D"/>
    <n v="3"/>
    <x v="3"/>
    <n v="1"/>
    <n v="0.78260869565217395"/>
  </r>
  <r>
    <s v="R20"/>
    <x v="75"/>
    <x v="24"/>
    <x v="22"/>
    <n v="9"/>
    <s v="A"/>
    <n v="3"/>
    <x v="3"/>
    <n v="1"/>
    <n v="1.173913043478261"/>
  </r>
  <r>
    <s v="R20"/>
    <x v="75"/>
    <x v="25"/>
    <x v="23"/>
    <n v="6"/>
    <s v="D"/>
    <n v="3"/>
    <x v="3"/>
    <n v="1"/>
    <n v="0.78260869565217395"/>
  </r>
  <r>
    <s v="R20"/>
    <x v="75"/>
    <x v="26"/>
    <x v="24"/>
    <n v="10"/>
    <s v="A+"/>
    <n v="2"/>
    <x v="3"/>
    <n v="1"/>
    <n v="0.86956521739130432"/>
  </r>
  <r>
    <s v="R20"/>
    <x v="75"/>
    <x v="27"/>
    <x v="25"/>
    <n v="6"/>
    <s v="D"/>
    <n v="3"/>
    <x v="3"/>
    <n v="1"/>
    <n v="0.78260869565217395"/>
  </r>
  <r>
    <s v="R20"/>
    <x v="75"/>
    <x v="28"/>
    <x v="26"/>
    <n v="6"/>
    <s v="D"/>
    <n v="3"/>
    <x v="3"/>
    <n v="1"/>
    <n v="0.78260869565217395"/>
  </r>
  <r>
    <s v="R20"/>
    <x v="76"/>
    <x v="0"/>
    <x v="0"/>
    <n v="9"/>
    <s v="A"/>
    <n v="3"/>
    <x v="3"/>
    <n v="1"/>
    <n v="1.173913043478261"/>
  </r>
  <r>
    <s v="R20"/>
    <x v="76"/>
    <x v="22"/>
    <x v="7"/>
    <n v="10"/>
    <s v="A+"/>
    <n v="3"/>
    <x v="3"/>
    <n v="1"/>
    <n v="1.3043478260869565"/>
  </r>
  <r>
    <s v="R20"/>
    <x v="76"/>
    <x v="23"/>
    <x v="21"/>
    <n v="7"/>
    <s v="C"/>
    <n v="3"/>
    <x v="3"/>
    <n v="1"/>
    <n v="0.91304347826086951"/>
  </r>
  <r>
    <s v="R20"/>
    <x v="76"/>
    <x v="24"/>
    <x v="22"/>
    <n v="7"/>
    <s v="C"/>
    <n v="3"/>
    <x v="3"/>
    <n v="1"/>
    <n v="0.91304347826086951"/>
  </r>
  <r>
    <s v="R20"/>
    <x v="76"/>
    <x v="25"/>
    <x v="23"/>
    <n v="8"/>
    <s v="B"/>
    <n v="3"/>
    <x v="3"/>
    <n v="1"/>
    <n v="1.0434782608695652"/>
  </r>
  <r>
    <s v="R20"/>
    <x v="76"/>
    <x v="26"/>
    <x v="24"/>
    <n v="10"/>
    <s v="A+"/>
    <n v="2"/>
    <x v="3"/>
    <n v="1"/>
    <n v="0.86956521739130432"/>
  </r>
  <r>
    <s v="R20"/>
    <x v="76"/>
    <x v="27"/>
    <x v="25"/>
    <n v="7"/>
    <s v="C"/>
    <n v="3"/>
    <x v="3"/>
    <n v="1"/>
    <n v="0.91304347826086951"/>
  </r>
  <r>
    <s v="R20"/>
    <x v="76"/>
    <x v="28"/>
    <x v="26"/>
    <n v="8"/>
    <s v="B"/>
    <n v="3"/>
    <x v="3"/>
    <n v="1"/>
    <n v="1.0434782608695652"/>
  </r>
  <r>
    <s v="R20"/>
    <x v="77"/>
    <x v="0"/>
    <x v="0"/>
    <n v="6"/>
    <s v="D"/>
    <n v="3"/>
    <x v="3"/>
    <n v="1"/>
    <n v="0.78260869565217395"/>
  </r>
  <r>
    <s v="R20"/>
    <x v="77"/>
    <x v="22"/>
    <x v="7"/>
    <n v="10"/>
    <s v="A+"/>
    <n v="3"/>
    <x v="3"/>
    <n v="1"/>
    <n v="1.3043478260869565"/>
  </r>
  <r>
    <s v="R20"/>
    <x v="77"/>
    <x v="23"/>
    <x v="21"/>
    <n v="5"/>
    <s v="E"/>
    <n v="3"/>
    <x v="3"/>
    <n v="1"/>
    <n v="0.65217391304347827"/>
  </r>
  <r>
    <s v="R20"/>
    <x v="77"/>
    <x v="24"/>
    <x v="22"/>
    <n v="6"/>
    <s v="D"/>
    <n v="3"/>
    <x v="3"/>
    <n v="1"/>
    <n v="0.78260869565217395"/>
  </r>
  <r>
    <s v="R20"/>
    <x v="77"/>
    <x v="25"/>
    <x v="23"/>
    <n v="5"/>
    <s v="E"/>
    <n v="3"/>
    <x v="3"/>
    <n v="1"/>
    <n v="0.65217391304347827"/>
  </r>
  <r>
    <s v="R20"/>
    <x v="77"/>
    <x v="26"/>
    <x v="24"/>
    <n v="10"/>
    <s v="A+"/>
    <n v="2"/>
    <x v="3"/>
    <n v="1"/>
    <n v="0.86956521739130432"/>
  </r>
  <r>
    <s v="R20"/>
    <x v="77"/>
    <x v="27"/>
    <x v="25"/>
    <n v="5"/>
    <s v="E"/>
    <n v="3"/>
    <x v="3"/>
    <n v="1"/>
    <n v="0.65217391304347827"/>
  </r>
  <r>
    <s v="R20"/>
    <x v="77"/>
    <x v="28"/>
    <x v="26"/>
    <n v="5"/>
    <s v="E"/>
    <n v="3"/>
    <x v="3"/>
    <n v="1"/>
    <n v="0.65217391304347827"/>
  </r>
  <r>
    <s v="R20"/>
    <x v="78"/>
    <x v="0"/>
    <x v="0"/>
    <n v="8"/>
    <s v="B"/>
    <n v="3"/>
    <x v="3"/>
    <n v="1"/>
    <n v="1.0434782608695652"/>
  </r>
  <r>
    <s v="R20"/>
    <x v="78"/>
    <x v="22"/>
    <x v="7"/>
    <n v="10"/>
    <s v="A+"/>
    <n v="3"/>
    <x v="3"/>
    <n v="1"/>
    <n v="1.3043478260869565"/>
  </r>
  <r>
    <s v="R20"/>
    <x v="78"/>
    <x v="23"/>
    <x v="21"/>
    <n v="6"/>
    <s v="D"/>
    <n v="3"/>
    <x v="3"/>
    <n v="1"/>
    <n v="0.78260869565217395"/>
  </r>
  <r>
    <s v="R20"/>
    <x v="78"/>
    <x v="24"/>
    <x v="22"/>
    <n v="6"/>
    <s v="D"/>
    <n v="3"/>
    <x v="3"/>
    <n v="1"/>
    <n v="0.78260869565217395"/>
  </r>
  <r>
    <s v="R20"/>
    <x v="78"/>
    <x v="25"/>
    <x v="23"/>
    <n v="7"/>
    <s v="C"/>
    <n v="3"/>
    <x v="3"/>
    <n v="1"/>
    <n v="0.91304347826086951"/>
  </r>
  <r>
    <s v="R20"/>
    <x v="78"/>
    <x v="26"/>
    <x v="24"/>
    <n v="10"/>
    <s v="A+"/>
    <n v="2"/>
    <x v="3"/>
    <n v="1"/>
    <n v="0.86956521739130432"/>
  </r>
  <r>
    <s v="R20"/>
    <x v="78"/>
    <x v="27"/>
    <x v="25"/>
    <n v="7"/>
    <s v="C"/>
    <n v="3"/>
    <x v="3"/>
    <n v="1"/>
    <n v="0.91304347826086951"/>
  </r>
  <r>
    <s v="R20"/>
    <x v="78"/>
    <x v="28"/>
    <x v="26"/>
    <n v="6"/>
    <s v="D"/>
    <n v="3"/>
    <x v="3"/>
    <n v="1"/>
    <n v="0.78260869565217395"/>
  </r>
  <r>
    <s v="R20"/>
    <x v="79"/>
    <x v="0"/>
    <x v="0"/>
    <n v="6"/>
    <s v="D"/>
    <n v="3"/>
    <x v="3"/>
    <n v="1"/>
    <n v="0.78260869565217395"/>
  </r>
  <r>
    <s v="R20"/>
    <x v="79"/>
    <x v="22"/>
    <x v="7"/>
    <n v="10"/>
    <s v="A+"/>
    <n v="3"/>
    <x v="3"/>
    <n v="1"/>
    <n v="1.3043478260869565"/>
  </r>
  <r>
    <s v="R20"/>
    <x v="79"/>
    <x v="23"/>
    <x v="21"/>
    <n v="0"/>
    <s v="F"/>
    <n v="0"/>
    <x v="3"/>
    <n v="0"/>
    <n v="0"/>
  </r>
  <r>
    <s v="R20"/>
    <x v="79"/>
    <x v="24"/>
    <x v="22"/>
    <n v="5"/>
    <s v="E"/>
    <n v="3"/>
    <x v="3"/>
    <n v="1"/>
    <n v="0.65217391304347827"/>
  </r>
  <r>
    <s v="R20"/>
    <x v="79"/>
    <x v="25"/>
    <x v="23"/>
    <n v="5"/>
    <s v="E"/>
    <n v="3"/>
    <x v="3"/>
    <n v="1"/>
    <n v="0.65217391304347827"/>
  </r>
  <r>
    <s v="R20"/>
    <x v="79"/>
    <x v="26"/>
    <x v="24"/>
    <n v="10"/>
    <s v="A+"/>
    <n v="2"/>
    <x v="3"/>
    <n v="1"/>
    <n v="0.86956521739130432"/>
  </r>
  <r>
    <s v="R20"/>
    <x v="79"/>
    <x v="27"/>
    <x v="25"/>
    <n v="0"/>
    <s v="F"/>
    <n v="0"/>
    <x v="3"/>
    <n v="0"/>
    <n v="0"/>
  </r>
  <r>
    <s v="R20"/>
    <x v="79"/>
    <x v="28"/>
    <x v="26"/>
    <n v="0"/>
    <s v="F"/>
    <n v="0"/>
    <x v="3"/>
    <n v="0"/>
    <n v="0"/>
  </r>
  <r>
    <s v="R20"/>
    <x v="80"/>
    <x v="0"/>
    <x v="0"/>
    <n v="7"/>
    <s v="C"/>
    <n v="3"/>
    <x v="3"/>
    <n v="1"/>
    <n v="0.91304347826086951"/>
  </r>
  <r>
    <s v="R20"/>
    <x v="80"/>
    <x v="22"/>
    <x v="7"/>
    <n v="10"/>
    <s v="A+"/>
    <n v="3"/>
    <x v="3"/>
    <n v="1"/>
    <n v="1.3043478260869565"/>
  </r>
  <r>
    <s v="R20"/>
    <x v="80"/>
    <x v="23"/>
    <x v="21"/>
    <n v="6"/>
    <s v="D"/>
    <n v="3"/>
    <x v="3"/>
    <n v="1"/>
    <n v="0.78260869565217395"/>
  </r>
  <r>
    <s v="R20"/>
    <x v="80"/>
    <x v="24"/>
    <x v="22"/>
    <n v="7"/>
    <s v="C"/>
    <n v="3"/>
    <x v="3"/>
    <n v="1"/>
    <n v="0.91304347826086951"/>
  </r>
  <r>
    <s v="R20"/>
    <x v="80"/>
    <x v="25"/>
    <x v="23"/>
    <n v="7"/>
    <s v="C"/>
    <n v="3"/>
    <x v="3"/>
    <n v="1"/>
    <n v="0.91304347826086951"/>
  </r>
  <r>
    <s v="R20"/>
    <x v="80"/>
    <x v="26"/>
    <x v="24"/>
    <n v="10"/>
    <s v="A+"/>
    <n v="2"/>
    <x v="3"/>
    <n v="1"/>
    <n v="0.86956521739130432"/>
  </r>
  <r>
    <s v="R20"/>
    <x v="80"/>
    <x v="27"/>
    <x v="25"/>
    <n v="7"/>
    <s v="C"/>
    <n v="3"/>
    <x v="3"/>
    <n v="1"/>
    <n v="0.91304347826086951"/>
  </r>
  <r>
    <s v="R20"/>
    <x v="80"/>
    <x v="28"/>
    <x v="26"/>
    <n v="8"/>
    <s v="B"/>
    <n v="3"/>
    <x v="3"/>
    <n v="1"/>
    <n v="1.0434782608695652"/>
  </r>
  <r>
    <s v="R20"/>
    <x v="81"/>
    <x v="0"/>
    <x v="0"/>
    <n v="6"/>
    <s v="D"/>
    <n v="3"/>
    <x v="3"/>
    <n v="1"/>
    <n v="0.78260869565217395"/>
  </r>
  <r>
    <s v="R20"/>
    <x v="81"/>
    <x v="22"/>
    <x v="7"/>
    <n v="10"/>
    <s v="A+"/>
    <n v="3"/>
    <x v="3"/>
    <n v="1"/>
    <n v="1.3043478260869565"/>
  </r>
  <r>
    <s v="R20"/>
    <x v="81"/>
    <x v="23"/>
    <x v="21"/>
    <n v="0"/>
    <s v="F"/>
    <n v="0"/>
    <x v="3"/>
    <n v="0"/>
    <n v="0"/>
  </r>
  <r>
    <s v="R20"/>
    <x v="81"/>
    <x v="24"/>
    <x v="22"/>
    <n v="6"/>
    <s v="D"/>
    <n v="3"/>
    <x v="3"/>
    <n v="1"/>
    <n v="0.78260869565217395"/>
  </r>
  <r>
    <s v="R20"/>
    <x v="81"/>
    <x v="25"/>
    <x v="23"/>
    <n v="6"/>
    <s v="D"/>
    <n v="3"/>
    <x v="3"/>
    <n v="1"/>
    <n v="0.78260869565217395"/>
  </r>
  <r>
    <s v="R20"/>
    <x v="81"/>
    <x v="26"/>
    <x v="24"/>
    <n v="10"/>
    <s v="A+"/>
    <n v="2"/>
    <x v="3"/>
    <n v="1"/>
    <n v="0.86956521739130432"/>
  </r>
  <r>
    <s v="R20"/>
    <x v="81"/>
    <x v="27"/>
    <x v="25"/>
    <n v="0"/>
    <s v="F"/>
    <n v="0"/>
    <x v="3"/>
    <n v="0"/>
    <n v="0"/>
  </r>
  <r>
    <s v="R20"/>
    <x v="81"/>
    <x v="28"/>
    <x v="26"/>
    <n v="6"/>
    <s v="D"/>
    <n v="3"/>
    <x v="3"/>
    <n v="1"/>
    <n v="0.78260869565217395"/>
  </r>
  <r>
    <s v="R20"/>
    <x v="82"/>
    <x v="0"/>
    <x v="0"/>
    <n v="8"/>
    <s v="B"/>
    <n v="3"/>
    <x v="3"/>
    <n v="1"/>
    <n v="1.0434782608695652"/>
  </r>
  <r>
    <s v="R20"/>
    <x v="82"/>
    <x v="22"/>
    <x v="7"/>
    <n v="10"/>
    <s v="A+"/>
    <n v="3"/>
    <x v="3"/>
    <n v="1"/>
    <n v="1.3043478260869565"/>
  </r>
  <r>
    <s v="R20"/>
    <x v="82"/>
    <x v="23"/>
    <x v="21"/>
    <n v="0"/>
    <s v="F"/>
    <n v="0"/>
    <x v="3"/>
    <n v="0"/>
    <n v="0"/>
  </r>
  <r>
    <s v="R20"/>
    <x v="82"/>
    <x v="24"/>
    <x v="22"/>
    <n v="6"/>
    <s v="D"/>
    <n v="3"/>
    <x v="3"/>
    <n v="1"/>
    <n v="0.78260869565217395"/>
  </r>
  <r>
    <s v="R20"/>
    <x v="82"/>
    <x v="25"/>
    <x v="23"/>
    <n v="7"/>
    <s v="C"/>
    <n v="3"/>
    <x v="3"/>
    <n v="1"/>
    <n v="0.91304347826086951"/>
  </r>
  <r>
    <s v="R20"/>
    <x v="82"/>
    <x v="26"/>
    <x v="24"/>
    <n v="10"/>
    <s v="A+"/>
    <n v="2"/>
    <x v="3"/>
    <n v="1"/>
    <n v="0.86956521739130432"/>
  </r>
  <r>
    <s v="R20"/>
    <x v="82"/>
    <x v="27"/>
    <x v="25"/>
    <n v="6"/>
    <s v="D"/>
    <n v="3"/>
    <x v="3"/>
    <n v="1"/>
    <n v="0.78260869565217395"/>
  </r>
  <r>
    <s v="R20"/>
    <x v="82"/>
    <x v="28"/>
    <x v="26"/>
    <n v="6"/>
    <s v="D"/>
    <n v="3"/>
    <x v="3"/>
    <n v="1"/>
    <n v="0.78260869565217395"/>
  </r>
  <r>
    <s v="R20"/>
    <x v="83"/>
    <x v="0"/>
    <x v="0"/>
    <n v="7"/>
    <s v="C"/>
    <n v="3"/>
    <x v="3"/>
    <n v="1"/>
    <n v="0.91304347826086951"/>
  </r>
  <r>
    <s v="R20"/>
    <x v="83"/>
    <x v="22"/>
    <x v="7"/>
    <n v="10"/>
    <s v="A+"/>
    <n v="3"/>
    <x v="3"/>
    <n v="1"/>
    <n v="1.3043478260869565"/>
  </r>
  <r>
    <s v="R20"/>
    <x v="83"/>
    <x v="23"/>
    <x v="21"/>
    <n v="5"/>
    <s v="E"/>
    <n v="3"/>
    <x v="3"/>
    <n v="1"/>
    <n v="0.65217391304347827"/>
  </r>
  <r>
    <s v="R20"/>
    <x v="83"/>
    <x v="24"/>
    <x v="22"/>
    <n v="8"/>
    <s v="B"/>
    <n v="3"/>
    <x v="3"/>
    <n v="1"/>
    <n v="1.0434782608695652"/>
  </r>
  <r>
    <s v="R20"/>
    <x v="83"/>
    <x v="25"/>
    <x v="23"/>
    <n v="6"/>
    <s v="D"/>
    <n v="3"/>
    <x v="3"/>
    <n v="1"/>
    <n v="0.78260869565217395"/>
  </r>
  <r>
    <s v="R20"/>
    <x v="83"/>
    <x v="26"/>
    <x v="24"/>
    <n v="10"/>
    <s v="A+"/>
    <n v="2"/>
    <x v="3"/>
    <n v="1"/>
    <n v="0.86956521739130432"/>
  </r>
  <r>
    <s v="R20"/>
    <x v="83"/>
    <x v="27"/>
    <x v="25"/>
    <n v="6"/>
    <s v="D"/>
    <n v="3"/>
    <x v="3"/>
    <n v="1"/>
    <n v="0.78260869565217395"/>
  </r>
  <r>
    <s v="R20"/>
    <x v="83"/>
    <x v="28"/>
    <x v="26"/>
    <n v="6"/>
    <s v="D"/>
    <n v="3"/>
    <x v="3"/>
    <n v="1"/>
    <n v="0.78260869565217395"/>
  </r>
  <r>
    <s v="R20"/>
    <x v="84"/>
    <x v="0"/>
    <x v="0"/>
    <n v="7"/>
    <s v="C"/>
    <n v="3"/>
    <x v="3"/>
    <n v="1"/>
    <n v="0.91304347826086951"/>
  </r>
  <r>
    <s v="R20"/>
    <x v="84"/>
    <x v="22"/>
    <x v="7"/>
    <n v="10"/>
    <s v="A+"/>
    <n v="3"/>
    <x v="3"/>
    <n v="1"/>
    <n v="1.3043478260869565"/>
  </r>
  <r>
    <s v="R20"/>
    <x v="84"/>
    <x v="23"/>
    <x v="21"/>
    <n v="6"/>
    <s v="D"/>
    <n v="3"/>
    <x v="3"/>
    <n v="1"/>
    <n v="0.78260869565217395"/>
  </r>
  <r>
    <s v="R20"/>
    <x v="84"/>
    <x v="24"/>
    <x v="22"/>
    <n v="5"/>
    <s v="E"/>
    <n v="3"/>
    <x v="3"/>
    <n v="1"/>
    <n v="0.65217391304347827"/>
  </r>
  <r>
    <s v="R20"/>
    <x v="84"/>
    <x v="25"/>
    <x v="23"/>
    <n v="8"/>
    <s v="B"/>
    <n v="3"/>
    <x v="3"/>
    <n v="1"/>
    <n v="1.0434782608695652"/>
  </r>
  <r>
    <s v="R20"/>
    <x v="84"/>
    <x v="26"/>
    <x v="24"/>
    <n v="10"/>
    <s v="A+"/>
    <n v="2"/>
    <x v="3"/>
    <n v="1"/>
    <n v="0.86956521739130432"/>
  </r>
  <r>
    <s v="R20"/>
    <x v="84"/>
    <x v="27"/>
    <x v="25"/>
    <n v="0"/>
    <s v="F"/>
    <n v="0"/>
    <x v="3"/>
    <n v="0"/>
    <n v="0"/>
  </r>
  <r>
    <s v="R20"/>
    <x v="84"/>
    <x v="28"/>
    <x v="26"/>
    <n v="6"/>
    <s v="D"/>
    <n v="3"/>
    <x v="3"/>
    <n v="1"/>
    <n v="0.78260869565217395"/>
  </r>
  <r>
    <s v="R20"/>
    <x v="85"/>
    <x v="0"/>
    <x v="0"/>
    <n v="7"/>
    <s v="C"/>
    <n v="3"/>
    <x v="3"/>
    <n v="1"/>
    <n v="0.91304347826086951"/>
  </r>
  <r>
    <s v="R20"/>
    <x v="85"/>
    <x v="22"/>
    <x v="7"/>
    <n v="10"/>
    <s v="A+"/>
    <n v="3"/>
    <x v="3"/>
    <n v="1"/>
    <n v="1.3043478260869565"/>
  </r>
  <r>
    <s v="R20"/>
    <x v="85"/>
    <x v="23"/>
    <x v="21"/>
    <n v="6"/>
    <s v="D"/>
    <n v="3"/>
    <x v="3"/>
    <n v="1"/>
    <n v="0.78260869565217395"/>
  </r>
  <r>
    <s v="R20"/>
    <x v="85"/>
    <x v="24"/>
    <x v="22"/>
    <n v="6"/>
    <s v="D"/>
    <n v="3"/>
    <x v="3"/>
    <n v="1"/>
    <n v="0.78260869565217395"/>
  </r>
  <r>
    <s v="R20"/>
    <x v="85"/>
    <x v="25"/>
    <x v="23"/>
    <n v="7"/>
    <s v="C"/>
    <n v="3"/>
    <x v="3"/>
    <n v="1"/>
    <n v="0.91304347826086951"/>
  </r>
  <r>
    <s v="R20"/>
    <x v="85"/>
    <x v="26"/>
    <x v="24"/>
    <n v="10"/>
    <s v="A+"/>
    <n v="2"/>
    <x v="3"/>
    <n v="1"/>
    <n v="0.86956521739130432"/>
  </r>
  <r>
    <s v="R20"/>
    <x v="85"/>
    <x v="27"/>
    <x v="25"/>
    <n v="6"/>
    <s v="D"/>
    <n v="3"/>
    <x v="3"/>
    <n v="1"/>
    <n v="0.78260869565217395"/>
  </r>
  <r>
    <s v="R20"/>
    <x v="85"/>
    <x v="28"/>
    <x v="26"/>
    <n v="7"/>
    <s v="C"/>
    <n v="3"/>
    <x v="3"/>
    <n v="1"/>
    <n v="0.91304347826086951"/>
  </r>
  <r>
    <s v="R20"/>
    <x v="86"/>
    <x v="0"/>
    <x v="0"/>
    <n v="7"/>
    <s v="C"/>
    <n v="3"/>
    <x v="3"/>
    <n v="1"/>
    <n v="0.91304347826086951"/>
  </r>
  <r>
    <s v="R20"/>
    <x v="86"/>
    <x v="22"/>
    <x v="7"/>
    <n v="10"/>
    <s v="A+"/>
    <n v="3"/>
    <x v="3"/>
    <n v="1"/>
    <n v="1.3043478260869565"/>
  </r>
  <r>
    <s v="R20"/>
    <x v="86"/>
    <x v="23"/>
    <x v="21"/>
    <n v="6"/>
    <s v="D"/>
    <n v="3"/>
    <x v="3"/>
    <n v="1"/>
    <n v="0.78260869565217395"/>
  </r>
  <r>
    <s v="R20"/>
    <x v="86"/>
    <x v="24"/>
    <x v="22"/>
    <n v="5"/>
    <s v="E"/>
    <n v="3"/>
    <x v="3"/>
    <n v="1"/>
    <n v="0.65217391304347827"/>
  </r>
  <r>
    <s v="R20"/>
    <x v="86"/>
    <x v="25"/>
    <x v="23"/>
    <n v="7"/>
    <s v="C"/>
    <n v="3"/>
    <x v="3"/>
    <n v="1"/>
    <n v="0.91304347826086951"/>
  </r>
  <r>
    <s v="R20"/>
    <x v="86"/>
    <x v="26"/>
    <x v="24"/>
    <n v="10"/>
    <s v="A+"/>
    <n v="2"/>
    <x v="3"/>
    <n v="1"/>
    <n v="0.86956521739130432"/>
  </r>
  <r>
    <s v="R20"/>
    <x v="86"/>
    <x v="27"/>
    <x v="25"/>
    <n v="7"/>
    <s v="C"/>
    <n v="3"/>
    <x v="3"/>
    <n v="1"/>
    <n v="0.91304347826086951"/>
  </r>
  <r>
    <s v="R20"/>
    <x v="86"/>
    <x v="28"/>
    <x v="26"/>
    <n v="5"/>
    <s v="E"/>
    <n v="3"/>
    <x v="3"/>
    <n v="1"/>
    <n v="0.65217391304347827"/>
  </r>
  <r>
    <s v="R20"/>
    <x v="87"/>
    <x v="0"/>
    <x v="0"/>
    <n v="7"/>
    <s v="C"/>
    <n v="3"/>
    <x v="3"/>
    <n v="1"/>
    <n v="0.91304347826086951"/>
  </r>
  <r>
    <s v="R20"/>
    <x v="87"/>
    <x v="22"/>
    <x v="7"/>
    <n v="10"/>
    <s v="A+"/>
    <n v="3"/>
    <x v="3"/>
    <n v="1"/>
    <n v="1.3043478260869565"/>
  </r>
  <r>
    <s v="R20"/>
    <x v="87"/>
    <x v="23"/>
    <x v="21"/>
    <n v="6"/>
    <s v="D"/>
    <n v="3"/>
    <x v="3"/>
    <n v="1"/>
    <n v="0.78260869565217395"/>
  </r>
  <r>
    <s v="R20"/>
    <x v="87"/>
    <x v="24"/>
    <x v="22"/>
    <n v="7"/>
    <s v="C"/>
    <n v="3"/>
    <x v="3"/>
    <n v="1"/>
    <n v="0.91304347826086951"/>
  </r>
  <r>
    <s v="R20"/>
    <x v="87"/>
    <x v="25"/>
    <x v="23"/>
    <n v="5"/>
    <s v="E"/>
    <n v="3"/>
    <x v="3"/>
    <n v="1"/>
    <n v="0.65217391304347827"/>
  </r>
  <r>
    <s v="R20"/>
    <x v="87"/>
    <x v="26"/>
    <x v="24"/>
    <n v="10"/>
    <s v="A+"/>
    <n v="2"/>
    <x v="3"/>
    <n v="1"/>
    <n v="0.86956521739130432"/>
  </r>
  <r>
    <s v="R20"/>
    <x v="87"/>
    <x v="27"/>
    <x v="25"/>
    <n v="6"/>
    <s v="D"/>
    <n v="3"/>
    <x v="3"/>
    <n v="1"/>
    <n v="0.78260869565217395"/>
  </r>
  <r>
    <s v="R20"/>
    <x v="87"/>
    <x v="28"/>
    <x v="26"/>
    <n v="6"/>
    <s v="D"/>
    <n v="3"/>
    <x v="3"/>
    <n v="1"/>
    <n v="0.78260869565217395"/>
  </r>
  <r>
    <s v="R20"/>
    <x v="88"/>
    <x v="0"/>
    <x v="0"/>
    <n v="6"/>
    <s v="D"/>
    <n v="3"/>
    <x v="3"/>
    <n v="1"/>
    <n v="0.78260869565217395"/>
  </r>
  <r>
    <s v="R20"/>
    <x v="88"/>
    <x v="22"/>
    <x v="7"/>
    <n v="10"/>
    <s v="A+"/>
    <n v="3"/>
    <x v="3"/>
    <n v="1"/>
    <n v="1.3043478260869565"/>
  </r>
  <r>
    <s v="R20"/>
    <x v="88"/>
    <x v="23"/>
    <x v="21"/>
    <n v="5"/>
    <s v="E"/>
    <n v="3"/>
    <x v="3"/>
    <n v="1"/>
    <n v="0.65217391304347827"/>
  </r>
  <r>
    <s v="R20"/>
    <x v="88"/>
    <x v="24"/>
    <x v="22"/>
    <n v="6"/>
    <s v="D"/>
    <n v="3"/>
    <x v="3"/>
    <n v="1"/>
    <n v="0.78260869565217395"/>
  </r>
  <r>
    <s v="R20"/>
    <x v="88"/>
    <x v="25"/>
    <x v="23"/>
    <n v="7"/>
    <s v="C"/>
    <n v="3"/>
    <x v="3"/>
    <n v="1"/>
    <n v="0.91304347826086951"/>
  </r>
  <r>
    <s v="R20"/>
    <x v="88"/>
    <x v="26"/>
    <x v="24"/>
    <n v="10"/>
    <s v="A+"/>
    <n v="2"/>
    <x v="3"/>
    <n v="1"/>
    <n v="0.86956521739130432"/>
  </r>
  <r>
    <s v="R20"/>
    <x v="88"/>
    <x v="27"/>
    <x v="25"/>
    <n v="0"/>
    <s v="F"/>
    <n v="0"/>
    <x v="3"/>
    <n v="0"/>
    <n v="0"/>
  </r>
  <r>
    <s v="R20"/>
    <x v="88"/>
    <x v="28"/>
    <x v="26"/>
    <n v="0"/>
    <s v="F"/>
    <n v="0"/>
    <x v="3"/>
    <n v="0"/>
    <n v="0"/>
  </r>
  <r>
    <s v="R20"/>
    <x v="89"/>
    <x v="0"/>
    <x v="0"/>
    <n v="0"/>
    <s v="F"/>
    <n v="0"/>
    <x v="3"/>
    <n v="0"/>
    <n v="0"/>
  </r>
  <r>
    <s v="R20"/>
    <x v="89"/>
    <x v="22"/>
    <x v="7"/>
    <n v="10"/>
    <s v="A+"/>
    <n v="3"/>
    <x v="3"/>
    <n v="1"/>
    <n v="1.3043478260869565"/>
  </r>
  <r>
    <s v="R20"/>
    <x v="89"/>
    <x v="23"/>
    <x v="21"/>
    <n v="0"/>
    <s v="F"/>
    <n v="0"/>
    <x v="3"/>
    <n v="0"/>
    <n v="0"/>
  </r>
  <r>
    <s v="R20"/>
    <x v="89"/>
    <x v="24"/>
    <x v="22"/>
    <n v="0"/>
    <s v="F"/>
    <n v="0"/>
    <x v="3"/>
    <n v="0"/>
    <n v="0"/>
  </r>
  <r>
    <s v="R20"/>
    <x v="89"/>
    <x v="25"/>
    <x v="23"/>
    <n v="0"/>
    <s v="F"/>
    <n v="0"/>
    <x v="3"/>
    <n v="0"/>
    <n v="0"/>
  </r>
  <r>
    <s v="R20"/>
    <x v="89"/>
    <x v="26"/>
    <x v="24"/>
    <n v="9"/>
    <s v="A"/>
    <n v="2"/>
    <x v="3"/>
    <n v="1"/>
    <n v="0.78260869565217395"/>
  </r>
  <r>
    <s v="R20"/>
    <x v="89"/>
    <x v="27"/>
    <x v="25"/>
    <n v="0"/>
    <s v="F"/>
    <n v="0"/>
    <x v="3"/>
    <n v="0"/>
    <n v="0"/>
  </r>
  <r>
    <s v="R20"/>
    <x v="89"/>
    <x v="28"/>
    <x v="26"/>
    <n v="0"/>
    <s v="F"/>
    <n v="0"/>
    <x v="3"/>
    <n v="0"/>
    <n v="0"/>
  </r>
  <r>
    <s v="R20"/>
    <x v="90"/>
    <x v="0"/>
    <x v="0"/>
    <n v="6"/>
    <s v="D"/>
    <n v="3"/>
    <x v="3"/>
    <n v="1"/>
    <n v="0.78260869565217395"/>
  </r>
  <r>
    <s v="R20"/>
    <x v="90"/>
    <x v="22"/>
    <x v="7"/>
    <n v="10"/>
    <s v="A+"/>
    <n v="3"/>
    <x v="3"/>
    <n v="1"/>
    <n v="1.3043478260869565"/>
  </r>
  <r>
    <s v="R20"/>
    <x v="90"/>
    <x v="23"/>
    <x v="21"/>
    <n v="6"/>
    <s v="D"/>
    <n v="3"/>
    <x v="3"/>
    <n v="1"/>
    <n v="0.78260869565217395"/>
  </r>
  <r>
    <s v="R20"/>
    <x v="90"/>
    <x v="24"/>
    <x v="22"/>
    <n v="5"/>
    <s v="E"/>
    <n v="3"/>
    <x v="3"/>
    <n v="1"/>
    <n v="0.65217391304347827"/>
  </r>
  <r>
    <s v="R20"/>
    <x v="90"/>
    <x v="25"/>
    <x v="23"/>
    <n v="7"/>
    <s v="C"/>
    <n v="3"/>
    <x v="3"/>
    <n v="1"/>
    <n v="0.91304347826086951"/>
  </r>
  <r>
    <s v="R20"/>
    <x v="90"/>
    <x v="26"/>
    <x v="24"/>
    <n v="10"/>
    <s v="A+"/>
    <n v="2"/>
    <x v="3"/>
    <n v="1"/>
    <n v="0.86956521739130432"/>
  </r>
  <r>
    <s v="R20"/>
    <x v="90"/>
    <x v="27"/>
    <x v="25"/>
    <n v="7"/>
    <s v="C"/>
    <n v="3"/>
    <x v="3"/>
    <n v="1"/>
    <n v="0.91304347826086951"/>
  </r>
  <r>
    <s v="R20"/>
    <x v="90"/>
    <x v="28"/>
    <x v="26"/>
    <n v="6"/>
    <s v="D"/>
    <n v="3"/>
    <x v="3"/>
    <n v="1"/>
    <n v="0.78260869565217395"/>
  </r>
  <r>
    <s v="R20"/>
    <x v="91"/>
    <x v="0"/>
    <x v="0"/>
    <n v="6"/>
    <s v="D"/>
    <n v="3"/>
    <x v="3"/>
    <n v="1"/>
    <n v="0.78260869565217395"/>
  </r>
  <r>
    <s v="R20"/>
    <x v="91"/>
    <x v="22"/>
    <x v="7"/>
    <n v="10"/>
    <s v="A+"/>
    <n v="3"/>
    <x v="3"/>
    <n v="1"/>
    <n v="1.3043478260869565"/>
  </r>
  <r>
    <s v="R20"/>
    <x v="91"/>
    <x v="23"/>
    <x v="21"/>
    <n v="0"/>
    <s v="F"/>
    <n v="0"/>
    <x v="3"/>
    <n v="0"/>
    <n v="0"/>
  </r>
  <r>
    <s v="R20"/>
    <x v="91"/>
    <x v="24"/>
    <x v="22"/>
    <n v="0"/>
    <s v="F"/>
    <n v="0"/>
    <x v="3"/>
    <n v="0"/>
    <n v="0"/>
  </r>
  <r>
    <s v="R20"/>
    <x v="91"/>
    <x v="25"/>
    <x v="23"/>
    <n v="5"/>
    <s v="E"/>
    <n v="3"/>
    <x v="3"/>
    <n v="1"/>
    <n v="0.65217391304347827"/>
  </r>
  <r>
    <s v="R20"/>
    <x v="91"/>
    <x v="26"/>
    <x v="24"/>
    <n v="10"/>
    <s v="A+"/>
    <n v="2"/>
    <x v="3"/>
    <n v="1"/>
    <n v="0.86956521739130432"/>
  </r>
  <r>
    <s v="R20"/>
    <x v="91"/>
    <x v="27"/>
    <x v="25"/>
    <n v="5"/>
    <s v="E"/>
    <n v="3"/>
    <x v="3"/>
    <n v="1"/>
    <n v="0.65217391304347827"/>
  </r>
  <r>
    <s v="R20"/>
    <x v="91"/>
    <x v="28"/>
    <x v="26"/>
    <n v="0"/>
    <s v="F"/>
    <n v="0"/>
    <x v="3"/>
    <n v="0"/>
    <n v="0"/>
  </r>
  <r>
    <s v="R20"/>
    <x v="92"/>
    <x v="0"/>
    <x v="0"/>
    <n v="0"/>
    <s v="AB"/>
    <n v="0"/>
    <x v="3"/>
    <n v="0"/>
    <n v="0"/>
  </r>
  <r>
    <s v="R20"/>
    <x v="92"/>
    <x v="22"/>
    <x v="7"/>
    <n v="9"/>
    <s v="A"/>
    <n v="3"/>
    <x v="3"/>
    <n v="1"/>
    <n v="1.173913043478261"/>
  </r>
  <r>
    <s v="R20"/>
    <x v="92"/>
    <x v="23"/>
    <x v="21"/>
    <n v="0"/>
    <s v="F"/>
    <n v="0"/>
    <x v="3"/>
    <n v="0"/>
    <n v="0"/>
  </r>
  <r>
    <s v="R20"/>
    <x v="92"/>
    <x v="24"/>
    <x v="22"/>
    <n v="0"/>
    <s v="AB"/>
    <n v="0"/>
    <x v="3"/>
    <n v="0"/>
    <n v="0"/>
  </r>
  <r>
    <s v="R20"/>
    <x v="92"/>
    <x v="25"/>
    <x v="23"/>
    <n v="0"/>
    <s v="AB"/>
    <n v="0"/>
    <x v="3"/>
    <n v="0"/>
    <n v="0"/>
  </r>
  <r>
    <s v="R20"/>
    <x v="92"/>
    <x v="26"/>
    <x v="24"/>
    <n v="9"/>
    <s v="A"/>
    <n v="2"/>
    <x v="3"/>
    <n v="1"/>
    <n v="0.78260869565217395"/>
  </r>
  <r>
    <s v="R20"/>
    <x v="92"/>
    <x v="27"/>
    <x v="25"/>
    <n v="0"/>
    <s v="AB"/>
    <n v="0"/>
    <x v="3"/>
    <n v="0"/>
    <n v="0"/>
  </r>
  <r>
    <s v="R20"/>
    <x v="92"/>
    <x v="28"/>
    <x v="26"/>
    <n v="0"/>
    <s v="AB"/>
    <n v="0"/>
    <x v="3"/>
    <n v="0"/>
    <n v="0"/>
  </r>
  <r>
    <s v="R20"/>
    <x v="93"/>
    <x v="0"/>
    <x v="0"/>
    <n v="6"/>
    <s v="D"/>
    <n v="3"/>
    <x v="3"/>
    <n v="1"/>
    <n v="0.78260869565217395"/>
  </r>
  <r>
    <s v="R20"/>
    <x v="93"/>
    <x v="22"/>
    <x v="7"/>
    <n v="10"/>
    <s v="A+"/>
    <n v="3"/>
    <x v="3"/>
    <n v="1"/>
    <n v="1.3043478260869565"/>
  </r>
  <r>
    <s v="R20"/>
    <x v="93"/>
    <x v="23"/>
    <x v="21"/>
    <n v="5"/>
    <s v="E"/>
    <n v="3"/>
    <x v="3"/>
    <n v="1"/>
    <n v="0.65217391304347827"/>
  </r>
  <r>
    <s v="R20"/>
    <x v="93"/>
    <x v="24"/>
    <x v="22"/>
    <n v="5"/>
    <s v="E"/>
    <n v="3"/>
    <x v="3"/>
    <n v="1"/>
    <n v="0.65217391304347827"/>
  </r>
  <r>
    <s v="R20"/>
    <x v="93"/>
    <x v="25"/>
    <x v="23"/>
    <n v="5"/>
    <s v="E"/>
    <n v="3"/>
    <x v="3"/>
    <n v="1"/>
    <n v="0.65217391304347827"/>
  </r>
  <r>
    <s v="R20"/>
    <x v="93"/>
    <x v="26"/>
    <x v="24"/>
    <n v="10"/>
    <s v="A+"/>
    <n v="2"/>
    <x v="3"/>
    <n v="1"/>
    <n v="0.86956521739130432"/>
  </r>
  <r>
    <s v="R20"/>
    <x v="93"/>
    <x v="27"/>
    <x v="25"/>
    <n v="5"/>
    <s v="E"/>
    <n v="3"/>
    <x v="3"/>
    <n v="1"/>
    <n v="0.65217391304347827"/>
  </r>
  <r>
    <s v="R20"/>
    <x v="93"/>
    <x v="28"/>
    <x v="26"/>
    <n v="6"/>
    <s v="D"/>
    <n v="3"/>
    <x v="3"/>
    <n v="1"/>
    <n v="0.78260869565217395"/>
  </r>
  <r>
    <s v="R20"/>
    <x v="94"/>
    <x v="0"/>
    <x v="0"/>
    <n v="7"/>
    <s v="C"/>
    <n v="3"/>
    <x v="3"/>
    <n v="1"/>
    <n v="0.91304347826086951"/>
  </r>
  <r>
    <s v="R20"/>
    <x v="94"/>
    <x v="22"/>
    <x v="7"/>
    <n v="10"/>
    <s v="A+"/>
    <n v="3"/>
    <x v="3"/>
    <n v="1"/>
    <n v="1.3043478260869565"/>
  </r>
  <r>
    <s v="R20"/>
    <x v="94"/>
    <x v="23"/>
    <x v="21"/>
    <n v="6"/>
    <s v="D"/>
    <n v="3"/>
    <x v="3"/>
    <n v="1"/>
    <n v="0.78260869565217395"/>
  </r>
  <r>
    <s v="R20"/>
    <x v="94"/>
    <x v="24"/>
    <x v="22"/>
    <n v="5"/>
    <s v="E"/>
    <n v="3"/>
    <x v="3"/>
    <n v="1"/>
    <n v="0.65217391304347827"/>
  </r>
  <r>
    <s v="R20"/>
    <x v="94"/>
    <x v="25"/>
    <x v="23"/>
    <n v="7"/>
    <s v="C"/>
    <n v="3"/>
    <x v="3"/>
    <n v="1"/>
    <n v="0.91304347826086951"/>
  </r>
  <r>
    <s v="R20"/>
    <x v="94"/>
    <x v="26"/>
    <x v="24"/>
    <n v="10"/>
    <s v="A+"/>
    <n v="2"/>
    <x v="3"/>
    <n v="1"/>
    <n v="0.86956521739130432"/>
  </r>
  <r>
    <s v="R20"/>
    <x v="94"/>
    <x v="27"/>
    <x v="25"/>
    <n v="7"/>
    <s v="C"/>
    <n v="3"/>
    <x v="3"/>
    <n v="1"/>
    <n v="0.91304347826086951"/>
  </r>
  <r>
    <s v="R20"/>
    <x v="94"/>
    <x v="28"/>
    <x v="26"/>
    <n v="5"/>
    <s v="E"/>
    <n v="3"/>
    <x v="3"/>
    <n v="1"/>
    <n v="0.65217391304347827"/>
  </r>
  <r>
    <s v="R20"/>
    <x v="95"/>
    <x v="0"/>
    <x v="0"/>
    <n v="7"/>
    <s v="C"/>
    <n v="3"/>
    <x v="3"/>
    <n v="1"/>
    <n v="0.91304347826086951"/>
  </r>
  <r>
    <s v="R20"/>
    <x v="95"/>
    <x v="22"/>
    <x v="7"/>
    <n v="10"/>
    <s v="A+"/>
    <n v="3"/>
    <x v="3"/>
    <n v="1"/>
    <n v="1.3043478260869565"/>
  </r>
  <r>
    <s v="R20"/>
    <x v="95"/>
    <x v="23"/>
    <x v="21"/>
    <n v="0"/>
    <s v="F"/>
    <n v="0"/>
    <x v="3"/>
    <n v="0"/>
    <n v="0"/>
  </r>
  <r>
    <s v="R20"/>
    <x v="95"/>
    <x v="24"/>
    <x v="22"/>
    <n v="7"/>
    <s v="C"/>
    <n v="3"/>
    <x v="3"/>
    <n v="1"/>
    <n v="0.91304347826086951"/>
  </r>
  <r>
    <s v="R20"/>
    <x v="95"/>
    <x v="25"/>
    <x v="23"/>
    <n v="0"/>
    <s v="F"/>
    <n v="0"/>
    <x v="3"/>
    <n v="0"/>
    <n v="0"/>
  </r>
  <r>
    <s v="R20"/>
    <x v="95"/>
    <x v="26"/>
    <x v="24"/>
    <n v="10"/>
    <s v="A+"/>
    <n v="2"/>
    <x v="3"/>
    <n v="1"/>
    <n v="0.86956521739130432"/>
  </r>
  <r>
    <s v="R20"/>
    <x v="95"/>
    <x v="27"/>
    <x v="25"/>
    <n v="0"/>
    <s v="F"/>
    <n v="0"/>
    <x v="3"/>
    <n v="0"/>
    <n v="0"/>
  </r>
  <r>
    <s v="R20"/>
    <x v="95"/>
    <x v="28"/>
    <x v="26"/>
    <n v="0"/>
    <s v="F"/>
    <n v="0"/>
    <x v="3"/>
    <n v="0"/>
    <n v="0"/>
  </r>
  <r>
    <s v="R20"/>
    <x v="96"/>
    <x v="0"/>
    <x v="0"/>
    <n v="7"/>
    <s v="C"/>
    <n v="3"/>
    <x v="3"/>
    <n v="1"/>
    <n v="0.91304347826086951"/>
  </r>
  <r>
    <s v="R20"/>
    <x v="96"/>
    <x v="22"/>
    <x v="7"/>
    <n v="10"/>
    <s v="A+"/>
    <n v="3"/>
    <x v="3"/>
    <n v="1"/>
    <n v="1.3043478260869565"/>
  </r>
  <r>
    <s v="R20"/>
    <x v="96"/>
    <x v="23"/>
    <x v="21"/>
    <n v="6"/>
    <s v="D"/>
    <n v="3"/>
    <x v="3"/>
    <n v="1"/>
    <n v="0.78260869565217395"/>
  </r>
  <r>
    <s v="R20"/>
    <x v="96"/>
    <x v="24"/>
    <x v="22"/>
    <n v="7"/>
    <s v="C"/>
    <n v="3"/>
    <x v="3"/>
    <n v="1"/>
    <n v="0.91304347826086951"/>
  </r>
  <r>
    <s v="R20"/>
    <x v="96"/>
    <x v="25"/>
    <x v="23"/>
    <n v="6"/>
    <s v="D"/>
    <n v="3"/>
    <x v="3"/>
    <n v="1"/>
    <n v="0.78260869565217395"/>
  </r>
  <r>
    <s v="R20"/>
    <x v="96"/>
    <x v="26"/>
    <x v="24"/>
    <n v="10"/>
    <s v="A+"/>
    <n v="2"/>
    <x v="3"/>
    <n v="1"/>
    <n v="0.86956521739130432"/>
  </r>
  <r>
    <s v="R20"/>
    <x v="96"/>
    <x v="27"/>
    <x v="25"/>
    <n v="0"/>
    <s v="F"/>
    <n v="0"/>
    <x v="3"/>
    <n v="0"/>
    <n v="0"/>
  </r>
  <r>
    <s v="R20"/>
    <x v="96"/>
    <x v="28"/>
    <x v="26"/>
    <n v="7"/>
    <s v="C"/>
    <n v="3"/>
    <x v="3"/>
    <n v="1"/>
    <n v="0.91304347826086951"/>
  </r>
  <r>
    <s v="R20"/>
    <x v="97"/>
    <x v="0"/>
    <x v="0"/>
    <n v="8"/>
    <s v="B"/>
    <n v="3"/>
    <x v="3"/>
    <n v="1"/>
    <n v="1.0434782608695652"/>
  </r>
  <r>
    <s v="R20"/>
    <x v="97"/>
    <x v="22"/>
    <x v="7"/>
    <n v="10"/>
    <s v="A+"/>
    <n v="3"/>
    <x v="3"/>
    <n v="1"/>
    <n v="1.3043478260869565"/>
  </r>
  <r>
    <s v="R20"/>
    <x v="97"/>
    <x v="23"/>
    <x v="21"/>
    <n v="7"/>
    <s v="C"/>
    <n v="3"/>
    <x v="3"/>
    <n v="1"/>
    <n v="0.91304347826086951"/>
  </r>
  <r>
    <s v="R20"/>
    <x v="97"/>
    <x v="24"/>
    <x v="22"/>
    <n v="8"/>
    <s v="B"/>
    <n v="3"/>
    <x v="3"/>
    <n v="1"/>
    <n v="1.0434782608695652"/>
  </r>
  <r>
    <s v="R20"/>
    <x v="97"/>
    <x v="25"/>
    <x v="23"/>
    <n v="8"/>
    <s v="B"/>
    <n v="3"/>
    <x v="3"/>
    <n v="1"/>
    <n v="1.0434782608695652"/>
  </r>
  <r>
    <s v="R20"/>
    <x v="97"/>
    <x v="26"/>
    <x v="24"/>
    <n v="10"/>
    <s v="A+"/>
    <n v="2"/>
    <x v="3"/>
    <n v="1"/>
    <n v="0.86956521739130432"/>
  </r>
  <r>
    <s v="R20"/>
    <x v="97"/>
    <x v="27"/>
    <x v="25"/>
    <n v="7"/>
    <s v="C"/>
    <n v="3"/>
    <x v="3"/>
    <n v="1"/>
    <n v="0.91304347826086951"/>
  </r>
  <r>
    <s v="R20"/>
    <x v="97"/>
    <x v="28"/>
    <x v="26"/>
    <n v="8"/>
    <s v="B"/>
    <n v="3"/>
    <x v="3"/>
    <n v="1"/>
    <n v="1.0434782608695652"/>
  </r>
  <r>
    <s v="R20"/>
    <x v="98"/>
    <x v="0"/>
    <x v="0"/>
    <n v="8"/>
    <s v="B"/>
    <n v="3"/>
    <x v="3"/>
    <n v="1"/>
    <n v="1.0434782608695652"/>
  </r>
  <r>
    <s v="R20"/>
    <x v="98"/>
    <x v="22"/>
    <x v="7"/>
    <n v="10"/>
    <s v="A+"/>
    <n v="3"/>
    <x v="3"/>
    <n v="1"/>
    <n v="1.3043478260869565"/>
  </r>
  <r>
    <s v="R20"/>
    <x v="98"/>
    <x v="23"/>
    <x v="21"/>
    <n v="0"/>
    <s v="F"/>
    <n v="0"/>
    <x v="3"/>
    <n v="0"/>
    <n v="0"/>
  </r>
  <r>
    <s v="R20"/>
    <x v="98"/>
    <x v="24"/>
    <x v="22"/>
    <n v="0"/>
    <s v="F"/>
    <n v="0"/>
    <x v="3"/>
    <n v="0"/>
    <n v="0"/>
  </r>
  <r>
    <s v="R20"/>
    <x v="98"/>
    <x v="25"/>
    <x v="23"/>
    <n v="7"/>
    <s v="C"/>
    <n v="3"/>
    <x v="3"/>
    <n v="1"/>
    <n v="0.91304347826086951"/>
  </r>
  <r>
    <s v="R20"/>
    <x v="98"/>
    <x v="26"/>
    <x v="24"/>
    <n v="10"/>
    <s v="A+"/>
    <n v="2"/>
    <x v="3"/>
    <n v="1"/>
    <n v="0.86956521739130432"/>
  </r>
  <r>
    <s v="R20"/>
    <x v="98"/>
    <x v="27"/>
    <x v="25"/>
    <n v="0"/>
    <s v="F"/>
    <n v="0"/>
    <x v="3"/>
    <n v="0"/>
    <n v="0"/>
  </r>
  <r>
    <s v="R20"/>
    <x v="98"/>
    <x v="28"/>
    <x v="26"/>
    <n v="0"/>
    <s v="F"/>
    <n v="0"/>
    <x v="3"/>
    <n v="0"/>
    <n v="0"/>
  </r>
  <r>
    <s v="R20"/>
    <x v="99"/>
    <x v="0"/>
    <x v="0"/>
    <n v="7"/>
    <s v="C"/>
    <n v="3"/>
    <x v="3"/>
    <n v="1"/>
    <n v="0.91304347826086951"/>
  </r>
  <r>
    <s v="R20"/>
    <x v="99"/>
    <x v="22"/>
    <x v="7"/>
    <n v="10"/>
    <s v="A+"/>
    <n v="3"/>
    <x v="3"/>
    <n v="1"/>
    <n v="1.3043478260869565"/>
  </r>
  <r>
    <s v="R20"/>
    <x v="99"/>
    <x v="23"/>
    <x v="21"/>
    <n v="6"/>
    <s v="D"/>
    <n v="3"/>
    <x v="3"/>
    <n v="1"/>
    <n v="0.78260869565217395"/>
  </r>
  <r>
    <s v="R20"/>
    <x v="99"/>
    <x v="24"/>
    <x v="22"/>
    <n v="8"/>
    <s v="B"/>
    <n v="3"/>
    <x v="3"/>
    <n v="1"/>
    <n v="1.0434782608695652"/>
  </r>
  <r>
    <s v="R20"/>
    <x v="99"/>
    <x v="25"/>
    <x v="23"/>
    <n v="6"/>
    <s v="D"/>
    <n v="3"/>
    <x v="3"/>
    <n v="1"/>
    <n v="0.78260869565217395"/>
  </r>
  <r>
    <s v="R20"/>
    <x v="99"/>
    <x v="26"/>
    <x v="24"/>
    <n v="10"/>
    <s v="A+"/>
    <n v="2"/>
    <x v="3"/>
    <n v="1"/>
    <n v="0.86956521739130432"/>
  </r>
  <r>
    <s v="R20"/>
    <x v="99"/>
    <x v="27"/>
    <x v="25"/>
    <n v="6"/>
    <s v="D"/>
    <n v="3"/>
    <x v="3"/>
    <n v="1"/>
    <n v="0.78260869565217395"/>
  </r>
  <r>
    <s v="R20"/>
    <x v="99"/>
    <x v="28"/>
    <x v="26"/>
    <n v="6"/>
    <s v="D"/>
    <n v="3"/>
    <x v="3"/>
    <n v="1"/>
    <n v="0.78260869565217395"/>
  </r>
  <r>
    <s v="R20"/>
    <x v="100"/>
    <x v="0"/>
    <x v="0"/>
    <n v="6"/>
    <s v="D"/>
    <n v="3"/>
    <x v="3"/>
    <n v="1"/>
    <n v="0.78260869565217395"/>
  </r>
  <r>
    <s v="R20"/>
    <x v="100"/>
    <x v="22"/>
    <x v="7"/>
    <n v="10"/>
    <s v="A+"/>
    <n v="3"/>
    <x v="3"/>
    <n v="1"/>
    <n v="1.3043478260869565"/>
  </r>
  <r>
    <s v="R20"/>
    <x v="100"/>
    <x v="23"/>
    <x v="21"/>
    <n v="5"/>
    <s v="E"/>
    <n v="3"/>
    <x v="3"/>
    <n v="1"/>
    <n v="0.65217391304347827"/>
  </r>
  <r>
    <s v="R20"/>
    <x v="100"/>
    <x v="24"/>
    <x v="22"/>
    <n v="0"/>
    <s v="F"/>
    <n v="0"/>
    <x v="3"/>
    <n v="0"/>
    <n v="0"/>
  </r>
  <r>
    <s v="R20"/>
    <x v="100"/>
    <x v="25"/>
    <x v="23"/>
    <n v="6"/>
    <s v="D"/>
    <n v="3"/>
    <x v="3"/>
    <n v="1"/>
    <n v="0.78260869565217395"/>
  </r>
  <r>
    <s v="R20"/>
    <x v="100"/>
    <x v="26"/>
    <x v="24"/>
    <n v="10"/>
    <s v="A+"/>
    <n v="2"/>
    <x v="3"/>
    <n v="1"/>
    <n v="0.86956521739130432"/>
  </r>
  <r>
    <s v="R20"/>
    <x v="100"/>
    <x v="27"/>
    <x v="25"/>
    <n v="5"/>
    <s v="E"/>
    <n v="3"/>
    <x v="3"/>
    <n v="1"/>
    <n v="0.65217391304347827"/>
  </r>
  <r>
    <s v="R20"/>
    <x v="100"/>
    <x v="28"/>
    <x v="26"/>
    <n v="6"/>
    <s v="D"/>
    <n v="3"/>
    <x v="3"/>
    <n v="1"/>
    <n v="0.78260869565217395"/>
  </r>
  <r>
    <s v="R20"/>
    <x v="101"/>
    <x v="0"/>
    <x v="0"/>
    <n v="7"/>
    <s v="C"/>
    <n v="3"/>
    <x v="3"/>
    <n v="1"/>
    <n v="0.91304347826086951"/>
  </r>
  <r>
    <s v="R20"/>
    <x v="101"/>
    <x v="22"/>
    <x v="7"/>
    <n v="10"/>
    <s v="A+"/>
    <n v="3"/>
    <x v="3"/>
    <n v="1"/>
    <n v="1.3043478260869565"/>
  </r>
  <r>
    <s v="R20"/>
    <x v="101"/>
    <x v="23"/>
    <x v="21"/>
    <n v="7"/>
    <s v="C"/>
    <n v="3"/>
    <x v="3"/>
    <n v="1"/>
    <n v="0.91304347826086951"/>
  </r>
  <r>
    <s v="R20"/>
    <x v="101"/>
    <x v="24"/>
    <x v="22"/>
    <n v="7"/>
    <s v="C"/>
    <n v="3"/>
    <x v="3"/>
    <n v="1"/>
    <n v="0.91304347826086951"/>
  </r>
  <r>
    <s v="R20"/>
    <x v="101"/>
    <x v="25"/>
    <x v="23"/>
    <n v="8"/>
    <s v="B"/>
    <n v="3"/>
    <x v="3"/>
    <n v="1"/>
    <n v="1.0434782608695652"/>
  </r>
  <r>
    <s v="R20"/>
    <x v="101"/>
    <x v="26"/>
    <x v="24"/>
    <n v="10"/>
    <s v="A+"/>
    <n v="2"/>
    <x v="3"/>
    <n v="1"/>
    <n v="0.86956521739130432"/>
  </r>
  <r>
    <s v="R20"/>
    <x v="101"/>
    <x v="27"/>
    <x v="25"/>
    <n v="8"/>
    <s v="B"/>
    <n v="3"/>
    <x v="3"/>
    <n v="1"/>
    <n v="1.0434782608695652"/>
  </r>
  <r>
    <s v="R20"/>
    <x v="101"/>
    <x v="28"/>
    <x v="26"/>
    <n v="8"/>
    <s v="B"/>
    <n v="3"/>
    <x v="3"/>
    <n v="1"/>
    <n v="1.0434782608695652"/>
  </r>
  <r>
    <s v="R20"/>
    <x v="102"/>
    <x v="0"/>
    <x v="0"/>
    <n v="8"/>
    <s v="B"/>
    <n v="3"/>
    <x v="3"/>
    <n v="1"/>
    <n v="1.0434782608695652"/>
  </r>
  <r>
    <s v="R20"/>
    <x v="102"/>
    <x v="22"/>
    <x v="7"/>
    <n v="10"/>
    <s v="A+"/>
    <n v="3"/>
    <x v="3"/>
    <n v="1"/>
    <n v="1.3043478260869565"/>
  </r>
  <r>
    <s v="R20"/>
    <x v="102"/>
    <x v="23"/>
    <x v="21"/>
    <n v="5"/>
    <s v="E"/>
    <n v="3"/>
    <x v="3"/>
    <n v="1"/>
    <n v="0.65217391304347827"/>
  </r>
  <r>
    <s v="R20"/>
    <x v="102"/>
    <x v="24"/>
    <x v="22"/>
    <n v="0"/>
    <s v="F"/>
    <n v="0"/>
    <x v="3"/>
    <n v="0"/>
    <n v="0"/>
  </r>
  <r>
    <s v="R20"/>
    <x v="102"/>
    <x v="25"/>
    <x v="23"/>
    <n v="6"/>
    <s v="D"/>
    <n v="3"/>
    <x v="3"/>
    <n v="1"/>
    <n v="0.78260869565217395"/>
  </r>
  <r>
    <s v="R20"/>
    <x v="102"/>
    <x v="26"/>
    <x v="24"/>
    <n v="10"/>
    <s v="A+"/>
    <n v="2"/>
    <x v="3"/>
    <n v="1"/>
    <n v="0.86956521739130432"/>
  </r>
  <r>
    <s v="R20"/>
    <x v="102"/>
    <x v="27"/>
    <x v="25"/>
    <n v="6"/>
    <s v="D"/>
    <n v="3"/>
    <x v="3"/>
    <n v="1"/>
    <n v="0.78260869565217395"/>
  </r>
  <r>
    <s v="R20"/>
    <x v="102"/>
    <x v="28"/>
    <x v="26"/>
    <n v="5"/>
    <s v="E"/>
    <n v="3"/>
    <x v="3"/>
    <n v="1"/>
    <n v="0.65217391304347827"/>
  </r>
  <r>
    <s v="R20"/>
    <x v="103"/>
    <x v="0"/>
    <x v="0"/>
    <n v="7"/>
    <s v="C"/>
    <n v="3"/>
    <x v="3"/>
    <n v="1"/>
    <n v="0.91304347826086951"/>
  </r>
  <r>
    <s v="R20"/>
    <x v="103"/>
    <x v="22"/>
    <x v="7"/>
    <n v="10"/>
    <s v="A+"/>
    <n v="3"/>
    <x v="3"/>
    <n v="1"/>
    <n v="1.3043478260869565"/>
  </r>
  <r>
    <s v="R20"/>
    <x v="103"/>
    <x v="23"/>
    <x v="21"/>
    <n v="0"/>
    <s v="F"/>
    <n v="0"/>
    <x v="3"/>
    <n v="0"/>
    <n v="0"/>
  </r>
  <r>
    <s v="R20"/>
    <x v="103"/>
    <x v="24"/>
    <x v="22"/>
    <n v="7"/>
    <s v="C"/>
    <n v="3"/>
    <x v="3"/>
    <n v="1"/>
    <n v="0.91304347826086951"/>
  </r>
  <r>
    <s v="R20"/>
    <x v="103"/>
    <x v="25"/>
    <x v="23"/>
    <n v="5"/>
    <s v="E"/>
    <n v="3"/>
    <x v="3"/>
    <n v="1"/>
    <n v="0.65217391304347827"/>
  </r>
  <r>
    <s v="R20"/>
    <x v="103"/>
    <x v="26"/>
    <x v="24"/>
    <n v="10"/>
    <s v="A+"/>
    <n v="2"/>
    <x v="3"/>
    <n v="1"/>
    <n v="0.86956521739130432"/>
  </r>
  <r>
    <s v="R20"/>
    <x v="103"/>
    <x v="27"/>
    <x v="25"/>
    <n v="5"/>
    <s v="E"/>
    <n v="3"/>
    <x v="3"/>
    <n v="1"/>
    <n v="0.65217391304347827"/>
  </r>
  <r>
    <s v="R20"/>
    <x v="103"/>
    <x v="28"/>
    <x v="26"/>
    <n v="5"/>
    <s v="E"/>
    <n v="3"/>
    <x v="3"/>
    <n v="1"/>
    <n v="0.65217391304347827"/>
  </r>
  <r>
    <s v="R20"/>
    <x v="104"/>
    <x v="0"/>
    <x v="0"/>
    <n v="6"/>
    <s v="D"/>
    <n v="3"/>
    <x v="3"/>
    <n v="1"/>
    <n v="0.78260869565217395"/>
  </r>
  <r>
    <s v="R20"/>
    <x v="104"/>
    <x v="22"/>
    <x v="7"/>
    <n v="10"/>
    <s v="A+"/>
    <n v="3"/>
    <x v="3"/>
    <n v="1"/>
    <n v="1.3043478260869565"/>
  </r>
  <r>
    <s v="R20"/>
    <x v="104"/>
    <x v="23"/>
    <x v="21"/>
    <n v="6"/>
    <s v="D"/>
    <n v="3"/>
    <x v="3"/>
    <n v="1"/>
    <n v="0.78260869565217395"/>
  </r>
  <r>
    <s v="R20"/>
    <x v="104"/>
    <x v="24"/>
    <x v="22"/>
    <n v="6"/>
    <s v="D"/>
    <n v="3"/>
    <x v="3"/>
    <n v="1"/>
    <n v="0.78260869565217395"/>
  </r>
  <r>
    <s v="R20"/>
    <x v="104"/>
    <x v="25"/>
    <x v="23"/>
    <n v="7"/>
    <s v="C"/>
    <n v="3"/>
    <x v="3"/>
    <n v="1"/>
    <n v="0.91304347826086951"/>
  </r>
  <r>
    <s v="R20"/>
    <x v="104"/>
    <x v="26"/>
    <x v="24"/>
    <n v="10"/>
    <s v="A+"/>
    <n v="2"/>
    <x v="3"/>
    <n v="1"/>
    <n v="0.86956521739130432"/>
  </r>
  <r>
    <s v="R20"/>
    <x v="104"/>
    <x v="27"/>
    <x v="25"/>
    <n v="5"/>
    <s v="E"/>
    <n v="3"/>
    <x v="3"/>
    <n v="1"/>
    <n v="0.65217391304347827"/>
  </r>
  <r>
    <s v="R20"/>
    <x v="104"/>
    <x v="28"/>
    <x v="26"/>
    <n v="0"/>
    <s v="F"/>
    <n v="0"/>
    <x v="3"/>
    <n v="0"/>
    <n v="0"/>
  </r>
  <r>
    <s v="R20"/>
    <x v="105"/>
    <x v="0"/>
    <x v="0"/>
    <n v="6"/>
    <s v="D"/>
    <n v="3"/>
    <x v="3"/>
    <n v="1"/>
    <n v="0.78260869565217395"/>
  </r>
  <r>
    <s v="R20"/>
    <x v="105"/>
    <x v="22"/>
    <x v="7"/>
    <n v="10"/>
    <s v="A+"/>
    <n v="3"/>
    <x v="3"/>
    <n v="1"/>
    <n v="1.3043478260869565"/>
  </r>
  <r>
    <s v="R20"/>
    <x v="105"/>
    <x v="23"/>
    <x v="21"/>
    <n v="6"/>
    <s v="D"/>
    <n v="3"/>
    <x v="3"/>
    <n v="1"/>
    <n v="0.78260869565217395"/>
  </r>
  <r>
    <s v="R20"/>
    <x v="105"/>
    <x v="24"/>
    <x v="22"/>
    <n v="6"/>
    <s v="D"/>
    <n v="3"/>
    <x v="3"/>
    <n v="1"/>
    <n v="0.78260869565217395"/>
  </r>
  <r>
    <s v="R20"/>
    <x v="105"/>
    <x v="25"/>
    <x v="23"/>
    <n v="6"/>
    <s v="D"/>
    <n v="3"/>
    <x v="3"/>
    <n v="1"/>
    <n v="0.78260869565217395"/>
  </r>
  <r>
    <s v="R20"/>
    <x v="105"/>
    <x v="26"/>
    <x v="24"/>
    <n v="10"/>
    <s v="A+"/>
    <n v="2"/>
    <x v="3"/>
    <n v="1"/>
    <n v="0.86956521739130432"/>
  </r>
  <r>
    <s v="R20"/>
    <x v="105"/>
    <x v="27"/>
    <x v="25"/>
    <n v="5"/>
    <s v="E"/>
    <n v="3"/>
    <x v="3"/>
    <n v="1"/>
    <n v="0.65217391304347827"/>
  </r>
  <r>
    <s v="R20"/>
    <x v="105"/>
    <x v="28"/>
    <x v="26"/>
    <n v="6"/>
    <s v="D"/>
    <n v="3"/>
    <x v="3"/>
    <n v="1"/>
    <n v="0.78260869565217395"/>
  </r>
  <r>
    <s v="R20"/>
    <x v="106"/>
    <x v="0"/>
    <x v="0"/>
    <n v="7"/>
    <s v="C"/>
    <n v="3"/>
    <x v="3"/>
    <n v="1"/>
    <n v="0.91304347826086951"/>
  </r>
  <r>
    <s v="R20"/>
    <x v="106"/>
    <x v="22"/>
    <x v="7"/>
    <n v="10"/>
    <s v="A+"/>
    <n v="3"/>
    <x v="3"/>
    <n v="1"/>
    <n v="1.3043478260869565"/>
  </r>
  <r>
    <s v="R20"/>
    <x v="106"/>
    <x v="23"/>
    <x v="21"/>
    <n v="5"/>
    <s v="E"/>
    <n v="3"/>
    <x v="3"/>
    <n v="1"/>
    <n v="0.65217391304347827"/>
  </r>
  <r>
    <s v="R20"/>
    <x v="106"/>
    <x v="24"/>
    <x v="22"/>
    <n v="0"/>
    <s v="F"/>
    <n v="0"/>
    <x v="3"/>
    <n v="0"/>
    <n v="0"/>
  </r>
  <r>
    <s v="R20"/>
    <x v="106"/>
    <x v="25"/>
    <x v="23"/>
    <n v="6"/>
    <s v="D"/>
    <n v="3"/>
    <x v="3"/>
    <n v="1"/>
    <n v="0.78260869565217395"/>
  </r>
  <r>
    <s v="R20"/>
    <x v="106"/>
    <x v="26"/>
    <x v="24"/>
    <n v="10"/>
    <s v="A+"/>
    <n v="2"/>
    <x v="3"/>
    <n v="1"/>
    <n v="0.86956521739130432"/>
  </r>
  <r>
    <s v="R20"/>
    <x v="106"/>
    <x v="27"/>
    <x v="25"/>
    <n v="0"/>
    <s v="F"/>
    <n v="0"/>
    <x v="3"/>
    <n v="0"/>
    <n v="0"/>
  </r>
  <r>
    <s v="R20"/>
    <x v="106"/>
    <x v="28"/>
    <x v="26"/>
    <n v="0"/>
    <s v="F"/>
    <n v="0"/>
    <x v="3"/>
    <n v="0"/>
    <n v="0"/>
  </r>
  <r>
    <s v="R20"/>
    <x v="107"/>
    <x v="0"/>
    <x v="0"/>
    <n v="7"/>
    <s v="C"/>
    <n v="3"/>
    <x v="3"/>
    <n v="1"/>
    <n v="0.91304347826086951"/>
  </r>
  <r>
    <s v="R20"/>
    <x v="107"/>
    <x v="22"/>
    <x v="7"/>
    <n v="10"/>
    <s v="A+"/>
    <n v="3"/>
    <x v="3"/>
    <n v="1"/>
    <n v="1.3043478260869565"/>
  </r>
  <r>
    <s v="R20"/>
    <x v="107"/>
    <x v="23"/>
    <x v="21"/>
    <n v="6"/>
    <s v="D"/>
    <n v="3"/>
    <x v="3"/>
    <n v="1"/>
    <n v="0.78260869565217395"/>
  </r>
  <r>
    <s v="R20"/>
    <x v="107"/>
    <x v="24"/>
    <x v="22"/>
    <n v="8"/>
    <s v="B"/>
    <n v="3"/>
    <x v="3"/>
    <n v="1"/>
    <n v="1.0434782608695652"/>
  </r>
  <r>
    <s v="R20"/>
    <x v="107"/>
    <x v="25"/>
    <x v="23"/>
    <n v="6"/>
    <s v="D"/>
    <n v="3"/>
    <x v="3"/>
    <n v="1"/>
    <n v="0.78260869565217395"/>
  </r>
  <r>
    <s v="R20"/>
    <x v="107"/>
    <x v="26"/>
    <x v="24"/>
    <n v="10"/>
    <s v="A+"/>
    <n v="2"/>
    <x v="3"/>
    <n v="1"/>
    <n v="0.86956521739130432"/>
  </r>
  <r>
    <s v="R20"/>
    <x v="107"/>
    <x v="27"/>
    <x v="25"/>
    <n v="7"/>
    <s v="C"/>
    <n v="3"/>
    <x v="3"/>
    <n v="1"/>
    <n v="0.91304347826086951"/>
  </r>
  <r>
    <s v="R20"/>
    <x v="107"/>
    <x v="28"/>
    <x v="26"/>
    <n v="6"/>
    <s v="D"/>
    <n v="3"/>
    <x v="3"/>
    <n v="1"/>
    <n v="0.78260869565217395"/>
  </r>
  <r>
    <s v="R20"/>
    <x v="108"/>
    <x v="0"/>
    <x v="0"/>
    <n v="7"/>
    <s v="C"/>
    <n v="3"/>
    <x v="3"/>
    <n v="1"/>
    <n v="0.91304347826086951"/>
  </r>
  <r>
    <s v="R20"/>
    <x v="108"/>
    <x v="22"/>
    <x v="7"/>
    <n v="10"/>
    <s v="A+"/>
    <n v="3"/>
    <x v="3"/>
    <n v="1"/>
    <n v="1.3043478260869565"/>
  </r>
  <r>
    <s v="R20"/>
    <x v="108"/>
    <x v="23"/>
    <x v="21"/>
    <n v="0"/>
    <s v="F"/>
    <n v="0"/>
    <x v="3"/>
    <n v="0"/>
    <n v="0"/>
  </r>
  <r>
    <s v="R20"/>
    <x v="108"/>
    <x v="24"/>
    <x v="22"/>
    <n v="6"/>
    <s v="D"/>
    <n v="3"/>
    <x v="3"/>
    <n v="1"/>
    <n v="0.78260869565217395"/>
  </r>
  <r>
    <s v="R20"/>
    <x v="108"/>
    <x v="25"/>
    <x v="23"/>
    <n v="7"/>
    <s v="C"/>
    <n v="3"/>
    <x v="3"/>
    <n v="1"/>
    <n v="0.91304347826086951"/>
  </r>
  <r>
    <s v="R20"/>
    <x v="108"/>
    <x v="26"/>
    <x v="24"/>
    <n v="10"/>
    <s v="A+"/>
    <n v="2"/>
    <x v="3"/>
    <n v="1"/>
    <n v="0.86956521739130432"/>
  </r>
  <r>
    <s v="R20"/>
    <x v="108"/>
    <x v="27"/>
    <x v="25"/>
    <n v="6"/>
    <s v="D"/>
    <n v="3"/>
    <x v="3"/>
    <n v="1"/>
    <n v="0.78260869565217395"/>
  </r>
  <r>
    <s v="R20"/>
    <x v="108"/>
    <x v="28"/>
    <x v="26"/>
    <n v="9"/>
    <s v="A"/>
    <n v="3"/>
    <x v="3"/>
    <n v="1"/>
    <n v="1.173913043478261"/>
  </r>
  <r>
    <s v="R20"/>
    <x v="109"/>
    <x v="0"/>
    <x v="0"/>
    <n v="7"/>
    <s v="C"/>
    <n v="3"/>
    <x v="3"/>
    <n v="1"/>
    <n v="0.91304347826086951"/>
  </r>
  <r>
    <s v="R20"/>
    <x v="109"/>
    <x v="22"/>
    <x v="7"/>
    <n v="10"/>
    <s v="A+"/>
    <n v="3"/>
    <x v="3"/>
    <n v="1"/>
    <n v="1.3043478260869565"/>
  </r>
  <r>
    <s v="R20"/>
    <x v="109"/>
    <x v="23"/>
    <x v="21"/>
    <n v="6"/>
    <s v="D"/>
    <n v="3"/>
    <x v="3"/>
    <n v="1"/>
    <n v="0.78260869565217395"/>
  </r>
  <r>
    <s v="R20"/>
    <x v="109"/>
    <x v="24"/>
    <x v="22"/>
    <n v="7"/>
    <s v="C"/>
    <n v="3"/>
    <x v="3"/>
    <n v="1"/>
    <n v="0.91304347826086951"/>
  </r>
  <r>
    <s v="R20"/>
    <x v="109"/>
    <x v="25"/>
    <x v="23"/>
    <n v="6"/>
    <s v="D"/>
    <n v="3"/>
    <x v="3"/>
    <n v="1"/>
    <n v="0.78260869565217395"/>
  </r>
  <r>
    <s v="R20"/>
    <x v="109"/>
    <x v="26"/>
    <x v="24"/>
    <n v="10"/>
    <s v="A+"/>
    <n v="2"/>
    <x v="3"/>
    <n v="1"/>
    <n v="0.86956521739130432"/>
  </r>
  <r>
    <s v="R20"/>
    <x v="109"/>
    <x v="27"/>
    <x v="25"/>
    <n v="6"/>
    <s v="D"/>
    <n v="3"/>
    <x v="3"/>
    <n v="1"/>
    <n v="0.78260869565217395"/>
  </r>
  <r>
    <s v="R20"/>
    <x v="109"/>
    <x v="28"/>
    <x v="26"/>
    <n v="7"/>
    <s v="C"/>
    <n v="3"/>
    <x v="3"/>
    <n v="1"/>
    <n v="0.91304347826086951"/>
  </r>
  <r>
    <s v="R20"/>
    <x v="110"/>
    <x v="0"/>
    <x v="0"/>
    <n v="8"/>
    <s v="B"/>
    <n v="3"/>
    <x v="3"/>
    <n v="1"/>
    <n v="1.0434782608695652"/>
  </r>
  <r>
    <s v="R20"/>
    <x v="110"/>
    <x v="22"/>
    <x v="7"/>
    <n v="10"/>
    <s v="A+"/>
    <n v="3"/>
    <x v="3"/>
    <n v="1"/>
    <n v="1.3043478260869565"/>
  </r>
  <r>
    <s v="R20"/>
    <x v="110"/>
    <x v="23"/>
    <x v="21"/>
    <n v="6"/>
    <s v="D"/>
    <n v="3"/>
    <x v="3"/>
    <n v="1"/>
    <n v="0.78260869565217395"/>
  </r>
  <r>
    <s v="R20"/>
    <x v="110"/>
    <x v="24"/>
    <x v="22"/>
    <n v="6"/>
    <s v="D"/>
    <n v="3"/>
    <x v="3"/>
    <n v="1"/>
    <n v="0.78260869565217395"/>
  </r>
  <r>
    <s v="R20"/>
    <x v="110"/>
    <x v="25"/>
    <x v="23"/>
    <n v="7"/>
    <s v="C"/>
    <n v="3"/>
    <x v="3"/>
    <n v="1"/>
    <n v="0.91304347826086951"/>
  </r>
  <r>
    <s v="R20"/>
    <x v="110"/>
    <x v="26"/>
    <x v="24"/>
    <n v="10"/>
    <s v="A+"/>
    <n v="2"/>
    <x v="3"/>
    <n v="1"/>
    <n v="0.86956521739130432"/>
  </r>
  <r>
    <s v="R20"/>
    <x v="110"/>
    <x v="27"/>
    <x v="25"/>
    <n v="7"/>
    <s v="C"/>
    <n v="3"/>
    <x v="3"/>
    <n v="1"/>
    <n v="0.91304347826086951"/>
  </r>
  <r>
    <s v="R20"/>
    <x v="110"/>
    <x v="28"/>
    <x v="26"/>
    <n v="6"/>
    <s v="D"/>
    <n v="3"/>
    <x v="3"/>
    <n v="1"/>
    <n v="0.78260869565217395"/>
  </r>
  <r>
    <s v="R20"/>
    <x v="111"/>
    <x v="0"/>
    <x v="0"/>
    <n v="7"/>
    <s v="C"/>
    <n v="3"/>
    <x v="3"/>
    <n v="1"/>
    <n v="0.91304347826086951"/>
  </r>
  <r>
    <s v="R20"/>
    <x v="111"/>
    <x v="22"/>
    <x v="7"/>
    <n v="10"/>
    <s v="A+"/>
    <n v="3"/>
    <x v="3"/>
    <n v="1"/>
    <n v="1.3043478260869565"/>
  </r>
  <r>
    <s v="R20"/>
    <x v="111"/>
    <x v="23"/>
    <x v="21"/>
    <n v="6"/>
    <s v="D"/>
    <n v="3"/>
    <x v="3"/>
    <n v="1"/>
    <n v="0.78260869565217395"/>
  </r>
  <r>
    <s v="R20"/>
    <x v="111"/>
    <x v="24"/>
    <x v="22"/>
    <n v="7"/>
    <s v="C"/>
    <n v="3"/>
    <x v="3"/>
    <n v="1"/>
    <n v="0.91304347826086951"/>
  </r>
  <r>
    <s v="R20"/>
    <x v="111"/>
    <x v="25"/>
    <x v="23"/>
    <n v="5"/>
    <s v="E"/>
    <n v="3"/>
    <x v="3"/>
    <n v="1"/>
    <n v="0.65217391304347827"/>
  </r>
  <r>
    <s v="R20"/>
    <x v="111"/>
    <x v="26"/>
    <x v="24"/>
    <n v="10"/>
    <s v="A+"/>
    <n v="2"/>
    <x v="3"/>
    <n v="1"/>
    <n v="0.86956521739130432"/>
  </r>
  <r>
    <s v="R20"/>
    <x v="111"/>
    <x v="27"/>
    <x v="25"/>
    <n v="0"/>
    <s v="F"/>
    <n v="0"/>
    <x v="3"/>
    <n v="0"/>
    <n v="0"/>
  </r>
  <r>
    <s v="R20"/>
    <x v="111"/>
    <x v="28"/>
    <x v="26"/>
    <n v="0"/>
    <s v="F"/>
    <n v="0"/>
    <x v="3"/>
    <n v="0"/>
    <n v="0"/>
  </r>
  <r>
    <s v="R20"/>
    <x v="112"/>
    <x v="0"/>
    <x v="0"/>
    <n v="8"/>
    <s v="B"/>
    <n v="3"/>
    <x v="3"/>
    <n v="1"/>
    <n v="1.0434782608695652"/>
  </r>
  <r>
    <s v="R20"/>
    <x v="112"/>
    <x v="22"/>
    <x v="7"/>
    <n v="10"/>
    <s v="A+"/>
    <n v="3"/>
    <x v="3"/>
    <n v="1"/>
    <n v="1.3043478260869565"/>
  </r>
  <r>
    <s v="R20"/>
    <x v="112"/>
    <x v="23"/>
    <x v="21"/>
    <n v="6"/>
    <s v="D"/>
    <n v="3"/>
    <x v="3"/>
    <n v="1"/>
    <n v="0.78260869565217395"/>
  </r>
  <r>
    <s v="R20"/>
    <x v="112"/>
    <x v="24"/>
    <x v="22"/>
    <n v="7"/>
    <s v="C"/>
    <n v="3"/>
    <x v="3"/>
    <n v="1"/>
    <n v="0.91304347826086951"/>
  </r>
  <r>
    <s v="R20"/>
    <x v="112"/>
    <x v="25"/>
    <x v="23"/>
    <n v="7"/>
    <s v="C"/>
    <n v="3"/>
    <x v="3"/>
    <n v="1"/>
    <n v="0.91304347826086951"/>
  </r>
  <r>
    <s v="R20"/>
    <x v="112"/>
    <x v="26"/>
    <x v="24"/>
    <n v="10"/>
    <s v="A+"/>
    <n v="2"/>
    <x v="3"/>
    <n v="1"/>
    <n v="0.86956521739130432"/>
  </r>
  <r>
    <s v="R20"/>
    <x v="112"/>
    <x v="27"/>
    <x v="25"/>
    <n v="6"/>
    <s v="D"/>
    <n v="3"/>
    <x v="3"/>
    <n v="1"/>
    <n v="0.78260869565217395"/>
  </r>
  <r>
    <s v="R20"/>
    <x v="112"/>
    <x v="28"/>
    <x v="26"/>
    <n v="8"/>
    <s v="B"/>
    <n v="3"/>
    <x v="3"/>
    <n v="1"/>
    <n v="1.0434782608695652"/>
  </r>
  <r>
    <s v="R20"/>
    <x v="113"/>
    <x v="0"/>
    <x v="0"/>
    <n v="6"/>
    <s v="D"/>
    <n v="3"/>
    <x v="3"/>
    <n v="1"/>
    <n v="0.78260869565217395"/>
  </r>
  <r>
    <s v="R20"/>
    <x v="113"/>
    <x v="22"/>
    <x v="7"/>
    <n v="10"/>
    <s v="A+"/>
    <n v="3"/>
    <x v="3"/>
    <n v="1"/>
    <n v="1.3043478260869565"/>
  </r>
  <r>
    <s v="R20"/>
    <x v="113"/>
    <x v="23"/>
    <x v="21"/>
    <n v="0"/>
    <s v="F"/>
    <n v="0"/>
    <x v="3"/>
    <n v="0"/>
    <n v="0"/>
  </r>
  <r>
    <s v="R20"/>
    <x v="113"/>
    <x v="24"/>
    <x v="22"/>
    <n v="0"/>
    <s v="F"/>
    <n v="0"/>
    <x v="3"/>
    <n v="0"/>
    <n v="0"/>
  </r>
  <r>
    <s v="R20"/>
    <x v="113"/>
    <x v="25"/>
    <x v="23"/>
    <n v="0"/>
    <s v="F"/>
    <n v="0"/>
    <x v="3"/>
    <n v="0"/>
    <n v="0"/>
  </r>
  <r>
    <s v="R20"/>
    <x v="113"/>
    <x v="26"/>
    <x v="24"/>
    <n v="10"/>
    <s v="A+"/>
    <n v="2"/>
    <x v="3"/>
    <n v="1"/>
    <n v="0.86956521739130432"/>
  </r>
  <r>
    <s v="R20"/>
    <x v="113"/>
    <x v="27"/>
    <x v="25"/>
    <n v="0"/>
    <s v="F"/>
    <n v="0"/>
    <x v="3"/>
    <n v="0"/>
    <n v="0"/>
  </r>
  <r>
    <s v="R20"/>
    <x v="113"/>
    <x v="28"/>
    <x v="26"/>
    <n v="0"/>
    <s v="F"/>
    <n v="0"/>
    <x v="3"/>
    <n v="0"/>
    <n v="0"/>
  </r>
  <r>
    <s v="R20"/>
    <x v="114"/>
    <x v="0"/>
    <x v="0"/>
    <n v="7"/>
    <s v="C"/>
    <n v="3"/>
    <x v="3"/>
    <n v="1"/>
    <n v="0.91304347826086951"/>
  </r>
  <r>
    <s v="R20"/>
    <x v="114"/>
    <x v="22"/>
    <x v="7"/>
    <n v="10"/>
    <s v="A+"/>
    <n v="3"/>
    <x v="3"/>
    <n v="1"/>
    <n v="1.3043478260869565"/>
  </r>
  <r>
    <s v="R20"/>
    <x v="114"/>
    <x v="23"/>
    <x v="21"/>
    <n v="7"/>
    <s v="C"/>
    <n v="3"/>
    <x v="3"/>
    <n v="1"/>
    <n v="0.91304347826086951"/>
  </r>
  <r>
    <s v="R20"/>
    <x v="114"/>
    <x v="24"/>
    <x v="22"/>
    <n v="6"/>
    <s v="D"/>
    <n v="3"/>
    <x v="3"/>
    <n v="1"/>
    <n v="0.78260869565217395"/>
  </r>
  <r>
    <s v="R20"/>
    <x v="114"/>
    <x v="25"/>
    <x v="23"/>
    <n v="7"/>
    <s v="C"/>
    <n v="3"/>
    <x v="3"/>
    <n v="1"/>
    <n v="0.91304347826086951"/>
  </r>
  <r>
    <s v="R20"/>
    <x v="114"/>
    <x v="26"/>
    <x v="24"/>
    <n v="10"/>
    <s v="A+"/>
    <n v="2"/>
    <x v="3"/>
    <n v="1"/>
    <n v="0.86956521739130432"/>
  </r>
  <r>
    <s v="R20"/>
    <x v="114"/>
    <x v="27"/>
    <x v="25"/>
    <n v="6"/>
    <s v="D"/>
    <n v="3"/>
    <x v="3"/>
    <n v="1"/>
    <n v="0.78260869565217395"/>
  </r>
  <r>
    <s v="R20"/>
    <x v="114"/>
    <x v="28"/>
    <x v="26"/>
    <n v="6"/>
    <s v="D"/>
    <n v="3"/>
    <x v="3"/>
    <n v="1"/>
    <n v="0.78260869565217395"/>
  </r>
  <r>
    <s v="R20"/>
    <x v="115"/>
    <x v="0"/>
    <x v="0"/>
    <n v="7"/>
    <s v="C"/>
    <n v="3"/>
    <x v="3"/>
    <n v="1"/>
    <n v="0.91304347826086951"/>
  </r>
  <r>
    <s v="R20"/>
    <x v="115"/>
    <x v="22"/>
    <x v="7"/>
    <n v="10"/>
    <s v="A+"/>
    <n v="3"/>
    <x v="3"/>
    <n v="1"/>
    <n v="1.3043478260869565"/>
  </r>
  <r>
    <s v="R20"/>
    <x v="115"/>
    <x v="23"/>
    <x v="21"/>
    <n v="7"/>
    <s v="C"/>
    <n v="3"/>
    <x v="3"/>
    <n v="1"/>
    <n v="0.91304347826086951"/>
  </r>
  <r>
    <s v="R20"/>
    <x v="115"/>
    <x v="24"/>
    <x v="22"/>
    <n v="9"/>
    <s v="A"/>
    <n v="3"/>
    <x v="3"/>
    <n v="1"/>
    <n v="1.173913043478261"/>
  </r>
  <r>
    <s v="R20"/>
    <x v="115"/>
    <x v="25"/>
    <x v="23"/>
    <n v="6"/>
    <s v="D"/>
    <n v="3"/>
    <x v="3"/>
    <n v="1"/>
    <n v="0.78260869565217395"/>
  </r>
  <r>
    <s v="R20"/>
    <x v="115"/>
    <x v="26"/>
    <x v="24"/>
    <n v="10"/>
    <s v="A+"/>
    <n v="2"/>
    <x v="3"/>
    <n v="1"/>
    <n v="0.86956521739130432"/>
  </r>
  <r>
    <s v="R20"/>
    <x v="115"/>
    <x v="27"/>
    <x v="25"/>
    <n v="6"/>
    <s v="D"/>
    <n v="3"/>
    <x v="3"/>
    <n v="1"/>
    <n v="0.78260869565217395"/>
  </r>
  <r>
    <s v="R20"/>
    <x v="115"/>
    <x v="28"/>
    <x v="26"/>
    <n v="6"/>
    <s v="D"/>
    <n v="3"/>
    <x v="3"/>
    <n v="1"/>
    <n v="0.78260869565217395"/>
  </r>
  <r>
    <s v="R20"/>
    <x v="116"/>
    <x v="0"/>
    <x v="0"/>
    <n v="8"/>
    <s v="B"/>
    <n v="3"/>
    <x v="3"/>
    <n v="1"/>
    <n v="1.0434782608695652"/>
  </r>
  <r>
    <s v="R20"/>
    <x v="116"/>
    <x v="22"/>
    <x v="7"/>
    <n v="10"/>
    <s v="A+"/>
    <n v="3"/>
    <x v="3"/>
    <n v="1"/>
    <n v="1.3043478260869565"/>
  </r>
  <r>
    <s v="R20"/>
    <x v="116"/>
    <x v="23"/>
    <x v="21"/>
    <n v="6"/>
    <s v="D"/>
    <n v="3"/>
    <x v="3"/>
    <n v="1"/>
    <n v="0.78260869565217395"/>
  </r>
  <r>
    <s v="R20"/>
    <x v="116"/>
    <x v="24"/>
    <x v="22"/>
    <n v="8"/>
    <s v="B"/>
    <n v="3"/>
    <x v="3"/>
    <n v="1"/>
    <n v="1.0434782608695652"/>
  </r>
  <r>
    <s v="R20"/>
    <x v="116"/>
    <x v="25"/>
    <x v="23"/>
    <n v="7"/>
    <s v="C"/>
    <n v="3"/>
    <x v="3"/>
    <n v="1"/>
    <n v="0.91304347826086951"/>
  </r>
  <r>
    <s v="R20"/>
    <x v="116"/>
    <x v="26"/>
    <x v="24"/>
    <n v="10"/>
    <s v="A+"/>
    <n v="2"/>
    <x v="3"/>
    <n v="1"/>
    <n v="0.86956521739130432"/>
  </r>
  <r>
    <s v="R20"/>
    <x v="116"/>
    <x v="27"/>
    <x v="25"/>
    <n v="7"/>
    <s v="C"/>
    <n v="3"/>
    <x v="3"/>
    <n v="1"/>
    <n v="0.91304347826086951"/>
  </r>
  <r>
    <s v="R20"/>
    <x v="116"/>
    <x v="28"/>
    <x v="26"/>
    <n v="8"/>
    <s v="B"/>
    <n v="3"/>
    <x v="3"/>
    <n v="1"/>
    <n v="1.0434782608695652"/>
  </r>
  <r>
    <s v="R20"/>
    <x v="117"/>
    <x v="0"/>
    <x v="0"/>
    <n v="7"/>
    <s v="C"/>
    <n v="3"/>
    <x v="3"/>
    <n v="1"/>
    <n v="0.91304347826086951"/>
  </r>
  <r>
    <s v="R20"/>
    <x v="117"/>
    <x v="22"/>
    <x v="7"/>
    <n v="10"/>
    <s v="A+"/>
    <n v="3"/>
    <x v="3"/>
    <n v="1"/>
    <n v="1.3043478260869565"/>
  </r>
  <r>
    <s v="R20"/>
    <x v="117"/>
    <x v="23"/>
    <x v="21"/>
    <n v="7"/>
    <s v="C"/>
    <n v="3"/>
    <x v="3"/>
    <n v="1"/>
    <n v="0.91304347826086951"/>
  </r>
  <r>
    <s v="R20"/>
    <x v="117"/>
    <x v="24"/>
    <x v="22"/>
    <n v="6"/>
    <s v="D"/>
    <n v="3"/>
    <x v="3"/>
    <n v="1"/>
    <n v="0.78260869565217395"/>
  </r>
  <r>
    <s v="R20"/>
    <x v="117"/>
    <x v="25"/>
    <x v="23"/>
    <n v="7"/>
    <s v="C"/>
    <n v="3"/>
    <x v="3"/>
    <n v="1"/>
    <n v="0.91304347826086951"/>
  </r>
  <r>
    <s v="R20"/>
    <x v="117"/>
    <x v="26"/>
    <x v="24"/>
    <n v="10"/>
    <s v="A+"/>
    <n v="2"/>
    <x v="3"/>
    <n v="1"/>
    <n v="0.86956521739130432"/>
  </r>
  <r>
    <s v="R20"/>
    <x v="117"/>
    <x v="27"/>
    <x v="25"/>
    <n v="6"/>
    <s v="D"/>
    <n v="3"/>
    <x v="3"/>
    <n v="1"/>
    <n v="0.78260869565217395"/>
  </r>
  <r>
    <s v="R20"/>
    <x v="117"/>
    <x v="28"/>
    <x v="26"/>
    <n v="7"/>
    <s v="C"/>
    <n v="3"/>
    <x v="3"/>
    <n v="1"/>
    <n v="0.91304347826086951"/>
  </r>
  <r>
    <s v="R20"/>
    <x v="118"/>
    <x v="0"/>
    <x v="0"/>
    <n v="8"/>
    <s v="B"/>
    <n v="3"/>
    <x v="3"/>
    <n v="1"/>
    <n v="1.0434782608695652"/>
  </r>
  <r>
    <s v="R20"/>
    <x v="118"/>
    <x v="22"/>
    <x v="7"/>
    <n v="10"/>
    <s v="A+"/>
    <n v="3"/>
    <x v="3"/>
    <n v="1"/>
    <n v="1.3043478260869565"/>
  </r>
  <r>
    <s v="R20"/>
    <x v="118"/>
    <x v="23"/>
    <x v="21"/>
    <n v="7"/>
    <s v="C"/>
    <n v="3"/>
    <x v="3"/>
    <n v="1"/>
    <n v="0.91304347826086951"/>
  </r>
  <r>
    <s v="R20"/>
    <x v="118"/>
    <x v="24"/>
    <x v="22"/>
    <n v="7"/>
    <s v="C"/>
    <n v="3"/>
    <x v="3"/>
    <n v="1"/>
    <n v="0.91304347826086951"/>
  </r>
  <r>
    <s v="R20"/>
    <x v="118"/>
    <x v="25"/>
    <x v="23"/>
    <n v="7"/>
    <s v="C"/>
    <n v="3"/>
    <x v="3"/>
    <n v="1"/>
    <n v="0.91304347826086951"/>
  </r>
  <r>
    <s v="R20"/>
    <x v="118"/>
    <x v="26"/>
    <x v="24"/>
    <n v="10"/>
    <s v="A+"/>
    <n v="2"/>
    <x v="3"/>
    <n v="1"/>
    <n v="0.86956521739130432"/>
  </r>
  <r>
    <s v="R20"/>
    <x v="118"/>
    <x v="27"/>
    <x v="25"/>
    <n v="7"/>
    <s v="C"/>
    <n v="3"/>
    <x v="3"/>
    <n v="1"/>
    <n v="0.91304347826086951"/>
  </r>
  <r>
    <s v="R20"/>
    <x v="118"/>
    <x v="28"/>
    <x v="26"/>
    <n v="7"/>
    <s v="C"/>
    <n v="3"/>
    <x v="3"/>
    <n v="1"/>
    <n v="0.91304347826086951"/>
  </r>
  <r>
    <s v="R20"/>
    <x v="119"/>
    <x v="0"/>
    <x v="0"/>
    <n v="0"/>
    <s v="F"/>
    <n v="0"/>
    <x v="3"/>
    <n v="0"/>
    <n v="0"/>
  </r>
  <r>
    <s v="R20"/>
    <x v="119"/>
    <x v="22"/>
    <x v="7"/>
    <n v="10"/>
    <s v="A+"/>
    <n v="3"/>
    <x v="3"/>
    <n v="1"/>
    <n v="1.3043478260869565"/>
  </r>
  <r>
    <s v="R20"/>
    <x v="119"/>
    <x v="23"/>
    <x v="21"/>
    <n v="0"/>
    <s v="AB"/>
    <n v="0"/>
    <x v="3"/>
    <n v="0"/>
    <n v="0"/>
  </r>
  <r>
    <s v="R20"/>
    <x v="119"/>
    <x v="24"/>
    <x v="22"/>
    <n v="0"/>
    <s v="AB"/>
    <n v="0"/>
    <x v="3"/>
    <n v="0"/>
    <n v="0"/>
  </r>
  <r>
    <s v="R20"/>
    <x v="119"/>
    <x v="25"/>
    <x v="23"/>
    <n v="0"/>
    <s v="AB"/>
    <n v="0"/>
    <x v="3"/>
    <n v="0"/>
    <n v="0"/>
  </r>
  <r>
    <s v="R20"/>
    <x v="119"/>
    <x v="26"/>
    <x v="24"/>
    <n v="10"/>
    <s v="A+"/>
    <n v="2"/>
    <x v="3"/>
    <n v="1"/>
    <n v="0.86956521739130432"/>
  </r>
  <r>
    <s v="R20"/>
    <x v="119"/>
    <x v="27"/>
    <x v="25"/>
    <n v="0"/>
    <s v="AB"/>
    <n v="0"/>
    <x v="3"/>
    <n v="0"/>
    <n v="0"/>
  </r>
  <r>
    <s v="R20"/>
    <x v="119"/>
    <x v="28"/>
    <x v="26"/>
    <n v="0"/>
    <s v="AB"/>
    <n v="0"/>
    <x v="3"/>
    <n v="0"/>
    <n v="0"/>
  </r>
  <r>
    <s v="R20"/>
    <x v="120"/>
    <x v="0"/>
    <x v="0"/>
    <n v="6"/>
    <s v="D"/>
    <n v="3"/>
    <x v="3"/>
    <n v="1"/>
    <n v="0.78260869565217395"/>
  </r>
  <r>
    <s v="R20"/>
    <x v="120"/>
    <x v="22"/>
    <x v="7"/>
    <n v="10"/>
    <s v="A+"/>
    <n v="3"/>
    <x v="3"/>
    <n v="1"/>
    <n v="1.3043478260869565"/>
  </r>
  <r>
    <s v="R20"/>
    <x v="120"/>
    <x v="23"/>
    <x v="21"/>
    <n v="6"/>
    <s v="D"/>
    <n v="3"/>
    <x v="3"/>
    <n v="1"/>
    <n v="0.78260869565217395"/>
  </r>
  <r>
    <s v="R20"/>
    <x v="120"/>
    <x v="24"/>
    <x v="22"/>
    <n v="8"/>
    <s v="B"/>
    <n v="3"/>
    <x v="3"/>
    <n v="1"/>
    <n v="1.0434782608695652"/>
  </r>
  <r>
    <s v="R20"/>
    <x v="120"/>
    <x v="25"/>
    <x v="23"/>
    <n v="6"/>
    <s v="D"/>
    <n v="3"/>
    <x v="3"/>
    <n v="1"/>
    <n v="0.78260869565217395"/>
  </r>
  <r>
    <s v="R20"/>
    <x v="120"/>
    <x v="26"/>
    <x v="24"/>
    <n v="10"/>
    <s v="A+"/>
    <n v="2"/>
    <x v="3"/>
    <n v="1"/>
    <n v="0.86956521739130432"/>
  </r>
  <r>
    <s v="R20"/>
    <x v="120"/>
    <x v="27"/>
    <x v="25"/>
    <n v="8"/>
    <s v="B"/>
    <n v="3"/>
    <x v="3"/>
    <n v="1"/>
    <n v="1.0434782608695652"/>
  </r>
  <r>
    <s v="R20"/>
    <x v="120"/>
    <x v="28"/>
    <x v="26"/>
    <n v="8"/>
    <s v="B"/>
    <n v="3"/>
    <x v="3"/>
    <n v="1"/>
    <n v="1.0434782608695652"/>
  </r>
  <r>
    <s v="R20"/>
    <x v="121"/>
    <x v="0"/>
    <x v="0"/>
    <n v="8"/>
    <s v="B"/>
    <n v="3"/>
    <x v="3"/>
    <n v="1"/>
    <n v="1.0434782608695652"/>
  </r>
  <r>
    <s v="R20"/>
    <x v="121"/>
    <x v="22"/>
    <x v="7"/>
    <n v="10"/>
    <s v="A+"/>
    <n v="3"/>
    <x v="3"/>
    <n v="1"/>
    <n v="1.3043478260869565"/>
  </r>
  <r>
    <s v="R20"/>
    <x v="121"/>
    <x v="23"/>
    <x v="21"/>
    <n v="7"/>
    <s v="C"/>
    <n v="3"/>
    <x v="3"/>
    <n v="1"/>
    <n v="0.91304347826086951"/>
  </r>
  <r>
    <s v="R20"/>
    <x v="121"/>
    <x v="24"/>
    <x v="22"/>
    <n v="8"/>
    <s v="B"/>
    <n v="3"/>
    <x v="3"/>
    <n v="1"/>
    <n v="1.0434782608695652"/>
  </r>
  <r>
    <s v="R20"/>
    <x v="121"/>
    <x v="25"/>
    <x v="23"/>
    <n v="8"/>
    <s v="B"/>
    <n v="3"/>
    <x v="3"/>
    <n v="1"/>
    <n v="1.0434782608695652"/>
  </r>
  <r>
    <s v="R20"/>
    <x v="121"/>
    <x v="26"/>
    <x v="24"/>
    <n v="10"/>
    <s v="A+"/>
    <n v="2"/>
    <x v="3"/>
    <n v="1"/>
    <n v="0.86956521739130432"/>
  </r>
  <r>
    <s v="R20"/>
    <x v="121"/>
    <x v="27"/>
    <x v="25"/>
    <n v="7"/>
    <s v="C"/>
    <n v="3"/>
    <x v="3"/>
    <n v="1"/>
    <n v="0.91304347826086951"/>
  </r>
  <r>
    <s v="R20"/>
    <x v="121"/>
    <x v="28"/>
    <x v="26"/>
    <n v="8"/>
    <s v="B"/>
    <n v="3"/>
    <x v="3"/>
    <n v="1"/>
    <n v="1.0434782608695652"/>
  </r>
  <r>
    <s v="R20"/>
    <x v="122"/>
    <x v="0"/>
    <x v="0"/>
    <n v="0"/>
    <s v="F"/>
    <n v="0"/>
    <x v="3"/>
    <n v="0"/>
    <n v="0"/>
  </r>
  <r>
    <s v="R20"/>
    <x v="122"/>
    <x v="22"/>
    <x v="7"/>
    <n v="10"/>
    <s v="A+"/>
    <n v="3"/>
    <x v="3"/>
    <n v="1"/>
    <n v="1.3043478260869565"/>
  </r>
  <r>
    <s v="R20"/>
    <x v="122"/>
    <x v="23"/>
    <x v="21"/>
    <n v="0"/>
    <s v="F"/>
    <n v="0"/>
    <x v="3"/>
    <n v="0"/>
    <n v="0"/>
  </r>
  <r>
    <s v="R20"/>
    <x v="122"/>
    <x v="24"/>
    <x v="22"/>
    <n v="0"/>
    <s v="F"/>
    <n v="0"/>
    <x v="3"/>
    <n v="0"/>
    <n v="0"/>
  </r>
  <r>
    <s v="R20"/>
    <x v="122"/>
    <x v="25"/>
    <x v="23"/>
    <n v="0"/>
    <s v="F"/>
    <n v="0"/>
    <x v="3"/>
    <n v="0"/>
    <n v="0"/>
  </r>
  <r>
    <s v="R20"/>
    <x v="122"/>
    <x v="26"/>
    <x v="24"/>
    <n v="10"/>
    <s v="A+"/>
    <n v="2"/>
    <x v="3"/>
    <n v="1"/>
    <n v="0.86956521739130432"/>
  </r>
  <r>
    <s v="R20"/>
    <x v="122"/>
    <x v="27"/>
    <x v="25"/>
    <n v="0"/>
    <s v="F"/>
    <n v="0"/>
    <x v="3"/>
    <n v="0"/>
    <n v="0"/>
  </r>
  <r>
    <s v="R20"/>
    <x v="122"/>
    <x v="28"/>
    <x v="26"/>
    <n v="0"/>
    <s v="F"/>
    <n v="0"/>
    <x v="3"/>
    <n v="0"/>
    <n v="0"/>
  </r>
  <r>
    <s v="R20"/>
    <x v="123"/>
    <x v="0"/>
    <x v="0"/>
    <n v="0"/>
    <s v="AB"/>
    <n v="0"/>
    <x v="3"/>
    <n v="0"/>
    <n v="0"/>
  </r>
  <r>
    <s v="R20"/>
    <x v="123"/>
    <x v="22"/>
    <x v="7"/>
    <n v="10"/>
    <s v="A+"/>
    <n v="3"/>
    <x v="3"/>
    <n v="1"/>
    <n v="1.3043478260869565"/>
  </r>
  <r>
    <s v="R20"/>
    <x v="123"/>
    <x v="23"/>
    <x v="21"/>
    <n v="0"/>
    <s v="F"/>
    <n v="0"/>
    <x v="3"/>
    <n v="0"/>
    <n v="0"/>
  </r>
  <r>
    <s v="R20"/>
    <x v="123"/>
    <x v="24"/>
    <x v="22"/>
    <n v="0"/>
    <s v="F"/>
    <n v="0"/>
    <x v="3"/>
    <n v="0"/>
    <n v="0"/>
  </r>
  <r>
    <s v="R20"/>
    <x v="123"/>
    <x v="25"/>
    <x v="23"/>
    <n v="0"/>
    <s v="F"/>
    <n v="0"/>
    <x v="3"/>
    <n v="0"/>
    <n v="0"/>
  </r>
  <r>
    <s v="R20"/>
    <x v="123"/>
    <x v="26"/>
    <x v="24"/>
    <n v="10"/>
    <s v="A+"/>
    <n v="2"/>
    <x v="3"/>
    <n v="1"/>
    <n v="0.86956521739130432"/>
  </r>
  <r>
    <s v="R20"/>
    <x v="123"/>
    <x v="27"/>
    <x v="25"/>
    <n v="0"/>
    <s v="F"/>
    <n v="0"/>
    <x v="3"/>
    <n v="0"/>
    <n v="0"/>
  </r>
  <r>
    <s v="R20"/>
    <x v="123"/>
    <x v="28"/>
    <x v="26"/>
    <n v="0"/>
    <s v="AB"/>
    <n v="0"/>
    <x v="3"/>
    <n v="0"/>
    <n v="0"/>
  </r>
  <r>
    <s v="R20"/>
    <x v="124"/>
    <x v="0"/>
    <x v="0"/>
    <n v="7"/>
    <s v="C"/>
    <n v="3"/>
    <x v="3"/>
    <n v="1"/>
    <n v="0.91304347826086951"/>
  </r>
  <r>
    <s v="R20"/>
    <x v="124"/>
    <x v="22"/>
    <x v="7"/>
    <n v="10"/>
    <s v="A+"/>
    <n v="3"/>
    <x v="3"/>
    <n v="1"/>
    <n v="1.3043478260869565"/>
  </r>
  <r>
    <s v="R20"/>
    <x v="124"/>
    <x v="23"/>
    <x v="21"/>
    <n v="6"/>
    <s v="D"/>
    <n v="3"/>
    <x v="3"/>
    <n v="1"/>
    <n v="0.78260869565217395"/>
  </r>
  <r>
    <s v="R20"/>
    <x v="124"/>
    <x v="24"/>
    <x v="22"/>
    <n v="6"/>
    <s v="D"/>
    <n v="3"/>
    <x v="3"/>
    <n v="1"/>
    <n v="0.78260869565217395"/>
  </r>
  <r>
    <s v="R20"/>
    <x v="124"/>
    <x v="25"/>
    <x v="23"/>
    <n v="7"/>
    <s v="C"/>
    <n v="3"/>
    <x v="3"/>
    <n v="1"/>
    <n v="0.91304347826086951"/>
  </r>
  <r>
    <s v="R20"/>
    <x v="124"/>
    <x v="26"/>
    <x v="24"/>
    <n v="10"/>
    <s v="A+"/>
    <n v="2"/>
    <x v="3"/>
    <n v="1"/>
    <n v="0.86956521739130432"/>
  </r>
  <r>
    <s v="R20"/>
    <x v="124"/>
    <x v="27"/>
    <x v="25"/>
    <n v="6"/>
    <s v="D"/>
    <n v="3"/>
    <x v="3"/>
    <n v="1"/>
    <n v="0.78260869565217395"/>
  </r>
  <r>
    <s v="R20"/>
    <x v="124"/>
    <x v="28"/>
    <x v="26"/>
    <n v="7"/>
    <s v="C"/>
    <n v="3"/>
    <x v="3"/>
    <n v="1"/>
    <n v="0.91304347826086951"/>
  </r>
  <r>
    <s v="R20"/>
    <x v="125"/>
    <x v="0"/>
    <x v="0"/>
    <n v="6"/>
    <s v="D"/>
    <n v="3"/>
    <x v="3"/>
    <n v="1"/>
    <n v="0.78260869565217395"/>
  </r>
  <r>
    <s v="R20"/>
    <x v="125"/>
    <x v="22"/>
    <x v="7"/>
    <n v="10"/>
    <s v="A+"/>
    <n v="3"/>
    <x v="3"/>
    <n v="1"/>
    <n v="1.3043478260869565"/>
  </r>
  <r>
    <s v="R20"/>
    <x v="125"/>
    <x v="23"/>
    <x v="21"/>
    <n v="6"/>
    <s v="D"/>
    <n v="3"/>
    <x v="3"/>
    <n v="1"/>
    <n v="0.78260869565217395"/>
  </r>
  <r>
    <s v="R20"/>
    <x v="125"/>
    <x v="24"/>
    <x v="22"/>
    <n v="7"/>
    <s v="C"/>
    <n v="3"/>
    <x v="3"/>
    <n v="1"/>
    <n v="0.91304347826086951"/>
  </r>
  <r>
    <s v="R20"/>
    <x v="125"/>
    <x v="25"/>
    <x v="23"/>
    <n v="7"/>
    <s v="C"/>
    <n v="3"/>
    <x v="3"/>
    <n v="1"/>
    <n v="0.91304347826086951"/>
  </r>
  <r>
    <s v="R20"/>
    <x v="125"/>
    <x v="26"/>
    <x v="24"/>
    <n v="10"/>
    <s v="A+"/>
    <n v="2"/>
    <x v="3"/>
    <n v="1"/>
    <n v="0.86956521739130432"/>
  </r>
  <r>
    <s v="R20"/>
    <x v="125"/>
    <x v="27"/>
    <x v="25"/>
    <n v="6"/>
    <s v="D"/>
    <n v="3"/>
    <x v="3"/>
    <n v="1"/>
    <n v="0.78260869565217395"/>
  </r>
  <r>
    <s v="R20"/>
    <x v="125"/>
    <x v="28"/>
    <x v="26"/>
    <n v="7"/>
    <s v="C"/>
    <n v="3"/>
    <x v="3"/>
    <n v="1"/>
    <n v="0.91304347826086951"/>
  </r>
  <r>
    <s v="R20"/>
    <x v="126"/>
    <x v="0"/>
    <x v="0"/>
    <n v="6"/>
    <s v="D"/>
    <n v="3"/>
    <x v="3"/>
    <n v="1"/>
    <n v="0.78260869565217395"/>
  </r>
  <r>
    <s v="R20"/>
    <x v="126"/>
    <x v="22"/>
    <x v="7"/>
    <n v="10"/>
    <s v="A+"/>
    <n v="3"/>
    <x v="3"/>
    <n v="1"/>
    <n v="1.3043478260869565"/>
  </r>
  <r>
    <s v="R20"/>
    <x v="126"/>
    <x v="23"/>
    <x v="21"/>
    <n v="0"/>
    <s v="F"/>
    <n v="0"/>
    <x v="3"/>
    <n v="0"/>
    <n v="0"/>
  </r>
  <r>
    <s v="R20"/>
    <x v="126"/>
    <x v="24"/>
    <x v="22"/>
    <n v="5"/>
    <s v="E"/>
    <n v="3"/>
    <x v="3"/>
    <n v="1"/>
    <n v="0.65217391304347827"/>
  </r>
  <r>
    <s v="R20"/>
    <x v="126"/>
    <x v="25"/>
    <x v="23"/>
    <n v="5"/>
    <s v="E"/>
    <n v="3"/>
    <x v="3"/>
    <n v="1"/>
    <n v="0.65217391304347827"/>
  </r>
  <r>
    <s v="R20"/>
    <x v="126"/>
    <x v="26"/>
    <x v="24"/>
    <n v="10"/>
    <s v="A+"/>
    <n v="2"/>
    <x v="3"/>
    <n v="1"/>
    <n v="0.86956521739130432"/>
  </r>
  <r>
    <s v="R20"/>
    <x v="126"/>
    <x v="27"/>
    <x v="25"/>
    <n v="0"/>
    <s v="F"/>
    <n v="0"/>
    <x v="3"/>
    <n v="0"/>
    <n v="0"/>
  </r>
  <r>
    <s v="R20"/>
    <x v="126"/>
    <x v="28"/>
    <x v="26"/>
    <n v="0"/>
    <s v="AB"/>
    <n v="0"/>
    <x v="3"/>
    <n v="0"/>
    <n v="0"/>
  </r>
  <r>
    <s v="R20"/>
    <x v="127"/>
    <x v="0"/>
    <x v="0"/>
    <n v="5"/>
    <s v="E"/>
    <n v="3"/>
    <x v="3"/>
    <n v="1"/>
    <n v="0.65217391304347827"/>
  </r>
  <r>
    <s v="R20"/>
    <x v="127"/>
    <x v="22"/>
    <x v="7"/>
    <n v="10"/>
    <s v="A+"/>
    <n v="3"/>
    <x v="3"/>
    <n v="1"/>
    <n v="1.3043478260869565"/>
  </r>
  <r>
    <s v="R20"/>
    <x v="127"/>
    <x v="23"/>
    <x v="21"/>
    <n v="0"/>
    <s v="F"/>
    <n v="0"/>
    <x v="3"/>
    <n v="0"/>
    <n v="0"/>
  </r>
  <r>
    <s v="R20"/>
    <x v="127"/>
    <x v="24"/>
    <x v="22"/>
    <n v="0"/>
    <s v="F"/>
    <n v="0"/>
    <x v="3"/>
    <n v="0"/>
    <n v="0"/>
  </r>
  <r>
    <s v="R20"/>
    <x v="127"/>
    <x v="25"/>
    <x v="23"/>
    <n v="0"/>
    <s v="F"/>
    <n v="0"/>
    <x v="3"/>
    <n v="0"/>
    <n v="0"/>
  </r>
  <r>
    <s v="R20"/>
    <x v="127"/>
    <x v="26"/>
    <x v="24"/>
    <n v="10"/>
    <s v="A+"/>
    <n v="2"/>
    <x v="3"/>
    <n v="1"/>
    <n v="0.86956521739130432"/>
  </r>
  <r>
    <s v="R20"/>
    <x v="127"/>
    <x v="27"/>
    <x v="25"/>
    <n v="5"/>
    <s v="E"/>
    <n v="3"/>
    <x v="3"/>
    <n v="1"/>
    <n v="0.65217391304347827"/>
  </r>
  <r>
    <s v="R20"/>
    <x v="127"/>
    <x v="28"/>
    <x v="26"/>
    <n v="0"/>
    <s v="F"/>
    <n v="0"/>
    <x v="3"/>
    <n v="0"/>
    <n v="0"/>
  </r>
  <r>
    <s v="R20"/>
    <x v="128"/>
    <x v="0"/>
    <x v="0"/>
    <n v="7"/>
    <s v="C"/>
    <n v="3"/>
    <x v="3"/>
    <n v="1"/>
    <n v="0.91304347826086951"/>
  </r>
  <r>
    <s v="R20"/>
    <x v="128"/>
    <x v="22"/>
    <x v="7"/>
    <n v="10"/>
    <s v="A+"/>
    <n v="3"/>
    <x v="3"/>
    <n v="1"/>
    <n v="1.3043478260869565"/>
  </r>
  <r>
    <s v="R20"/>
    <x v="128"/>
    <x v="23"/>
    <x v="21"/>
    <n v="5"/>
    <s v="E"/>
    <n v="3"/>
    <x v="3"/>
    <n v="1"/>
    <n v="0.65217391304347827"/>
  </r>
  <r>
    <s v="R20"/>
    <x v="128"/>
    <x v="24"/>
    <x v="22"/>
    <n v="6"/>
    <s v="D"/>
    <n v="3"/>
    <x v="3"/>
    <n v="1"/>
    <n v="0.78260869565217395"/>
  </r>
  <r>
    <s v="R20"/>
    <x v="128"/>
    <x v="25"/>
    <x v="23"/>
    <n v="6"/>
    <s v="D"/>
    <n v="3"/>
    <x v="3"/>
    <n v="1"/>
    <n v="0.78260869565217395"/>
  </r>
  <r>
    <s v="R20"/>
    <x v="128"/>
    <x v="26"/>
    <x v="24"/>
    <n v="10"/>
    <s v="A+"/>
    <n v="2"/>
    <x v="3"/>
    <n v="1"/>
    <n v="0.86956521739130432"/>
  </r>
  <r>
    <s v="R20"/>
    <x v="128"/>
    <x v="27"/>
    <x v="25"/>
    <n v="7"/>
    <s v="C"/>
    <n v="3"/>
    <x v="3"/>
    <n v="1"/>
    <n v="0.91304347826086951"/>
  </r>
  <r>
    <s v="R20"/>
    <x v="128"/>
    <x v="28"/>
    <x v="26"/>
    <n v="9"/>
    <s v="A"/>
    <n v="3"/>
    <x v="3"/>
    <n v="1"/>
    <n v="1.173913043478261"/>
  </r>
  <r>
    <s v="R20"/>
    <x v="129"/>
    <x v="0"/>
    <x v="0"/>
    <n v="6"/>
    <s v="D"/>
    <n v="3"/>
    <x v="3"/>
    <n v="1"/>
    <n v="0.78260869565217395"/>
  </r>
  <r>
    <s v="R20"/>
    <x v="129"/>
    <x v="22"/>
    <x v="7"/>
    <n v="10"/>
    <s v="A+"/>
    <n v="3"/>
    <x v="3"/>
    <n v="1"/>
    <n v="1.3043478260869565"/>
  </r>
  <r>
    <s v="R20"/>
    <x v="129"/>
    <x v="23"/>
    <x v="21"/>
    <n v="7"/>
    <s v="C"/>
    <n v="3"/>
    <x v="3"/>
    <n v="1"/>
    <n v="0.91304347826086951"/>
  </r>
  <r>
    <s v="R20"/>
    <x v="129"/>
    <x v="24"/>
    <x v="22"/>
    <n v="6"/>
    <s v="D"/>
    <n v="3"/>
    <x v="3"/>
    <n v="1"/>
    <n v="0.78260869565217395"/>
  </r>
  <r>
    <s v="R20"/>
    <x v="129"/>
    <x v="25"/>
    <x v="23"/>
    <n v="6"/>
    <s v="D"/>
    <n v="3"/>
    <x v="3"/>
    <n v="1"/>
    <n v="0.78260869565217395"/>
  </r>
  <r>
    <s v="R20"/>
    <x v="129"/>
    <x v="26"/>
    <x v="24"/>
    <n v="10"/>
    <s v="A+"/>
    <n v="2"/>
    <x v="3"/>
    <n v="1"/>
    <n v="0.86956521739130432"/>
  </r>
  <r>
    <s v="R20"/>
    <x v="129"/>
    <x v="27"/>
    <x v="25"/>
    <n v="5"/>
    <s v="E"/>
    <n v="3"/>
    <x v="3"/>
    <n v="1"/>
    <n v="0.65217391304347827"/>
  </r>
  <r>
    <s v="R20"/>
    <x v="129"/>
    <x v="28"/>
    <x v="26"/>
    <n v="6"/>
    <s v="D"/>
    <n v="3"/>
    <x v="3"/>
    <n v="1"/>
    <n v="0.78260869565217395"/>
  </r>
  <r>
    <s v="R20"/>
    <x v="130"/>
    <x v="0"/>
    <x v="0"/>
    <n v="6"/>
    <s v="D"/>
    <n v="3"/>
    <x v="3"/>
    <n v="1"/>
    <n v="0.78260869565217395"/>
  </r>
  <r>
    <s v="R20"/>
    <x v="130"/>
    <x v="22"/>
    <x v="7"/>
    <n v="10"/>
    <s v="A+"/>
    <n v="3"/>
    <x v="3"/>
    <n v="1"/>
    <n v="1.3043478260869565"/>
  </r>
  <r>
    <s v="R20"/>
    <x v="130"/>
    <x v="23"/>
    <x v="21"/>
    <n v="0"/>
    <s v="AB"/>
    <n v="0"/>
    <x v="3"/>
    <n v="0"/>
    <n v="0"/>
  </r>
  <r>
    <s v="R20"/>
    <x v="130"/>
    <x v="24"/>
    <x v="22"/>
    <n v="0"/>
    <s v="AB"/>
    <n v="0"/>
    <x v="3"/>
    <n v="0"/>
    <n v="0"/>
  </r>
  <r>
    <s v="R20"/>
    <x v="130"/>
    <x v="25"/>
    <x v="23"/>
    <n v="0"/>
    <s v="AB"/>
    <n v="0"/>
    <x v="3"/>
    <n v="0"/>
    <n v="0"/>
  </r>
  <r>
    <s v="R20"/>
    <x v="130"/>
    <x v="26"/>
    <x v="24"/>
    <n v="10"/>
    <s v="A+"/>
    <n v="2"/>
    <x v="3"/>
    <n v="1"/>
    <n v="0.86956521739130432"/>
  </r>
  <r>
    <s v="R20"/>
    <x v="130"/>
    <x v="27"/>
    <x v="25"/>
    <n v="0"/>
    <s v="F"/>
    <n v="0"/>
    <x v="3"/>
    <n v="0"/>
    <n v="0"/>
  </r>
  <r>
    <s v="R20"/>
    <x v="130"/>
    <x v="28"/>
    <x v="26"/>
    <n v="0"/>
    <s v="AB"/>
    <n v="0"/>
    <x v="3"/>
    <n v="0"/>
    <n v="0"/>
  </r>
  <r>
    <s v="R20"/>
    <x v="131"/>
    <x v="0"/>
    <x v="0"/>
    <n v="6"/>
    <s v="D"/>
    <n v="3"/>
    <x v="3"/>
    <n v="1"/>
    <n v="0.78260869565217395"/>
  </r>
  <r>
    <s v="R20"/>
    <x v="131"/>
    <x v="22"/>
    <x v="7"/>
    <n v="10"/>
    <s v="A+"/>
    <n v="3"/>
    <x v="3"/>
    <n v="1"/>
    <n v="1.3043478260869565"/>
  </r>
  <r>
    <s v="R20"/>
    <x v="131"/>
    <x v="23"/>
    <x v="21"/>
    <n v="0"/>
    <s v="F"/>
    <n v="0"/>
    <x v="3"/>
    <n v="0"/>
    <n v="0"/>
  </r>
  <r>
    <s v="R20"/>
    <x v="131"/>
    <x v="24"/>
    <x v="22"/>
    <n v="7"/>
    <s v="C"/>
    <n v="3"/>
    <x v="3"/>
    <n v="1"/>
    <n v="0.91304347826086951"/>
  </r>
  <r>
    <s v="R20"/>
    <x v="131"/>
    <x v="25"/>
    <x v="23"/>
    <n v="0"/>
    <s v="F"/>
    <n v="0"/>
    <x v="3"/>
    <n v="0"/>
    <n v="0"/>
  </r>
  <r>
    <s v="R20"/>
    <x v="131"/>
    <x v="26"/>
    <x v="24"/>
    <n v="10"/>
    <s v="A+"/>
    <n v="2"/>
    <x v="3"/>
    <n v="1"/>
    <n v="0.86956521739130432"/>
  </r>
  <r>
    <s v="R20"/>
    <x v="131"/>
    <x v="27"/>
    <x v="25"/>
    <n v="0"/>
    <s v="F"/>
    <n v="0"/>
    <x v="3"/>
    <n v="0"/>
    <n v="0"/>
  </r>
  <r>
    <s v="R20"/>
    <x v="131"/>
    <x v="28"/>
    <x v="26"/>
    <n v="0"/>
    <s v="F"/>
    <n v="0"/>
    <x v="3"/>
    <n v="0"/>
    <n v="0"/>
  </r>
  <r>
    <s v="R20"/>
    <x v="132"/>
    <x v="0"/>
    <x v="0"/>
    <n v="6"/>
    <s v="D"/>
    <n v="3"/>
    <x v="3"/>
    <n v="1"/>
    <n v="0.78260869565217395"/>
  </r>
  <r>
    <s v="R20"/>
    <x v="132"/>
    <x v="22"/>
    <x v="7"/>
    <n v="10"/>
    <s v="A+"/>
    <n v="3"/>
    <x v="3"/>
    <n v="1"/>
    <n v="1.3043478260869565"/>
  </r>
  <r>
    <s v="R20"/>
    <x v="132"/>
    <x v="23"/>
    <x v="21"/>
    <n v="5"/>
    <s v="E"/>
    <n v="3"/>
    <x v="3"/>
    <n v="1"/>
    <n v="0.65217391304347827"/>
  </r>
  <r>
    <s v="R20"/>
    <x v="132"/>
    <x v="24"/>
    <x v="22"/>
    <n v="0"/>
    <s v="F"/>
    <n v="0"/>
    <x v="3"/>
    <n v="0"/>
    <n v="0"/>
  </r>
  <r>
    <s v="R20"/>
    <x v="132"/>
    <x v="25"/>
    <x v="23"/>
    <n v="6"/>
    <s v="D"/>
    <n v="3"/>
    <x v="3"/>
    <n v="1"/>
    <n v="0.78260869565217395"/>
  </r>
  <r>
    <s v="R20"/>
    <x v="132"/>
    <x v="26"/>
    <x v="24"/>
    <n v="10"/>
    <s v="A+"/>
    <n v="2"/>
    <x v="3"/>
    <n v="1"/>
    <n v="0.86956521739130432"/>
  </r>
  <r>
    <s v="R20"/>
    <x v="132"/>
    <x v="27"/>
    <x v="25"/>
    <n v="5"/>
    <s v="E"/>
    <n v="3"/>
    <x v="3"/>
    <n v="1"/>
    <n v="0.65217391304347827"/>
  </r>
  <r>
    <s v="R20"/>
    <x v="132"/>
    <x v="28"/>
    <x v="26"/>
    <n v="6"/>
    <s v="D"/>
    <n v="3"/>
    <x v="3"/>
    <n v="1"/>
    <n v="0.78260869565217395"/>
  </r>
  <r>
    <s v="R20"/>
    <x v="133"/>
    <x v="0"/>
    <x v="0"/>
    <n v="6"/>
    <s v="D"/>
    <n v="3"/>
    <x v="3"/>
    <n v="1"/>
    <n v="0.78260869565217395"/>
  </r>
  <r>
    <s v="R20"/>
    <x v="133"/>
    <x v="22"/>
    <x v="7"/>
    <n v="10"/>
    <s v="A+"/>
    <n v="3"/>
    <x v="3"/>
    <n v="1"/>
    <n v="1.3043478260869565"/>
  </r>
  <r>
    <s v="R20"/>
    <x v="133"/>
    <x v="23"/>
    <x v="21"/>
    <n v="0"/>
    <s v="F"/>
    <n v="0"/>
    <x v="3"/>
    <n v="0"/>
    <n v="0"/>
  </r>
  <r>
    <s v="R20"/>
    <x v="133"/>
    <x v="24"/>
    <x v="22"/>
    <n v="0"/>
    <s v="F"/>
    <n v="0"/>
    <x v="3"/>
    <n v="0"/>
    <n v="0"/>
  </r>
  <r>
    <s v="R20"/>
    <x v="133"/>
    <x v="25"/>
    <x v="23"/>
    <n v="5"/>
    <s v="E"/>
    <n v="3"/>
    <x v="3"/>
    <n v="1"/>
    <n v="0.65217391304347827"/>
  </r>
  <r>
    <s v="R20"/>
    <x v="133"/>
    <x v="26"/>
    <x v="24"/>
    <n v="10"/>
    <s v="A+"/>
    <n v="2"/>
    <x v="3"/>
    <n v="1"/>
    <n v="0.86956521739130432"/>
  </r>
  <r>
    <s v="R20"/>
    <x v="133"/>
    <x v="27"/>
    <x v="25"/>
    <n v="0"/>
    <s v="F"/>
    <n v="0"/>
    <x v="3"/>
    <n v="0"/>
    <n v="0"/>
  </r>
  <r>
    <s v="R20"/>
    <x v="133"/>
    <x v="28"/>
    <x v="26"/>
    <n v="0"/>
    <s v="F"/>
    <n v="0"/>
    <x v="3"/>
    <n v="0"/>
    <n v="0"/>
  </r>
  <r>
    <s v="R20"/>
    <x v="134"/>
    <x v="0"/>
    <x v="0"/>
    <n v="7"/>
    <s v="C"/>
    <n v="3"/>
    <x v="3"/>
    <n v="1"/>
    <n v="0.91304347826086951"/>
  </r>
  <r>
    <s v="R20"/>
    <x v="134"/>
    <x v="22"/>
    <x v="7"/>
    <n v="10"/>
    <s v="A+"/>
    <n v="3"/>
    <x v="3"/>
    <n v="1"/>
    <n v="1.3043478260869565"/>
  </r>
  <r>
    <s v="R20"/>
    <x v="134"/>
    <x v="23"/>
    <x v="21"/>
    <n v="6"/>
    <s v="D"/>
    <n v="3"/>
    <x v="3"/>
    <n v="1"/>
    <n v="0.78260869565217395"/>
  </r>
  <r>
    <s v="R20"/>
    <x v="134"/>
    <x v="24"/>
    <x v="22"/>
    <n v="6"/>
    <s v="D"/>
    <n v="3"/>
    <x v="3"/>
    <n v="1"/>
    <n v="0.78260869565217395"/>
  </r>
  <r>
    <s v="R20"/>
    <x v="134"/>
    <x v="25"/>
    <x v="23"/>
    <n v="6"/>
    <s v="D"/>
    <n v="3"/>
    <x v="3"/>
    <n v="1"/>
    <n v="0.78260869565217395"/>
  </r>
  <r>
    <s v="R20"/>
    <x v="134"/>
    <x v="26"/>
    <x v="24"/>
    <n v="10"/>
    <s v="A+"/>
    <n v="2"/>
    <x v="3"/>
    <n v="1"/>
    <n v="0.86956521739130432"/>
  </r>
  <r>
    <s v="R20"/>
    <x v="134"/>
    <x v="27"/>
    <x v="25"/>
    <n v="6"/>
    <s v="D"/>
    <n v="3"/>
    <x v="3"/>
    <n v="1"/>
    <n v="0.78260869565217395"/>
  </r>
  <r>
    <s v="R20"/>
    <x v="134"/>
    <x v="28"/>
    <x v="26"/>
    <n v="7"/>
    <s v="C"/>
    <n v="3"/>
    <x v="3"/>
    <n v="1"/>
    <n v="0.91304347826086951"/>
  </r>
  <r>
    <s v="R20"/>
    <x v="135"/>
    <x v="0"/>
    <x v="0"/>
    <n v="0"/>
    <s v="AB"/>
    <n v="0"/>
    <x v="3"/>
    <n v="0"/>
    <n v="0"/>
  </r>
  <r>
    <s v="R20"/>
    <x v="135"/>
    <x v="22"/>
    <x v="7"/>
    <n v="9"/>
    <s v="A"/>
    <n v="3"/>
    <x v="3"/>
    <n v="1"/>
    <n v="1.173913043478261"/>
  </r>
  <r>
    <s v="R20"/>
    <x v="135"/>
    <x v="23"/>
    <x v="21"/>
    <n v="0"/>
    <s v="F"/>
    <n v="0"/>
    <x v="3"/>
    <n v="0"/>
    <n v="0"/>
  </r>
  <r>
    <s v="R20"/>
    <x v="135"/>
    <x v="24"/>
    <x v="22"/>
    <n v="0"/>
    <s v="AB"/>
    <n v="0"/>
    <x v="3"/>
    <n v="0"/>
    <n v="0"/>
  </r>
  <r>
    <s v="R20"/>
    <x v="135"/>
    <x v="25"/>
    <x v="23"/>
    <n v="0"/>
    <s v="AB"/>
    <n v="0"/>
    <x v="3"/>
    <n v="0"/>
    <n v="0"/>
  </r>
  <r>
    <s v="R20"/>
    <x v="135"/>
    <x v="26"/>
    <x v="24"/>
    <n v="0"/>
    <s v="AB"/>
    <n v="0"/>
    <x v="3"/>
    <n v="0"/>
    <n v="0"/>
  </r>
  <r>
    <s v="R20"/>
    <x v="135"/>
    <x v="27"/>
    <x v="25"/>
    <n v="0"/>
    <s v="AB"/>
    <n v="0"/>
    <x v="3"/>
    <n v="0"/>
    <n v="0"/>
  </r>
  <r>
    <s v="R20"/>
    <x v="135"/>
    <x v="28"/>
    <x v="26"/>
    <n v="0"/>
    <s v="AB"/>
    <n v="0"/>
    <x v="3"/>
    <n v="0"/>
    <n v="0"/>
  </r>
  <r>
    <s v="R20"/>
    <x v="136"/>
    <x v="0"/>
    <x v="0"/>
    <n v="0"/>
    <s v="F"/>
    <n v="0"/>
    <x v="3"/>
    <n v="0"/>
    <n v="0"/>
  </r>
  <r>
    <s v="R20"/>
    <x v="136"/>
    <x v="22"/>
    <x v="7"/>
    <n v="10"/>
    <s v="A+"/>
    <n v="3"/>
    <x v="3"/>
    <n v="1"/>
    <n v="1.3043478260869565"/>
  </r>
  <r>
    <s v="R20"/>
    <x v="136"/>
    <x v="23"/>
    <x v="21"/>
    <n v="0"/>
    <s v="F"/>
    <n v="0"/>
    <x v="3"/>
    <n v="0"/>
    <n v="0"/>
  </r>
  <r>
    <s v="R20"/>
    <x v="136"/>
    <x v="24"/>
    <x v="22"/>
    <n v="0"/>
    <s v="F"/>
    <n v="0"/>
    <x v="3"/>
    <n v="0"/>
    <n v="0"/>
  </r>
  <r>
    <s v="R20"/>
    <x v="136"/>
    <x v="25"/>
    <x v="23"/>
    <n v="5"/>
    <s v="E"/>
    <n v="3"/>
    <x v="3"/>
    <n v="1"/>
    <n v="0.65217391304347827"/>
  </r>
  <r>
    <s v="R20"/>
    <x v="136"/>
    <x v="26"/>
    <x v="24"/>
    <n v="10"/>
    <s v="A+"/>
    <n v="2"/>
    <x v="3"/>
    <n v="1"/>
    <n v="0.86956521739130432"/>
  </r>
  <r>
    <s v="R20"/>
    <x v="136"/>
    <x v="27"/>
    <x v="25"/>
    <n v="0"/>
    <s v="F"/>
    <n v="0"/>
    <x v="3"/>
    <n v="0"/>
    <n v="0"/>
  </r>
  <r>
    <s v="R20"/>
    <x v="136"/>
    <x v="28"/>
    <x v="26"/>
    <n v="0"/>
    <s v="F"/>
    <n v="0"/>
    <x v="3"/>
    <n v="0"/>
    <n v="0"/>
  </r>
  <r>
    <s v="R20"/>
    <x v="137"/>
    <x v="0"/>
    <x v="0"/>
    <n v="6"/>
    <s v="D"/>
    <n v="3"/>
    <x v="3"/>
    <n v="1"/>
    <n v="0.78260869565217395"/>
  </r>
  <r>
    <s v="R20"/>
    <x v="137"/>
    <x v="22"/>
    <x v="7"/>
    <n v="10"/>
    <s v="A+"/>
    <n v="3"/>
    <x v="3"/>
    <n v="1"/>
    <n v="1.3043478260869565"/>
  </r>
  <r>
    <s v="R20"/>
    <x v="137"/>
    <x v="23"/>
    <x v="21"/>
    <n v="5"/>
    <s v="E"/>
    <n v="3"/>
    <x v="3"/>
    <n v="1"/>
    <n v="0.65217391304347827"/>
  </r>
  <r>
    <s v="R20"/>
    <x v="137"/>
    <x v="24"/>
    <x v="22"/>
    <n v="6"/>
    <s v="D"/>
    <n v="3"/>
    <x v="3"/>
    <n v="1"/>
    <n v="0.78260869565217395"/>
  </r>
  <r>
    <s v="R20"/>
    <x v="137"/>
    <x v="25"/>
    <x v="23"/>
    <n v="6"/>
    <s v="D"/>
    <n v="3"/>
    <x v="3"/>
    <n v="1"/>
    <n v="0.78260869565217395"/>
  </r>
  <r>
    <s v="R20"/>
    <x v="137"/>
    <x v="26"/>
    <x v="24"/>
    <n v="10"/>
    <s v="A+"/>
    <n v="2"/>
    <x v="3"/>
    <n v="1"/>
    <n v="0.86956521739130432"/>
  </r>
  <r>
    <s v="R20"/>
    <x v="137"/>
    <x v="27"/>
    <x v="25"/>
    <n v="6"/>
    <s v="D"/>
    <n v="3"/>
    <x v="3"/>
    <n v="1"/>
    <n v="0.78260869565217395"/>
  </r>
  <r>
    <s v="R20"/>
    <x v="137"/>
    <x v="28"/>
    <x v="26"/>
    <n v="5"/>
    <s v="E"/>
    <n v="3"/>
    <x v="3"/>
    <n v="1"/>
    <n v="0.65217391304347827"/>
  </r>
  <r>
    <s v="R20"/>
    <x v="138"/>
    <x v="0"/>
    <x v="0"/>
    <n v="6"/>
    <s v="D"/>
    <n v="3"/>
    <x v="3"/>
    <n v="1"/>
    <n v="0.78260869565217395"/>
  </r>
  <r>
    <s v="R20"/>
    <x v="138"/>
    <x v="22"/>
    <x v="7"/>
    <n v="10"/>
    <s v="A+"/>
    <n v="3"/>
    <x v="3"/>
    <n v="1"/>
    <n v="1.3043478260869565"/>
  </r>
  <r>
    <s v="R20"/>
    <x v="138"/>
    <x v="23"/>
    <x v="21"/>
    <n v="0"/>
    <s v="F"/>
    <n v="0"/>
    <x v="3"/>
    <n v="0"/>
    <n v="0"/>
  </r>
  <r>
    <s v="R20"/>
    <x v="138"/>
    <x v="24"/>
    <x v="22"/>
    <n v="0"/>
    <s v="F"/>
    <n v="0"/>
    <x v="3"/>
    <n v="0"/>
    <n v="0"/>
  </r>
  <r>
    <s v="R20"/>
    <x v="138"/>
    <x v="25"/>
    <x v="23"/>
    <n v="5"/>
    <s v="E"/>
    <n v="3"/>
    <x v="3"/>
    <n v="1"/>
    <n v="0.65217391304347827"/>
  </r>
  <r>
    <s v="R20"/>
    <x v="138"/>
    <x v="26"/>
    <x v="24"/>
    <n v="10"/>
    <s v="A+"/>
    <n v="2"/>
    <x v="3"/>
    <n v="1"/>
    <n v="0.86956521739130432"/>
  </r>
  <r>
    <s v="R20"/>
    <x v="138"/>
    <x v="27"/>
    <x v="25"/>
    <n v="5"/>
    <s v="E"/>
    <n v="3"/>
    <x v="3"/>
    <n v="1"/>
    <n v="0.65217391304347827"/>
  </r>
  <r>
    <s v="R20"/>
    <x v="138"/>
    <x v="28"/>
    <x v="26"/>
    <n v="0"/>
    <s v="F"/>
    <n v="0"/>
    <x v="3"/>
    <n v="0"/>
    <n v="0"/>
  </r>
  <r>
    <s v="R20"/>
    <x v="139"/>
    <x v="0"/>
    <x v="0"/>
    <n v="8"/>
    <s v="B"/>
    <n v="3"/>
    <x v="3"/>
    <n v="1"/>
    <n v="1.0434782608695652"/>
  </r>
  <r>
    <s v="R20"/>
    <x v="139"/>
    <x v="22"/>
    <x v="7"/>
    <n v="10"/>
    <s v="A+"/>
    <n v="3"/>
    <x v="3"/>
    <n v="1"/>
    <n v="1.3043478260869565"/>
  </r>
  <r>
    <s v="R20"/>
    <x v="139"/>
    <x v="23"/>
    <x v="21"/>
    <n v="7"/>
    <s v="C"/>
    <n v="3"/>
    <x v="3"/>
    <n v="1"/>
    <n v="0.91304347826086951"/>
  </r>
  <r>
    <s v="R20"/>
    <x v="139"/>
    <x v="24"/>
    <x v="22"/>
    <n v="8"/>
    <s v="B"/>
    <n v="3"/>
    <x v="3"/>
    <n v="1"/>
    <n v="1.0434782608695652"/>
  </r>
  <r>
    <s v="R20"/>
    <x v="139"/>
    <x v="25"/>
    <x v="23"/>
    <n v="7"/>
    <s v="C"/>
    <n v="3"/>
    <x v="3"/>
    <n v="1"/>
    <n v="0.91304347826086951"/>
  </r>
  <r>
    <s v="R20"/>
    <x v="139"/>
    <x v="26"/>
    <x v="24"/>
    <n v="10"/>
    <s v="A+"/>
    <n v="2"/>
    <x v="3"/>
    <n v="1"/>
    <n v="0.86956521739130432"/>
  </r>
  <r>
    <s v="R20"/>
    <x v="139"/>
    <x v="27"/>
    <x v="25"/>
    <n v="6"/>
    <s v="D"/>
    <n v="3"/>
    <x v="3"/>
    <n v="1"/>
    <n v="0.78260869565217395"/>
  </r>
  <r>
    <s v="R20"/>
    <x v="139"/>
    <x v="28"/>
    <x v="26"/>
    <n v="8"/>
    <s v="B"/>
    <n v="3"/>
    <x v="3"/>
    <n v="1"/>
    <n v="1.0434782608695652"/>
  </r>
  <r>
    <s v="R20"/>
    <x v="140"/>
    <x v="0"/>
    <x v="0"/>
    <n v="6"/>
    <s v="D"/>
    <n v="3"/>
    <x v="3"/>
    <n v="1"/>
    <n v="0.78260869565217395"/>
  </r>
  <r>
    <s v="R20"/>
    <x v="140"/>
    <x v="22"/>
    <x v="7"/>
    <n v="10"/>
    <s v="A+"/>
    <n v="3"/>
    <x v="3"/>
    <n v="1"/>
    <n v="1.3043478260869565"/>
  </r>
  <r>
    <s v="R20"/>
    <x v="140"/>
    <x v="23"/>
    <x v="21"/>
    <n v="5"/>
    <s v="E"/>
    <n v="3"/>
    <x v="3"/>
    <n v="1"/>
    <n v="0.65217391304347827"/>
  </r>
  <r>
    <s v="R20"/>
    <x v="140"/>
    <x v="24"/>
    <x v="22"/>
    <n v="6"/>
    <s v="D"/>
    <n v="3"/>
    <x v="3"/>
    <n v="1"/>
    <n v="0.78260869565217395"/>
  </r>
  <r>
    <s v="R20"/>
    <x v="140"/>
    <x v="25"/>
    <x v="23"/>
    <n v="6"/>
    <s v="D"/>
    <n v="3"/>
    <x v="3"/>
    <n v="1"/>
    <n v="0.78260869565217395"/>
  </r>
  <r>
    <s v="R20"/>
    <x v="140"/>
    <x v="26"/>
    <x v="24"/>
    <n v="10"/>
    <s v="A+"/>
    <n v="2"/>
    <x v="3"/>
    <n v="1"/>
    <n v="0.86956521739130432"/>
  </r>
  <r>
    <s v="R20"/>
    <x v="140"/>
    <x v="27"/>
    <x v="25"/>
    <n v="6"/>
    <s v="D"/>
    <n v="3"/>
    <x v="3"/>
    <n v="1"/>
    <n v="0.78260869565217395"/>
  </r>
  <r>
    <s v="R20"/>
    <x v="140"/>
    <x v="28"/>
    <x v="26"/>
    <n v="7"/>
    <s v="C"/>
    <n v="3"/>
    <x v="3"/>
    <n v="1"/>
    <n v="0.91304347826086951"/>
  </r>
  <r>
    <s v="R20"/>
    <x v="141"/>
    <x v="0"/>
    <x v="0"/>
    <n v="8"/>
    <s v="B"/>
    <n v="3"/>
    <x v="3"/>
    <n v="1"/>
    <n v="1.0434782608695652"/>
  </r>
  <r>
    <s v="R20"/>
    <x v="141"/>
    <x v="22"/>
    <x v="7"/>
    <n v="10"/>
    <s v="A+"/>
    <n v="3"/>
    <x v="3"/>
    <n v="1"/>
    <n v="1.3043478260869565"/>
  </r>
  <r>
    <s v="R20"/>
    <x v="141"/>
    <x v="23"/>
    <x v="21"/>
    <n v="6"/>
    <s v="D"/>
    <n v="3"/>
    <x v="3"/>
    <n v="1"/>
    <n v="0.78260869565217395"/>
  </r>
  <r>
    <s v="R20"/>
    <x v="141"/>
    <x v="24"/>
    <x v="22"/>
    <n v="7"/>
    <s v="C"/>
    <n v="3"/>
    <x v="3"/>
    <n v="1"/>
    <n v="0.91304347826086951"/>
  </r>
  <r>
    <s v="R20"/>
    <x v="141"/>
    <x v="25"/>
    <x v="23"/>
    <n v="7"/>
    <s v="C"/>
    <n v="3"/>
    <x v="3"/>
    <n v="1"/>
    <n v="0.91304347826086951"/>
  </r>
  <r>
    <s v="R20"/>
    <x v="141"/>
    <x v="26"/>
    <x v="24"/>
    <n v="10"/>
    <s v="A+"/>
    <n v="2"/>
    <x v="3"/>
    <n v="1"/>
    <n v="0.86956521739130432"/>
  </r>
  <r>
    <s v="R20"/>
    <x v="141"/>
    <x v="27"/>
    <x v="25"/>
    <n v="5"/>
    <s v="E"/>
    <n v="3"/>
    <x v="3"/>
    <n v="1"/>
    <n v="0.65217391304347827"/>
  </r>
  <r>
    <s v="R20"/>
    <x v="141"/>
    <x v="28"/>
    <x v="26"/>
    <n v="6"/>
    <s v="D"/>
    <n v="3"/>
    <x v="3"/>
    <n v="1"/>
    <n v="0.78260869565217395"/>
  </r>
  <r>
    <s v="R20"/>
    <x v="142"/>
    <x v="0"/>
    <x v="0"/>
    <n v="8"/>
    <s v="B"/>
    <n v="3"/>
    <x v="3"/>
    <n v="1"/>
    <n v="1.0434782608695652"/>
  </r>
  <r>
    <s v="R20"/>
    <x v="142"/>
    <x v="22"/>
    <x v="7"/>
    <n v="10"/>
    <s v="A+"/>
    <n v="3"/>
    <x v="3"/>
    <n v="1"/>
    <n v="1.3043478260869565"/>
  </r>
  <r>
    <s v="R20"/>
    <x v="142"/>
    <x v="23"/>
    <x v="21"/>
    <n v="7"/>
    <s v="C"/>
    <n v="3"/>
    <x v="3"/>
    <n v="1"/>
    <n v="0.91304347826086951"/>
  </r>
  <r>
    <s v="R20"/>
    <x v="142"/>
    <x v="24"/>
    <x v="22"/>
    <n v="6"/>
    <s v="D"/>
    <n v="3"/>
    <x v="3"/>
    <n v="1"/>
    <n v="0.78260869565217395"/>
  </r>
  <r>
    <s v="R20"/>
    <x v="142"/>
    <x v="25"/>
    <x v="23"/>
    <n v="7"/>
    <s v="C"/>
    <n v="3"/>
    <x v="3"/>
    <n v="1"/>
    <n v="0.91304347826086951"/>
  </r>
  <r>
    <s v="R20"/>
    <x v="142"/>
    <x v="26"/>
    <x v="24"/>
    <n v="10"/>
    <s v="A+"/>
    <n v="2"/>
    <x v="3"/>
    <n v="1"/>
    <n v="0.86956521739130432"/>
  </r>
  <r>
    <s v="R20"/>
    <x v="142"/>
    <x v="27"/>
    <x v="25"/>
    <n v="6"/>
    <s v="D"/>
    <n v="3"/>
    <x v="3"/>
    <n v="1"/>
    <n v="0.78260869565217395"/>
  </r>
  <r>
    <s v="R20"/>
    <x v="142"/>
    <x v="28"/>
    <x v="26"/>
    <n v="6"/>
    <s v="D"/>
    <n v="3"/>
    <x v="3"/>
    <n v="1"/>
    <n v="0.78260869565217395"/>
  </r>
  <r>
    <s v="R20"/>
    <x v="143"/>
    <x v="0"/>
    <x v="0"/>
    <n v="7"/>
    <s v="C"/>
    <n v="3"/>
    <x v="3"/>
    <n v="1"/>
    <n v="0.91304347826086951"/>
  </r>
  <r>
    <s v="R20"/>
    <x v="143"/>
    <x v="22"/>
    <x v="7"/>
    <n v="10"/>
    <s v="A+"/>
    <n v="3"/>
    <x v="3"/>
    <n v="1"/>
    <n v="1.3043478260869565"/>
  </r>
  <r>
    <s v="R20"/>
    <x v="143"/>
    <x v="23"/>
    <x v="21"/>
    <n v="0"/>
    <s v="F"/>
    <n v="0"/>
    <x v="3"/>
    <n v="0"/>
    <n v="0"/>
  </r>
  <r>
    <s v="R20"/>
    <x v="143"/>
    <x v="24"/>
    <x v="22"/>
    <n v="7"/>
    <s v="C"/>
    <n v="3"/>
    <x v="3"/>
    <n v="1"/>
    <n v="0.91304347826086951"/>
  </r>
  <r>
    <s v="R20"/>
    <x v="143"/>
    <x v="25"/>
    <x v="23"/>
    <n v="0"/>
    <s v="F"/>
    <n v="0"/>
    <x v="3"/>
    <n v="0"/>
    <n v="0"/>
  </r>
  <r>
    <s v="R20"/>
    <x v="143"/>
    <x v="26"/>
    <x v="24"/>
    <n v="10"/>
    <s v="A+"/>
    <n v="2"/>
    <x v="3"/>
    <n v="1"/>
    <n v="0.86956521739130432"/>
  </r>
  <r>
    <s v="R20"/>
    <x v="143"/>
    <x v="27"/>
    <x v="25"/>
    <n v="5"/>
    <s v="E"/>
    <n v="3"/>
    <x v="3"/>
    <n v="1"/>
    <n v="0.65217391304347827"/>
  </r>
  <r>
    <s v="R20"/>
    <x v="143"/>
    <x v="28"/>
    <x v="26"/>
    <n v="0"/>
    <s v="F"/>
    <n v="0"/>
    <x v="3"/>
    <n v="0"/>
    <n v="0"/>
  </r>
  <r>
    <s v="R20"/>
    <x v="144"/>
    <x v="0"/>
    <x v="0"/>
    <n v="5"/>
    <s v="E"/>
    <n v="3"/>
    <x v="3"/>
    <n v="1"/>
    <n v="0.65217391304347827"/>
  </r>
  <r>
    <s v="R20"/>
    <x v="144"/>
    <x v="22"/>
    <x v="7"/>
    <n v="10"/>
    <s v="A+"/>
    <n v="3"/>
    <x v="3"/>
    <n v="1"/>
    <n v="1.3043478260869565"/>
  </r>
  <r>
    <s v="R20"/>
    <x v="144"/>
    <x v="23"/>
    <x v="21"/>
    <n v="0"/>
    <s v="F"/>
    <n v="0"/>
    <x v="3"/>
    <n v="0"/>
    <n v="0"/>
  </r>
  <r>
    <s v="R20"/>
    <x v="144"/>
    <x v="24"/>
    <x v="22"/>
    <n v="0"/>
    <s v="F"/>
    <n v="0"/>
    <x v="3"/>
    <n v="0"/>
    <n v="0"/>
  </r>
  <r>
    <s v="R20"/>
    <x v="144"/>
    <x v="25"/>
    <x v="23"/>
    <n v="7"/>
    <s v="C"/>
    <n v="3"/>
    <x v="3"/>
    <n v="1"/>
    <n v="0.91304347826086951"/>
  </r>
  <r>
    <s v="R20"/>
    <x v="144"/>
    <x v="26"/>
    <x v="24"/>
    <n v="10"/>
    <s v="A+"/>
    <n v="2"/>
    <x v="3"/>
    <n v="1"/>
    <n v="0.86956521739130432"/>
  </r>
  <r>
    <s v="R20"/>
    <x v="144"/>
    <x v="27"/>
    <x v="25"/>
    <n v="0"/>
    <s v="F"/>
    <n v="0"/>
    <x v="3"/>
    <n v="0"/>
    <n v="0"/>
  </r>
  <r>
    <s v="R20"/>
    <x v="144"/>
    <x v="28"/>
    <x v="26"/>
    <n v="6"/>
    <s v="D"/>
    <n v="3"/>
    <x v="3"/>
    <n v="1"/>
    <n v="0.78260869565217395"/>
  </r>
  <r>
    <s v="R20"/>
    <x v="145"/>
    <x v="0"/>
    <x v="0"/>
    <n v="8"/>
    <s v="B"/>
    <n v="3"/>
    <x v="3"/>
    <n v="1"/>
    <n v="1.0434782608695652"/>
  </r>
  <r>
    <s v="R20"/>
    <x v="145"/>
    <x v="22"/>
    <x v="7"/>
    <n v="10"/>
    <s v="A+"/>
    <n v="3"/>
    <x v="3"/>
    <n v="1"/>
    <n v="1.3043478260869565"/>
  </r>
  <r>
    <s v="R20"/>
    <x v="145"/>
    <x v="23"/>
    <x v="21"/>
    <n v="7"/>
    <s v="C"/>
    <n v="3"/>
    <x v="3"/>
    <n v="1"/>
    <n v="0.91304347826086951"/>
  </r>
  <r>
    <s v="R20"/>
    <x v="145"/>
    <x v="24"/>
    <x v="22"/>
    <n v="8"/>
    <s v="B"/>
    <n v="3"/>
    <x v="3"/>
    <n v="1"/>
    <n v="1.0434782608695652"/>
  </r>
  <r>
    <s v="R20"/>
    <x v="145"/>
    <x v="25"/>
    <x v="23"/>
    <n v="9"/>
    <s v="A"/>
    <n v="3"/>
    <x v="3"/>
    <n v="1"/>
    <n v="1.173913043478261"/>
  </r>
  <r>
    <s v="R20"/>
    <x v="145"/>
    <x v="26"/>
    <x v="24"/>
    <n v="10"/>
    <s v="A+"/>
    <n v="2"/>
    <x v="3"/>
    <n v="1"/>
    <n v="0.86956521739130432"/>
  </r>
  <r>
    <s v="R20"/>
    <x v="145"/>
    <x v="27"/>
    <x v="25"/>
    <n v="8"/>
    <s v="B"/>
    <n v="3"/>
    <x v="3"/>
    <n v="1"/>
    <n v="1.0434782608695652"/>
  </r>
  <r>
    <s v="R20"/>
    <x v="145"/>
    <x v="28"/>
    <x v="26"/>
    <n v="8"/>
    <s v="B"/>
    <n v="3"/>
    <x v="3"/>
    <n v="1"/>
    <n v="1.0434782608695652"/>
  </r>
  <r>
    <s v="R20"/>
    <x v="146"/>
    <x v="0"/>
    <x v="0"/>
    <n v="7"/>
    <s v="C"/>
    <n v="3"/>
    <x v="3"/>
    <n v="1"/>
    <n v="0.91304347826086951"/>
  </r>
  <r>
    <s v="R20"/>
    <x v="146"/>
    <x v="22"/>
    <x v="7"/>
    <n v="10"/>
    <s v="A+"/>
    <n v="3"/>
    <x v="3"/>
    <n v="1"/>
    <n v="1.3043478260869565"/>
  </r>
  <r>
    <s v="R20"/>
    <x v="146"/>
    <x v="23"/>
    <x v="21"/>
    <n v="7"/>
    <s v="C"/>
    <n v="3"/>
    <x v="3"/>
    <n v="1"/>
    <n v="0.91304347826086951"/>
  </r>
  <r>
    <s v="R20"/>
    <x v="146"/>
    <x v="24"/>
    <x v="22"/>
    <n v="7"/>
    <s v="C"/>
    <n v="3"/>
    <x v="3"/>
    <n v="1"/>
    <n v="0.91304347826086951"/>
  </r>
  <r>
    <s v="R20"/>
    <x v="146"/>
    <x v="25"/>
    <x v="23"/>
    <n v="8"/>
    <s v="B"/>
    <n v="3"/>
    <x v="3"/>
    <n v="1"/>
    <n v="1.0434782608695652"/>
  </r>
  <r>
    <s v="R20"/>
    <x v="146"/>
    <x v="26"/>
    <x v="24"/>
    <n v="10"/>
    <s v="A+"/>
    <n v="2"/>
    <x v="3"/>
    <n v="1"/>
    <n v="0.86956521739130432"/>
  </r>
  <r>
    <s v="R20"/>
    <x v="146"/>
    <x v="27"/>
    <x v="25"/>
    <n v="7"/>
    <s v="C"/>
    <n v="3"/>
    <x v="3"/>
    <n v="1"/>
    <n v="0.91304347826086951"/>
  </r>
  <r>
    <s v="R20"/>
    <x v="146"/>
    <x v="28"/>
    <x v="26"/>
    <n v="6"/>
    <s v="D"/>
    <n v="3"/>
    <x v="3"/>
    <n v="1"/>
    <n v="0.78260869565217395"/>
  </r>
  <r>
    <s v="R20"/>
    <x v="147"/>
    <x v="0"/>
    <x v="0"/>
    <n v="0"/>
    <s v="F"/>
    <n v="0"/>
    <x v="3"/>
    <n v="0"/>
    <n v="0"/>
  </r>
  <r>
    <s v="R20"/>
    <x v="147"/>
    <x v="22"/>
    <x v="7"/>
    <n v="10"/>
    <s v="A+"/>
    <n v="3"/>
    <x v="3"/>
    <n v="1"/>
    <n v="1.3043478260869565"/>
  </r>
  <r>
    <s v="R20"/>
    <x v="147"/>
    <x v="23"/>
    <x v="21"/>
    <n v="0"/>
    <s v="F"/>
    <n v="0"/>
    <x v="3"/>
    <n v="0"/>
    <n v="0"/>
  </r>
  <r>
    <s v="R20"/>
    <x v="147"/>
    <x v="24"/>
    <x v="22"/>
    <n v="0"/>
    <s v="F"/>
    <n v="0"/>
    <x v="3"/>
    <n v="0"/>
    <n v="0"/>
  </r>
  <r>
    <s v="R20"/>
    <x v="147"/>
    <x v="25"/>
    <x v="23"/>
    <n v="0"/>
    <s v="F"/>
    <n v="0"/>
    <x v="3"/>
    <n v="0"/>
    <n v="0"/>
  </r>
  <r>
    <s v="R20"/>
    <x v="147"/>
    <x v="26"/>
    <x v="24"/>
    <n v="10"/>
    <s v="A+"/>
    <n v="2"/>
    <x v="3"/>
    <n v="1"/>
    <n v="0.86956521739130432"/>
  </r>
  <r>
    <s v="R20"/>
    <x v="147"/>
    <x v="27"/>
    <x v="25"/>
    <n v="0"/>
    <s v="F"/>
    <n v="0"/>
    <x v="3"/>
    <n v="0"/>
    <n v="0"/>
  </r>
  <r>
    <s v="R20"/>
    <x v="147"/>
    <x v="28"/>
    <x v="26"/>
    <n v="0"/>
    <s v="F"/>
    <n v="0"/>
    <x v="3"/>
    <n v="0"/>
    <n v="0"/>
  </r>
  <r>
    <s v="R20"/>
    <x v="148"/>
    <x v="0"/>
    <x v="0"/>
    <n v="8"/>
    <s v="B"/>
    <n v="3"/>
    <x v="3"/>
    <n v="1"/>
    <n v="1.0434782608695652"/>
  </r>
  <r>
    <s v="R20"/>
    <x v="148"/>
    <x v="22"/>
    <x v="7"/>
    <n v="10"/>
    <s v="A+"/>
    <n v="3"/>
    <x v="3"/>
    <n v="1"/>
    <n v="1.3043478260869565"/>
  </r>
  <r>
    <s v="R20"/>
    <x v="148"/>
    <x v="23"/>
    <x v="21"/>
    <n v="5"/>
    <s v="E"/>
    <n v="3"/>
    <x v="3"/>
    <n v="1"/>
    <n v="0.65217391304347827"/>
  </r>
  <r>
    <s v="R20"/>
    <x v="148"/>
    <x v="24"/>
    <x v="22"/>
    <n v="6"/>
    <s v="D"/>
    <n v="3"/>
    <x v="3"/>
    <n v="1"/>
    <n v="0.78260869565217395"/>
  </r>
  <r>
    <s v="R20"/>
    <x v="148"/>
    <x v="25"/>
    <x v="23"/>
    <n v="8"/>
    <s v="B"/>
    <n v="3"/>
    <x v="3"/>
    <n v="1"/>
    <n v="1.0434782608695652"/>
  </r>
  <r>
    <s v="R20"/>
    <x v="148"/>
    <x v="26"/>
    <x v="24"/>
    <n v="10"/>
    <s v="A+"/>
    <n v="2"/>
    <x v="3"/>
    <n v="1"/>
    <n v="0.86956521739130432"/>
  </r>
  <r>
    <s v="R20"/>
    <x v="148"/>
    <x v="27"/>
    <x v="25"/>
    <n v="5"/>
    <s v="E"/>
    <n v="3"/>
    <x v="3"/>
    <n v="1"/>
    <n v="0.65217391304347827"/>
  </r>
  <r>
    <s v="R20"/>
    <x v="148"/>
    <x v="28"/>
    <x v="26"/>
    <n v="7"/>
    <s v="C"/>
    <n v="3"/>
    <x v="3"/>
    <n v="1"/>
    <n v="0.91304347826086951"/>
  </r>
  <r>
    <s v="R20"/>
    <x v="149"/>
    <x v="0"/>
    <x v="0"/>
    <n v="6"/>
    <s v="D"/>
    <n v="3"/>
    <x v="3"/>
    <n v="1"/>
    <n v="0.78260869565217395"/>
  </r>
  <r>
    <s v="R20"/>
    <x v="149"/>
    <x v="22"/>
    <x v="7"/>
    <n v="10"/>
    <s v="A+"/>
    <n v="3"/>
    <x v="3"/>
    <n v="1"/>
    <n v="1.3043478260869565"/>
  </r>
  <r>
    <s v="R20"/>
    <x v="149"/>
    <x v="23"/>
    <x v="21"/>
    <n v="6"/>
    <s v="D"/>
    <n v="3"/>
    <x v="3"/>
    <n v="1"/>
    <n v="0.78260869565217395"/>
  </r>
  <r>
    <s v="R20"/>
    <x v="149"/>
    <x v="24"/>
    <x v="22"/>
    <n v="0"/>
    <s v="F"/>
    <n v="0"/>
    <x v="3"/>
    <n v="0"/>
    <n v="0"/>
  </r>
  <r>
    <s v="R20"/>
    <x v="149"/>
    <x v="25"/>
    <x v="23"/>
    <n v="0"/>
    <s v="F"/>
    <n v="0"/>
    <x v="3"/>
    <n v="0"/>
    <n v="0"/>
  </r>
  <r>
    <s v="R20"/>
    <x v="149"/>
    <x v="26"/>
    <x v="24"/>
    <n v="10"/>
    <s v="A+"/>
    <n v="2"/>
    <x v="3"/>
    <n v="1"/>
    <n v="0.86956521739130432"/>
  </r>
  <r>
    <s v="R20"/>
    <x v="149"/>
    <x v="27"/>
    <x v="25"/>
    <n v="0"/>
    <s v="F"/>
    <n v="0"/>
    <x v="3"/>
    <n v="0"/>
    <n v="0"/>
  </r>
  <r>
    <s v="R20"/>
    <x v="149"/>
    <x v="28"/>
    <x v="26"/>
    <n v="6"/>
    <s v="D"/>
    <n v="3"/>
    <x v="3"/>
    <n v="1"/>
    <n v="0.78260869565217395"/>
  </r>
  <r>
    <s v="R20"/>
    <x v="150"/>
    <x v="0"/>
    <x v="0"/>
    <n v="8"/>
    <s v="B"/>
    <n v="3"/>
    <x v="3"/>
    <n v="1"/>
    <n v="1.0434782608695652"/>
  </r>
  <r>
    <s v="R20"/>
    <x v="150"/>
    <x v="22"/>
    <x v="7"/>
    <n v="10"/>
    <s v="A+"/>
    <n v="3"/>
    <x v="3"/>
    <n v="1"/>
    <n v="1.3043478260869565"/>
  </r>
  <r>
    <s v="R20"/>
    <x v="150"/>
    <x v="23"/>
    <x v="21"/>
    <n v="6"/>
    <s v="D"/>
    <n v="3"/>
    <x v="3"/>
    <n v="1"/>
    <n v="0.78260869565217395"/>
  </r>
  <r>
    <s v="R20"/>
    <x v="150"/>
    <x v="24"/>
    <x v="22"/>
    <n v="6"/>
    <s v="D"/>
    <n v="3"/>
    <x v="3"/>
    <n v="1"/>
    <n v="0.78260869565217395"/>
  </r>
  <r>
    <s v="R20"/>
    <x v="150"/>
    <x v="25"/>
    <x v="23"/>
    <n v="8"/>
    <s v="B"/>
    <n v="3"/>
    <x v="3"/>
    <n v="1"/>
    <n v="1.0434782608695652"/>
  </r>
  <r>
    <s v="R20"/>
    <x v="150"/>
    <x v="26"/>
    <x v="24"/>
    <n v="10"/>
    <s v="A+"/>
    <n v="2"/>
    <x v="3"/>
    <n v="1"/>
    <n v="0.86956521739130432"/>
  </r>
  <r>
    <s v="R20"/>
    <x v="150"/>
    <x v="27"/>
    <x v="25"/>
    <n v="8"/>
    <s v="B"/>
    <n v="3"/>
    <x v="3"/>
    <n v="1"/>
    <n v="1.0434782608695652"/>
  </r>
  <r>
    <s v="R20"/>
    <x v="150"/>
    <x v="28"/>
    <x v="26"/>
    <n v="7"/>
    <s v="C"/>
    <n v="3"/>
    <x v="3"/>
    <n v="1"/>
    <n v="0.91304347826086951"/>
  </r>
  <r>
    <s v="R20"/>
    <x v="151"/>
    <x v="0"/>
    <x v="0"/>
    <n v="7"/>
    <s v="C"/>
    <n v="3"/>
    <x v="3"/>
    <n v="1"/>
    <n v="0.91304347826086951"/>
  </r>
  <r>
    <s v="R20"/>
    <x v="151"/>
    <x v="22"/>
    <x v="7"/>
    <n v="10"/>
    <s v="A+"/>
    <n v="3"/>
    <x v="3"/>
    <n v="1"/>
    <n v="1.3043478260869565"/>
  </r>
  <r>
    <s v="R20"/>
    <x v="151"/>
    <x v="23"/>
    <x v="21"/>
    <n v="6"/>
    <s v="D"/>
    <n v="3"/>
    <x v="3"/>
    <n v="1"/>
    <n v="0.78260869565217395"/>
  </r>
  <r>
    <s v="R20"/>
    <x v="151"/>
    <x v="24"/>
    <x v="22"/>
    <n v="7"/>
    <s v="C"/>
    <n v="3"/>
    <x v="3"/>
    <n v="1"/>
    <n v="0.91304347826086951"/>
  </r>
  <r>
    <s v="R20"/>
    <x v="151"/>
    <x v="25"/>
    <x v="23"/>
    <n v="0"/>
    <s v="F"/>
    <n v="0"/>
    <x v="3"/>
    <n v="0"/>
    <n v="0"/>
  </r>
  <r>
    <s v="R20"/>
    <x v="151"/>
    <x v="26"/>
    <x v="24"/>
    <n v="10"/>
    <s v="A+"/>
    <n v="2"/>
    <x v="3"/>
    <n v="1"/>
    <n v="0.86956521739130432"/>
  </r>
  <r>
    <s v="R20"/>
    <x v="151"/>
    <x v="27"/>
    <x v="25"/>
    <n v="5"/>
    <s v="E"/>
    <n v="3"/>
    <x v="3"/>
    <n v="1"/>
    <n v="0.65217391304347827"/>
  </r>
  <r>
    <s v="R20"/>
    <x v="151"/>
    <x v="28"/>
    <x v="26"/>
    <n v="6"/>
    <s v="D"/>
    <n v="3"/>
    <x v="3"/>
    <n v="1"/>
    <n v="0.78260869565217395"/>
  </r>
  <r>
    <s v="R20"/>
    <x v="152"/>
    <x v="0"/>
    <x v="0"/>
    <n v="8"/>
    <s v="B"/>
    <n v="3"/>
    <x v="3"/>
    <n v="1"/>
    <n v="1.0434782608695652"/>
  </r>
  <r>
    <s v="R20"/>
    <x v="152"/>
    <x v="22"/>
    <x v="7"/>
    <n v="10"/>
    <s v="A+"/>
    <n v="3"/>
    <x v="3"/>
    <n v="1"/>
    <n v="1.3043478260869565"/>
  </r>
  <r>
    <s v="R20"/>
    <x v="152"/>
    <x v="23"/>
    <x v="21"/>
    <n v="7"/>
    <s v="C"/>
    <n v="3"/>
    <x v="3"/>
    <n v="1"/>
    <n v="0.91304347826086951"/>
  </r>
  <r>
    <s v="R20"/>
    <x v="152"/>
    <x v="24"/>
    <x v="22"/>
    <n v="8"/>
    <s v="B"/>
    <n v="3"/>
    <x v="3"/>
    <n v="1"/>
    <n v="1.0434782608695652"/>
  </r>
  <r>
    <s v="R20"/>
    <x v="152"/>
    <x v="25"/>
    <x v="23"/>
    <n v="8"/>
    <s v="B"/>
    <n v="3"/>
    <x v="3"/>
    <n v="1"/>
    <n v="1.0434782608695652"/>
  </r>
  <r>
    <s v="R20"/>
    <x v="152"/>
    <x v="26"/>
    <x v="24"/>
    <n v="10"/>
    <s v="A+"/>
    <n v="2"/>
    <x v="3"/>
    <n v="1"/>
    <n v="0.86956521739130432"/>
  </r>
  <r>
    <s v="R20"/>
    <x v="152"/>
    <x v="27"/>
    <x v="25"/>
    <n v="8"/>
    <s v="B"/>
    <n v="3"/>
    <x v="3"/>
    <n v="1"/>
    <n v="1.0434782608695652"/>
  </r>
  <r>
    <s v="R20"/>
    <x v="152"/>
    <x v="28"/>
    <x v="26"/>
    <n v="9"/>
    <s v="A"/>
    <n v="3"/>
    <x v="3"/>
    <n v="1"/>
    <n v="1.173913043478261"/>
  </r>
  <r>
    <s v="R20"/>
    <x v="153"/>
    <x v="0"/>
    <x v="0"/>
    <n v="8"/>
    <s v="B"/>
    <n v="3"/>
    <x v="3"/>
    <n v="1"/>
    <n v="1.0434782608695652"/>
  </r>
  <r>
    <s v="R20"/>
    <x v="153"/>
    <x v="22"/>
    <x v="7"/>
    <n v="10"/>
    <s v="A+"/>
    <n v="3"/>
    <x v="3"/>
    <n v="1"/>
    <n v="1.3043478260869565"/>
  </r>
  <r>
    <s v="R20"/>
    <x v="153"/>
    <x v="23"/>
    <x v="21"/>
    <n v="7"/>
    <s v="C"/>
    <n v="3"/>
    <x v="3"/>
    <n v="1"/>
    <n v="0.91304347826086951"/>
  </r>
  <r>
    <s v="R20"/>
    <x v="153"/>
    <x v="24"/>
    <x v="22"/>
    <n v="8"/>
    <s v="B"/>
    <n v="3"/>
    <x v="3"/>
    <n v="1"/>
    <n v="1.0434782608695652"/>
  </r>
  <r>
    <s v="R20"/>
    <x v="153"/>
    <x v="25"/>
    <x v="23"/>
    <n v="8"/>
    <s v="B"/>
    <n v="3"/>
    <x v="3"/>
    <n v="1"/>
    <n v="1.0434782608695652"/>
  </r>
  <r>
    <s v="R20"/>
    <x v="153"/>
    <x v="26"/>
    <x v="24"/>
    <n v="10"/>
    <s v="A+"/>
    <n v="2"/>
    <x v="3"/>
    <n v="1"/>
    <n v="0.86956521739130432"/>
  </r>
  <r>
    <s v="R20"/>
    <x v="153"/>
    <x v="27"/>
    <x v="25"/>
    <n v="7"/>
    <s v="C"/>
    <n v="3"/>
    <x v="3"/>
    <n v="1"/>
    <n v="0.91304347826086951"/>
  </r>
  <r>
    <s v="R20"/>
    <x v="153"/>
    <x v="28"/>
    <x v="26"/>
    <n v="8"/>
    <s v="B"/>
    <n v="3"/>
    <x v="3"/>
    <n v="1"/>
    <n v="1.0434782608695652"/>
  </r>
  <r>
    <s v="R20"/>
    <x v="154"/>
    <x v="0"/>
    <x v="0"/>
    <n v="6"/>
    <s v="D"/>
    <n v="3"/>
    <x v="3"/>
    <n v="1"/>
    <n v="0.78260869565217395"/>
  </r>
  <r>
    <s v="R20"/>
    <x v="154"/>
    <x v="22"/>
    <x v="7"/>
    <n v="10"/>
    <s v="A+"/>
    <n v="3"/>
    <x v="3"/>
    <n v="1"/>
    <n v="1.3043478260869565"/>
  </r>
  <r>
    <s v="R20"/>
    <x v="154"/>
    <x v="23"/>
    <x v="21"/>
    <n v="5"/>
    <s v="E"/>
    <n v="3"/>
    <x v="3"/>
    <n v="1"/>
    <n v="0.65217391304347827"/>
  </r>
  <r>
    <s v="R20"/>
    <x v="154"/>
    <x v="24"/>
    <x v="22"/>
    <n v="5"/>
    <s v="E"/>
    <n v="3"/>
    <x v="3"/>
    <n v="1"/>
    <n v="0.65217391304347827"/>
  </r>
  <r>
    <s v="R20"/>
    <x v="154"/>
    <x v="25"/>
    <x v="23"/>
    <n v="0"/>
    <s v="F"/>
    <n v="0"/>
    <x v="3"/>
    <n v="0"/>
    <n v="0"/>
  </r>
  <r>
    <s v="R20"/>
    <x v="154"/>
    <x v="26"/>
    <x v="24"/>
    <n v="10"/>
    <s v="A+"/>
    <n v="2"/>
    <x v="3"/>
    <n v="1"/>
    <n v="0.86956521739130432"/>
  </r>
  <r>
    <s v="R20"/>
    <x v="154"/>
    <x v="27"/>
    <x v="25"/>
    <n v="0"/>
    <s v="F"/>
    <n v="0"/>
    <x v="3"/>
    <n v="0"/>
    <n v="0"/>
  </r>
  <r>
    <s v="R20"/>
    <x v="154"/>
    <x v="28"/>
    <x v="26"/>
    <n v="0"/>
    <s v="F"/>
    <n v="0"/>
    <x v="3"/>
    <n v="0"/>
    <n v="0"/>
  </r>
  <r>
    <s v="R20"/>
    <x v="155"/>
    <x v="0"/>
    <x v="0"/>
    <n v="6"/>
    <s v="D"/>
    <n v="3"/>
    <x v="3"/>
    <n v="1"/>
    <n v="0.78260869565217395"/>
  </r>
  <r>
    <s v="R20"/>
    <x v="155"/>
    <x v="22"/>
    <x v="7"/>
    <n v="10"/>
    <s v="A+"/>
    <n v="3"/>
    <x v="3"/>
    <n v="1"/>
    <n v="1.3043478260869565"/>
  </r>
  <r>
    <s v="R20"/>
    <x v="155"/>
    <x v="23"/>
    <x v="21"/>
    <n v="6"/>
    <s v="D"/>
    <n v="3"/>
    <x v="3"/>
    <n v="1"/>
    <n v="0.78260869565217395"/>
  </r>
  <r>
    <s v="R20"/>
    <x v="155"/>
    <x v="24"/>
    <x v="22"/>
    <n v="7"/>
    <s v="C"/>
    <n v="3"/>
    <x v="3"/>
    <n v="1"/>
    <n v="0.91304347826086951"/>
  </r>
  <r>
    <s v="R20"/>
    <x v="155"/>
    <x v="25"/>
    <x v="23"/>
    <n v="7"/>
    <s v="C"/>
    <n v="3"/>
    <x v="3"/>
    <n v="1"/>
    <n v="0.91304347826086951"/>
  </r>
  <r>
    <s v="R20"/>
    <x v="155"/>
    <x v="26"/>
    <x v="24"/>
    <n v="10"/>
    <s v="A+"/>
    <n v="2"/>
    <x v="3"/>
    <n v="1"/>
    <n v="0.86956521739130432"/>
  </r>
  <r>
    <s v="R20"/>
    <x v="155"/>
    <x v="27"/>
    <x v="25"/>
    <n v="6"/>
    <s v="D"/>
    <n v="3"/>
    <x v="3"/>
    <n v="1"/>
    <n v="0.78260869565217395"/>
  </r>
  <r>
    <s v="R20"/>
    <x v="155"/>
    <x v="28"/>
    <x v="26"/>
    <n v="6"/>
    <s v="D"/>
    <n v="3"/>
    <x v="3"/>
    <n v="1"/>
    <n v="0.78260869565217395"/>
  </r>
  <r>
    <s v="R20"/>
    <x v="156"/>
    <x v="0"/>
    <x v="0"/>
    <n v="6"/>
    <s v="D"/>
    <n v="3"/>
    <x v="3"/>
    <n v="1"/>
    <n v="0.78260869565217395"/>
  </r>
  <r>
    <s v="R20"/>
    <x v="156"/>
    <x v="22"/>
    <x v="7"/>
    <n v="10"/>
    <s v="A+"/>
    <n v="3"/>
    <x v="3"/>
    <n v="1"/>
    <n v="1.3043478260869565"/>
  </r>
  <r>
    <s v="R20"/>
    <x v="156"/>
    <x v="23"/>
    <x v="21"/>
    <n v="0"/>
    <s v="F"/>
    <n v="0"/>
    <x v="3"/>
    <n v="0"/>
    <n v="0"/>
  </r>
  <r>
    <s v="R20"/>
    <x v="156"/>
    <x v="24"/>
    <x v="22"/>
    <n v="5"/>
    <s v="E"/>
    <n v="3"/>
    <x v="3"/>
    <n v="1"/>
    <n v="0.65217391304347827"/>
  </r>
  <r>
    <s v="R20"/>
    <x v="156"/>
    <x v="25"/>
    <x v="23"/>
    <n v="5"/>
    <s v="E"/>
    <n v="3"/>
    <x v="3"/>
    <n v="1"/>
    <n v="0.65217391304347827"/>
  </r>
  <r>
    <s v="R20"/>
    <x v="156"/>
    <x v="26"/>
    <x v="24"/>
    <n v="10"/>
    <s v="A+"/>
    <n v="2"/>
    <x v="3"/>
    <n v="1"/>
    <n v="0.86956521739130432"/>
  </r>
  <r>
    <s v="R20"/>
    <x v="156"/>
    <x v="27"/>
    <x v="25"/>
    <n v="6"/>
    <s v="D"/>
    <n v="3"/>
    <x v="3"/>
    <n v="1"/>
    <n v="0.78260869565217395"/>
  </r>
  <r>
    <s v="R20"/>
    <x v="156"/>
    <x v="28"/>
    <x v="26"/>
    <n v="0"/>
    <s v="F"/>
    <n v="0"/>
    <x v="3"/>
    <n v="0"/>
    <n v="0"/>
  </r>
  <r>
    <s v="R20"/>
    <x v="157"/>
    <x v="0"/>
    <x v="0"/>
    <n v="7"/>
    <s v="C"/>
    <n v="3"/>
    <x v="3"/>
    <n v="1"/>
    <n v="0.91304347826086951"/>
  </r>
  <r>
    <s v="R20"/>
    <x v="157"/>
    <x v="22"/>
    <x v="7"/>
    <n v="10"/>
    <s v="A+"/>
    <n v="3"/>
    <x v="3"/>
    <n v="1"/>
    <n v="1.3043478260869565"/>
  </r>
  <r>
    <s v="R20"/>
    <x v="157"/>
    <x v="23"/>
    <x v="21"/>
    <n v="7"/>
    <s v="C"/>
    <n v="3"/>
    <x v="3"/>
    <n v="1"/>
    <n v="0.91304347826086951"/>
  </r>
  <r>
    <s v="R20"/>
    <x v="157"/>
    <x v="24"/>
    <x v="22"/>
    <n v="7"/>
    <s v="C"/>
    <n v="3"/>
    <x v="3"/>
    <n v="1"/>
    <n v="0.91304347826086951"/>
  </r>
  <r>
    <s v="R20"/>
    <x v="157"/>
    <x v="25"/>
    <x v="23"/>
    <n v="6"/>
    <s v="D"/>
    <n v="3"/>
    <x v="3"/>
    <n v="1"/>
    <n v="0.78260869565217395"/>
  </r>
  <r>
    <s v="R20"/>
    <x v="157"/>
    <x v="26"/>
    <x v="24"/>
    <n v="10"/>
    <s v="A+"/>
    <n v="2"/>
    <x v="3"/>
    <n v="1"/>
    <n v="0.86956521739130432"/>
  </r>
  <r>
    <s v="R20"/>
    <x v="157"/>
    <x v="27"/>
    <x v="25"/>
    <n v="6"/>
    <s v="D"/>
    <n v="3"/>
    <x v="3"/>
    <n v="1"/>
    <n v="0.78260869565217395"/>
  </r>
  <r>
    <s v="R20"/>
    <x v="157"/>
    <x v="28"/>
    <x v="26"/>
    <n v="7"/>
    <s v="C"/>
    <n v="3"/>
    <x v="3"/>
    <n v="1"/>
    <n v="0.91304347826086951"/>
  </r>
  <r>
    <s v="R20"/>
    <x v="158"/>
    <x v="0"/>
    <x v="0"/>
    <n v="8"/>
    <s v="B"/>
    <n v="3"/>
    <x v="4"/>
    <n v="1"/>
    <n v="1.0434782608695652"/>
  </r>
  <r>
    <s v="R20"/>
    <x v="158"/>
    <x v="29"/>
    <x v="27"/>
    <n v="6"/>
    <s v="D"/>
    <n v="3"/>
    <x v="4"/>
    <n v="1"/>
    <n v="0.78260869565217395"/>
  </r>
  <r>
    <s v="R20"/>
    <x v="158"/>
    <x v="30"/>
    <x v="28"/>
    <n v="0"/>
    <s v="F"/>
    <n v="0"/>
    <x v="4"/>
    <n v="0"/>
    <n v="0"/>
  </r>
  <r>
    <s v="R20"/>
    <x v="158"/>
    <x v="31"/>
    <x v="29"/>
    <n v="10"/>
    <s v="A+"/>
    <n v="2"/>
    <x v="4"/>
    <n v="1"/>
    <n v="0.86956521739130432"/>
  </r>
  <r>
    <s v="R20"/>
    <x v="158"/>
    <x v="32"/>
    <x v="7"/>
    <n v="10"/>
    <s v="A+"/>
    <n v="3"/>
    <x v="4"/>
    <n v="1"/>
    <n v="1.3043478260869565"/>
  </r>
  <r>
    <s v="R20"/>
    <x v="158"/>
    <x v="33"/>
    <x v="30"/>
    <n v="6"/>
    <s v="D"/>
    <n v="3"/>
    <x v="4"/>
    <n v="1"/>
    <n v="0.78260869565217395"/>
  </r>
  <r>
    <s v="R20"/>
    <x v="158"/>
    <x v="34"/>
    <x v="31"/>
    <n v="0"/>
    <s v="F"/>
    <n v="0"/>
    <x v="4"/>
    <n v="0"/>
    <n v="0"/>
  </r>
  <r>
    <s v="R20"/>
    <x v="158"/>
    <x v="35"/>
    <x v="32"/>
    <n v="7"/>
    <s v="C"/>
    <n v="3"/>
    <x v="4"/>
    <n v="1"/>
    <n v="0.91304347826086951"/>
  </r>
  <r>
    <s v="R20"/>
    <x v="159"/>
    <x v="0"/>
    <x v="0"/>
    <n v="7"/>
    <s v="C"/>
    <n v="3"/>
    <x v="4"/>
    <n v="1"/>
    <n v="0.91304347826086951"/>
  </r>
  <r>
    <s v="R20"/>
    <x v="159"/>
    <x v="29"/>
    <x v="27"/>
    <n v="7"/>
    <s v="C"/>
    <n v="3"/>
    <x v="4"/>
    <n v="1"/>
    <n v="0.91304347826086951"/>
  </r>
  <r>
    <s v="R20"/>
    <x v="159"/>
    <x v="30"/>
    <x v="28"/>
    <n v="5"/>
    <s v="E"/>
    <n v="3"/>
    <x v="4"/>
    <n v="1"/>
    <n v="0.65217391304347827"/>
  </r>
  <r>
    <s v="R20"/>
    <x v="159"/>
    <x v="31"/>
    <x v="29"/>
    <n v="10"/>
    <s v="A+"/>
    <n v="2"/>
    <x v="4"/>
    <n v="1"/>
    <n v="0.86956521739130432"/>
  </r>
  <r>
    <s v="R20"/>
    <x v="159"/>
    <x v="32"/>
    <x v="7"/>
    <n v="10"/>
    <s v="A+"/>
    <n v="3"/>
    <x v="4"/>
    <n v="1"/>
    <n v="1.3043478260869565"/>
  </r>
  <r>
    <s v="R20"/>
    <x v="159"/>
    <x v="33"/>
    <x v="30"/>
    <n v="5"/>
    <s v="E"/>
    <n v="3"/>
    <x v="4"/>
    <n v="1"/>
    <n v="0.65217391304347827"/>
  </r>
  <r>
    <s v="R20"/>
    <x v="159"/>
    <x v="34"/>
    <x v="31"/>
    <n v="6"/>
    <s v="D"/>
    <n v="3"/>
    <x v="4"/>
    <n v="1"/>
    <n v="0.78260869565217395"/>
  </r>
  <r>
    <s v="R20"/>
    <x v="159"/>
    <x v="35"/>
    <x v="32"/>
    <n v="6"/>
    <s v="D"/>
    <n v="3"/>
    <x v="4"/>
    <n v="1"/>
    <n v="0.78260869565217395"/>
  </r>
  <r>
    <s v="R20"/>
    <x v="160"/>
    <x v="0"/>
    <x v="0"/>
    <n v="7"/>
    <s v="C"/>
    <n v="3"/>
    <x v="4"/>
    <n v="1"/>
    <n v="0.91304347826086951"/>
  </r>
  <r>
    <s v="R20"/>
    <x v="160"/>
    <x v="29"/>
    <x v="27"/>
    <n v="8"/>
    <s v="B"/>
    <n v="3"/>
    <x v="4"/>
    <n v="1"/>
    <n v="1.0434782608695652"/>
  </r>
  <r>
    <s v="R20"/>
    <x v="160"/>
    <x v="30"/>
    <x v="28"/>
    <n v="8"/>
    <s v="B"/>
    <n v="3"/>
    <x v="4"/>
    <n v="1"/>
    <n v="1.0434782608695652"/>
  </r>
  <r>
    <s v="R20"/>
    <x v="160"/>
    <x v="31"/>
    <x v="29"/>
    <n v="10"/>
    <s v="A+"/>
    <n v="2"/>
    <x v="4"/>
    <n v="1"/>
    <n v="0.86956521739130432"/>
  </r>
  <r>
    <s v="R20"/>
    <x v="160"/>
    <x v="32"/>
    <x v="7"/>
    <n v="10"/>
    <s v="A+"/>
    <n v="3"/>
    <x v="4"/>
    <n v="1"/>
    <n v="1.3043478260869565"/>
  </r>
  <r>
    <s v="R20"/>
    <x v="160"/>
    <x v="33"/>
    <x v="30"/>
    <n v="7"/>
    <s v="C"/>
    <n v="3"/>
    <x v="4"/>
    <n v="1"/>
    <n v="0.91304347826086951"/>
  </r>
  <r>
    <s v="R20"/>
    <x v="160"/>
    <x v="34"/>
    <x v="31"/>
    <n v="7"/>
    <s v="C"/>
    <n v="3"/>
    <x v="4"/>
    <n v="1"/>
    <n v="0.91304347826086951"/>
  </r>
  <r>
    <s v="R20"/>
    <x v="160"/>
    <x v="35"/>
    <x v="32"/>
    <n v="8"/>
    <s v="B"/>
    <n v="3"/>
    <x v="4"/>
    <n v="1"/>
    <n v="1.0434782608695652"/>
  </r>
  <r>
    <s v="R20"/>
    <x v="161"/>
    <x v="0"/>
    <x v="0"/>
    <n v="9"/>
    <s v="A"/>
    <n v="3"/>
    <x v="4"/>
    <n v="1"/>
    <n v="1.173913043478261"/>
  </r>
  <r>
    <s v="R20"/>
    <x v="161"/>
    <x v="29"/>
    <x v="27"/>
    <n v="8"/>
    <s v="B"/>
    <n v="3"/>
    <x v="4"/>
    <n v="1"/>
    <n v="1.0434782608695652"/>
  </r>
  <r>
    <s v="R20"/>
    <x v="161"/>
    <x v="30"/>
    <x v="28"/>
    <n v="8"/>
    <s v="B"/>
    <n v="3"/>
    <x v="4"/>
    <n v="1"/>
    <n v="1.0434782608695652"/>
  </r>
  <r>
    <s v="R20"/>
    <x v="161"/>
    <x v="31"/>
    <x v="29"/>
    <n v="10"/>
    <s v="A+"/>
    <n v="2"/>
    <x v="4"/>
    <n v="1"/>
    <n v="0.86956521739130432"/>
  </r>
  <r>
    <s v="R20"/>
    <x v="161"/>
    <x v="32"/>
    <x v="7"/>
    <n v="10"/>
    <s v="A+"/>
    <n v="3"/>
    <x v="4"/>
    <n v="1"/>
    <n v="1.3043478260869565"/>
  </r>
  <r>
    <s v="R20"/>
    <x v="161"/>
    <x v="33"/>
    <x v="30"/>
    <n v="7"/>
    <s v="C"/>
    <n v="3"/>
    <x v="4"/>
    <n v="1"/>
    <n v="0.91304347826086951"/>
  </r>
  <r>
    <s v="R20"/>
    <x v="161"/>
    <x v="34"/>
    <x v="31"/>
    <n v="0"/>
    <s v="F"/>
    <n v="0"/>
    <x v="4"/>
    <n v="0"/>
    <n v="0"/>
  </r>
  <r>
    <s v="R20"/>
    <x v="161"/>
    <x v="35"/>
    <x v="32"/>
    <n v="6"/>
    <s v="D"/>
    <n v="3"/>
    <x v="4"/>
    <n v="1"/>
    <n v="0.78260869565217395"/>
  </r>
  <r>
    <s v="R20"/>
    <x v="162"/>
    <x v="0"/>
    <x v="0"/>
    <n v="6"/>
    <s v="D"/>
    <n v="3"/>
    <x v="4"/>
    <n v="1"/>
    <n v="0.78260869565217395"/>
  </r>
  <r>
    <s v="R20"/>
    <x v="162"/>
    <x v="29"/>
    <x v="27"/>
    <n v="7"/>
    <s v="C"/>
    <n v="3"/>
    <x v="4"/>
    <n v="1"/>
    <n v="0.91304347826086951"/>
  </r>
  <r>
    <s v="R20"/>
    <x v="162"/>
    <x v="30"/>
    <x v="28"/>
    <n v="0"/>
    <s v="F"/>
    <n v="0"/>
    <x v="4"/>
    <n v="0"/>
    <n v="0"/>
  </r>
  <r>
    <s v="R20"/>
    <x v="162"/>
    <x v="31"/>
    <x v="29"/>
    <n v="10"/>
    <s v="A+"/>
    <n v="2"/>
    <x v="4"/>
    <n v="1"/>
    <n v="0.86956521739130432"/>
  </r>
  <r>
    <s v="R20"/>
    <x v="162"/>
    <x v="32"/>
    <x v="7"/>
    <n v="10"/>
    <s v="A+"/>
    <n v="3"/>
    <x v="4"/>
    <n v="1"/>
    <n v="1.3043478260869565"/>
  </r>
  <r>
    <s v="R20"/>
    <x v="162"/>
    <x v="33"/>
    <x v="30"/>
    <n v="5"/>
    <s v="E"/>
    <n v="3"/>
    <x v="4"/>
    <n v="1"/>
    <n v="0.65217391304347827"/>
  </r>
  <r>
    <s v="R20"/>
    <x v="162"/>
    <x v="34"/>
    <x v="31"/>
    <n v="5"/>
    <s v="E"/>
    <n v="3"/>
    <x v="4"/>
    <n v="1"/>
    <n v="0.65217391304347827"/>
  </r>
  <r>
    <s v="R20"/>
    <x v="162"/>
    <x v="35"/>
    <x v="32"/>
    <n v="6"/>
    <s v="D"/>
    <n v="3"/>
    <x v="4"/>
    <n v="1"/>
    <n v="0.78260869565217395"/>
  </r>
  <r>
    <s v="R20"/>
    <x v="163"/>
    <x v="0"/>
    <x v="0"/>
    <n v="6"/>
    <s v="D"/>
    <n v="3"/>
    <x v="4"/>
    <n v="1"/>
    <n v="0.78260869565217395"/>
  </r>
  <r>
    <s v="R20"/>
    <x v="163"/>
    <x v="29"/>
    <x v="27"/>
    <n v="7"/>
    <s v="C"/>
    <n v="3"/>
    <x v="4"/>
    <n v="1"/>
    <n v="0.91304347826086951"/>
  </r>
  <r>
    <s v="R20"/>
    <x v="163"/>
    <x v="30"/>
    <x v="28"/>
    <n v="5"/>
    <s v="E"/>
    <n v="3"/>
    <x v="4"/>
    <n v="1"/>
    <n v="0.65217391304347827"/>
  </r>
  <r>
    <s v="R20"/>
    <x v="163"/>
    <x v="31"/>
    <x v="29"/>
    <n v="10"/>
    <s v="A+"/>
    <n v="2"/>
    <x v="4"/>
    <n v="1"/>
    <n v="0.86956521739130432"/>
  </r>
  <r>
    <s v="R20"/>
    <x v="163"/>
    <x v="32"/>
    <x v="7"/>
    <n v="10"/>
    <s v="A+"/>
    <n v="3"/>
    <x v="4"/>
    <n v="1"/>
    <n v="1.3043478260869565"/>
  </r>
  <r>
    <s v="R20"/>
    <x v="163"/>
    <x v="33"/>
    <x v="30"/>
    <n v="6"/>
    <s v="D"/>
    <n v="3"/>
    <x v="4"/>
    <n v="1"/>
    <n v="0.78260869565217395"/>
  </r>
  <r>
    <s v="R20"/>
    <x v="163"/>
    <x v="34"/>
    <x v="31"/>
    <n v="7"/>
    <s v="C"/>
    <n v="3"/>
    <x v="4"/>
    <n v="1"/>
    <n v="0.91304347826086951"/>
  </r>
  <r>
    <s v="R20"/>
    <x v="163"/>
    <x v="35"/>
    <x v="32"/>
    <n v="7"/>
    <s v="C"/>
    <n v="3"/>
    <x v="4"/>
    <n v="1"/>
    <n v="0.91304347826086951"/>
  </r>
  <r>
    <s v="R20"/>
    <x v="164"/>
    <x v="0"/>
    <x v="0"/>
    <n v="7"/>
    <s v="C"/>
    <n v="3"/>
    <x v="4"/>
    <n v="1"/>
    <n v="0.91304347826086951"/>
  </r>
  <r>
    <s v="R20"/>
    <x v="164"/>
    <x v="29"/>
    <x v="27"/>
    <n v="8"/>
    <s v="B"/>
    <n v="3"/>
    <x v="4"/>
    <n v="1"/>
    <n v="1.0434782608695652"/>
  </r>
  <r>
    <s v="R20"/>
    <x v="164"/>
    <x v="30"/>
    <x v="28"/>
    <n v="8"/>
    <s v="B"/>
    <n v="3"/>
    <x v="4"/>
    <n v="1"/>
    <n v="1.0434782608695652"/>
  </r>
  <r>
    <s v="R20"/>
    <x v="164"/>
    <x v="31"/>
    <x v="29"/>
    <n v="10"/>
    <s v="A+"/>
    <n v="2"/>
    <x v="4"/>
    <n v="1"/>
    <n v="0.86956521739130432"/>
  </r>
  <r>
    <s v="R20"/>
    <x v="164"/>
    <x v="32"/>
    <x v="7"/>
    <n v="10"/>
    <s v="A+"/>
    <n v="3"/>
    <x v="4"/>
    <n v="1"/>
    <n v="1.3043478260869565"/>
  </r>
  <r>
    <s v="R20"/>
    <x v="164"/>
    <x v="33"/>
    <x v="30"/>
    <n v="7"/>
    <s v="C"/>
    <n v="3"/>
    <x v="4"/>
    <n v="1"/>
    <n v="0.91304347826086951"/>
  </r>
  <r>
    <s v="R20"/>
    <x v="164"/>
    <x v="34"/>
    <x v="31"/>
    <n v="8"/>
    <s v="B"/>
    <n v="3"/>
    <x v="4"/>
    <n v="1"/>
    <n v="1.0434782608695652"/>
  </r>
  <r>
    <s v="R20"/>
    <x v="164"/>
    <x v="35"/>
    <x v="32"/>
    <n v="8"/>
    <s v="B"/>
    <n v="3"/>
    <x v="4"/>
    <n v="1"/>
    <n v="1.0434782608695652"/>
  </r>
  <r>
    <s v="R20"/>
    <x v="165"/>
    <x v="0"/>
    <x v="0"/>
    <n v="8"/>
    <s v="B"/>
    <n v="3"/>
    <x v="4"/>
    <n v="1"/>
    <n v="1.0434782608695652"/>
  </r>
  <r>
    <s v="R20"/>
    <x v="165"/>
    <x v="29"/>
    <x v="27"/>
    <n v="7"/>
    <s v="C"/>
    <n v="3"/>
    <x v="4"/>
    <n v="1"/>
    <n v="0.91304347826086951"/>
  </r>
  <r>
    <s v="R20"/>
    <x v="165"/>
    <x v="30"/>
    <x v="28"/>
    <n v="5"/>
    <s v="E"/>
    <n v="3"/>
    <x v="4"/>
    <n v="1"/>
    <n v="0.65217391304347827"/>
  </r>
  <r>
    <s v="R20"/>
    <x v="165"/>
    <x v="31"/>
    <x v="29"/>
    <n v="10"/>
    <s v="A+"/>
    <n v="2"/>
    <x v="4"/>
    <n v="1"/>
    <n v="0.86956521739130432"/>
  </r>
  <r>
    <s v="R20"/>
    <x v="165"/>
    <x v="32"/>
    <x v="7"/>
    <n v="10"/>
    <s v="A+"/>
    <n v="3"/>
    <x v="4"/>
    <n v="1"/>
    <n v="1.3043478260869565"/>
  </r>
  <r>
    <s v="R20"/>
    <x v="165"/>
    <x v="33"/>
    <x v="30"/>
    <n v="5"/>
    <s v="E"/>
    <n v="3"/>
    <x v="4"/>
    <n v="1"/>
    <n v="0.65217391304347827"/>
  </r>
  <r>
    <s v="R20"/>
    <x v="165"/>
    <x v="34"/>
    <x v="31"/>
    <n v="0"/>
    <s v="F"/>
    <n v="0"/>
    <x v="4"/>
    <n v="0"/>
    <n v="0"/>
  </r>
  <r>
    <s v="R20"/>
    <x v="165"/>
    <x v="35"/>
    <x v="32"/>
    <n v="5"/>
    <s v="E"/>
    <n v="3"/>
    <x v="4"/>
    <n v="1"/>
    <n v="0.65217391304347827"/>
  </r>
  <r>
    <s v="R20"/>
    <x v="166"/>
    <x v="0"/>
    <x v="0"/>
    <n v="7"/>
    <s v="C"/>
    <n v="3"/>
    <x v="4"/>
    <n v="1"/>
    <n v="0.91304347826086951"/>
  </r>
  <r>
    <s v="R20"/>
    <x v="166"/>
    <x v="29"/>
    <x v="27"/>
    <n v="7"/>
    <s v="C"/>
    <n v="3"/>
    <x v="4"/>
    <n v="1"/>
    <n v="0.91304347826086951"/>
  </r>
  <r>
    <s v="R20"/>
    <x v="166"/>
    <x v="30"/>
    <x v="28"/>
    <n v="5"/>
    <s v="E"/>
    <n v="3"/>
    <x v="4"/>
    <n v="1"/>
    <n v="0.65217391304347827"/>
  </r>
  <r>
    <s v="R20"/>
    <x v="166"/>
    <x v="31"/>
    <x v="29"/>
    <n v="10"/>
    <s v="A+"/>
    <n v="2"/>
    <x v="4"/>
    <n v="1"/>
    <n v="0.86956521739130432"/>
  </r>
  <r>
    <s v="R20"/>
    <x v="166"/>
    <x v="32"/>
    <x v="7"/>
    <n v="10"/>
    <s v="A+"/>
    <n v="3"/>
    <x v="4"/>
    <n v="1"/>
    <n v="1.3043478260869565"/>
  </r>
  <r>
    <s v="R20"/>
    <x v="166"/>
    <x v="33"/>
    <x v="30"/>
    <n v="7"/>
    <s v="C"/>
    <n v="3"/>
    <x v="4"/>
    <n v="1"/>
    <n v="0.91304347826086951"/>
  </r>
  <r>
    <s v="R20"/>
    <x v="166"/>
    <x v="34"/>
    <x v="31"/>
    <n v="6"/>
    <s v="D"/>
    <n v="3"/>
    <x v="4"/>
    <n v="1"/>
    <n v="0.78260869565217395"/>
  </r>
  <r>
    <s v="R20"/>
    <x v="166"/>
    <x v="35"/>
    <x v="32"/>
    <n v="8"/>
    <s v="B"/>
    <n v="3"/>
    <x v="4"/>
    <n v="1"/>
    <n v="1.0434782608695652"/>
  </r>
  <r>
    <s v="R20"/>
    <x v="167"/>
    <x v="0"/>
    <x v="0"/>
    <n v="7"/>
    <s v="C"/>
    <n v="3"/>
    <x v="4"/>
    <n v="1"/>
    <n v="0.91304347826086951"/>
  </r>
  <r>
    <s v="R20"/>
    <x v="167"/>
    <x v="29"/>
    <x v="27"/>
    <n v="7"/>
    <s v="C"/>
    <n v="3"/>
    <x v="4"/>
    <n v="1"/>
    <n v="0.91304347826086951"/>
  </r>
  <r>
    <s v="R20"/>
    <x v="167"/>
    <x v="30"/>
    <x v="28"/>
    <n v="5"/>
    <s v="E"/>
    <n v="3"/>
    <x v="4"/>
    <n v="1"/>
    <n v="0.65217391304347827"/>
  </r>
  <r>
    <s v="R20"/>
    <x v="167"/>
    <x v="31"/>
    <x v="29"/>
    <n v="10"/>
    <s v="A+"/>
    <n v="2"/>
    <x v="4"/>
    <n v="1"/>
    <n v="0.86956521739130432"/>
  </r>
  <r>
    <s v="R20"/>
    <x v="167"/>
    <x v="32"/>
    <x v="7"/>
    <n v="10"/>
    <s v="A+"/>
    <n v="3"/>
    <x v="4"/>
    <n v="1"/>
    <n v="1.3043478260869565"/>
  </r>
  <r>
    <s v="R20"/>
    <x v="167"/>
    <x v="33"/>
    <x v="30"/>
    <n v="6"/>
    <s v="D"/>
    <n v="3"/>
    <x v="4"/>
    <n v="1"/>
    <n v="0.78260869565217395"/>
  </r>
  <r>
    <s v="R20"/>
    <x v="167"/>
    <x v="34"/>
    <x v="31"/>
    <n v="7"/>
    <s v="C"/>
    <n v="3"/>
    <x v="4"/>
    <n v="1"/>
    <n v="0.91304347826086951"/>
  </r>
  <r>
    <s v="R20"/>
    <x v="167"/>
    <x v="35"/>
    <x v="32"/>
    <n v="7"/>
    <s v="C"/>
    <n v="3"/>
    <x v="4"/>
    <n v="1"/>
    <n v="0.91304347826086951"/>
  </r>
  <r>
    <s v="R20"/>
    <x v="168"/>
    <x v="0"/>
    <x v="0"/>
    <n v="7"/>
    <s v="C"/>
    <n v="3"/>
    <x v="4"/>
    <n v="1"/>
    <n v="0.91304347826086951"/>
  </r>
  <r>
    <s v="R20"/>
    <x v="168"/>
    <x v="29"/>
    <x v="27"/>
    <n v="7"/>
    <s v="C"/>
    <n v="3"/>
    <x v="4"/>
    <n v="1"/>
    <n v="0.91304347826086951"/>
  </r>
  <r>
    <s v="R20"/>
    <x v="168"/>
    <x v="30"/>
    <x v="28"/>
    <n v="7"/>
    <s v="C"/>
    <n v="3"/>
    <x v="4"/>
    <n v="1"/>
    <n v="0.91304347826086951"/>
  </r>
  <r>
    <s v="R20"/>
    <x v="168"/>
    <x v="31"/>
    <x v="29"/>
    <n v="10"/>
    <s v="A+"/>
    <n v="2"/>
    <x v="4"/>
    <n v="1"/>
    <n v="0.86956521739130432"/>
  </r>
  <r>
    <s v="R20"/>
    <x v="168"/>
    <x v="32"/>
    <x v="7"/>
    <n v="10"/>
    <s v="A+"/>
    <n v="3"/>
    <x v="4"/>
    <n v="1"/>
    <n v="1.3043478260869565"/>
  </r>
  <r>
    <s v="R20"/>
    <x v="168"/>
    <x v="33"/>
    <x v="30"/>
    <n v="7"/>
    <s v="C"/>
    <n v="3"/>
    <x v="4"/>
    <n v="1"/>
    <n v="0.91304347826086951"/>
  </r>
  <r>
    <s v="R20"/>
    <x v="168"/>
    <x v="34"/>
    <x v="31"/>
    <n v="8"/>
    <s v="B"/>
    <n v="3"/>
    <x v="4"/>
    <n v="1"/>
    <n v="1.0434782608695652"/>
  </r>
  <r>
    <s v="R20"/>
    <x v="168"/>
    <x v="35"/>
    <x v="32"/>
    <n v="7"/>
    <s v="C"/>
    <n v="3"/>
    <x v="4"/>
    <n v="1"/>
    <n v="0.91304347826086951"/>
  </r>
  <r>
    <s v="R20"/>
    <x v="169"/>
    <x v="0"/>
    <x v="0"/>
    <n v="9"/>
    <s v="A"/>
    <n v="3"/>
    <x v="4"/>
    <n v="1"/>
    <n v="1.173913043478261"/>
  </r>
  <r>
    <s v="R20"/>
    <x v="169"/>
    <x v="29"/>
    <x v="27"/>
    <n v="8"/>
    <s v="B"/>
    <n v="3"/>
    <x v="4"/>
    <n v="1"/>
    <n v="1.0434782608695652"/>
  </r>
  <r>
    <s v="R20"/>
    <x v="169"/>
    <x v="30"/>
    <x v="28"/>
    <n v="10"/>
    <s v="A+"/>
    <n v="3"/>
    <x v="4"/>
    <n v="1"/>
    <n v="1.3043478260869565"/>
  </r>
  <r>
    <s v="R20"/>
    <x v="169"/>
    <x v="31"/>
    <x v="29"/>
    <n v="10"/>
    <s v="A+"/>
    <n v="2"/>
    <x v="4"/>
    <n v="1"/>
    <n v="0.86956521739130432"/>
  </r>
  <r>
    <s v="R20"/>
    <x v="169"/>
    <x v="32"/>
    <x v="7"/>
    <n v="10"/>
    <s v="A+"/>
    <n v="3"/>
    <x v="4"/>
    <n v="1"/>
    <n v="1.3043478260869565"/>
  </r>
  <r>
    <s v="R20"/>
    <x v="169"/>
    <x v="33"/>
    <x v="30"/>
    <n v="9"/>
    <s v="A"/>
    <n v="3"/>
    <x v="4"/>
    <n v="1"/>
    <n v="1.173913043478261"/>
  </r>
  <r>
    <s v="R20"/>
    <x v="169"/>
    <x v="34"/>
    <x v="31"/>
    <n v="7"/>
    <s v="C"/>
    <n v="3"/>
    <x v="4"/>
    <n v="1"/>
    <n v="0.91304347826086951"/>
  </r>
  <r>
    <s v="R20"/>
    <x v="169"/>
    <x v="35"/>
    <x v="32"/>
    <n v="7"/>
    <s v="C"/>
    <n v="3"/>
    <x v="4"/>
    <n v="1"/>
    <n v="0.91304347826086951"/>
  </r>
  <r>
    <s v="R20"/>
    <x v="170"/>
    <x v="0"/>
    <x v="0"/>
    <n v="7"/>
    <s v="C"/>
    <n v="3"/>
    <x v="4"/>
    <n v="1"/>
    <n v="0.91304347826086951"/>
  </r>
  <r>
    <s v="R20"/>
    <x v="170"/>
    <x v="29"/>
    <x v="27"/>
    <n v="7"/>
    <s v="C"/>
    <n v="3"/>
    <x v="4"/>
    <n v="1"/>
    <n v="0.91304347826086951"/>
  </r>
  <r>
    <s v="R20"/>
    <x v="170"/>
    <x v="30"/>
    <x v="28"/>
    <n v="0"/>
    <s v="F"/>
    <n v="0"/>
    <x v="4"/>
    <n v="0"/>
    <n v="0"/>
  </r>
  <r>
    <s v="R20"/>
    <x v="170"/>
    <x v="31"/>
    <x v="29"/>
    <n v="10"/>
    <s v="A+"/>
    <n v="2"/>
    <x v="4"/>
    <n v="1"/>
    <n v="0.86956521739130432"/>
  </r>
  <r>
    <s v="R20"/>
    <x v="170"/>
    <x v="32"/>
    <x v="7"/>
    <n v="10"/>
    <s v="A+"/>
    <n v="3"/>
    <x v="4"/>
    <n v="1"/>
    <n v="1.3043478260869565"/>
  </r>
  <r>
    <s v="R20"/>
    <x v="170"/>
    <x v="33"/>
    <x v="30"/>
    <n v="6"/>
    <s v="D"/>
    <n v="3"/>
    <x v="4"/>
    <n v="1"/>
    <n v="0.78260869565217395"/>
  </r>
  <r>
    <s v="R20"/>
    <x v="170"/>
    <x v="34"/>
    <x v="31"/>
    <n v="5"/>
    <s v="E"/>
    <n v="3"/>
    <x v="4"/>
    <n v="1"/>
    <n v="0.65217391304347827"/>
  </r>
  <r>
    <s v="R20"/>
    <x v="170"/>
    <x v="35"/>
    <x v="32"/>
    <n v="7"/>
    <s v="C"/>
    <n v="3"/>
    <x v="4"/>
    <n v="1"/>
    <n v="0.91304347826086951"/>
  </r>
  <r>
    <s v="R20"/>
    <x v="171"/>
    <x v="0"/>
    <x v="0"/>
    <n v="0"/>
    <s v="F"/>
    <n v="0"/>
    <x v="4"/>
    <n v="0"/>
    <n v="0"/>
  </r>
  <r>
    <s v="R20"/>
    <x v="171"/>
    <x v="29"/>
    <x v="27"/>
    <n v="0"/>
    <s v="F"/>
    <n v="0"/>
    <x v="4"/>
    <n v="0"/>
    <n v="0"/>
  </r>
  <r>
    <s v="R20"/>
    <x v="171"/>
    <x v="30"/>
    <x v="28"/>
    <n v="0"/>
    <s v="F"/>
    <n v="0"/>
    <x v="4"/>
    <n v="0"/>
    <n v="0"/>
  </r>
  <r>
    <s v="R20"/>
    <x v="171"/>
    <x v="31"/>
    <x v="29"/>
    <n v="10"/>
    <s v="A+"/>
    <n v="2"/>
    <x v="4"/>
    <n v="1"/>
    <n v="0.86956521739130432"/>
  </r>
  <r>
    <s v="R20"/>
    <x v="171"/>
    <x v="32"/>
    <x v="7"/>
    <n v="10"/>
    <s v="A+"/>
    <n v="3"/>
    <x v="4"/>
    <n v="1"/>
    <n v="1.3043478260869565"/>
  </r>
  <r>
    <s v="R20"/>
    <x v="171"/>
    <x v="33"/>
    <x v="30"/>
    <n v="0"/>
    <s v="F"/>
    <n v="0"/>
    <x v="4"/>
    <n v="0"/>
    <n v="0"/>
  </r>
  <r>
    <s v="R20"/>
    <x v="171"/>
    <x v="34"/>
    <x v="31"/>
    <n v="0"/>
    <s v="AB"/>
    <n v="0"/>
    <x v="4"/>
    <n v="0"/>
    <n v="0"/>
  </r>
  <r>
    <s v="R20"/>
    <x v="171"/>
    <x v="35"/>
    <x v="32"/>
    <n v="0"/>
    <s v="F"/>
    <n v="0"/>
    <x v="4"/>
    <n v="0"/>
    <n v="0"/>
  </r>
  <r>
    <s v="R20"/>
    <x v="172"/>
    <x v="0"/>
    <x v="0"/>
    <n v="8"/>
    <s v="B"/>
    <n v="3"/>
    <x v="4"/>
    <n v="1"/>
    <n v="1.0434782608695652"/>
  </r>
  <r>
    <s v="R20"/>
    <x v="172"/>
    <x v="29"/>
    <x v="27"/>
    <n v="8"/>
    <s v="B"/>
    <n v="3"/>
    <x v="4"/>
    <n v="1"/>
    <n v="1.0434782608695652"/>
  </r>
  <r>
    <s v="R20"/>
    <x v="172"/>
    <x v="30"/>
    <x v="28"/>
    <n v="8"/>
    <s v="B"/>
    <n v="3"/>
    <x v="4"/>
    <n v="1"/>
    <n v="1.0434782608695652"/>
  </r>
  <r>
    <s v="R20"/>
    <x v="172"/>
    <x v="31"/>
    <x v="29"/>
    <n v="10"/>
    <s v="A+"/>
    <n v="2"/>
    <x v="4"/>
    <n v="1"/>
    <n v="0.86956521739130432"/>
  </r>
  <r>
    <s v="R20"/>
    <x v="172"/>
    <x v="32"/>
    <x v="7"/>
    <n v="10"/>
    <s v="A+"/>
    <n v="3"/>
    <x v="4"/>
    <n v="1"/>
    <n v="1.3043478260869565"/>
  </r>
  <r>
    <s v="R20"/>
    <x v="172"/>
    <x v="33"/>
    <x v="30"/>
    <n v="6"/>
    <s v="D"/>
    <n v="3"/>
    <x v="4"/>
    <n v="1"/>
    <n v="0.78260869565217395"/>
  </r>
  <r>
    <s v="R20"/>
    <x v="172"/>
    <x v="34"/>
    <x v="31"/>
    <n v="7"/>
    <s v="C"/>
    <n v="3"/>
    <x v="4"/>
    <n v="1"/>
    <n v="0.91304347826086951"/>
  </r>
  <r>
    <s v="R20"/>
    <x v="172"/>
    <x v="35"/>
    <x v="32"/>
    <n v="7"/>
    <s v="C"/>
    <n v="3"/>
    <x v="4"/>
    <n v="1"/>
    <n v="0.91304347826086951"/>
  </r>
  <r>
    <s v="R20"/>
    <x v="173"/>
    <x v="0"/>
    <x v="0"/>
    <n v="8"/>
    <s v="B"/>
    <n v="3"/>
    <x v="4"/>
    <n v="1"/>
    <n v="1.0434782608695652"/>
  </r>
  <r>
    <s v="R20"/>
    <x v="173"/>
    <x v="29"/>
    <x v="27"/>
    <n v="7"/>
    <s v="C"/>
    <n v="3"/>
    <x v="4"/>
    <n v="1"/>
    <n v="0.91304347826086951"/>
  </r>
  <r>
    <s v="R20"/>
    <x v="173"/>
    <x v="30"/>
    <x v="28"/>
    <n v="7"/>
    <s v="C"/>
    <n v="3"/>
    <x v="4"/>
    <n v="1"/>
    <n v="0.91304347826086951"/>
  </r>
  <r>
    <s v="R20"/>
    <x v="173"/>
    <x v="31"/>
    <x v="29"/>
    <n v="10"/>
    <s v="A+"/>
    <n v="2"/>
    <x v="4"/>
    <n v="1"/>
    <n v="0.86956521739130432"/>
  </r>
  <r>
    <s v="R20"/>
    <x v="173"/>
    <x v="32"/>
    <x v="7"/>
    <n v="10"/>
    <s v="A+"/>
    <n v="3"/>
    <x v="4"/>
    <n v="1"/>
    <n v="1.3043478260869565"/>
  </r>
  <r>
    <s v="R20"/>
    <x v="173"/>
    <x v="33"/>
    <x v="30"/>
    <n v="5"/>
    <s v="E"/>
    <n v="3"/>
    <x v="4"/>
    <n v="1"/>
    <n v="0.65217391304347827"/>
  </r>
  <r>
    <s v="R20"/>
    <x v="173"/>
    <x v="34"/>
    <x v="31"/>
    <n v="7"/>
    <s v="C"/>
    <n v="3"/>
    <x v="4"/>
    <n v="1"/>
    <n v="0.91304347826086951"/>
  </r>
  <r>
    <s v="R20"/>
    <x v="173"/>
    <x v="35"/>
    <x v="32"/>
    <n v="6"/>
    <s v="D"/>
    <n v="3"/>
    <x v="4"/>
    <n v="1"/>
    <n v="0.78260869565217395"/>
  </r>
  <r>
    <s v="R20"/>
    <x v="174"/>
    <x v="0"/>
    <x v="0"/>
    <n v="7"/>
    <s v="C"/>
    <n v="3"/>
    <x v="4"/>
    <n v="1"/>
    <n v="0.91304347826086951"/>
  </r>
  <r>
    <s v="R20"/>
    <x v="174"/>
    <x v="29"/>
    <x v="27"/>
    <n v="7"/>
    <s v="C"/>
    <n v="3"/>
    <x v="4"/>
    <n v="1"/>
    <n v="0.91304347826086951"/>
  </r>
  <r>
    <s v="R20"/>
    <x v="174"/>
    <x v="30"/>
    <x v="28"/>
    <n v="5"/>
    <s v="E"/>
    <n v="3"/>
    <x v="4"/>
    <n v="1"/>
    <n v="0.65217391304347827"/>
  </r>
  <r>
    <s v="R20"/>
    <x v="174"/>
    <x v="31"/>
    <x v="29"/>
    <n v="10"/>
    <s v="A+"/>
    <n v="2"/>
    <x v="4"/>
    <n v="1"/>
    <n v="0.86956521739130432"/>
  </r>
  <r>
    <s v="R20"/>
    <x v="174"/>
    <x v="32"/>
    <x v="7"/>
    <n v="10"/>
    <s v="A+"/>
    <n v="3"/>
    <x v="4"/>
    <n v="1"/>
    <n v="1.3043478260869565"/>
  </r>
  <r>
    <s v="R20"/>
    <x v="174"/>
    <x v="33"/>
    <x v="30"/>
    <n v="7"/>
    <s v="C"/>
    <n v="3"/>
    <x v="4"/>
    <n v="1"/>
    <n v="0.91304347826086951"/>
  </r>
  <r>
    <s v="R20"/>
    <x v="174"/>
    <x v="34"/>
    <x v="31"/>
    <n v="5"/>
    <s v="E"/>
    <n v="3"/>
    <x v="4"/>
    <n v="1"/>
    <n v="0.65217391304347827"/>
  </r>
  <r>
    <s v="R20"/>
    <x v="174"/>
    <x v="35"/>
    <x v="32"/>
    <n v="8"/>
    <s v="B"/>
    <n v="3"/>
    <x v="4"/>
    <n v="1"/>
    <n v="1.0434782608695652"/>
  </r>
  <r>
    <s v="R20"/>
    <x v="175"/>
    <x v="0"/>
    <x v="0"/>
    <n v="6"/>
    <s v="D"/>
    <n v="3"/>
    <x v="4"/>
    <n v="1"/>
    <n v="0.78260869565217395"/>
  </r>
  <r>
    <s v="R20"/>
    <x v="175"/>
    <x v="29"/>
    <x v="27"/>
    <n v="7"/>
    <s v="C"/>
    <n v="3"/>
    <x v="4"/>
    <n v="1"/>
    <n v="0.91304347826086951"/>
  </r>
  <r>
    <s v="R20"/>
    <x v="175"/>
    <x v="30"/>
    <x v="28"/>
    <n v="5"/>
    <s v="E"/>
    <n v="3"/>
    <x v="4"/>
    <n v="1"/>
    <n v="0.65217391304347827"/>
  </r>
  <r>
    <s v="R20"/>
    <x v="175"/>
    <x v="31"/>
    <x v="29"/>
    <n v="10"/>
    <s v="A+"/>
    <n v="2"/>
    <x v="4"/>
    <n v="1"/>
    <n v="0.86956521739130432"/>
  </r>
  <r>
    <s v="R20"/>
    <x v="175"/>
    <x v="32"/>
    <x v="7"/>
    <n v="10"/>
    <s v="A+"/>
    <n v="3"/>
    <x v="4"/>
    <n v="1"/>
    <n v="1.3043478260869565"/>
  </r>
  <r>
    <s v="R20"/>
    <x v="175"/>
    <x v="33"/>
    <x v="30"/>
    <n v="5"/>
    <s v="E"/>
    <n v="3"/>
    <x v="4"/>
    <n v="1"/>
    <n v="0.65217391304347827"/>
  </r>
  <r>
    <s v="R20"/>
    <x v="175"/>
    <x v="34"/>
    <x v="31"/>
    <n v="7"/>
    <s v="C"/>
    <n v="3"/>
    <x v="4"/>
    <n v="1"/>
    <n v="0.91304347826086951"/>
  </r>
  <r>
    <s v="R20"/>
    <x v="175"/>
    <x v="35"/>
    <x v="32"/>
    <n v="6"/>
    <s v="D"/>
    <n v="3"/>
    <x v="4"/>
    <n v="1"/>
    <n v="0.78260869565217395"/>
  </r>
  <r>
    <s v="R20"/>
    <x v="176"/>
    <x v="0"/>
    <x v="0"/>
    <n v="7"/>
    <s v="C"/>
    <n v="3"/>
    <x v="4"/>
    <n v="1"/>
    <n v="0.91304347826086951"/>
  </r>
  <r>
    <s v="R20"/>
    <x v="176"/>
    <x v="29"/>
    <x v="27"/>
    <n v="8"/>
    <s v="B"/>
    <n v="3"/>
    <x v="4"/>
    <n v="1"/>
    <n v="1.0434782608695652"/>
  </r>
  <r>
    <s v="R20"/>
    <x v="176"/>
    <x v="30"/>
    <x v="28"/>
    <n v="8"/>
    <s v="B"/>
    <n v="3"/>
    <x v="4"/>
    <n v="1"/>
    <n v="1.0434782608695652"/>
  </r>
  <r>
    <s v="R20"/>
    <x v="176"/>
    <x v="31"/>
    <x v="29"/>
    <n v="10"/>
    <s v="A+"/>
    <n v="2"/>
    <x v="4"/>
    <n v="1"/>
    <n v="0.86956521739130432"/>
  </r>
  <r>
    <s v="R20"/>
    <x v="176"/>
    <x v="32"/>
    <x v="7"/>
    <n v="10"/>
    <s v="A+"/>
    <n v="3"/>
    <x v="4"/>
    <n v="1"/>
    <n v="1.3043478260869565"/>
  </r>
  <r>
    <s v="R20"/>
    <x v="176"/>
    <x v="33"/>
    <x v="30"/>
    <n v="8"/>
    <s v="B"/>
    <n v="3"/>
    <x v="4"/>
    <n v="1"/>
    <n v="1.0434782608695652"/>
  </r>
  <r>
    <s v="R20"/>
    <x v="176"/>
    <x v="34"/>
    <x v="31"/>
    <n v="8"/>
    <s v="B"/>
    <n v="3"/>
    <x v="4"/>
    <n v="1"/>
    <n v="1.0434782608695652"/>
  </r>
  <r>
    <s v="R20"/>
    <x v="176"/>
    <x v="35"/>
    <x v="32"/>
    <n v="8"/>
    <s v="B"/>
    <n v="3"/>
    <x v="4"/>
    <n v="1"/>
    <n v="1.0434782608695652"/>
  </r>
  <r>
    <s v="R20"/>
    <x v="177"/>
    <x v="0"/>
    <x v="0"/>
    <n v="10"/>
    <s v="A+"/>
    <n v="3"/>
    <x v="4"/>
    <n v="1"/>
    <n v="1.3043478260869565"/>
  </r>
  <r>
    <s v="R20"/>
    <x v="177"/>
    <x v="29"/>
    <x v="27"/>
    <n v="8"/>
    <s v="B"/>
    <n v="3"/>
    <x v="4"/>
    <n v="1"/>
    <n v="1.0434782608695652"/>
  </r>
  <r>
    <s v="R20"/>
    <x v="177"/>
    <x v="30"/>
    <x v="28"/>
    <n v="9"/>
    <s v="A"/>
    <n v="3"/>
    <x v="4"/>
    <n v="1"/>
    <n v="1.173913043478261"/>
  </r>
  <r>
    <s v="R20"/>
    <x v="177"/>
    <x v="31"/>
    <x v="29"/>
    <n v="10"/>
    <s v="A+"/>
    <n v="2"/>
    <x v="4"/>
    <n v="1"/>
    <n v="0.86956521739130432"/>
  </r>
  <r>
    <s v="R20"/>
    <x v="177"/>
    <x v="32"/>
    <x v="7"/>
    <n v="10"/>
    <s v="A+"/>
    <n v="3"/>
    <x v="4"/>
    <n v="1"/>
    <n v="1.3043478260869565"/>
  </r>
  <r>
    <s v="R20"/>
    <x v="177"/>
    <x v="33"/>
    <x v="30"/>
    <n v="8"/>
    <s v="B"/>
    <n v="3"/>
    <x v="4"/>
    <n v="1"/>
    <n v="1.0434782608695652"/>
  </r>
  <r>
    <s v="R20"/>
    <x v="177"/>
    <x v="34"/>
    <x v="31"/>
    <n v="0"/>
    <s v="F"/>
    <n v="0"/>
    <x v="4"/>
    <n v="0"/>
    <n v="0"/>
  </r>
  <r>
    <s v="R20"/>
    <x v="177"/>
    <x v="35"/>
    <x v="32"/>
    <n v="7"/>
    <s v="C"/>
    <n v="3"/>
    <x v="4"/>
    <n v="1"/>
    <n v="0.91304347826086951"/>
  </r>
  <r>
    <s v="R20"/>
    <x v="178"/>
    <x v="0"/>
    <x v="0"/>
    <n v="7"/>
    <s v="C"/>
    <n v="3"/>
    <x v="4"/>
    <n v="1"/>
    <n v="0.91304347826086951"/>
  </r>
  <r>
    <s v="R20"/>
    <x v="178"/>
    <x v="29"/>
    <x v="27"/>
    <n v="8"/>
    <s v="B"/>
    <n v="3"/>
    <x v="4"/>
    <n v="1"/>
    <n v="1.0434782608695652"/>
  </r>
  <r>
    <s v="R20"/>
    <x v="178"/>
    <x v="30"/>
    <x v="28"/>
    <n v="7"/>
    <s v="C"/>
    <n v="3"/>
    <x v="4"/>
    <n v="1"/>
    <n v="0.91304347826086951"/>
  </r>
  <r>
    <s v="R20"/>
    <x v="178"/>
    <x v="31"/>
    <x v="29"/>
    <n v="10"/>
    <s v="A+"/>
    <n v="2"/>
    <x v="4"/>
    <n v="1"/>
    <n v="0.86956521739130432"/>
  </r>
  <r>
    <s v="R20"/>
    <x v="178"/>
    <x v="32"/>
    <x v="7"/>
    <n v="10"/>
    <s v="A+"/>
    <n v="3"/>
    <x v="4"/>
    <n v="1"/>
    <n v="1.3043478260869565"/>
  </r>
  <r>
    <s v="R20"/>
    <x v="178"/>
    <x v="33"/>
    <x v="30"/>
    <n v="8"/>
    <s v="B"/>
    <n v="3"/>
    <x v="4"/>
    <n v="1"/>
    <n v="1.0434782608695652"/>
  </r>
  <r>
    <s v="R20"/>
    <x v="178"/>
    <x v="34"/>
    <x v="31"/>
    <n v="7"/>
    <s v="C"/>
    <n v="3"/>
    <x v="4"/>
    <n v="1"/>
    <n v="0.91304347826086951"/>
  </r>
  <r>
    <s v="R20"/>
    <x v="178"/>
    <x v="35"/>
    <x v="32"/>
    <n v="8"/>
    <s v="B"/>
    <n v="3"/>
    <x v="4"/>
    <n v="1"/>
    <n v="1.0434782608695652"/>
  </r>
  <r>
    <s v="R20"/>
    <x v="179"/>
    <x v="0"/>
    <x v="0"/>
    <n v="8"/>
    <s v="B"/>
    <n v="3"/>
    <x v="4"/>
    <n v="1"/>
    <n v="1.0434782608695652"/>
  </r>
  <r>
    <s v="R20"/>
    <x v="179"/>
    <x v="29"/>
    <x v="27"/>
    <n v="7"/>
    <s v="C"/>
    <n v="3"/>
    <x v="4"/>
    <n v="1"/>
    <n v="0.91304347826086951"/>
  </r>
  <r>
    <s v="R20"/>
    <x v="179"/>
    <x v="30"/>
    <x v="28"/>
    <n v="6"/>
    <s v="D"/>
    <n v="3"/>
    <x v="4"/>
    <n v="1"/>
    <n v="0.78260869565217395"/>
  </r>
  <r>
    <s v="R20"/>
    <x v="179"/>
    <x v="31"/>
    <x v="29"/>
    <n v="10"/>
    <s v="A+"/>
    <n v="2"/>
    <x v="4"/>
    <n v="1"/>
    <n v="0.86956521739130432"/>
  </r>
  <r>
    <s v="R20"/>
    <x v="179"/>
    <x v="32"/>
    <x v="7"/>
    <n v="10"/>
    <s v="A+"/>
    <n v="3"/>
    <x v="4"/>
    <n v="1"/>
    <n v="1.3043478260869565"/>
  </r>
  <r>
    <s v="R20"/>
    <x v="179"/>
    <x v="33"/>
    <x v="30"/>
    <n v="6"/>
    <s v="D"/>
    <n v="3"/>
    <x v="4"/>
    <n v="1"/>
    <n v="0.78260869565217395"/>
  </r>
  <r>
    <s v="R20"/>
    <x v="179"/>
    <x v="34"/>
    <x v="31"/>
    <n v="8"/>
    <s v="B"/>
    <n v="3"/>
    <x v="4"/>
    <n v="1"/>
    <n v="1.0434782608695652"/>
  </r>
  <r>
    <s v="R20"/>
    <x v="179"/>
    <x v="35"/>
    <x v="32"/>
    <n v="8"/>
    <s v="B"/>
    <n v="3"/>
    <x v="4"/>
    <n v="1"/>
    <n v="1.0434782608695652"/>
  </r>
  <r>
    <s v="R20"/>
    <x v="180"/>
    <x v="0"/>
    <x v="0"/>
    <n v="6"/>
    <s v="D"/>
    <n v="3"/>
    <x v="4"/>
    <n v="1"/>
    <n v="0.78260869565217395"/>
  </r>
  <r>
    <s v="R20"/>
    <x v="180"/>
    <x v="29"/>
    <x v="27"/>
    <n v="7"/>
    <s v="C"/>
    <n v="3"/>
    <x v="4"/>
    <n v="1"/>
    <n v="0.91304347826086951"/>
  </r>
  <r>
    <s v="R20"/>
    <x v="180"/>
    <x v="30"/>
    <x v="28"/>
    <n v="8"/>
    <s v="B"/>
    <n v="3"/>
    <x v="4"/>
    <n v="1"/>
    <n v="1.0434782608695652"/>
  </r>
  <r>
    <s v="R20"/>
    <x v="180"/>
    <x v="31"/>
    <x v="29"/>
    <n v="10"/>
    <s v="A+"/>
    <n v="2"/>
    <x v="4"/>
    <n v="1"/>
    <n v="0.86956521739130432"/>
  </r>
  <r>
    <s v="R20"/>
    <x v="180"/>
    <x v="32"/>
    <x v="7"/>
    <n v="10"/>
    <s v="A+"/>
    <n v="3"/>
    <x v="4"/>
    <n v="1"/>
    <n v="1.3043478260869565"/>
  </r>
  <r>
    <s v="R20"/>
    <x v="180"/>
    <x v="33"/>
    <x v="30"/>
    <n v="5"/>
    <s v="E"/>
    <n v="3"/>
    <x v="4"/>
    <n v="1"/>
    <n v="0.65217391304347827"/>
  </r>
  <r>
    <s v="R20"/>
    <x v="180"/>
    <x v="34"/>
    <x v="31"/>
    <n v="5"/>
    <s v="E"/>
    <n v="3"/>
    <x v="4"/>
    <n v="1"/>
    <n v="0.65217391304347827"/>
  </r>
  <r>
    <s v="R20"/>
    <x v="180"/>
    <x v="35"/>
    <x v="32"/>
    <n v="8"/>
    <s v="B"/>
    <n v="3"/>
    <x v="4"/>
    <n v="1"/>
    <n v="1.0434782608695652"/>
  </r>
  <r>
    <s v="R20"/>
    <x v="181"/>
    <x v="0"/>
    <x v="0"/>
    <n v="8"/>
    <s v="B"/>
    <n v="3"/>
    <x v="4"/>
    <n v="1"/>
    <n v="1.0434782608695652"/>
  </r>
  <r>
    <s v="R20"/>
    <x v="181"/>
    <x v="29"/>
    <x v="27"/>
    <n v="7"/>
    <s v="C"/>
    <n v="3"/>
    <x v="4"/>
    <n v="1"/>
    <n v="0.91304347826086951"/>
  </r>
  <r>
    <s v="R20"/>
    <x v="181"/>
    <x v="30"/>
    <x v="28"/>
    <n v="9"/>
    <s v="A"/>
    <n v="3"/>
    <x v="4"/>
    <n v="1"/>
    <n v="1.173913043478261"/>
  </r>
  <r>
    <s v="R20"/>
    <x v="181"/>
    <x v="31"/>
    <x v="29"/>
    <n v="10"/>
    <s v="A+"/>
    <n v="2"/>
    <x v="4"/>
    <n v="1"/>
    <n v="0.86956521739130432"/>
  </r>
  <r>
    <s v="R20"/>
    <x v="181"/>
    <x v="32"/>
    <x v="7"/>
    <n v="10"/>
    <s v="A+"/>
    <n v="3"/>
    <x v="4"/>
    <n v="1"/>
    <n v="1.3043478260869565"/>
  </r>
  <r>
    <s v="R20"/>
    <x v="181"/>
    <x v="33"/>
    <x v="30"/>
    <n v="8"/>
    <s v="B"/>
    <n v="3"/>
    <x v="4"/>
    <n v="1"/>
    <n v="1.0434782608695652"/>
  </r>
  <r>
    <s v="R20"/>
    <x v="181"/>
    <x v="34"/>
    <x v="31"/>
    <n v="8"/>
    <s v="B"/>
    <n v="3"/>
    <x v="4"/>
    <n v="1"/>
    <n v="1.0434782608695652"/>
  </r>
  <r>
    <s v="R20"/>
    <x v="181"/>
    <x v="35"/>
    <x v="32"/>
    <n v="7"/>
    <s v="C"/>
    <n v="3"/>
    <x v="4"/>
    <n v="1"/>
    <n v="0.91304347826086951"/>
  </r>
  <r>
    <s v="R20"/>
    <x v="182"/>
    <x v="0"/>
    <x v="0"/>
    <n v="7"/>
    <s v="C"/>
    <n v="3"/>
    <x v="4"/>
    <n v="1"/>
    <n v="0.91304347826086951"/>
  </r>
  <r>
    <s v="R20"/>
    <x v="182"/>
    <x v="29"/>
    <x v="27"/>
    <n v="7"/>
    <s v="C"/>
    <n v="3"/>
    <x v="4"/>
    <n v="1"/>
    <n v="0.91304347826086951"/>
  </r>
  <r>
    <s v="R20"/>
    <x v="182"/>
    <x v="30"/>
    <x v="28"/>
    <n v="9"/>
    <s v="A"/>
    <n v="3"/>
    <x v="4"/>
    <n v="1"/>
    <n v="1.173913043478261"/>
  </r>
  <r>
    <s v="R20"/>
    <x v="182"/>
    <x v="31"/>
    <x v="29"/>
    <n v="10"/>
    <s v="A+"/>
    <n v="2"/>
    <x v="4"/>
    <n v="1"/>
    <n v="0.86956521739130432"/>
  </r>
  <r>
    <s v="R20"/>
    <x v="182"/>
    <x v="32"/>
    <x v="7"/>
    <n v="10"/>
    <s v="A+"/>
    <n v="3"/>
    <x v="4"/>
    <n v="1"/>
    <n v="1.3043478260869565"/>
  </r>
  <r>
    <s v="R20"/>
    <x v="182"/>
    <x v="33"/>
    <x v="30"/>
    <n v="6"/>
    <s v="D"/>
    <n v="3"/>
    <x v="4"/>
    <n v="1"/>
    <n v="0.78260869565217395"/>
  </r>
  <r>
    <s v="R20"/>
    <x v="182"/>
    <x v="34"/>
    <x v="31"/>
    <n v="6"/>
    <s v="D"/>
    <n v="3"/>
    <x v="4"/>
    <n v="1"/>
    <n v="0.78260869565217395"/>
  </r>
  <r>
    <s v="R20"/>
    <x v="182"/>
    <x v="35"/>
    <x v="32"/>
    <n v="8"/>
    <s v="B"/>
    <n v="3"/>
    <x v="4"/>
    <n v="1"/>
    <n v="1.0434782608695652"/>
  </r>
  <r>
    <s v="R20"/>
    <x v="183"/>
    <x v="0"/>
    <x v="0"/>
    <n v="7"/>
    <s v="C"/>
    <n v="3"/>
    <x v="4"/>
    <n v="1"/>
    <n v="0.91304347826086951"/>
  </r>
  <r>
    <s v="R20"/>
    <x v="183"/>
    <x v="29"/>
    <x v="27"/>
    <n v="8"/>
    <s v="B"/>
    <n v="3"/>
    <x v="4"/>
    <n v="1"/>
    <n v="1.0434782608695652"/>
  </r>
  <r>
    <s v="R20"/>
    <x v="183"/>
    <x v="30"/>
    <x v="28"/>
    <n v="5"/>
    <s v="E"/>
    <n v="3"/>
    <x v="4"/>
    <n v="1"/>
    <n v="0.65217391304347827"/>
  </r>
  <r>
    <s v="R20"/>
    <x v="183"/>
    <x v="31"/>
    <x v="29"/>
    <n v="10"/>
    <s v="A+"/>
    <n v="2"/>
    <x v="4"/>
    <n v="1"/>
    <n v="0.86956521739130432"/>
  </r>
  <r>
    <s v="R20"/>
    <x v="183"/>
    <x v="32"/>
    <x v="7"/>
    <n v="10"/>
    <s v="A+"/>
    <n v="3"/>
    <x v="4"/>
    <n v="1"/>
    <n v="1.3043478260869565"/>
  </r>
  <r>
    <s v="R20"/>
    <x v="183"/>
    <x v="33"/>
    <x v="30"/>
    <n v="6"/>
    <s v="D"/>
    <n v="3"/>
    <x v="4"/>
    <n v="1"/>
    <n v="0.78260869565217395"/>
  </r>
  <r>
    <s v="R20"/>
    <x v="183"/>
    <x v="34"/>
    <x v="31"/>
    <n v="7"/>
    <s v="C"/>
    <n v="3"/>
    <x v="4"/>
    <n v="1"/>
    <n v="0.91304347826086951"/>
  </r>
  <r>
    <s v="R20"/>
    <x v="183"/>
    <x v="35"/>
    <x v="32"/>
    <n v="7"/>
    <s v="C"/>
    <n v="3"/>
    <x v="4"/>
    <n v="1"/>
    <n v="0.91304347826086951"/>
  </r>
  <r>
    <s v="R20"/>
    <x v="184"/>
    <x v="0"/>
    <x v="0"/>
    <n v="7"/>
    <s v="C"/>
    <n v="3"/>
    <x v="4"/>
    <n v="1"/>
    <n v="0.91304347826086951"/>
  </r>
  <r>
    <s v="R20"/>
    <x v="184"/>
    <x v="29"/>
    <x v="27"/>
    <n v="7"/>
    <s v="C"/>
    <n v="3"/>
    <x v="4"/>
    <n v="1"/>
    <n v="0.91304347826086951"/>
  </r>
  <r>
    <s v="R20"/>
    <x v="184"/>
    <x v="30"/>
    <x v="28"/>
    <n v="8"/>
    <s v="B"/>
    <n v="3"/>
    <x v="4"/>
    <n v="1"/>
    <n v="1.0434782608695652"/>
  </r>
  <r>
    <s v="R20"/>
    <x v="184"/>
    <x v="31"/>
    <x v="29"/>
    <n v="10"/>
    <s v="A+"/>
    <n v="2"/>
    <x v="4"/>
    <n v="1"/>
    <n v="0.86956521739130432"/>
  </r>
  <r>
    <s v="R20"/>
    <x v="184"/>
    <x v="32"/>
    <x v="7"/>
    <n v="10"/>
    <s v="A+"/>
    <n v="3"/>
    <x v="4"/>
    <n v="1"/>
    <n v="1.3043478260869565"/>
  </r>
  <r>
    <s v="R20"/>
    <x v="184"/>
    <x v="33"/>
    <x v="30"/>
    <n v="7"/>
    <s v="C"/>
    <n v="3"/>
    <x v="4"/>
    <n v="1"/>
    <n v="0.91304347826086951"/>
  </r>
  <r>
    <s v="R20"/>
    <x v="184"/>
    <x v="34"/>
    <x v="31"/>
    <n v="8"/>
    <s v="B"/>
    <n v="3"/>
    <x v="4"/>
    <n v="1"/>
    <n v="1.0434782608695652"/>
  </r>
  <r>
    <s v="R20"/>
    <x v="184"/>
    <x v="35"/>
    <x v="32"/>
    <n v="8"/>
    <s v="B"/>
    <n v="3"/>
    <x v="4"/>
    <n v="1"/>
    <n v="1.0434782608695652"/>
  </r>
  <r>
    <s v="R20"/>
    <x v="185"/>
    <x v="0"/>
    <x v="0"/>
    <n v="7"/>
    <s v="C"/>
    <n v="3"/>
    <x v="4"/>
    <n v="1"/>
    <n v="0.91304347826086951"/>
  </r>
  <r>
    <s v="R20"/>
    <x v="185"/>
    <x v="29"/>
    <x v="27"/>
    <n v="7"/>
    <s v="C"/>
    <n v="3"/>
    <x v="4"/>
    <n v="1"/>
    <n v="0.91304347826086951"/>
  </r>
  <r>
    <s v="R20"/>
    <x v="185"/>
    <x v="30"/>
    <x v="28"/>
    <n v="8"/>
    <s v="B"/>
    <n v="3"/>
    <x v="4"/>
    <n v="1"/>
    <n v="1.0434782608695652"/>
  </r>
  <r>
    <s v="R20"/>
    <x v="185"/>
    <x v="31"/>
    <x v="29"/>
    <n v="10"/>
    <s v="A+"/>
    <n v="2"/>
    <x v="4"/>
    <n v="1"/>
    <n v="0.86956521739130432"/>
  </r>
  <r>
    <s v="R20"/>
    <x v="185"/>
    <x v="32"/>
    <x v="7"/>
    <n v="10"/>
    <s v="A+"/>
    <n v="3"/>
    <x v="4"/>
    <n v="1"/>
    <n v="1.3043478260869565"/>
  </r>
  <r>
    <s v="R20"/>
    <x v="185"/>
    <x v="33"/>
    <x v="30"/>
    <n v="5"/>
    <s v="E"/>
    <n v="3"/>
    <x v="4"/>
    <n v="1"/>
    <n v="0.65217391304347827"/>
  </r>
  <r>
    <s v="R20"/>
    <x v="185"/>
    <x v="34"/>
    <x v="31"/>
    <n v="5"/>
    <s v="E"/>
    <n v="3"/>
    <x v="4"/>
    <n v="1"/>
    <n v="0.65217391304347827"/>
  </r>
  <r>
    <s v="R20"/>
    <x v="185"/>
    <x v="35"/>
    <x v="32"/>
    <n v="6"/>
    <s v="D"/>
    <n v="3"/>
    <x v="4"/>
    <n v="1"/>
    <n v="0.78260869565217395"/>
  </r>
  <r>
    <s v="R20"/>
    <x v="186"/>
    <x v="0"/>
    <x v="0"/>
    <n v="7"/>
    <s v="C"/>
    <n v="3"/>
    <x v="4"/>
    <n v="1"/>
    <n v="0.91304347826086951"/>
  </r>
  <r>
    <s v="R20"/>
    <x v="186"/>
    <x v="29"/>
    <x v="27"/>
    <n v="8"/>
    <s v="B"/>
    <n v="3"/>
    <x v="4"/>
    <n v="1"/>
    <n v="1.0434782608695652"/>
  </r>
  <r>
    <s v="R20"/>
    <x v="186"/>
    <x v="30"/>
    <x v="28"/>
    <n v="7"/>
    <s v="C"/>
    <n v="3"/>
    <x v="4"/>
    <n v="1"/>
    <n v="0.91304347826086951"/>
  </r>
  <r>
    <s v="R20"/>
    <x v="186"/>
    <x v="31"/>
    <x v="29"/>
    <n v="10"/>
    <s v="A+"/>
    <n v="2"/>
    <x v="4"/>
    <n v="1"/>
    <n v="0.86956521739130432"/>
  </r>
  <r>
    <s v="R20"/>
    <x v="186"/>
    <x v="32"/>
    <x v="7"/>
    <n v="10"/>
    <s v="A+"/>
    <n v="3"/>
    <x v="4"/>
    <n v="1"/>
    <n v="1.3043478260869565"/>
  </r>
  <r>
    <s v="R20"/>
    <x v="186"/>
    <x v="33"/>
    <x v="30"/>
    <n v="7"/>
    <s v="C"/>
    <n v="3"/>
    <x v="4"/>
    <n v="1"/>
    <n v="0.91304347826086951"/>
  </r>
  <r>
    <s v="R20"/>
    <x v="186"/>
    <x v="34"/>
    <x v="31"/>
    <n v="6"/>
    <s v="D"/>
    <n v="3"/>
    <x v="4"/>
    <n v="1"/>
    <n v="0.78260869565217395"/>
  </r>
  <r>
    <s v="R20"/>
    <x v="186"/>
    <x v="35"/>
    <x v="32"/>
    <n v="7"/>
    <s v="C"/>
    <n v="3"/>
    <x v="4"/>
    <n v="1"/>
    <n v="0.91304347826086951"/>
  </r>
  <r>
    <s v="R20"/>
    <x v="187"/>
    <x v="0"/>
    <x v="0"/>
    <n v="7"/>
    <s v="C"/>
    <n v="3"/>
    <x v="4"/>
    <n v="1"/>
    <n v="0.91304347826086951"/>
  </r>
  <r>
    <s v="R20"/>
    <x v="187"/>
    <x v="29"/>
    <x v="27"/>
    <n v="7"/>
    <s v="C"/>
    <n v="3"/>
    <x v="4"/>
    <n v="1"/>
    <n v="0.91304347826086951"/>
  </r>
  <r>
    <s v="R20"/>
    <x v="187"/>
    <x v="30"/>
    <x v="28"/>
    <n v="6"/>
    <s v="D"/>
    <n v="3"/>
    <x v="4"/>
    <n v="1"/>
    <n v="0.78260869565217395"/>
  </r>
  <r>
    <s v="R20"/>
    <x v="187"/>
    <x v="31"/>
    <x v="29"/>
    <n v="10"/>
    <s v="A+"/>
    <n v="2"/>
    <x v="4"/>
    <n v="1"/>
    <n v="0.86956521739130432"/>
  </r>
  <r>
    <s v="R20"/>
    <x v="187"/>
    <x v="32"/>
    <x v="7"/>
    <n v="10"/>
    <s v="A+"/>
    <n v="3"/>
    <x v="4"/>
    <n v="1"/>
    <n v="1.3043478260869565"/>
  </r>
  <r>
    <s v="R20"/>
    <x v="187"/>
    <x v="33"/>
    <x v="30"/>
    <n v="7"/>
    <s v="C"/>
    <n v="3"/>
    <x v="4"/>
    <n v="1"/>
    <n v="0.91304347826086951"/>
  </r>
  <r>
    <s v="R20"/>
    <x v="187"/>
    <x v="34"/>
    <x v="31"/>
    <n v="6"/>
    <s v="D"/>
    <n v="3"/>
    <x v="4"/>
    <n v="1"/>
    <n v="0.78260869565217395"/>
  </r>
  <r>
    <s v="R20"/>
    <x v="187"/>
    <x v="35"/>
    <x v="32"/>
    <n v="6"/>
    <s v="D"/>
    <n v="3"/>
    <x v="4"/>
    <n v="1"/>
    <n v="0.78260869565217395"/>
  </r>
  <r>
    <s v="R20"/>
    <x v="188"/>
    <x v="0"/>
    <x v="0"/>
    <n v="5"/>
    <s v="E"/>
    <n v="3"/>
    <x v="4"/>
    <n v="1"/>
    <n v="0.65217391304347827"/>
  </r>
  <r>
    <s v="R20"/>
    <x v="188"/>
    <x v="29"/>
    <x v="27"/>
    <n v="7"/>
    <s v="C"/>
    <n v="3"/>
    <x v="4"/>
    <n v="1"/>
    <n v="0.91304347826086951"/>
  </r>
  <r>
    <s v="R20"/>
    <x v="188"/>
    <x v="30"/>
    <x v="28"/>
    <n v="6"/>
    <s v="D"/>
    <n v="3"/>
    <x v="4"/>
    <n v="1"/>
    <n v="0.78260869565217395"/>
  </r>
  <r>
    <s v="R20"/>
    <x v="188"/>
    <x v="31"/>
    <x v="29"/>
    <n v="10"/>
    <s v="A+"/>
    <n v="2"/>
    <x v="4"/>
    <n v="1"/>
    <n v="0.86956521739130432"/>
  </r>
  <r>
    <s v="R20"/>
    <x v="188"/>
    <x v="32"/>
    <x v="7"/>
    <n v="10"/>
    <s v="A+"/>
    <n v="3"/>
    <x v="4"/>
    <n v="1"/>
    <n v="1.3043478260869565"/>
  </r>
  <r>
    <s v="R20"/>
    <x v="188"/>
    <x v="33"/>
    <x v="30"/>
    <n v="5"/>
    <s v="E"/>
    <n v="3"/>
    <x v="4"/>
    <n v="1"/>
    <n v="0.65217391304347827"/>
  </r>
  <r>
    <s v="R20"/>
    <x v="188"/>
    <x v="34"/>
    <x v="31"/>
    <n v="6"/>
    <s v="D"/>
    <n v="3"/>
    <x v="4"/>
    <n v="1"/>
    <n v="0.78260869565217395"/>
  </r>
  <r>
    <s v="R20"/>
    <x v="188"/>
    <x v="35"/>
    <x v="32"/>
    <n v="7"/>
    <s v="C"/>
    <n v="3"/>
    <x v="4"/>
    <n v="1"/>
    <n v="0.91304347826086951"/>
  </r>
  <r>
    <s v="R20"/>
    <x v="189"/>
    <x v="0"/>
    <x v="0"/>
    <n v="7"/>
    <s v="C"/>
    <n v="3"/>
    <x v="4"/>
    <n v="1"/>
    <n v="0.91304347826086951"/>
  </r>
  <r>
    <s v="R20"/>
    <x v="189"/>
    <x v="29"/>
    <x v="27"/>
    <n v="8"/>
    <s v="B"/>
    <n v="3"/>
    <x v="4"/>
    <n v="1"/>
    <n v="1.0434782608695652"/>
  </r>
  <r>
    <s v="R20"/>
    <x v="189"/>
    <x v="30"/>
    <x v="28"/>
    <n v="8"/>
    <s v="B"/>
    <n v="3"/>
    <x v="4"/>
    <n v="1"/>
    <n v="1.0434782608695652"/>
  </r>
  <r>
    <s v="R20"/>
    <x v="189"/>
    <x v="31"/>
    <x v="29"/>
    <n v="10"/>
    <s v="A+"/>
    <n v="2"/>
    <x v="4"/>
    <n v="1"/>
    <n v="0.86956521739130432"/>
  </r>
  <r>
    <s v="R20"/>
    <x v="189"/>
    <x v="32"/>
    <x v="7"/>
    <n v="10"/>
    <s v="A+"/>
    <n v="3"/>
    <x v="4"/>
    <n v="1"/>
    <n v="1.3043478260869565"/>
  </r>
  <r>
    <s v="R20"/>
    <x v="189"/>
    <x v="33"/>
    <x v="30"/>
    <n v="6"/>
    <s v="D"/>
    <n v="3"/>
    <x v="4"/>
    <n v="1"/>
    <n v="0.78260869565217395"/>
  </r>
  <r>
    <s v="R20"/>
    <x v="189"/>
    <x v="34"/>
    <x v="31"/>
    <n v="7"/>
    <s v="C"/>
    <n v="3"/>
    <x v="4"/>
    <n v="1"/>
    <n v="0.91304347826086951"/>
  </r>
  <r>
    <s v="R20"/>
    <x v="189"/>
    <x v="35"/>
    <x v="32"/>
    <n v="7"/>
    <s v="C"/>
    <n v="3"/>
    <x v="4"/>
    <n v="1"/>
    <n v="0.91304347826086951"/>
  </r>
  <r>
    <s v="R20"/>
    <x v="190"/>
    <x v="0"/>
    <x v="0"/>
    <n v="7"/>
    <s v="C"/>
    <n v="3"/>
    <x v="4"/>
    <n v="1"/>
    <n v="0.91304347826086951"/>
  </r>
  <r>
    <s v="R20"/>
    <x v="190"/>
    <x v="29"/>
    <x v="27"/>
    <n v="8"/>
    <s v="B"/>
    <n v="3"/>
    <x v="4"/>
    <n v="1"/>
    <n v="1.0434782608695652"/>
  </r>
  <r>
    <s v="R20"/>
    <x v="190"/>
    <x v="30"/>
    <x v="28"/>
    <n v="10"/>
    <s v="A+"/>
    <n v="3"/>
    <x v="4"/>
    <n v="1"/>
    <n v="1.3043478260869565"/>
  </r>
  <r>
    <s v="R20"/>
    <x v="190"/>
    <x v="31"/>
    <x v="29"/>
    <n v="10"/>
    <s v="A+"/>
    <n v="2"/>
    <x v="4"/>
    <n v="1"/>
    <n v="0.86956521739130432"/>
  </r>
  <r>
    <s v="R20"/>
    <x v="190"/>
    <x v="32"/>
    <x v="7"/>
    <n v="10"/>
    <s v="A+"/>
    <n v="3"/>
    <x v="4"/>
    <n v="1"/>
    <n v="1.3043478260869565"/>
  </r>
  <r>
    <s v="R20"/>
    <x v="190"/>
    <x v="33"/>
    <x v="30"/>
    <n v="7"/>
    <s v="C"/>
    <n v="3"/>
    <x v="4"/>
    <n v="1"/>
    <n v="0.91304347826086951"/>
  </r>
  <r>
    <s v="R20"/>
    <x v="190"/>
    <x v="34"/>
    <x v="31"/>
    <n v="5"/>
    <s v="E"/>
    <n v="3"/>
    <x v="4"/>
    <n v="1"/>
    <n v="0.65217391304347827"/>
  </r>
  <r>
    <s v="R20"/>
    <x v="190"/>
    <x v="35"/>
    <x v="32"/>
    <n v="9"/>
    <s v="A"/>
    <n v="3"/>
    <x v="4"/>
    <n v="1"/>
    <n v="1.173913043478261"/>
  </r>
  <r>
    <s v="R20"/>
    <x v="191"/>
    <x v="0"/>
    <x v="0"/>
    <n v="7"/>
    <s v="C"/>
    <n v="3"/>
    <x v="4"/>
    <n v="1"/>
    <n v="0.91304347826086951"/>
  </r>
  <r>
    <s v="R20"/>
    <x v="191"/>
    <x v="29"/>
    <x v="27"/>
    <n v="8"/>
    <s v="B"/>
    <n v="3"/>
    <x v="4"/>
    <n v="1"/>
    <n v="1.0434782608695652"/>
  </r>
  <r>
    <s v="R20"/>
    <x v="191"/>
    <x v="30"/>
    <x v="28"/>
    <n v="6"/>
    <s v="D"/>
    <n v="3"/>
    <x v="4"/>
    <n v="1"/>
    <n v="0.78260869565217395"/>
  </r>
  <r>
    <s v="R20"/>
    <x v="191"/>
    <x v="31"/>
    <x v="29"/>
    <n v="10"/>
    <s v="A+"/>
    <n v="2"/>
    <x v="4"/>
    <n v="1"/>
    <n v="0.86956521739130432"/>
  </r>
  <r>
    <s v="R20"/>
    <x v="191"/>
    <x v="32"/>
    <x v="7"/>
    <n v="10"/>
    <s v="A+"/>
    <n v="3"/>
    <x v="4"/>
    <n v="1"/>
    <n v="1.3043478260869565"/>
  </r>
  <r>
    <s v="R20"/>
    <x v="191"/>
    <x v="33"/>
    <x v="30"/>
    <n v="5"/>
    <s v="E"/>
    <n v="3"/>
    <x v="4"/>
    <n v="1"/>
    <n v="0.65217391304347827"/>
  </r>
  <r>
    <s v="R20"/>
    <x v="191"/>
    <x v="34"/>
    <x v="31"/>
    <n v="7"/>
    <s v="C"/>
    <n v="3"/>
    <x v="4"/>
    <n v="1"/>
    <n v="0.91304347826086951"/>
  </r>
  <r>
    <s v="R20"/>
    <x v="191"/>
    <x v="35"/>
    <x v="32"/>
    <n v="8"/>
    <s v="B"/>
    <n v="3"/>
    <x v="4"/>
    <n v="1"/>
    <n v="1.0434782608695652"/>
  </r>
  <r>
    <s v="R20"/>
    <x v="192"/>
    <x v="0"/>
    <x v="0"/>
    <n v="8"/>
    <s v="B"/>
    <n v="3"/>
    <x v="4"/>
    <n v="1"/>
    <n v="1.0434782608695652"/>
  </r>
  <r>
    <s v="R20"/>
    <x v="192"/>
    <x v="29"/>
    <x v="27"/>
    <n v="8"/>
    <s v="B"/>
    <n v="3"/>
    <x v="4"/>
    <n v="1"/>
    <n v="1.0434782608695652"/>
  </r>
  <r>
    <s v="R20"/>
    <x v="192"/>
    <x v="30"/>
    <x v="28"/>
    <n v="7"/>
    <s v="C"/>
    <n v="3"/>
    <x v="4"/>
    <n v="1"/>
    <n v="0.91304347826086951"/>
  </r>
  <r>
    <s v="R20"/>
    <x v="192"/>
    <x v="31"/>
    <x v="29"/>
    <n v="10"/>
    <s v="A+"/>
    <n v="2"/>
    <x v="4"/>
    <n v="1"/>
    <n v="0.86956521739130432"/>
  </r>
  <r>
    <s v="R20"/>
    <x v="192"/>
    <x v="32"/>
    <x v="7"/>
    <n v="10"/>
    <s v="A+"/>
    <n v="3"/>
    <x v="4"/>
    <n v="1"/>
    <n v="1.3043478260869565"/>
  </r>
  <r>
    <s v="R20"/>
    <x v="192"/>
    <x v="33"/>
    <x v="30"/>
    <n v="7"/>
    <s v="C"/>
    <n v="3"/>
    <x v="4"/>
    <n v="1"/>
    <n v="0.91304347826086951"/>
  </r>
  <r>
    <s v="R20"/>
    <x v="192"/>
    <x v="34"/>
    <x v="31"/>
    <n v="6"/>
    <s v="D"/>
    <n v="3"/>
    <x v="4"/>
    <n v="1"/>
    <n v="0.78260869565217395"/>
  </r>
  <r>
    <s v="R20"/>
    <x v="192"/>
    <x v="35"/>
    <x v="32"/>
    <n v="7"/>
    <s v="C"/>
    <n v="3"/>
    <x v="4"/>
    <n v="1"/>
    <n v="0.91304347826086951"/>
  </r>
  <r>
    <s v="R20"/>
    <x v="193"/>
    <x v="0"/>
    <x v="0"/>
    <n v="9"/>
    <s v="A"/>
    <n v="3"/>
    <x v="4"/>
    <n v="1"/>
    <n v="1.173913043478261"/>
  </r>
  <r>
    <s v="R20"/>
    <x v="193"/>
    <x v="29"/>
    <x v="27"/>
    <n v="7"/>
    <s v="C"/>
    <n v="3"/>
    <x v="4"/>
    <n v="1"/>
    <n v="0.91304347826086951"/>
  </r>
  <r>
    <s v="R20"/>
    <x v="193"/>
    <x v="30"/>
    <x v="28"/>
    <n v="5"/>
    <s v="E"/>
    <n v="3"/>
    <x v="4"/>
    <n v="1"/>
    <n v="0.65217391304347827"/>
  </r>
  <r>
    <s v="R20"/>
    <x v="193"/>
    <x v="31"/>
    <x v="29"/>
    <n v="10"/>
    <s v="A+"/>
    <n v="2"/>
    <x v="4"/>
    <n v="1"/>
    <n v="0.86956521739130432"/>
  </r>
  <r>
    <s v="R20"/>
    <x v="193"/>
    <x v="32"/>
    <x v="7"/>
    <n v="10"/>
    <s v="A+"/>
    <n v="3"/>
    <x v="4"/>
    <n v="1"/>
    <n v="1.3043478260869565"/>
  </r>
  <r>
    <s v="R20"/>
    <x v="193"/>
    <x v="33"/>
    <x v="30"/>
    <n v="6"/>
    <s v="D"/>
    <n v="3"/>
    <x v="4"/>
    <n v="1"/>
    <n v="0.78260869565217395"/>
  </r>
  <r>
    <s v="R20"/>
    <x v="193"/>
    <x v="34"/>
    <x v="31"/>
    <n v="7"/>
    <s v="C"/>
    <n v="3"/>
    <x v="4"/>
    <n v="1"/>
    <n v="0.91304347826086951"/>
  </r>
  <r>
    <s v="R20"/>
    <x v="193"/>
    <x v="35"/>
    <x v="32"/>
    <n v="6"/>
    <s v="D"/>
    <n v="3"/>
    <x v="4"/>
    <n v="1"/>
    <n v="0.78260869565217395"/>
  </r>
  <r>
    <s v="R20"/>
    <x v="194"/>
    <x v="0"/>
    <x v="0"/>
    <n v="6"/>
    <s v="D"/>
    <n v="3"/>
    <x v="4"/>
    <n v="1"/>
    <n v="0.78260869565217395"/>
  </r>
  <r>
    <s v="R20"/>
    <x v="194"/>
    <x v="29"/>
    <x v="27"/>
    <n v="6"/>
    <s v="D"/>
    <n v="3"/>
    <x v="4"/>
    <n v="1"/>
    <n v="0.78260869565217395"/>
  </r>
  <r>
    <s v="R20"/>
    <x v="194"/>
    <x v="30"/>
    <x v="28"/>
    <n v="6"/>
    <s v="D"/>
    <n v="3"/>
    <x v="4"/>
    <n v="1"/>
    <n v="0.78260869565217395"/>
  </r>
  <r>
    <s v="R20"/>
    <x v="194"/>
    <x v="31"/>
    <x v="29"/>
    <n v="10"/>
    <s v="A+"/>
    <n v="2"/>
    <x v="4"/>
    <n v="1"/>
    <n v="0.86956521739130432"/>
  </r>
  <r>
    <s v="R20"/>
    <x v="194"/>
    <x v="32"/>
    <x v="7"/>
    <n v="10"/>
    <s v="A+"/>
    <n v="3"/>
    <x v="4"/>
    <n v="1"/>
    <n v="1.3043478260869565"/>
  </r>
  <r>
    <s v="R20"/>
    <x v="194"/>
    <x v="33"/>
    <x v="30"/>
    <n v="5"/>
    <s v="E"/>
    <n v="3"/>
    <x v="4"/>
    <n v="1"/>
    <n v="0.65217391304347827"/>
  </r>
  <r>
    <s v="R20"/>
    <x v="194"/>
    <x v="34"/>
    <x v="31"/>
    <n v="5"/>
    <s v="E"/>
    <n v="3"/>
    <x v="4"/>
    <n v="1"/>
    <n v="0.65217391304347827"/>
  </r>
  <r>
    <s v="R20"/>
    <x v="194"/>
    <x v="35"/>
    <x v="32"/>
    <n v="6"/>
    <s v="D"/>
    <n v="3"/>
    <x v="4"/>
    <n v="1"/>
    <n v="0.78260869565217395"/>
  </r>
  <r>
    <s v="R20"/>
    <x v="195"/>
    <x v="0"/>
    <x v="0"/>
    <n v="5"/>
    <s v="E"/>
    <n v="3"/>
    <x v="4"/>
    <n v="1"/>
    <n v="0.65217391304347827"/>
  </r>
  <r>
    <s v="R20"/>
    <x v="195"/>
    <x v="29"/>
    <x v="27"/>
    <n v="5"/>
    <s v="E"/>
    <n v="3"/>
    <x v="4"/>
    <n v="1"/>
    <n v="0.65217391304347827"/>
  </r>
  <r>
    <s v="R20"/>
    <x v="195"/>
    <x v="30"/>
    <x v="28"/>
    <n v="0"/>
    <s v="F"/>
    <n v="0"/>
    <x v="4"/>
    <n v="0"/>
    <n v="0"/>
  </r>
  <r>
    <s v="R20"/>
    <x v="195"/>
    <x v="31"/>
    <x v="29"/>
    <n v="10"/>
    <s v="A+"/>
    <n v="2"/>
    <x v="4"/>
    <n v="1"/>
    <n v="0.86956521739130432"/>
  </r>
  <r>
    <s v="R20"/>
    <x v="195"/>
    <x v="32"/>
    <x v="7"/>
    <n v="10"/>
    <s v="A+"/>
    <n v="3"/>
    <x v="4"/>
    <n v="1"/>
    <n v="1.3043478260869565"/>
  </r>
  <r>
    <s v="R20"/>
    <x v="195"/>
    <x v="33"/>
    <x v="30"/>
    <n v="6"/>
    <s v="D"/>
    <n v="3"/>
    <x v="4"/>
    <n v="1"/>
    <n v="0.78260869565217395"/>
  </r>
  <r>
    <s v="R20"/>
    <x v="195"/>
    <x v="34"/>
    <x v="31"/>
    <n v="6"/>
    <s v="D"/>
    <n v="3"/>
    <x v="4"/>
    <n v="1"/>
    <n v="0.78260869565217395"/>
  </r>
  <r>
    <s v="R20"/>
    <x v="195"/>
    <x v="35"/>
    <x v="32"/>
    <n v="5"/>
    <s v="E"/>
    <n v="3"/>
    <x v="4"/>
    <n v="1"/>
    <n v="0.65217391304347827"/>
  </r>
  <r>
    <s v="R20"/>
    <x v="196"/>
    <x v="0"/>
    <x v="0"/>
    <n v="8"/>
    <s v="B"/>
    <n v="3"/>
    <x v="4"/>
    <n v="1"/>
    <n v="1.0434782608695652"/>
  </r>
  <r>
    <s v="R20"/>
    <x v="196"/>
    <x v="29"/>
    <x v="27"/>
    <n v="8"/>
    <s v="B"/>
    <n v="3"/>
    <x v="4"/>
    <n v="1"/>
    <n v="1.0434782608695652"/>
  </r>
  <r>
    <s v="R20"/>
    <x v="196"/>
    <x v="30"/>
    <x v="28"/>
    <n v="8"/>
    <s v="B"/>
    <n v="3"/>
    <x v="4"/>
    <n v="1"/>
    <n v="1.0434782608695652"/>
  </r>
  <r>
    <s v="R20"/>
    <x v="196"/>
    <x v="31"/>
    <x v="29"/>
    <n v="10"/>
    <s v="A+"/>
    <n v="2"/>
    <x v="4"/>
    <n v="1"/>
    <n v="0.86956521739130432"/>
  </r>
  <r>
    <s v="R20"/>
    <x v="196"/>
    <x v="32"/>
    <x v="7"/>
    <n v="10"/>
    <s v="A+"/>
    <n v="3"/>
    <x v="4"/>
    <n v="1"/>
    <n v="1.3043478260869565"/>
  </r>
  <r>
    <s v="R20"/>
    <x v="196"/>
    <x v="33"/>
    <x v="30"/>
    <n v="6"/>
    <s v="D"/>
    <n v="3"/>
    <x v="4"/>
    <n v="1"/>
    <n v="0.78260869565217395"/>
  </r>
  <r>
    <s v="R20"/>
    <x v="196"/>
    <x v="34"/>
    <x v="31"/>
    <n v="7"/>
    <s v="C"/>
    <n v="3"/>
    <x v="4"/>
    <n v="1"/>
    <n v="0.91304347826086951"/>
  </r>
  <r>
    <s v="R20"/>
    <x v="196"/>
    <x v="35"/>
    <x v="32"/>
    <n v="8"/>
    <s v="B"/>
    <n v="3"/>
    <x v="4"/>
    <n v="1"/>
    <n v="1.0434782608695652"/>
  </r>
  <r>
    <s v="R20"/>
    <x v="197"/>
    <x v="0"/>
    <x v="0"/>
    <n v="10"/>
    <s v="A+"/>
    <n v="3"/>
    <x v="4"/>
    <n v="1"/>
    <n v="1.3043478260869565"/>
  </r>
  <r>
    <s v="R20"/>
    <x v="197"/>
    <x v="29"/>
    <x v="27"/>
    <n v="8"/>
    <s v="B"/>
    <n v="3"/>
    <x v="4"/>
    <n v="1"/>
    <n v="1.0434782608695652"/>
  </r>
  <r>
    <s v="R20"/>
    <x v="197"/>
    <x v="30"/>
    <x v="28"/>
    <n v="10"/>
    <s v="A+"/>
    <n v="3"/>
    <x v="4"/>
    <n v="1"/>
    <n v="1.3043478260869565"/>
  </r>
  <r>
    <s v="R20"/>
    <x v="197"/>
    <x v="31"/>
    <x v="29"/>
    <n v="10"/>
    <s v="A+"/>
    <n v="2"/>
    <x v="4"/>
    <n v="1"/>
    <n v="0.86956521739130432"/>
  </r>
  <r>
    <s v="R20"/>
    <x v="197"/>
    <x v="32"/>
    <x v="7"/>
    <n v="10"/>
    <s v="A+"/>
    <n v="3"/>
    <x v="4"/>
    <n v="1"/>
    <n v="1.3043478260869565"/>
  </r>
  <r>
    <s v="R20"/>
    <x v="197"/>
    <x v="33"/>
    <x v="30"/>
    <n v="6"/>
    <s v="D"/>
    <n v="3"/>
    <x v="4"/>
    <n v="1"/>
    <n v="0.78260869565217395"/>
  </r>
  <r>
    <s v="R20"/>
    <x v="197"/>
    <x v="34"/>
    <x v="31"/>
    <n v="8"/>
    <s v="B"/>
    <n v="3"/>
    <x v="4"/>
    <n v="1"/>
    <n v="1.0434782608695652"/>
  </r>
  <r>
    <s v="R20"/>
    <x v="197"/>
    <x v="35"/>
    <x v="32"/>
    <n v="7"/>
    <s v="C"/>
    <n v="3"/>
    <x v="4"/>
    <n v="1"/>
    <n v="0.91304347826086951"/>
  </r>
  <r>
    <s v="R20"/>
    <x v="198"/>
    <x v="0"/>
    <x v="0"/>
    <n v="7"/>
    <s v="C"/>
    <n v="3"/>
    <x v="4"/>
    <n v="1"/>
    <n v="0.91304347826086951"/>
  </r>
  <r>
    <s v="R20"/>
    <x v="198"/>
    <x v="29"/>
    <x v="27"/>
    <n v="8"/>
    <s v="B"/>
    <n v="3"/>
    <x v="4"/>
    <n v="1"/>
    <n v="1.0434782608695652"/>
  </r>
  <r>
    <s v="R20"/>
    <x v="198"/>
    <x v="30"/>
    <x v="28"/>
    <n v="6"/>
    <s v="D"/>
    <n v="3"/>
    <x v="4"/>
    <n v="1"/>
    <n v="0.78260869565217395"/>
  </r>
  <r>
    <s v="R20"/>
    <x v="198"/>
    <x v="31"/>
    <x v="29"/>
    <n v="10"/>
    <s v="A+"/>
    <n v="2"/>
    <x v="4"/>
    <n v="1"/>
    <n v="0.86956521739130432"/>
  </r>
  <r>
    <s v="R20"/>
    <x v="198"/>
    <x v="32"/>
    <x v="7"/>
    <n v="10"/>
    <s v="A+"/>
    <n v="3"/>
    <x v="4"/>
    <n v="1"/>
    <n v="1.3043478260869565"/>
  </r>
  <r>
    <s v="R20"/>
    <x v="198"/>
    <x v="33"/>
    <x v="30"/>
    <n v="8"/>
    <s v="B"/>
    <n v="3"/>
    <x v="4"/>
    <n v="1"/>
    <n v="1.0434782608695652"/>
  </r>
  <r>
    <s v="R20"/>
    <x v="198"/>
    <x v="34"/>
    <x v="31"/>
    <n v="5"/>
    <s v="E"/>
    <n v="3"/>
    <x v="4"/>
    <n v="1"/>
    <n v="0.65217391304347827"/>
  </r>
  <r>
    <s v="R20"/>
    <x v="198"/>
    <x v="35"/>
    <x v="32"/>
    <n v="8"/>
    <s v="B"/>
    <n v="3"/>
    <x v="4"/>
    <n v="1"/>
    <n v="1.0434782608695652"/>
  </r>
  <r>
    <s v="R20"/>
    <x v="199"/>
    <x v="0"/>
    <x v="0"/>
    <n v="0"/>
    <s v="F"/>
    <n v="0"/>
    <x v="4"/>
    <n v="0"/>
    <n v="0"/>
  </r>
  <r>
    <s v="R20"/>
    <x v="199"/>
    <x v="29"/>
    <x v="27"/>
    <n v="6"/>
    <s v="D"/>
    <n v="3"/>
    <x v="4"/>
    <n v="1"/>
    <n v="0.78260869565217395"/>
  </r>
  <r>
    <s v="R20"/>
    <x v="199"/>
    <x v="30"/>
    <x v="28"/>
    <n v="5"/>
    <s v="E"/>
    <n v="3"/>
    <x v="4"/>
    <n v="1"/>
    <n v="0.65217391304347827"/>
  </r>
  <r>
    <s v="R20"/>
    <x v="199"/>
    <x v="31"/>
    <x v="29"/>
    <n v="10"/>
    <s v="A+"/>
    <n v="2"/>
    <x v="4"/>
    <n v="1"/>
    <n v="0.86956521739130432"/>
  </r>
  <r>
    <s v="R20"/>
    <x v="199"/>
    <x v="32"/>
    <x v="7"/>
    <n v="10"/>
    <s v="A+"/>
    <n v="3"/>
    <x v="4"/>
    <n v="1"/>
    <n v="1.3043478260869565"/>
  </r>
  <r>
    <s v="R20"/>
    <x v="199"/>
    <x v="33"/>
    <x v="30"/>
    <n v="0"/>
    <s v="F"/>
    <n v="0"/>
    <x v="4"/>
    <n v="0"/>
    <n v="0"/>
  </r>
  <r>
    <s v="R20"/>
    <x v="199"/>
    <x v="34"/>
    <x v="31"/>
    <n v="6"/>
    <s v="D"/>
    <n v="3"/>
    <x v="4"/>
    <n v="1"/>
    <n v="0.78260869565217395"/>
  </r>
  <r>
    <s v="R20"/>
    <x v="199"/>
    <x v="35"/>
    <x v="32"/>
    <n v="6"/>
    <s v="D"/>
    <n v="3"/>
    <x v="4"/>
    <n v="1"/>
    <n v="0.78260869565217395"/>
  </r>
  <r>
    <s v="R20"/>
    <x v="200"/>
    <x v="0"/>
    <x v="0"/>
    <n v="7"/>
    <s v="C"/>
    <n v="3"/>
    <x v="4"/>
    <n v="1"/>
    <n v="0.91304347826086951"/>
  </r>
  <r>
    <s v="R20"/>
    <x v="200"/>
    <x v="29"/>
    <x v="27"/>
    <n v="8"/>
    <s v="B"/>
    <n v="3"/>
    <x v="4"/>
    <n v="1"/>
    <n v="1.0434782608695652"/>
  </r>
  <r>
    <s v="R20"/>
    <x v="200"/>
    <x v="30"/>
    <x v="28"/>
    <n v="9"/>
    <s v="A"/>
    <n v="3"/>
    <x v="4"/>
    <n v="1"/>
    <n v="1.173913043478261"/>
  </r>
  <r>
    <s v="R20"/>
    <x v="200"/>
    <x v="31"/>
    <x v="29"/>
    <n v="10"/>
    <s v="A+"/>
    <n v="2"/>
    <x v="4"/>
    <n v="1"/>
    <n v="0.86956521739130432"/>
  </r>
  <r>
    <s v="R20"/>
    <x v="200"/>
    <x v="32"/>
    <x v="7"/>
    <n v="10"/>
    <s v="A+"/>
    <n v="3"/>
    <x v="4"/>
    <n v="1"/>
    <n v="1.3043478260869565"/>
  </r>
  <r>
    <s v="R20"/>
    <x v="200"/>
    <x v="33"/>
    <x v="30"/>
    <n v="6"/>
    <s v="D"/>
    <n v="3"/>
    <x v="4"/>
    <n v="1"/>
    <n v="0.78260869565217395"/>
  </r>
  <r>
    <s v="R20"/>
    <x v="200"/>
    <x v="34"/>
    <x v="31"/>
    <n v="5"/>
    <s v="E"/>
    <n v="3"/>
    <x v="4"/>
    <n v="1"/>
    <n v="0.65217391304347827"/>
  </r>
  <r>
    <s v="R20"/>
    <x v="200"/>
    <x v="35"/>
    <x v="32"/>
    <n v="7"/>
    <s v="C"/>
    <n v="3"/>
    <x v="4"/>
    <n v="1"/>
    <n v="0.91304347826086951"/>
  </r>
  <r>
    <s v="R20"/>
    <x v="201"/>
    <x v="0"/>
    <x v="0"/>
    <n v="10"/>
    <s v="A+"/>
    <n v="3"/>
    <x v="4"/>
    <n v="1"/>
    <n v="1.3043478260869565"/>
  </r>
  <r>
    <s v="R20"/>
    <x v="201"/>
    <x v="29"/>
    <x v="27"/>
    <n v="8"/>
    <s v="B"/>
    <n v="3"/>
    <x v="4"/>
    <n v="1"/>
    <n v="1.0434782608695652"/>
  </r>
  <r>
    <s v="R20"/>
    <x v="201"/>
    <x v="30"/>
    <x v="28"/>
    <n v="10"/>
    <s v="A+"/>
    <n v="3"/>
    <x v="4"/>
    <n v="1"/>
    <n v="1.3043478260869565"/>
  </r>
  <r>
    <s v="R20"/>
    <x v="201"/>
    <x v="31"/>
    <x v="29"/>
    <n v="10"/>
    <s v="A+"/>
    <n v="2"/>
    <x v="4"/>
    <n v="1"/>
    <n v="0.86956521739130432"/>
  </r>
  <r>
    <s v="R20"/>
    <x v="201"/>
    <x v="32"/>
    <x v="7"/>
    <n v="10"/>
    <s v="A+"/>
    <n v="3"/>
    <x v="4"/>
    <n v="1"/>
    <n v="1.3043478260869565"/>
  </r>
  <r>
    <s v="R20"/>
    <x v="201"/>
    <x v="33"/>
    <x v="30"/>
    <n v="7"/>
    <s v="C"/>
    <n v="3"/>
    <x v="4"/>
    <n v="1"/>
    <n v="0.91304347826086951"/>
  </r>
  <r>
    <s v="R20"/>
    <x v="201"/>
    <x v="34"/>
    <x v="31"/>
    <n v="8"/>
    <s v="B"/>
    <n v="3"/>
    <x v="4"/>
    <n v="1"/>
    <n v="1.0434782608695652"/>
  </r>
  <r>
    <s v="R20"/>
    <x v="201"/>
    <x v="35"/>
    <x v="32"/>
    <n v="8"/>
    <s v="B"/>
    <n v="3"/>
    <x v="4"/>
    <n v="1"/>
    <n v="1.0434782608695652"/>
  </r>
  <r>
    <s v="R20"/>
    <x v="202"/>
    <x v="0"/>
    <x v="0"/>
    <n v="7"/>
    <s v="C"/>
    <n v="3"/>
    <x v="4"/>
    <n v="1"/>
    <n v="0.91304347826086951"/>
  </r>
  <r>
    <s v="R20"/>
    <x v="202"/>
    <x v="29"/>
    <x v="27"/>
    <n v="7"/>
    <s v="C"/>
    <n v="3"/>
    <x v="4"/>
    <n v="1"/>
    <n v="0.91304347826086951"/>
  </r>
  <r>
    <s v="R20"/>
    <x v="202"/>
    <x v="30"/>
    <x v="28"/>
    <n v="6"/>
    <s v="D"/>
    <n v="3"/>
    <x v="4"/>
    <n v="1"/>
    <n v="0.78260869565217395"/>
  </r>
  <r>
    <s v="R20"/>
    <x v="202"/>
    <x v="31"/>
    <x v="29"/>
    <n v="10"/>
    <s v="A+"/>
    <n v="2"/>
    <x v="4"/>
    <n v="1"/>
    <n v="0.86956521739130432"/>
  </r>
  <r>
    <s v="R20"/>
    <x v="202"/>
    <x v="32"/>
    <x v="7"/>
    <n v="10"/>
    <s v="A+"/>
    <n v="3"/>
    <x v="4"/>
    <n v="1"/>
    <n v="1.3043478260869565"/>
  </r>
  <r>
    <s v="R20"/>
    <x v="202"/>
    <x v="33"/>
    <x v="30"/>
    <n v="6"/>
    <s v="D"/>
    <n v="3"/>
    <x v="4"/>
    <n v="1"/>
    <n v="0.78260869565217395"/>
  </r>
  <r>
    <s v="R20"/>
    <x v="202"/>
    <x v="34"/>
    <x v="31"/>
    <n v="7"/>
    <s v="C"/>
    <n v="3"/>
    <x v="4"/>
    <n v="1"/>
    <n v="0.91304347826086951"/>
  </r>
  <r>
    <s v="R20"/>
    <x v="202"/>
    <x v="35"/>
    <x v="32"/>
    <n v="7"/>
    <s v="C"/>
    <n v="3"/>
    <x v="4"/>
    <n v="1"/>
    <n v="0.91304347826086951"/>
  </r>
  <r>
    <s v="R20"/>
    <x v="203"/>
    <x v="0"/>
    <x v="0"/>
    <n v="0"/>
    <s v="AB"/>
    <n v="0"/>
    <x v="4"/>
    <n v="0"/>
    <n v="0"/>
  </r>
  <r>
    <s v="R20"/>
    <x v="203"/>
    <x v="29"/>
    <x v="27"/>
    <n v="0"/>
    <s v="F"/>
    <n v="0"/>
    <x v="4"/>
    <n v="0"/>
    <n v="0"/>
  </r>
  <r>
    <s v="R20"/>
    <x v="203"/>
    <x v="30"/>
    <x v="28"/>
    <n v="0"/>
    <s v="AB"/>
    <n v="0"/>
    <x v="4"/>
    <n v="0"/>
    <n v="0"/>
  </r>
  <r>
    <s v="R20"/>
    <x v="203"/>
    <x v="31"/>
    <x v="29"/>
    <n v="10"/>
    <s v="A+"/>
    <n v="2"/>
    <x v="4"/>
    <n v="1"/>
    <n v="0.86956521739130432"/>
  </r>
  <r>
    <s v="R20"/>
    <x v="203"/>
    <x v="32"/>
    <x v="7"/>
    <n v="10"/>
    <s v="A+"/>
    <n v="3"/>
    <x v="4"/>
    <n v="1"/>
    <n v="1.3043478260869565"/>
  </r>
  <r>
    <s v="R20"/>
    <x v="203"/>
    <x v="33"/>
    <x v="30"/>
    <n v="0"/>
    <s v="F"/>
    <n v="0"/>
    <x v="4"/>
    <n v="0"/>
    <n v="0"/>
  </r>
  <r>
    <s v="R20"/>
    <x v="203"/>
    <x v="34"/>
    <x v="31"/>
    <n v="0"/>
    <s v="AB"/>
    <n v="0"/>
    <x v="4"/>
    <n v="0"/>
    <n v="0"/>
  </r>
  <r>
    <s v="R20"/>
    <x v="203"/>
    <x v="35"/>
    <x v="32"/>
    <n v="0"/>
    <s v="F"/>
    <n v="0"/>
    <x v="4"/>
    <n v="0"/>
    <n v="0"/>
  </r>
  <r>
    <s v="R20"/>
    <x v="204"/>
    <x v="0"/>
    <x v="0"/>
    <n v="8"/>
    <s v="B"/>
    <n v="3"/>
    <x v="4"/>
    <n v="1"/>
    <n v="1.0434782608695652"/>
  </r>
  <r>
    <s v="R20"/>
    <x v="204"/>
    <x v="29"/>
    <x v="27"/>
    <n v="8"/>
    <s v="B"/>
    <n v="3"/>
    <x v="4"/>
    <n v="1"/>
    <n v="1.0434782608695652"/>
  </r>
  <r>
    <s v="R20"/>
    <x v="204"/>
    <x v="30"/>
    <x v="28"/>
    <n v="8"/>
    <s v="B"/>
    <n v="3"/>
    <x v="4"/>
    <n v="1"/>
    <n v="1.0434782608695652"/>
  </r>
  <r>
    <s v="R20"/>
    <x v="204"/>
    <x v="31"/>
    <x v="29"/>
    <n v="10"/>
    <s v="A+"/>
    <n v="2"/>
    <x v="4"/>
    <n v="1"/>
    <n v="0.86956521739130432"/>
  </r>
  <r>
    <s v="R20"/>
    <x v="204"/>
    <x v="32"/>
    <x v="7"/>
    <n v="10"/>
    <s v="A+"/>
    <n v="3"/>
    <x v="4"/>
    <n v="1"/>
    <n v="1.3043478260869565"/>
  </r>
  <r>
    <s v="R20"/>
    <x v="204"/>
    <x v="33"/>
    <x v="30"/>
    <n v="8"/>
    <s v="B"/>
    <n v="3"/>
    <x v="4"/>
    <n v="1"/>
    <n v="1.0434782608695652"/>
  </r>
  <r>
    <s v="R20"/>
    <x v="204"/>
    <x v="34"/>
    <x v="31"/>
    <n v="7"/>
    <s v="C"/>
    <n v="3"/>
    <x v="4"/>
    <n v="1"/>
    <n v="0.91304347826086951"/>
  </r>
  <r>
    <s v="R20"/>
    <x v="204"/>
    <x v="35"/>
    <x v="32"/>
    <n v="8"/>
    <s v="B"/>
    <n v="3"/>
    <x v="4"/>
    <n v="1"/>
    <n v="1.0434782608695652"/>
  </r>
  <r>
    <s v="R20"/>
    <x v="205"/>
    <x v="0"/>
    <x v="0"/>
    <n v="8"/>
    <s v="B"/>
    <n v="3"/>
    <x v="4"/>
    <n v="1"/>
    <n v="1.0434782608695652"/>
  </r>
  <r>
    <s v="R20"/>
    <x v="205"/>
    <x v="29"/>
    <x v="27"/>
    <n v="7"/>
    <s v="C"/>
    <n v="3"/>
    <x v="4"/>
    <n v="1"/>
    <n v="0.91304347826086951"/>
  </r>
  <r>
    <s v="R20"/>
    <x v="205"/>
    <x v="30"/>
    <x v="28"/>
    <n v="8"/>
    <s v="B"/>
    <n v="3"/>
    <x v="4"/>
    <n v="1"/>
    <n v="1.0434782608695652"/>
  </r>
  <r>
    <s v="R20"/>
    <x v="205"/>
    <x v="31"/>
    <x v="29"/>
    <n v="10"/>
    <s v="A+"/>
    <n v="2"/>
    <x v="4"/>
    <n v="1"/>
    <n v="0.86956521739130432"/>
  </r>
  <r>
    <s v="R20"/>
    <x v="205"/>
    <x v="32"/>
    <x v="7"/>
    <n v="10"/>
    <s v="A+"/>
    <n v="3"/>
    <x v="4"/>
    <n v="1"/>
    <n v="1.3043478260869565"/>
  </r>
  <r>
    <s v="R20"/>
    <x v="205"/>
    <x v="33"/>
    <x v="30"/>
    <n v="5"/>
    <s v="E"/>
    <n v="3"/>
    <x v="4"/>
    <n v="1"/>
    <n v="0.65217391304347827"/>
  </r>
  <r>
    <s v="R20"/>
    <x v="205"/>
    <x v="34"/>
    <x v="31"/>
    <n v="7"/>
    <s v="C"/>
    <n v="3"/>
    <x v="4"/>
    <n v="1"/>
    <n v="0.91304347826086951"/>
  </r>
  <r>
    <s v="R20"/>
    <x v="205"/>
    <x v="35"/>
    <x v="32"/>
    <n v="6"/>
    <s v="D"/>
    <n v="3"/>
    <x v="4"/>
    <n v="1"/>
    <n v="0.78260869565217395"/>
  </r>
  <r>
    <s v="R20"/>
    <x v="206"/>
    <x v="0"/>
    <x v="0"/>
    <n v="8"/>
    <s v="B"/>
    <n v="3"/>
    <x v="4"/>
    <n v="1"/>
    <n v="1.0434782608695652"/>
  </r>
  <r>
    <s v="R20"/>
    <x v="206"/>
    <x v="29"/>
    <x v="27"/>
    <n v="7"/>
    <s v="C"/>
    <n v="3"/>
    <x v="4"/>
    <n v="1"/>
    <n v="0.91304347826086951"/>
  </r>
  <r>
    <s v="R20"/>
    <x v="206"/>
    <x v="30"/>
    <x v="28"/>
    <n v="10"/>
    <s v="A+"/>
    <n v="3"/>
    <x v="4"/>
    <n v="1"/>
    <n v="1.3043478260869565"/>
  </r>
  <r>
    <s v="R20"/>
    <x v="206"/>
    <x v="31"/>
    <x v="29"/>
    <n v="10"/>
    <s v="A+"/>
    <n v="2"/>
    <x v="4"/>
    <n v="1"/>
    <n v="0.86956521739130432"/>
  </r>
  <r>
    <s v="R20"/>
    <x v="206"/>
    <x v="32"/>
    <x v="7"/>
    <n v="10"/>
    <s v="A+"/>
    <n v="3"/>
    <x v="4"/>
    <n v="1"/>
    <n v="1.3043478260869565"/>
  </r>
  <r>
    <s v="R20"/>
    <x v="206"/>
    <x v="33"/>
    <x v="30"/>
    <n v="8"/>
    <s v="B"/>
    <n v="3"/>
    <x v="4"/>
    <n v="1"/>
    <n v="1.0434782608695652"/>
  </r>
  <r>
    <s v="R20"/>
    <x v="206"/>
    <x v="34"/>
    <x v="31"/>
    <n v="7"/>
    <s v="C"/>
    <n v="3"/>
    <x v="4"/>
    <n v="1"/>
    <n v="0.91304347826086951"/>
  </r>
  <r>
    <s v="R20"/>
    <x v="206"/>
    <x v="35"/>
    <x v="32"/>
    <n v="9"/>
    <s v="A"/>
    <n v="3"/>
    <x v="4"/>
    <n v="1"/>
    <n v="1.173913043478261"/>
  </r>
  <r>
    <s v="R20"/>
    <x v="207"/>
    <x v="0"/>
    <x v="0"/>
    <n v="7"/>
    <s v="C"/>
    <n v="3"/>
    <x v="4"/>
    <n v="1"/>
    <n v="0.91304347826086951"/>
  </r>
  <r>
    <s v="R20"/>
    <x v="207"/>
    <x v="29"/>
    <x v="27"/>
    <n v="8"/>
    <s v="B"/>
    <n v="3"/>
    <x v="4"/>
    <n v="1"/>
    <n v="1.0434782608695652"/>
  </r>
  <r>
    <s v="R20"/>
    <x v="207"/>
    <x v="30"/>
    <x v="28"/>
    <n v="5"/>
    <s v="E"/>
    <n v="3"/>
    <x v="4"/>
    <n v="1"/>
    <n v="0.65217391304347827"/>
  </r>
  <r>
    <s v="R20"/>
    <x v="207"/>
    <x v="31"/>
    <x v="29"/>
    <n v="10"/>
    <s v="A+"/>
    <n v="2"/>
    <x v="4"/>
    <n v="1"/>
    <n v="0.86956521739130432"/>
  </r>
  <r>
    <s v="R20"/>
    <x v="207"/>
    <x v="32"/>
    <x v="7"/>
    <n v="10"/>
    <s v="A+"/>
    <n v="3"/>
    <x v="4"/>
    <n v="1"/>
    <n v="1.3043478260869565"/>
  </r>
  <r>
    <s v="R20"/>
    <x v="207"/>
    <x v="33"/>
    <x v="30"/>
    <n v="5"/>
    <s v="E"/>
    <n v="3"/>
    <x v="4"/>
    <n v="1"/>
    <n v="0.65217391304347827"/>
  </r>
  <r>
    <s v="R20"/>
    <x v="207"/>
    <x v="34"/>
    <x v="31"/>
    <n v="7"/>
    <s v="C"/>
    <n v="3"/>
    <x v="4"/>
    <n v="1"/>
    <n v="0.91304347826086951"/>
  </r>
  <r>
    <s v="R20"/>
    <x v="207"/>
    <x v="35"/>
    <x v="32"/>
    <n v="6"/>
    <s v="D"/>
    <n v="3"/>
    <x v="4"/>
    <n v="1"/>
    <n v="0.78260869565217395"/>
  </r>
  <r>
    <s v="R20"/>
    <x v="208"/>
    <x v="0"/>
    <x v="0"/>
    <n v="6"/>
    <s v="D"/>
    <n v="3"/>
    <x v="4"/>
    <n v="1"/>
    <n v="0.78260869565217395"/>
  </r>
  <r>
    <s v="R20"/>
    <x v="208"/>
    <x v="29"/>
    <x v="27"/>
    <n v="7"/>
    <s v="C"/>
    <n v="3"/>
    <x v="4"/>
    <n v="1"/>
    <n v="0.91304347826086951"/>
  </r>
  <r>
    <s v="R20"/>
    <x v="208"/>
    <x v="30"/>
    <x v="28"/>
    <n v="8"/>
    <s v="B"/>
    <n v="3"/>
    <x v="4"/>
    <n v="1"/>
    <n v="1.0434782608695652"/>
  </r>
  <r>
    <s v="R20"/>
    <x v="208"/>
    <x v="31"/>
    <x v="29"/>
    <n v="10"/>
    <s v="A+"/>
    <n v="2"/>
    <x v="4"/>
    <n v="1"/>
    <n v="0.86956521739130432"/>
  </r>
  <r>
    <s v="R20"/>
    <x v="208"/>
    <x v="32"/>
    <x v="7"/>
    <n v="10"/>
    <s v="A+"/>
    <n v="3"/>
    <x v="4"/>
    <n v="1"/>
    <n v="1.3043478260869565"/>
  </r>
  <r>
    <s v="R20"/>
    <x v="208"/>
    <x v="33"/>
    <x v="30"/>
    <n v="6"/>
    <s v="D"/>
    <n v="3"/>
    <x v="4"/>
    <n v="1"/>
    <n v="0.78260869565217395"/>
  </r>
  <r>
    <s v="R20"/>
    <x v="208"/>
    <x v="34"/>
    <x v="31"/>
    <n v="7"/>
    <s v="C"/>
    <n v="3"/>
    <x v="4"/>
    <n v="1"/>
    <n v="0.91304347826086951"/>
  </r>
  <r>
    <s v="R20"/>
    <x v="208"/>
    <x v="35"/>
    <x v="32"/>
    <n v="8"/>
    <s v="B"/>
    <n v="3"/>
    <x v="4"/>
    <n v="1"/>
    <n v="1.0434782608695652"/>
  </r>
  <r>
    <s v="R20"/>
    <x v="209"/>
    <x v="0"/>
    <x v="0"/>
    <n v="9"/>
    <s v="A"/>
    <n v="3"/>
    <x v="4"/>
    <n v="1"/>
    <n v="1.173913043478261"/>
  </r>
  <r>
    <s v="R20"/>
    <x v="209"/>
    <x v="29"/>
    <x v="27"/>
    <n v="8"/>
    <s v="B"/>
    <n v="3"/>
    <x v="4"/>
    <n v="1"/>
    <n v="1.0434782608695652"/>
  </r>
  <r>
    <s v="R20"/>
    <x v="209"/>
    <x v="30"/>
    <x v="28"/>
    <n v="8"/>
    <s v="B"/>
    <n v="3"/>
    <x v="4"/>
    <n v="1"/>
    <n v="1.0434782608695652"/>
  </r>
  <r>
    <s v="R20"/>
    <x v="209"/>
    <x v="31"/>
    <x v="29"/>
    <n v="10"/>
    <s v="A+"/>
    <n v="2"/>
    <x v="4"/>
    <n v="1"/>
    <n v="0.86956521739130432"/>
  </r>
  <r>
    <s v="R20"/>
    <x v="209"/>
    <x v="32"/>
    <x v="7"/>
    <n v="10"/>
    <s v="A+"/>
    <n v="3"/>
    <x v="4"/>
    <n v="1"/>
    <n v="1.3043478260869565"/>
  </r>
  <r>
    <s v="R20"/>
    <x v="209"/>
    <x v="33"/>
    <x v="30"/>
    <n v="9"/>
    <s v="A"/>
    <n v="3"/>
    <x v="4"/>
    <n v="1"/>
    <n v="1.173913043478261"/>
  </r>
  <r>
    <s v="R20"/>
    <x v="209"/>
    <x v="34"/>
    <x v="31"/>
    <n v="10"/>
    <s v="A+"/>
    <n v="3"/>
    <x v="4"/>
    <n v="1"/>
    <n v="1.3043478260869565"/>
  </r>
  <r>
    <s v="R20"/>
    <x v="209"/>
    <x v="35"/>
    <x v="32"/>
    <n v="8"/>
    <s v="B"/>
    <n v="3"/>
    <x v="4"/>
    <n v="1"/>
    <n v="1.0434782608695652"/>
  </r>
  <r>
    <s v="R20"/>
    <x v="210"/>
    <x v="0"/>
    <x v="0"/>
    <n v="8"/>
    <s v="B"/>
    <n v="3"/>
    <x v="4"/>
    <n v="1"/>
    <n v="1.0434782608695652"/>
  </r>
  <r>
    <s v="R20"/>
    <x v="210"/>
    <x v="29"/>
    <x v="27"/>
    <n v="8"/>
    <s v="B"/>
    <n v="3"/>
    <x v="4"/>
    <n v="1"/>
    <n v="1.0434782608695652"/>
  </r>
  <r>
    <s v="R20"/>
    <x v="210"/>
    <x v="30"/>
    <x v="28"/>
    <n v="9"/>
    <s v="A"/>
    <n v="3"/>
    <x v="4"/>
    <n v="1"/>
    <n v="1.173913043478261"/>
  </r>
  <r>
    <s v="R20"/>
    <x v="210"/>
    <x v="31"/>
    <x v="29"/>
    <n v="10"/>
    <s v="A+"/>
    <n v="2"/>
    <x v="4"/>
    <n v="1"/>
    <n v="0.86956521739130432"/>
  </r>
  <r>
    <s v="R20"/>
    <x v="210"/>
    <x v="32"/>
    <x v="7"/>
    <n v="10"/>
    <s v="A+"/>
    <n v="3"/>
    <x v="4"/>
    <n v="1"/>
    <n v="1.3043478260869565"/>
  </r>
  <r>
    <s v="R20"/>
    <x v="210"/>
    <x v="33"/>
    <x v="30"/>
    <n v="6"/>
    <s v="D"/>
    <n v="3"/>
    <x v="4"/>
    <n v="1"/>
    <n v="0.78260869565217395"/>
  </r>
  <r>
    <s v="R20"/>
    <x v="210"/>
    <x v="34"/>
    <x v="31"/>
    <n v="7"/>
    <s v="C"/>
    <n v="3"/>
    <x v="4"/>
    <n v="1"/>
    <n v="0.91304347826086951"/>
  </r>
  <r>
    <s v="R20"/>
    <x v="210"/>
    <x v="35"/>
    <x v="32"/>
    <n v="9"/>
    <s v="A"/>
    <n v="3"/>
    <x v="4"/>
    <n v="1"/>
    <n v="1.173913043478261"/>
  </r>
  <r>
    <s v="R20"/>
    <x v="211"/>
    <x v="0"/>
    <x v="0"/>
    <n v="7"/>
    <s v="C"/>
    <n v="3"/>
    <x v="4"/>
    <n v="1"/>
    <n v="0.91304347826086951"/>
  </r>
  <r>
    <s v="R20"/>
    <x v="211"/>
    <x v="29"/>
    <x v="27"/>
    <n v="7"/>
    <s v="C"/>
    <n v="3"/>
    <x v="4"/>
    <n v="1"/>
    <n v="0.91304347826086951"/>
  </r>
  <r>
    <s v="R20"/>
    <x v="211"/>
    <x v="30"/>
    <x v="28"/>
    <n v="6"/>
    <s v="D"/>
    <n v="3"/>
    <x v="4"/>
    <n v="1"/>
    <n v="0.78260869565217395"/>
  </r>
  <r>
    <s v="R20"/>
    <x v="211"/>
    <x v="31"/>
    <x v="29"/>
    <n v="10"/>
    <s v="A+"/>
    <n v="2"/>
    <x v="4"/>
    <n v="1"/>
    <n v="0.86956521739130432"/>
  </r>
  <r>
    <s v="R20"/>
    <x v="211"/>
    <x v="32"/>
    <x v="7"/>
    <n v="10"/>
    <s v="A+"/>
    <n v="3"/>
    <x v="4"/>
    <n v="1"/>
    <n v="1.3043478260869565"/>
  </r>
  <r>
    <s v="R20"/>
    <x v="211"/>
    <x v="33"/>
    <x v="30"/>
    <n v="5"/>
    <s v="E"/>
    <n v="3"/>
    <x v="4"/>
    <n v="1"/>
    <n v="0.65217391304347827"/>
  </r>
  <r>
    <s v="R20"/>
    <x v="211"/>
    <x v="34"/>
    <x v="31"/>
    <n v="6"/>
    <s v="D"/>
    <n v="3"/>
    <x v="4"/>
    <n v="1"/>
    <n v="0.78260869565217395"/>
  </r>
  <r>
    <s v="R20"/>
    <x v="211"/>
    <x v="35"/>
    <x v="32"/>
    <n v="6"/>
    <s v="D"/>
    <n v="3"/>
    <x v="4"/>
    <n v="1"/>
    <n v="0.78260869565217395"/>
  </r>
  <r>
    <s v="R20"/>
    <x v="212"/>
    <x v="0"/>
    <x v="0"/>
    <n v="8"/>
    <s v="B"/>
    <n v="3"/>
    <x v="4"/>
    <n v="1"/>
    <n v="1.0434782608695652"/>
  </r>
  <r>
    <s v="R20"/>
    <x v="212"/>
    <x v="29"/>
    <x v="27"/>
    <n v="8"/>
    <s v="B"/>
    <n v="3"/>
    <x v="4"/>
    <n v="1"/>
    <n v="1.0434782608695652"/>
  </r>
  <r>
    <s v="R20"/>
    <x v="212"/>
    <x v="30"/>
    <x v="28"/>
    <n v="9"/>
    <s v="A"/>
    <n v="3"/>
    <x v="4"/>
    <n v="1"/>
    <n v="1.173913043478261"/>
  </r>
  <r>
    <s v="R20"/>
    <x v="212"/>
    <x v="31"/>
    <x v="29"/>
    <n v="10"/>
    <s v="A+"/>
    <n v="2"/>
    <x v="4"/>
    <n v="1"/>
    <n v="0.86956521739130432"/>
  </r>
  <r>
    <s v="R20"/>
    <x v="212"/>
    <x v="32"/>
    <x v="7"/>
    <n v="10"/>
    <s v="A+"/>
    <n v="3"/>
    <x v="4"/>
    <n v="1"/>
    <n v="1.3043478260869565"/>
  </r>
  <r>
    <s v="R20"/>
    <x v="212"/>
    <x v="33"/>
    <x v="30"/>
    <n v="8"/>
    <s v="B"/>
    <n v="3"/>
    <x v="4"/>
    <n v="1"/>
    <n v="1.0434782608695652"/>
  </r>
  <r>
    <s v="R20"/>
    <x v="212"/>
    <x v="34"/>
    <x v="31"/>
    <n v="7"/>
    <s v="C"/>
    <n v="3"/>
    <x v="4"/>
    <n v="1"/>
    <n v="0.91304347826086951"/>
  </r>
  <r>
    <s v="R20"/>
    <x v="212"/>
    <x v="35"/>
    <x v="32"/>
    <n v="8"/>
    <s v="B"/>
    <n v="3"/>
    <x v="4"/>
    <n v="1"/>
    <n v="1.0434782608695652"/>
  </r>
  <r>
    <s v="R20"/>
    <x v="213"/>
    <x v="0"/>
    <x v="0"/>
    <n v="7"/>
    <s v="C"/>
    <n v="3"/>
    <x v="4"/>
    <n v="1"/>
    <n v="0.91304347826086951"/>
  </r>
  <r>
    <s v="R20"/>
    <x v="213"/>
    <x v="29"/>
    <x v="27"/>
    <n v="6"/>
    <s v="D"/>
    <n v="3"/>
    <x v="4"/>
    <n v="1"/>
    <n v="0.78260869565217395"/>
  </r>
  <r>
    <s v="R20"/>
    <x v="213"/>
    <x v="30"/>
    <x v="28"/>
    <n v="8"/>
    <s v="B"/>
    <n v="3"/>
    <x v="4"/>
    <n v="1"/>
    <n v="1.0434782608695652"/>
  </r>
  <r>
    <s v="R20"/>
    <x v="213"/>
    <x v="31"/>
    <x v="29"/>
    <n v="10"/>
    <s v="A+"/>
    <n v="2"/>
    <x v="4"/>
    <n v="1"/>
    <n v="0.86956521739130432"/>
  </r>
  <r>
    <s v="R20"/>
    <x v="213"/>
    <x v="32"/>
    <x v="7"/>
    <n v="10"/>
    <s v="A+"/>
    <n v="3"/>
    <x v="4"/>
    <n v="1"/>
    <n v="1.3043478260869565"/>
  </r>
  <r>
    <s v="R20"/>
    <x v="213"/>
    <x v="33"/>
    <x v="30"/>
    <n v="7"/>
    <s v="C"/>
    <n v="3"/>
    <x v="4"/>
    <n v="1"/>
    <n v="0.91304347826086951"/>
  </r>
  <r>
    <s v="R20"/>
    <x v="213"/>
    <x v="34"/>
    <x v="31"/>
    <n v="0"/>
    <s v="F"/>
    <n v="0"/>
    <x v="4"/>
    <n v="0"/>
    <n v="0"/>
  </r>
  <r>
    <s v="R20"/>
    <x v="213"/>
    <x v="35"/>
    <x v="32"/>
    <n v="5"/>
    <s v="E"/>
    <n v="3"/>
    <x v="4"/>
    <n v="1"/>
    <n v="0.65217391304347827"/>
  </r>
  <r>
    <s v="R20"/>
    <x v="214"/>
    <x v="0"/>
    <x v="0"/>
    <n v="6"/>
    <s v="D"/>
    <n v="3"/>
    <x v="4"/>
    <n v="1"/>
    <n v="0.78260869565217395"/>
  </r>
  <r>
    <s v="R20"/>
    <x v="214"/>
    <x v="29"/>
    <x v="27"/>
    <n v="7"/>
    <s v="C"/>
    <n v="3"/>
    <x v="4"/>
    <n v="1"/>
    <n v="0.91304347826086951"/>
  </r>
  <r>
    <s v="R20"/>
    <x v="214"/>
    <x v="30"/>
    <x v="28"/>
    <n v="7"/>
    <s v="C"/>
    <n v="3"/>
    <x v="4"/>
    <n v="1"/>
    <n v="0.91304347826086951"/>
  </r>
  <r>
    <s v="R20"/>
    <x v="214"/>
    <x v="31"/>
    <x v="29"/>
    <n v="10"/>
    <s v="A+"/>
    <n v="2"/>
    <x v="4"/>
    <n v="1"/>
    <n v="0.86956521739130432"/>
  </r>
  <r>
    <s v="R20"/>
    <x v="214"/>
    <x v="32"/>
    <x v="7"/>
    <n v="10"/>
    <s v="A+"/>
    <n v="3"/>
    <x v="4"/>
    <n v="1"/>
    <n v="1.3043478260869565"/>
  </r>
  <r>
    <s v="R20"/>
    <x v="214"/>
    <x v="33"/>
    <x v="30"/>
    <n v="5"/>
    <s v="E"/>
    <n v="3"/>
    <x v="4"/>
    <n v="1"/>
    <n v="0.65217391304347827"/>
  </r>
  <r>
    <s v="R20"/>
    <x v="214"/>
    <x v="34"/>
    <x v="31"/>
    <n v="5"/>
    <s v="E"/>
    <n v="3"/>
    <x v="4"/>
    <n v="1"/>
    <n v="0.65217391304347827"/>
  </r>
  <r>
    <s v="R20"/>
    <x v="214"/>
    <x v="35"/>
    <x v="32"/>
    <n v="6"/>
    <s v="D"/>
    <n v="3"/>
    <x v="4"/>
    <n v="1"/>
    <n v="0.78260869565217395"/>
  </r>
  <r>
    <s v="R20"/>
    <x v="215"/>
    <x v="0"/>
    <x v="0"/>
    <n v="6"/>
    <s v="D"/>
    <n v="3"/>
    <x v="4"/>
    <n v="1"/>
    <n v="0.78260869565217395"/>
  </r>
  <r>
    <s v="R20"/>
    <x v="215"/>
    <x v="29"/>
    <x v="27"/>
    <n v="7"/>
    <s v="C"/>
    <n v="3"/>
    <x v="4"/>
    <n v="1"/>
    <n v="0.91304347826086951"/>
  </r>
  <r>
    <s v="R20"/>
    <x v="215"/>
    <x v="30"/>
    <x v="28"/>
    <n v="5"/>
    <s v="E"/>
    <n v="3"/>
    <x v="4"/>
    <n v="1"/>
    <n v="0.65217391304347827"/>
  </r>
  <r>
    <s v="R20"/>
    <x v="215"/>
    <x v="31"/>
    <x v="29"/>
    <n v="10"/>
    <s v="A+"/>
    <n v="2"/>
    <x v="4"/>
    <n v="1"/>
    <n v="0.86956521739130432"/>
  </r>
  <r>
    <s v="R20"/>
    <x v="215"/>
    <x v="32"/>
    <x v="7"/>
    <n v="10"/>
    <s v="A+"/>
    <n v="3"/>
    <x v="4"/>
    <n v="1"/>
    <n v="1.3043478260869565"/>
  </r>
  <r>
    <s v="R20"/>
    <x v="215"/>
    <x v="33"/>
    <x v="30"/>
    <n v="5"/>
    <s v="E"/>
    <n v="3"/>
    <x v="4"/>
    <n v="1"/>
    <n v="0.65217391304347827"/>
  </r>
  <r>
    <s v="R20"/>
    <x v="215"/>
    <x v="34"/>
    <x v="31"/>
    <n v="6"/>
    <s v="D"/>
    <n v="3"/>
    <x v="4"/>
    <n v="1"/>
    <n v="0.78260869565217395"/>
  </r>
  <r>
    <s v="R20"/>
    <x v="215"/>
    <x v="35"/>
    <x v="32"/>
    <n v="6"/>
    <s v="D"/>
    <n v="3"/>
    <x v="4"/>
    <n v="1"/>
    <n v="0.78260869565217395"/>
  </r>
  <r>
    <s v="R20"/>
    <x v="216"/>
    <x v="0"/>
    <x v="0"/>
    <n v="9"/>
    <s v="A"/>
    <n v="3"/>
    <x v="4"/>
    <n v="1"/>
    <n v="1.173913043478261"/>
  </r>
  <r>
    <s v="R20"/>
    <x v="216"/>
    <x v="29"/>
    <x v="27"/>
    <n v="7"/>
    <s v="C"/>
    <n v="3"/>
    <x v="4"/>
    <n v="1"/>
    <n v="0.91304347826086951"/>
  </r>
  <r>
    <s v="R20"/>
    <x v="216"/>
    <x v="30"/>
    <x v="28"/>
    <n v="8"/>
    <s v="B"/>
    <n v="3"/>
    <x v="4"/>
    <n v="1"/>
    <n v="1.0434782608695652"/>
  </r>
  <r>
    <s v="R20"/>
    <x v="216"/>
    <x v="31"/>
    <x v="29"/>
    <n v="10"/>
    <s v="A+"/>
    <n v="2"/>
    <x v="4"/>
    <n v="1"/>
    <n v="0.86956521739130432"/>
  </r>
  <r>
    <s v="R20"/>
    <x v="216"/>
    <x v="32"/>
    <x v="7"/>
    <n v="10"/>
    <s v="A+"/>
    <n v="3"/>
    <x v="4"/>
    <n v="1"/>
    <n v="1.3043478260869565"/>
  </r>
  <r>
    <s v="R20"/>
    <x v="216"/>
    <x v="33"/>
    <x v="30"/>
    <n v="5"/>
    <s v="E"/>
    <n v="3"/>
    <x v="4"/>
    <n v="1"/>
    <n v="0.65217391304347827"/>
  </r>
  <r>
    <s v="R20"/>
    <x v="216"/>
    <x v="34"/>
    <x v="31"/>
    <n v="8"/>
    <s v="B"/>
    <n v="3"/>
    <x v="4"/>
    <n v="1"/>
    <n v="1.0434782608695652"/>
  </r>
  <r>
    <s v="R20"/>
    <x v="216"/>
    <x v="35"/>
    <x v="32"/>
    <n v="7"/>
    <s v="C"/>
    <n v="3"/>
    <x v="4"/>
    <n v="1"/>
    <n v="0.91304347826086951"/>
  </r>
  <r>
    <s v="R20"/>
    <x v="217"/>
    <x v="0"/>
    <x v="0"/>
    <n v="8"/>
    <s v="B"/>
    <n v="3"/>
    <x v="4"/>
    <n v="1"/>
    <n v="1.0434782608695652"/>
  </r>
  <r>
    <s v="R20"/>
    <x v="217"/>
    <x v="29"/>
    <x v="27"/>
    <n v="8"/>
    <s v="B"/>
    <n v="3"/>
    <x v="4"/>
    <n v="1"/>
    <n v="1.0434782608695652"/>
  </r>
  <r>
    <s v="R20"/>
    <x v="217"/>
    <x v="30"/>
    <x v="28"/>
    <n v="7"/>
    <s v="C"/>
    <n v="3"/>
    <x v="4"/>
    <n v="1"/>
    <n v="0.91304347826086951"/>
  </r>
  <r>
    <s v="R20"/>
    <x v="217"/>
    <x v="31"/>
    <x v="29"/>
    <n v="10"/>
    <s v="A+"/>
    <n v="2"/>
    <x v="4"/>
    <n v="1"/>
    <n v="0.86956521739130432"/>
  </r>
  <r>
    <s v="R20"/>
    <x v="217"/>
    <x v="32"/>
    <x v="7"/>
    <n v="10"/>
    <s v="A+"/>
    <n v="3"/>
    <x v="4"/>
    <n v="1"/>
    <n v="1.3043478260869565"/>
  </r>
  <r>
    <s v="R20"/>
    <x v="217"/>
    <x v="33"/>
    <x v="30"/>
    <n v="6"/>
    <s v="D"/>
    <n v="3"/>
    <x v="4"/>
    <n v="1"/>
    <n v="0.78260869565217395"/>
  </r>
  <r>
    <s v="R20"/>
    <x v="217"/>
    <x v="34"/>
    <x v="31"/>
    <n v="6"/>
    <s v="D"/>
    <n v="3"/>
    <x v="4"/>
    <n v="1"/>
    <n v="0.78260869565217395"/>
  </r>
  <r>
    <s v="R20"/>
    <x v="217"/>
    <x v="35"/>
    <x v="32"/>
    <n v="7"/>
    <s v="C"/>
    <n v="3"/>
    <x v="4"/>
    <n v="1"/>
    <n v="0.91304347826086951"/>
  </r>
  <r>
    <s v="R20"/>
    <x v="218"/>
    <x v="0"/>
    <x v="0"/>
    <n v="7"/>
    <s v="C"/>
    <n v="3"/>
    <x v="4"/>
    <n v="1"/>
    <n v="0.91304347826086951"/>
  </r>
  <r>
    <s v="R20"/>
    <x v="218"/>
    <x v="29"/>
    <x v="27"/>
    <n v="7"/>
    <s v="C"/>
    <n v="3"/>
    <x v="4"/>
    <n v="1"/>
    <n v="0.91304347826086951"/>
  </r>
  <r>
    <s v="R20"/>
    <x v="218"/>
    <x v="30"/>
    <x v="28"/>
    <n v="9"/>
    <s v="A"/>
    <n v="3"/>
    <x v="4"/>
    <n v="1"/>
    <n v="1.173913043478261"/>
  </r>
  <r>
    <s v="R20"/>
    <x v="218"/>
    <x v="31"/>
    <x v="29"/>
    <n v="10"/>
    <s v="A+"/>
    <n v="2"/>
    <x v="4"/>
    <n v="1"/>
    <n v="0.86956521739130432"/>
  </r>
  <r>
    <s v="R20"/>
    <x v="218"/>
    <x v="32"/>
    <x v="7"/>
    <n v="10"/>
    <s v="A+"/>
    <n v="3"/>
    <x v="4"/>
    <n v="1"/>
    <n v="1.3043478260869565"/>
  </r>
  <r>
    <s v="R20"/>
    <x v="218"/>
    <x v="33"/>
    <x v="30"/>
    <n v="6"/>
    <s v="D"/>
    <n v="3"/>
    <x v="4"/>
    <n v="1"/>
    <n v="0.78260869565217395"/>
  </r>
  <r>
    <s v="R20"/>
    <x v="218"/>
    <x v="34"/>
    <x v="31"/>
    <n v="6"/>
    <s v="D"/>
    <n v="3"/>
    <x v="4"/>
    <n v="1"/>
    <n v="0.78260869565217395"/>
  </r>
  <r>
    <s v="R20"/>
    <x v="218"/>
    <x v="35"/>
    <x v="32"/>
    <n v="7"/>
    <s v="C"/>
    <n v="3"/>
    <x v="4"/>
    <n v="1"/>
    <n v="0.91304347826086951"/>
  </r>
  <r>
    <s v="R20"/>
    <x v="219"/>
    <x v="0"/>
    <x v="0"/>
    <n v="7"/>
    <s v="C"/>
    <n v="3"/>
    <x v="4"/>
    <n v="1"/>
    <n v="0.91304347826086951"/>
  </r>
  <r>
    <s v="R20"/>
    <x v="219"/>
    <x v="29"/>
    <x v="27"/>
    <n v="7"/>
    <s v="C"/>
    <n v="3"/>
    <x v="4"/>
    <n v="1"/>
    <n v="0.91304347826086951"/>
  </r>
  <r>
    <s v="R20"/>
    <x v="219"/>
    <x v="30"/>
    <x v="28"/>
    <n v="5"/>
    <s v="E"/>
    <n v="3"/>
    <x v="4"/>
    <n v="1"/>
    <n v="0.65217391304347827"/>
  </r>
  <r>
    <s v="R20"/>
    <x v="219"/>
    <x v="31"/>
    <x v="29"/>
    <n v="10"/>
    <s v="A+"/>
    <n v="2"/>
    <x v="4"/>
    <n v="1"/>
    <n v="0.86956521739130432"/>
  </r>
  <r>
    <s v="R20"/>
    <x v="219"/>
    <x v="32"/>
    <x v="7"/>
    <n v="10"/>
    <s v="A+"/>
    <n v="3"/>
    <x v="4"/>
    <n v="1"/>
    <n v="1.3043478260869565"/>
  </r>
  <r>
    <s v="R20"/>
    <x v="219"/>
    <x v="33"/>
    <x v="30"/>
    <n v="5"/>
    <s v="E"/>
    <n v="3"/>
    <x v="4"/>
    <n v="1"/>
    <n v="0.65217391304347827"/>
  </r>
  <r>
    <s v="R20"/>
    <x v="219"/>
    <x v="34"/>
    <x v="31"/>
    <n v="6"/>
    <s v="D"/>
    <n v="3"/>
    <x v="4"/>
    <n v="1"/>
    <n v="0.78260869565217395"/>
  </r>
  <r>
    <s v="R20"/>
    <x v="219"/>
    <x v="35"/>
    <x v="32"/>
    <n v="6"/>
    <s v="D"/>
    <n v="3"/>
    <x v="4"/>
    <n v="1"/>
    <n v="0.78260869565217395"/>
  </r>
  <r>
    <s v="R20"/>
    <x v="220"/>
    <x v="0"/>
    <x v="0"/>
    <n v="0"/>
    <s v="AB"/>
    <n v="0"/>
    <x v="4"/>
    <n v="0"/>
    <n v="0"/>
  </r>
  <r>
    <s v="R20"/>
    <x v="220"/>
    <x v="29"/>
    <x v="27"/>
    <n v="0"/>
    <s v="AB"/>
    <n v="0"/>
    <x v="4"/>
    <n v="0"/>
    <n v="0"/>
  </r>
  <r>
    <s v="R20"/>
    <x v="220"/>
    <x v="30"/>
    <x v="28"/>
    <n v="0"/>
    <s v="AB"/>
    <n v="0"/>
    <x v="4"/>
    <n v="0"/>
    <n v="0"/>
  </r>
  <r>
    <s v="R20"/>
    <x v="220"/>
    <x v="31"/>
    <x v="29"/>
    <n v="10"/>
    <s v="A+"/>
    <n v="2"/>
    <x v="4"/>
    <n v="1"/>
    <n v="0.86956521739130432"/>
  </r>
  <r>
    <s v="R20"/>
    <x v="220"/>
    <x v="32"/>
    <x v="7"/>
    <n v="10"/>
    <s v="A+"/>
    <n v="3"/>
    <x v="4"/>
    <n v="1"/>
    <n v="1.3043478260869565"/>
  </r>
  <r>
    <s v="R20"/>
    <x v="220"/>
    <x v="33"/>
    <x v="30"/>
    <n v="0"/>
    <s v="AB"/>
    <n v="0"/>
    <x v="4"/>
    <n v="0"/>
    <n v="0"/>
  </r>
  <r>
    <s v="R20"/>
    <x v="220"/>
    <x v="34"/>
    <x v="31"/>
    <n v="0"/>
    <s v="AB"/>
    <n v="0"/>
    <x v="4"/>
    <n v="0"/>
    <n v="0"/>
  </r>
  <r>
    <s v="R20"/>
    <x v="220"/>
    <x v="35"/>
    <x v="32"/>
    <n v="0"/>
    <s v="AB"/>
    <n v="0"/>
    <x v="4"/>
    <n v="0"/>
    <n v="0"/>
  </r>
  <r>
    <s v="R20"/>
    <x v="221"/>
    <x v="0"/>
    <x v="0"/>
    <n v="8"/>
    <s v="B"/>
    <n v="3"/>
    <x v="4"/>
    <n v="1"/>
    <n v="1.0434782608695652"/>
  </r>
  <r>
    <s v="R20"/>
    <x v="221"/>
    <x v="29"/>
    <x v="27"/>
    <n v="7"/>
    <s v="C"/>
    <n v="3"/>
    <x v="4"/>
    <n v="1"/>
    <n v="0.91304347826086951"/>
  </r>
  <r>
    <s v="R20"/>
    <x v="221"/>
    <x v="30"/>
    <x v="28"/>
    <n v="5"/>
    <s v="E"/>
    <n v="3"/>
    <x v="4"/>
    <n v="1"/>
    <n v="0.65217391304347827"/>
  </r>
  <r>
    <s v="R20"/>
    <x v="221"/>
    <x v="31"/>
    <x v="29"/>
    <n v="10"/>
    <s v="A+"/>
    <n v="2"/>
    <x v="4"/>
    <n v="1"/>
    <n v="0.86956521739130432"/>
  </r>
  <r>
    <s v="R20"/>
    <x v="221"/>
    <x v="32"/>
    <x v="7"/>
    <n v="10"/>
    <s v="A+"/>
    <n v="3"/>
    <x v="4"/>
    <n v="1"/>
    <n v="1.3043478260869565"/>
  </r>
  <r>
    <s v="R20"/>
    <x v="221"/>
    <x v="33"/>
    <x v="30"/>
    <n v="7"/>
    <s v="C"/>
    <n v="3"/>
    <x v="4"/>
    <n v="1"/>
    <n v="0.91304347826086951"/>
  </r>
  <r>
    <s v="R20"/>
    <x v="221"/>
    <x v="34"/>
    <x v="31"/>
    <n v="0"/>
    <s v="F"/>
    <n v="0"/>
    <x v="4"/>
    <n v="0"/>
    <n v="0"/>
  </r>
  <r>
    <s v="R20"/>
    <x v="221"/>
    <x v="35"/>
    <x v="32"/>
    <n v="7"/>
    <s v="C"/>
    <n v="3"/>
    <x v="4"/>
    <n v="1"/>
    <n v="0.91304347826086951"/>
  </r>
  <r>
    <s v="R20"/>
    <x v="222"/>
    <x v="0"/>
    <x v="0"/>
    <n v="7"/>
    <s v="C"/>
    <n v="3"/>
    <x v="4"/>
    <n v="1"/>
    <n v="0.91304347826086951"/>
  </r>
  <r>
    <s v="R20"/>
    <x v="222"/>
    <x v="29"/>
    <x v="27"/>
    <n v="8"/>
    <s v="B"/>
    <n v="3"/>
    <x v="4"/>
    <n v="1"/>
    <n v="1.0434782608695652"/>
  </r>
  <r>
    <s v="R20"/>
    <x v="222"/>
    <x v="30"/>
    <x v="28"/>
    <n v="10"/>
    <s v="A+"/>
    <n v="3"/>
    <x v="4"/>
    <n v="1"/>
    <n v="1.3043478260869565"/>
  </r>
  <r>
    <s v="R20"/>
    <x v="222"/>
    <x v="31"/>
    <x v="29"/>
    <n v="10"/>
    <s v="A+"/>
    <n v="2"/>
    <x v="4"/>
    <n v="1"/>
    <n v="0.86956521739130432"/>
  </r>
  <r>
    <s v="R20"/>
    <x v="222"/>
    <x v="32"/>
    <x v="7"/>
    <n v="10"/>
    <s v="A+"/>
    <n v="3"/>
    <x v="4"/>
    <n v="1"/>
    <n v="1.3043478260869565"/>
  </r>
  <r>
    <s v="R20"/>
    <x v="222"/>
    <x v="33"/>
    <x v="30"/>
    <n v="6"/>
    <s v="D"/>
    <n v="3"/>
    <x v="4"/>
    <n v="1"/>
    <n v="0.78260869565217395"/>
  </r>
  <r>
    <s v="R20"/>
    <x v="222"/>
    <x v="34"/>
    <x v="31"/>
    <n v="6"/>
    <s v="D"/>
    <n v="3"/>
    <x v="4"/>
    <n v="1"/>
    <n v="0.78260869565217395"/>
  </r>
  <r>
    <s v="R20"/>
    <x v="222"/>
    <x v="35"/>
    <x v="32"/>
    <n v="7"/>
    <s v="C"/>
    <n v="3"/>
    <x v="4"/>
    <n v="1"/>
    <n v="0.91304347826086951"/>
  </r>
  <r>
    <s v="R20"/>
    <x v="223"/>
    <x v="0"/>
    <x v="0"/>
    <n v="0"/>
    <s v="F"/>
    <n v="0"/>
    <x v="4"/>
    <n v="0"/>
    <n v="0"/>
  </r>
  <r>
    <s v="R20"/>
    <x v="223"/>
    <x v="29"/>
    <x v="27"/>
    <n v="0"/>
    <s v="AB"/>
    <n v="0"/>
    <x v="4"/>
    <n v="0"/>
    <n v="0"/>
  </r>
  <r>
    <s v="R20"/>
    <x v="223"/>
    <x v="30"/>
    <x v="28"/>
    <n v="0"/>
    <s v="F"/>
    <n v="0"/>
    <x v="4"/>
    <n v="0"/>
    <n v="0"/>
  </r>
  <r>
    <s v="R20"/>
    <x v="223"/>
    <x v="31"/>
    <x v="29"/>
    <n v="10"/>
    <s v="A+"/>
    <n v="2"/>
    <x v="4"/>
    <n v="1"/>
    <n v="0.86956521739130432"/>
  </r>
  <r>
    <s v="R20"/>
    <x v="223"/>
    <x v="32"/>
    <x v="7"/>
    <n v="10"/>
    <s v="A+"/>
    <n v="3"/>
    <x v="4"/>
    <n v="1"/>
    <n v="1.3043478260869565"/>
  </r>
  <r>
    <s v="R20"/>
    <x v="223"/>
    <x v="33"/>
    <x v="30"/>
    <n v="5"/>
    <s v="E"/>
    <n v="3"/>
    <x v="4"/>
    <n v="1"/>
    <n v="0.65217391304347827"/>
  </r>
  <r>
    <s v="R20"/>
    <x v="223"/>
    <x v="34"/>
    <x v="31"/>
    <n v="0"/>
    <s v="F"/>
    <n v="0"/>
    <x v="4"/>
    <n v="0"/>
    <n v="0"/>
  </r>
  <r>
    <s v="R20"/>
    <x v="223"/>
    <x v="35"/>
    <x v="32"/>
    <n v="0"/>
    <s v="AB"/>
    <n v="0"/>
    <x v="4"/>
    <n v="0"/>
    <n v="0"/>
  </r>
  <r>
    <s v="R20"/>
    <x v="224"/>
    <x v="0"/>
    <x v="0"/>
    <n v="8"/>
    <s v="B"/>
    <n v="3"/>
    <x v="4"/>
    <n v="1"/>
    <n v="1.0434782608695652"/>
  </r>
  <r>
    <s v="R20"/>
    <x v="224"/>
    <x v="29"/>
    <x v="27"/>
    <n v="7"/>
    <s v="C"/>
    <n v="3"/>
    <x v="4"/>
    <n v="1"/>
    <n v="0.91304347826086951"/>
  </r>
  <r>
    <s v="R20"/>
    <x v="224"/>
    <x v="30"/>
    <x v="28"/>
    <n v="8"/>
    <s v="B"/>
    <n v="3"/>
    <x v="4"/>
    <n v="1"/>
    <n v="1.0434782608695652"/>
  </r>
  <r>
    <s v="R20"/>
    <x v="224"/>
    <x v="31"/>
    <x v="29"/>
    <n v="10"/>
    <s v="A+"/>
    <n v="2"/>
    <x v="4"/>
    <n v="1"/>
    <n v="0.86956521739130432"/>
  </r>
  <r>
    <s v="R20"/>
    <x v="224"/>
    <x v="32"/>
    <x v="7"/>
    <n v="10"/>
    <s v="A+"/>
    <n v="3"/>
    <x v="4"/>
    <n v="1"/>
    <n v="1.3043478260869565"/>
  </r>
  <r>
    <s v="R20"/>
    <x v="224"/>
    <x v="33"/>
    <x v="30"/>
    <n v="7"/>
    <s v="C"/>
    <n v="3"/>
    <x v="4"/>
    <n v="1"/>
    <n v="0.91304347826086951"/>
  </r>
  <r>
    <s v="R20"/>
    <x v="224"/>
    <x v="34"/>
    <x v="31"/>
    <n v="7"/>
    <s v="C"/>
    <n v="3"/>
    <x v="4"/>
    <n v="1"/>
    <n v="0.91304347826086951"/>
  </r>
  <r>
    <s v="R20"/>
    <x v="224"/>
    <x v="35"/>
    <x v="32"/>
    <n v="8"/>
    <s v="B"/>
    <n v="3"/>
    <x v="4"/>
    <n v="1"/>
    <n v="1.0434782608695652"/>
  </r>
  <r>
    <s v="R20"/>
    <x v="225"/>
    <x v="0"/>
    <x v="0"/>
    <n v="10"/>
    <s v="A+"/>
    <n v="3"/>
    <x v="4"/>
    <n v="1"/>
    <n v="1.3043478260869565"/>
  </r>
  <r>
    <s v="R20"/>
    <x v="225"/>
    <x v="29"/>
    <x v="27"/>
    <n v="9"/>
    <s v="A"/>
    <n v="3"/>
    <x v="4"/>
    <n v="1"/>
    <n v="1.173913043478261"/>
  </r>
  <r>
    <s v="R20"/>
    <x v="225"/>
    <x v="30"/>
    <x v="28"/>
    <n v="9"/>
    <s v="A"/>
    <n v="3"/>
    <x v="4"/>
    <n v="1"/>
    <n v="1.173913043478261"/>
  </r>
  <r>
    <s v="R20"/>
    <x v="225"/>
    <x v="31"/>
    <x v="29"/>
    <n v="10"/>
    <s v="A+"/>
    <n v="2"/>
    <x v="4"/>
    <n v="1"/>
    <n v="0.86956521739130432"/>
  </r>
  <r>
    <s v="R20"/>
    <x v="225"/>
    <x v="32"/>
    <x v="7"/>
    <n v="10"/>
    <s v="A+"/>
    <n v="3"/>
    <x v="4"/>
    <n v="1"/>
    <n v="1.3043478260869565"/>
  </r>
  <r>
    <s v="R20"/>
    <x v="225"/>
    <x v="33"/>
    <x v="30"/>
    <n v="7"/>
    <s v="C"/>
    <n v="3"/>
    <x v="4"/>
    <n v="1"/>
    <n v="0.91304347826086951"/>
  </r>
  <r>
    <s v="R20"/>
    <x v="225"/>
    <x v="34"/>
    <x v="31"/>
    <n v="7"/>
    <s v="C"/>
    <n v="3"/>
    <x v="4"/>
    <n v="1"/>
    <n v="0.91304347826086951"/>
  </r>
  <r>
    <s v="R20"/>
    <x v="225"/>
    <x v="35"/>
    <x v="32"/>
    <n v="7"/>
    <s v="C"/>
    <n v="3"/>
    <x v="4"/>
    <n v="1"/>
    <n v="0.91304347826086951"/>
  </r>
  <r>
    <s v="R20"/>
    <x v="226"/>
    <x v="0"/>
    <x v="0"/>
    <n v="8"/>
    <s v="B"/>
    <n v="3"/>
    <x v="4"/>
    <n v="1"/>
    <n v="1.0434782608695652"/>
  </r>
  <r>
    <s v="R20"/>
    <x v="226"/>
    <x v="29"/>
    <x v="27"/>
    <n v="8"/>
    <s v="B"/>
    <n v="3"/>
    <x v="4"/>
    <n v="1"/>
    <n v="1.0434782608695652"/>
  </r>
  <r>
    <s v="R20"/>
    <x v="226"/>
    <x v="30"/>
    <x v="28"/>
    <n v="9"/>
    <s v="A"/>
    <n v="3"/>
    <x v="4"/>
    <n v="1"/>
    <n v="1.173913043478261"/>
  </r>
  <r>
    <s v="R20"/>
    <x v="226"/>
    <x v="31"/>
    <x v="29"/>
    <n v="10"/>
    <s v="A+"/>
    <n v="2"/>
    <x v="4"/>
    <n v="1"/>
    <n v="0.86956521739130432"/>
  </r>
  <r>
    <s v="R20"/>
    <x v="226"/>
    <x v="32"/>
    <x v="7"/>
    <n v="10"/>
    <s v="A+"/>
    <n v="3"/>
    <x v="4"/>
    <n v="1"/>
    <n v="1.3043478260869565"/>
  </r>
  <r>
    <s v="R20"/>
    <x v="226"/>
    <x v="33"/>
    <x v="30"/>
    <n v="5"/>
    <s v="E"/>
    <n v="3"/>
    <x v="4"/>
    <n v="1"/>
    <n v="0.65217391304347827"/>
  </r>
  <r>
    <s v="R20"/>
    <x v="226"/>
    <x v="34"/>
    <x v="31"/>
    <n v="6"/>
    <s v="D"/>
    <n v="3"/>
    <x v="4"/>
    <n v="1"/>
    <n v="0.78260869565217395"/>
  </r>
  <r>
    <s v="R20"/>
    <x v="226"/>
    <x v="35"/>
    <x v="32"/>
    <n v="8"/>
    <s v="B"/>
    <n v="3"/>
    <x v="4"/>
    <n v="1"/>
    <n v="1.0434782608695652"/>
  </r>
  <r>
    <s v="R20"/>
    <x v="227"/>
    <x v="0"/>
    <x v="0"/>
    <n v="7"/>
    <s v="C"/>
    <n v="3"/>
    <x v="4"/>
    <n v="1"/>
    <n v="0.91304347826086951"/>
  </r>
  <r>
    <s v="R20"/>
    <x v="227"/>
    <x v="29"/>
    <x v="27"/>
    <n v="8"/>
    <s v="B"/>
    <n v="3"/>
    <x v="4"/>
    <n v="1"/>
    <n v="1.0434782608695652"/>
  </r>
  <r>
    <s v="R20"/>
    <x v="227"/>
    <x v="30"/>
    <x v="28"/>
    <n v="5"/>
    <s v="E"/>
    <n v="3"/>
    <x v="4"/>
    <n v="1"/>
    <n v="0.65217391304347827"/>
  </r>
  <r>
    <s v="R20"/>
    <x v="227"/>
    <x v="31"/>
    <x v="29"/>
    <n v="10"/>
    <s v="A+"/>
    <n v="2"/>
    <x v="4"/>
    <n v="1"/>
    <n v="0.86956521739130432"/>
  </r>
  <r>
    <s v="R20"/>
    <x v="227"/>
    <x v="32"/>
    <x v="7"/>
    <n v="10"/>
    <s v="A+"/>
    <n v="3"/>
    <x v="4"/>
    <n v="1"/>
    <n v="1.3043478260869565"/>
  </r>
  <r>
    <s v="R20"/>
    <x v="227"/>
    <x v="33"/>
    <x v="30"/>
    <n v="6"/>
    <s v="D"/>
    <n v="3"/>
    <x v="4"/>
    <n v="1"/>
    <n v="0.78260869565217395"/>
  </r>
  <r>
    <s v="R20"/>
    <x v="227"/>
    <x v="34"/>
    <x v="31"/>
    <n v="6"/>
    <s v="D"/>
    <n v="3"/>
    <x v="4"/>
    <n v="1"/>
    <n v="0.78260869565217395"/>
  </r>
  <r>
    <s v="R20"/>
    <x v="227"/>
    <x v="35"/>
    <x v="32"/>
    <n v="7"/>
    <s v="C"/>
    <n v="3"/>
    <x v="4"/>
    <n v="1"/>
    <n v="0.91304347826086951"/>
  </r>
  <r>
    <s v="R20"/>
    <x v="228"/>
    <x v="0"/>
    <x v="0"/>
    <n v="8"/>
    <s v="B"/>
    <n v="3"/>
    <x v="4"/>
    <n v="1"/>
    <n v="1.0434782608695652"/>
  </r>
  <r>
    <s v="R20"/>
    <x v="228"/>
    <x v="29"/>
    <x v="27"/>
    <n v="7"/>
    <s v="C"/>
    <n v="3"/>
    <x v="4"/>
    <n v="1"/>
    <n v="0.91304347826086951"/>
  </r>
  <r>
    <s v="R20"/>
    <x v="228"/>
    <x v="30"/>
    <x v="28"/>
    <n v="7"/>
    <s v="C"/>
    <n v="3"/>
    <x v="4"/>
    <n v="1"/>
    <n v="0.91304347826086951"/>
  </r>
  <r>
    <s v="R20"/>
    <x v="228"/>
    <x v="31"/>
    <x v="29"/>
    <n v="10"/>
    <s v="A+"/>
    <n v="2"/>
    <x v="4"/>
    <n v="1"/>
    <n v="0.86956521739130432"/>
  </r>
  <r>
    <s v="R20"/>
    <x v="228"/>
    <x v="32"/>
    <x v="7"/>
    <n v="10"/>
    <s v="A+"/>
    <n v="3"/>
    <x v="4"/>
    <n v="1"/>
    <n v="1.3043478260869565"/>
  </r>
  <r>
    <s v="R20"/>
    <x v="228"/>
    <x v="33"/>
    <x v="30"/>
    <n v="5"/>
    <s v="E"/>
    <n v="3"/>
    <x v="4"/>
    <n v="1"/>
    <n v="0.65217391304347827"/>
  </r>
  <r>
    <s v="R20"/>
    <x v="228"/>
    <x v="34"/>
    <x v="31"/>
    <n v="7"/>
    <s v="C"/>
    <n v="3"/>
    <x v="4"/>
    <n v="1"/>
    <n v="0.91304347826086951"/>
  </r>
  <r>
    <s v="R20"/>
    <x v="228"/>
    <x v="35"/>
    <x v="32"/>
    <n v="7"/>
    <s v="C"/>
    <n v="3"/>
    <x v="4"/>
    <n v="1"/>
    <n v="0.91304347826086951"/>
  </r>
  <r>
    <s v="R20"/>
    <x v="229"/>
    <x v="0"/>
    <x v="0"/>
    <n v="9"/>
    <s v="A"/>
    <n v="3"/>
    <x v="4"/>
    <n v="1"/>
    <n v="1.173913043478261"/>
  </r>
  <r>
    <s v="R20"/>
    <x v="229"/>
    <x v="29"/>
    <x v="27"/>
    <n v="8"/>
    <s v="B"/>
    <n v="3"/>
    <x v="4"/>
    <n v="1"/>
    <n v="1.0434782608695652"/>
  </r>
  <r>
    <s v="R20"/>
    <x v="229"/>
    <x v="30"/>
    <x v="28"/>
    <n v="8"/>
    <s v="B"/>
    <n v="3"/>
    <x v="4"/>
    <n v="1"/>
    <n v="1.0434782608695652"/>
  </r>
  <r>
    <s v="R20"/>
    <x v="229"/>
    <x v="31"/>
    <x v="29"/>
    <n v="10"/>
    <s v="A+"/>
    <n v="2"/>
    <x v="4"/>
    <n v="1"/>
    <n v="0.86956521739130432"/>
  </r>
  <r>
    <s v="R20"/>
    <x v="229"/>
    <x v="32"/>
    <x v="7"/>
    <n v="10"/>
    <s v="A+"/>
    <n v="3"/>
    <x v="4"/>
    <n v="1"/>
    <n v="1.3043478260869565"/>
  </r>
  <r>
    <s v="R20"/>
    <x v="229"/>
    <x v="33"/>
    <x v="30"/>
    <n v="6"/>
    <s v="D"/>
    <n v="3"/>
    <x v="4"/>
    <n v="1"/>
    <n v="0.78260869565217395"/>
  </r>
  <r>
    <s v="R20"/>
    <x v="229"/>
    <x v="34"/>
    <x v="31"/>
    <n v="5"/>
    <s v="E"/>
    <n v="3"/>
    <x v="4"/>
    <n v="1"/>
    <n v="0.65217391304347827"/>
  </r>
  <r>
    <s v="R20"/>
    <x v="229"/>
    <x v="35"/>
    <x v="32"/>
    <n v="7"/>
    <s v="C"/>
    <n v="3"/>
    <x v="4"/>
    <n v="1"/>
    <n v="0.91304347826086951"/>
  </r>
  <r>
    <s v="R20"/>
    <x v="230"/>
    <x v="0"/>
    <x v="0"/>
    <n v="8"/>
    <s v="B"/>
    <n v="3"/>
    <x v="4"/>
    <n v="1"/>
    <n v="1.0434782608695652"/>
  </r>
  <r>
    <s v="R20"/>
    <x v="230"/>
    <x v="29"/>
    <x v="27"/>
    <n v="8"/>
    <s v="B"/>
    <n v="3"/>
    <x v="4"/>
    <n v="1"/>
    <n v="1.0434782608695652"/>
  </r>
  <r>
    <s v="R20"/>
    <x v="230"/>
    <x v="30"/>
    <x v="28"/>
    <n v="0"/>
    <s v="F"/>
    <n v="0"/>
    <x v="4"/>
    <n v="0"/>
    <n v="0"/>
  </r>
  <r>
    <s v="R20"/>
    <x v="230"/>
    <x v="31"/>
    <x v="29"/>
    <n v="10"/>
    <s v="A+"/>
    <n v="2"/>
    <x v="4"/>
    <n v="1"/>
    <n v="0.86956521739130432"/>
  </r>
  <r>
    <s v="R20"/>
    <x v="230"/>
    <x v="32"/>
    <x v="7"/>
    <n v="10"/>
    <s v="A+"/>
    <n v="3"/>
    <x v="4"/>
    <n v="1"/>
    <n v="1.3043478260869565"/>
  </r>
  <r>
    <s v="R20"/>
    <x v="230"/>
    <x v="33"/>
    <x v="30"/>
    <n v="6"/>
    <s v="D"/>
    <n v="3"/>
    <x v="4"/>
    <n v="1"/>
    <n v="0.78260869565217395"/>
  </r>
  <r>
    <s v="R20"/>
    <x v="230"/>
    <x v="34"/>
    <x v="31"/>
    <n v="6"/>
    <s v="D"/>
    <n v="3"/>
    <x v="4"/>
    <n v="1"/>
    <n v="0.78260869565217395"/>
  </r>
  <r>
    <s v="R20"/>
    <x v="230"/>
    <x v="35"/>
    <x v="32"/>
    <n v="7"/>
    <s v="C"/>
    <n v="3"/>
    <x v="4"/>
    <n v="1"/>
    <n v="0.91304347826086951"/>
  </r>
  <r>
    <s v="R20"/>
    <x v="231"/>
    <x v="0"/>
    <x v="0"/>
    <n v="8"/>
    <s v="B"/>
    <n v="3"/>
    <x v="4"/>
    <n v="1"/>
    <n v="1.0434782608695652"/>
  </r>
  <r>
    <s v="R20"/>
    <x v="231"/>
    <x v="29"/>
    <x v="27"/>
    <n v="6"/>
    <s v="D"/>
    <n v="3"/>
    <x v="4"/>
    <n v="1"/>
    <n v="0.78260869565217395"/>
  </r>
  <r>
    <s v="R20"/>
    <x v="231"/>
    <x v="30"/>
    <x v="28"/>
    <n v="5"/>
    <s v="E"/>
    <n v="3"/>
    <x v="4"/>
    <n v="1"/>
    <n v="0.65217391304347827"/>
  </r>
  <r>
    <s v="R20"/>
    <x v="231"/>
    <x v="31"/>
    <x v="29"/>
    <n v="10"/>
    <s v="A+"/>
    <n v="2"/>
    <x v="4"/>
    <n v="1"/>
    <n v="0.86956521739130432"/>
  </r>
  <r>
    <s v="R20"/>
    <x v="231"/>
    <x v="32"/>
    <x v="7"/>
    <n v="10"/>
    <s v="A+"/>
    <n v="3"/>
    <x v="4"/>
    <n v="1"/>
    <n v="1.3043478260869565"/>
  </r>
  <r>
    <s v="R20"/>
    <x v="231"/>
    <x v="33"/>
    <x v="30"/>
    <n v="8"/>
    <s v="B"/>
    <n v="3"/>
    <x v="4"/>
    <n v="1"/>
    <n v="1.0434782608695652"/>
  </r>
  <r>
    <s v="R20"/>
    <x v="231"/>
    <x v="34"/>
    <x v="31"/>
    <n v="7"/>
    <s v="C"/>
    <n v="3"/>
    <x v="4"/>
    <n v="1"/>
    <n v="0.91304347826086951"/>
  </r>
  <r>
    <s v="R20"/>
    <x v="231"/>
    <x v="35"/>
    <x v="32"/>
    <n v="7"/>
    <s v="C"/>
    <n v="3"/>
    <x v="4"/>
    <n v="1"/>
    <n v="0.91304347826086951"/>
  </r>
  <r>
    <s v="R20"/>
    <x v="232"/>
    <x v="0"/>
    <x v="0"/>
    <n v="8"/>
    <s v="B"/>
    <n v="3"/>
    <x v="4"/>
    <n v="1"/>
    <n v="1.0434782608695652"/>
  </r>
  <r>
    <s v="R20"/>
    <x v="232"/>
    <x v="29"/>
    <x v="27"/>
    <n v="7"/>
    <s v="C"/>
    <n v="3"/>
    <x v="4"/>
    <n v="1"/>
    <n v="0.91304347826086951"/>
  </r>
  <r>
    <s v="R20"/>
    <x v="232"/>
    <x v="30"/>
    <x v="28"/>
    <n v="7"/>
    <s v="C"/>
    <n v="3"/>
    <x v="4"/>
    <n v="1"/>
    <n v="0.91304347826086951"/>
  </r>
  <r>
    <s v="R20"/>
    <x v="232"/>
    <x v="31"/>
    <x v="29"/>
    <n v="10"/>
    <s v="A+"/>
    <n v="2"/>
    <x v="4"/>
    <n v="1"/>
    <n v="0.86956521739130432"/>
  </r>
  <r>
    <s v="R20"/>
    <x v="232"/>
    <x v="32"/>
    <x v="7"/>
    <n v="10"/>
    <s v="A+"/>
    <n v="3"/>
    <x v="4"/>
    <n v="1"/>
    <n v="1.3043478260869565"/>
  </r>
  <r>
    <s v="R20"/>
    <x v="232"/>
    <x v="33"/>
    <x v="30"/>
    <n v="5"/>
    <s v="E"/>
    <n v="3"/>
    <x v="4"/>
    <n v="1"/>
    <n v="0.65217391304347827"/>
  </r>
  <r>
    <s v="R20"/>
    <x v="232"/>
    <x v="34"/>
    <x v="31"/>
    <n v="6"/>
    <s v="D"/>
    <n v="3"/>
    <x v="4"/>
    <n v="1"/>
    <n v="0.78260869565217395"/>
  </r>
  <r>
    <s v="R20"/>
    <x v="232"/>
    <x v="35"/>
    <x v="32"/>
    <n v="8"/>
    <s v="B"/>
    <n v="3"/>
    <x v="4"/>
    <n v="1"/>
    <n v="1.0434782608695652"/>
  </r>
  <r>
    <s v="R20"/>
    <x v="233"/>
    <x v="0"/>
    <x v="0"/>
    <n v="8"/>
    <s v="B"/>
    <n v="3"/>
    <x v="4"/>
    <n v="1"/>
    <n v="1.0434782608695652"/>
  </r>
  <r>
    <s v="R20"/>
    <x v="233"/>
    <x v="29"/>
    <x v="27"/>
    <n v="7"/>
    <s v="C"/>
    <n v="3"/>
    <x v="4"/>
    <n v="1"/>
    <n v="0.91304347826086951"/>
  </r>
  <r>
    <s v="R20"/>
    <x v="233"/>
    <x v="30"/>
    <x v="28"/>
    <n v="8"/>
    <s v="B"/>
    <n v="3"/>
    <x v="4"/>
    <n v="1"/>
    <n v="1.0434782608695652"/>
  </r>
  <r>
    <s v="R20"/>
    <x v="233"/>
    <x v="31"/>
    <x v="29"/>
    <n v="10"/>
    <s v="A+"/>
    <n v="2"/>
    <x v="4"/>
    <n v="1"/>
    <n v="0.86956521739130432"/>
  </r>
  <r>
    <s v="R20"/>
    <x v="233"/>
    <x v="32"/>
    <x v="7"/>
    <n v="10"/>
    <s v="A+"/>
    <n v="3"/>
    <x v="4"/>
    <n v="1"/>
    <n v="1.3043478260869565"/>
  </r>
  <r>
    <s v="R20"/>
    <x v="233"/>
    <x v="33"/>
    <x v="30"/>
    <n v="6"/>
    <s v="D"/>
    <n v="3"/>
    <x v="4"/>
    <n v="1"/>
    <n v="0.78260869565217395"/>
  </r>
  <r>
    <s v="R20"/>
    <x v="233"/>
    <x v="34"/>
    <x v="31"/>
    <n v="6"/>
    <s v="D"/>
    <n v="3"/>
    <x v="4"/>
    <n v="1"/>
    <n v="0.78260869565217395"/>
  </r>
  <r>
    <s v="R20"/>
    <x v="233"/>
    <x v="35"/>
    <x v="32"/>
    <n v="7"/>
    <s v="C"/>
    <n v="3"/>
    <x v="4"/>
    <n v="1"/>
    <n v="0.91304347826086951"/>
  </r>
  <r>
    <s v="R20"/>
    <x v="234"/>
    <x v="0"/>
    <x v="0"/>
    <n v="8"/>
    <s v="B"/>
    <n v="3"/>
    <x v="4"/>
    <n v="1"/>
    <n v="1.0434782608695652"/>
  </r>
  <r>
    <s v="R20"/>
    <x v="234"/>
    <x v="29"/>
    <x v="27"/>
    <n v="8"/>
    <s v="B"/>
    <n v="3"/>
    <x v="4"/>
    <n v="1"/>
    <n v="1.0434782608695652"/>
  </r>
  <r>
    <s v="R20"/>
    <x v="234"/>
    <x v="30"/>
    <x v="28"/>
    <n v="7"/>
    <s v="C"/>
    <n v="3"/>
    <x v="4"/>
    <n v="1"/>
    <n v="0.91304347826086951"/>
  </r>
  <r>
    <s v="R20"/>
    <x v="234"/>
    <x v="31"/>
    <x v="29"/>
    <n v="10"/>
    <s v="A+"/>
    <n v="2"/>
    <x v="4"/>
    <n v="1"/>
    <n v="0.86956521739130432"/>
  </r>
  <r>
    <s v="R20"/>
    <x v="234"/>
    <x v="32"/>
    <x v="7"/>
    <n v="10"/>
    <s v="A+"/>
    <n v="3"/>
    <x v="4"/>
    <n v="1"/>
    <n v="1.3043478260869565"/>
  </r>
  <r>
    <s v="R20"/>
    <x v="234"/>
    <x v="33"/>
    <x v="30"/>
    <n v="7"/>
    <s v="C"/>
    <n v="3"/>
    <x v="4"/>
    <n v="1"/>
    <n v="0.91304347826086951"/>
  </r>
  <r>
    <s v="R20"/>
    <x v="234"/>
    <x v="34"/>
    <x v="31"/>
    <n v="8"/>
    <s v="B"/>
    <n v="3"/>
    <x v="4"/>
    <n v="1"/>
    <n v="1.0434782608695652"/>
  </r>
  <r>
    <s v="R20"/>
    <x v="234"/>
    <x v="35"/>
    <x v="32"/>
    <n v="8"/>
    <s v="B"/>
    <n v="3"/>
    <x v="4"/>
    <n v="1"/>
    <n v="1.0434782608695652"/>
  </r>
  <r>
    <s v="R20"/>
    <x v="235"/>
    <x v="0"/>
    <x v="0"/>
    <n v="7"/>
    <s v="C"/>
    <n v="3"/>
    <x v="4"/>
    <n v="1"/>
    <n v="0.91304347826086951"/>
  </r>
  <r>
    <s v="R20"/>
    <x v="235"/>
    <x v="29"/>
    <x v="27"/>
    <n v="8"/>
    <s v="B"/>
    <n v="3"/>
    <x v="4"/>
    <n v="1"/>
    <n v="1.0434782608695652"/>
  </r>
  <r>
    <s v="R20"/>
    <x v="235"/>
    <x v="30"/>
    <x v="28"/>
    <n v="7"/>
    <s v="C"/>
    <n v="3"/>
    <x v="4"/>
    <n v="1"/>
    <n v="0.91304347826086951"/>
  </r>
  <r>
    <s v="R20"/>
    <x v="235"/>
    <x v="31"/>
    <x v="29"/>
    <n v="10"/>
    <s v="A+"/>
    <n v="2"/>
    <x v="4"/>
    <n v="1"/>
    <n v="0.86956521739130432"/>
  </r>
  <r>
    <s v="R20"/>
    <x v="235"/>
    <x v="32"/>
    <x v="7"/>
    <n v="10"/>
    <s v="A+"/>
    <n v="3"/>
    <x v="4"/>
    <n v="1"/>
    <n v="1.3043478260869565"/>
  </r>
  <r>
    <s v="R20"/>
    <x v="235"/>
    <x v="33"/>
    <x v="30"/>
    <n v="6"/>
    <s v="D"/>
    <n v="3"/>
    <x v="4"/>
    <n v="1"/>
    <n v="0.78260869565217395"/>
  </r>
  <r>
    <s v="R20"/>
    <x v="235"/>
    <x v="34"/>
    <x v="31"/>
    <n v="7"/>
    <s v="C"/>
    <n v="3"/>
    <x v="4"/>
    <n v="1"/>
    <n v="0.91304347826086951"/>
  </r>
  <r>
    <s v="R20"/>
    <x v="235"/>
    <x v="35"/>
    <x v="32"/>
    <n v="7"/>
    <s v="C"/>
    <n v="3"/>
    <x v="4"/>
    <n v="1"/>
    <n v="0.91304347826086951"/>
  </r>
  <r>
    <s v="R20"/>
    <x v="236"/>
    <x v="0"/>
    <x v="0"/>
    <n v="8"/>
    <s v="B"/>
    <n v="3"/>
    <x v="4"/>
    <n v="1"/>
    <n v="1.0434782608695652"/>
  </r>
  <r>
    <s v="R20"/>
    <x v="236"/>
    <x v="29"/>
    <x v="27"/>
    <n v="7"/>
    <s v="C"/>
    <n v="3"/>
    <x v="4"/>
    <n v="1"/>
    <n v="0.91304347826086951"/>
  </r>
  <r>
    <s v="R20"/>
    <x v="236"/>
    <x v="30"/>
    <x v="28"/>
    <n v="7"/>
    <s v="C"/>
    <n v="3"/>
    <x v="4"/>
    <n v="1"/>
    <n v="0.91304347826086951"/>
  </r>
  <r>
    <s v="R20"/>
    <x v="236"/>
    <x v="31"/>
    <x v="29"/>
    <n v="10"/>
    <s v="A+"/>
    <n v="2"/>
    <x v="4"/>
    <n v="1"/>
    <n v="0.86956521739130432"/>
  </r>
  <r>
    <s v="R20"/>
    <x v="236"/>
    <x v="32"/>
    <x v="7"/>
    <n v="10"/>
    <s v="A+"/>
    <n v="3"/>
    <x v="4"/>
    <n v="1"/>
    <n v="1.3043478260869565"/>
  </r>
  <r>
    <s v="R20"/>
    <x v="236"/>
    <x v="33"/>
    <x v="30"/>
    <n v="6"/>
    <s v="D"/>
    <n v="3"/>
    <x v="4"/>
    <n v="1"/>
    <n v="0.78260869565217395"/>
  </r>
  <r>
    <s v="R20"/>
    <x v="236"/>
    <x v="34"/>
    <x v="31"/>
    <n v="8"/>
    <s v="B"/>
    <n v="3"/>
    <x v="4"/>
    <n v="1"/>
    <n v="1.0434782608695652"/>
  </r>
  <r>
    <s v="R20"/>
    <x v="236"/>
    <x v="35"/>
    <x v="32"/>
    <n v="9"/>
    <s v="A"/>
    <n v="3"/>
    <x v="4"/>
    <n v="1"/>
    <n v="1.173913043478261"/>
  </r>
  <r>
    <s v="R20"/>
    <x v="237"/>
    <x v="0"/>
    <x v="0"/>
    <n v="9"/>
    <s v="A"/>
    <n v="3"/>
    <x v="4"/>
    <n v="1"/>
    <n v="1.173913043478261"/>
  </r>
  <r>
    <s v="R20"/>
    <x v="237"/>
    <x v="29"/>
    <x v="27"/>
    <n v="8"/>
    <s v="B"/>
    <n v="3"/>
    <x v="4"/>
    <n v="1"/>
    <n v="1.0434782608695652"/>
  </r>
  <r>
    <s v="R20"/>
    <x v="237"/>
    <x v="30"/>
    <x v="28"/>
    <n v="8"/>
    <s v="B"/>
    <n v="3"/>
    <x v="4"/>
    <n v="1"/>
    <n v="1.0434782608695652"/>
  </r>
  <r>
    <s v="R20"/>
    <x v="237"/>
    <x v="31"/>
    <x v="29"/>
    <n v="10"/>
    <s v="A+"/>
    <n v="2"/>
    <x v="4"/>
    <n v="1"/>
    <n v="0.86956521739130432"/>
  </r>
  <r>
    <s v="R20"/>
    <x v="237"/>
    <x v="32"/>
    <x v="7"/>
    <n v="10"/>
    <s v="A+"/>
    <n v="3"/>
    <x v="4"/>
    <n v="1"/>
    <n v="1.3043478260869565"/>
  </r>
  <r>
    <s v="R20"/>
    <x v="237"/>
    <x v="33"/>
    <x v="30"/>
    <n v="7"/>
    <s v="C"/>
    <n v="3"/>
    <x v="4"/>
    <n v="1"/>
    <n v="0.91304347826086951"/>
  </r>
  <r>
    <s v="R20"/>
    <x v="237"/>
    <x v="34"/>
    <x v="31"/>
    <n v="6"/>
    <s v="D"/>
    <n v="3"/>
    <x v="4"/>
    <n v="1"/>
    <n v="0.78260869565217395"/>
  </r>
  <r>
    <s v="R20"/>
    <x v="237"/>
    <x v="35"/>
    <x v="32"/>
    <n v="7"/>
    <s v="C"/>
    <n v="3"/>
    <x v="4"/>
    <n v="1"/>
    <n v="0.91304347826086951"/>
  </r>
  <r>
    <s v="R20"/>
    <x v="238"/>
    <x v="0"/>
    <x v="0"/>
    <n v="5"/>
    <s v="E"/>
    <n v="3"/>
    <x v="4"/>
    <n v="1"/>
    <n v="0.65217391304347827"/>
  </r>
  <r>
    <s v="R20"/>
    <x v="238"/>
    <x v="29"/>
    <x v="27"/>
    <n v="6"/>
    <s v="D"/>
    <n v="3"/>
    <x v="4"/>
    <n v="1"/>
    <n v="0.78260869565217395"/>
  </r>
  <r>
    <s v="R20"/>
    <x v="238"/>
    <x v="30"/>
    <x v="28"/>
    <n v="5"/>
    <s v="E"/>
    <n v="3"/>
    <x v="4"/>
    <n v="1"/>
    <n v="0.65217391304347827"/>
  </r>
  <r>
    <s v="R20"/>
    <x v="238"/>
    <x v="31"/>
    <x v="29"/>
    <n v="10"/>
    <s v="A+"/>
    <n v="2"/>
    <x v="4"/>
    <n v="1"/>
    <n v="0.86956521739130432"/>
  </r>
  <r>
    <s v="R20"/>
    <x v="238"/>
    <x v="32"/>
    <x v="7"/>
    <n v="10"/>
    <s v="A+"/>
    <n v="3"/>
    <x v="4"/>
    <n v="1"/>
    <n v="1.3043478260869565"/>
  </r>
  <r>
    <s v="R20"/>
    <x v="238"/>
    <x v="33"/>
    <x v="30"/>
    <n v="5"/>
    <s v="E"/>
    <n v="3"/>
    <x v="4"/>
    <n v="1"/>
    <n v="0.65217391304347827"/>
  </r>
  <r>
    <s v="R20"/>
    <x v="238"/>
    <x v="34"/>
    <x v="31"/>
    <n v="6"/>
    <s v="D"/>
    <n v="3"/>
    <x v="4"/>
    <n v="1"/>
    <n v="0.78260869565217395"/>
  </r>
  <r>
    <s v="R20"/>
    <x v="238"/>
    <x v="35"/>
    <x v="32"/>
    <n v="0"/>
    <s v="F"/>
    <n v="0"/>
    <x v="4"/>
    <n v="0"/>
    <n v="0"/>
  </r>
  <r>
    <s v="R20"/>
    <x v="239"/>
    <x v="0"/>
    <x v="0"/>
    <n v="8"/>
    <s v="B"/>
    <n v="3"/>
    <x v="4"/>
    <n v="1"/>
    <n v="1.0434782608695652"/>
  </r>
  <r>
    <s v="R20"/>
    <x v="239"/>
    <x v="29"/>
    <x v="27"/>
    <n v="8"/>
    <s v="B"/>
    <n v="3"/>
    <x v="4"/>
    <n v="1"/>
    <n v="1.0434782608695652"/>
  </r>
  <r>
    <s v="R20"/>
    <x v="239"/>
    <x v="30"/>
    <x v="28"/>
    <n v="7"/>
    <s v="C"/>
    <n v="3"/>
    <x v="4"/>
    <n v="1"/>
    <n v="0.91304347826086951"/>
  </r>
  <r>
    <s v="R20"/>
    <x v="239"/>
    <x v="31"/>
    <x v="29"/>
    <n v="10"/>
    <s v="A+"/>
    <n v="2"/>
    <x v="4"/>
    <n v="1"/>
    <n v="0.86956521739130432"/>
  </r>
  <r>
    <s v="R20"/>
    <x v="239"/>
    <x v="32"/>
    <x v="7"/>
    <n v="10"/>
    <s v="A+"/>
    <n v="3"/>
    <x v="4"/>
    <n v="1"/>
    <n v="1.3043478260869565"/>
  </r>
  <r>
    <s v="R20"/>
    <x v="239"/>
    <x v="33"/>
    <x v="30"/>
    <n v="6"/>
    <s v="D"/>
    <n v="3"/>
    <x v="4"/>
    <n v="1"/>
    <n v="0.78260869565217395"/>
  </r>
  <r>
    <s v="R20"/>
    <x v="239"/>
    <x v="34"/>
    <x v="31"/>
    <n v="8"/>
    <s v="B"/>
    <n v="3"/>
    <x v="4"/>
    <n v="1"/>
    <n v="1.0434782608695652"/>
  </r>
  <r>
    <s v="R20"/>
    <x v="239"/>
    <x v="35"/>
    <x v="32"/>
    <n v="7"/>
    <s v="C"/>
    <n v="3"/>
    <x v="4"/>
    <n v="1"/>
    <n v="0.91304347826086951"/>
  </r>
  <r>
    <s v="R20"/>
    <x v="240"/>
    <x v="0"/>
    <x v="0"/>
    <n v="7"/>
    <s v="C"/>
    <n v="3"/>
    <x v="4"/>
    <n v="1"/>
    <n v="0.91304347826086951"/>
  </r>
  <r>
    <s v="R20"/>
    <x v="240"/>
    <x v="29"/>
    <x v="27"/>
    <n v="7"/>
    <s v="C"/>
    <n v="3"/>
    <x v="4"/>
    <n v="1"/>
    <n v="0.91304347826086951"/>
  </r>
  <r>
    <s v="R20"/>
    <x v="240"/>
    <x v="30"/>
    <x v="28"/>
    <n v="8"/>
    <s v="B"/>
    <n v="3"/>
    <x v="4"/>
    <n v="1"/>
    <n v="1.0434782608695652"/>
  </r>
  <r>
    <s v="R20"/>
    <x v="240"/>
    <x v="31"/>
    <x v="29"/>
    <n v="10"/>
    <s v="A+"/>
    <n v="2"/>
    <x v="4"/>
    <n v="1"/>
    <n v="0.86956521739130432"/>
  </r>
  <r>
    <s v="R20"/>
    <x v="240"/>
    <x v="32"/>
    <x v="7"/>
    <n v="10"/>
    <s v="A+"/>
    <n v="3"/>
    <x v="4"/>
    <n v="1"/>
    <n v="1.3043478260869565"/>
  </r>
  <r>
    <s v="R20"/>
    <x v="240"/>
    <x v="33"/>
    <x v="30"/>
    <n v="6"/>
    <s v="D"/>
    <n v="3"/>
    <x v="4"/>
    <n v="1"/>
    <n v="0.78260869565217395"/>
  </r>
  <r>
    <s v="R20"/>
    <x v="240"/>
    <x v="34"/>
    <x v="31"/>
    <n v="7"/>
    <s v="C"/>
    <n v="3"/>
    <x v="4"/>
    <n v="1"/>
    <n v="0.91304347826086951"/>
  </r>
  <r>
    <s v="R20"/>
    <x v="240"/>
    <x v="35"/>
    <x v="32"/>
    <n v="7"/>
    <s v="C"/>
    <n v="3"/>
    <x v="4"/>
    <n v="1"/>
    <n v="0.91304347826086951"/>
  </r>
  <r>
    <s v="R20"/>
    <x v="241"/>
    <x v="0"/>
    <x v="0"/>
    <n v="10"/>
    <s v="A+"/>
    <n v="3"/>
    <x v="4"/>
    <n v="1"/>
    <n v="1.3043478260869565"/>
  </r>
  <r>
    <s v="R20"/>
    <x v="241"/>
    <x v="29"/>
    <x v="27"/>
    <n v="8"/>
    <s v="B"/>
    <n v="3"/>
    <x v="4"/>
    <n v="1"/>
    <n v="1.0434782608695652"/>
  </r>
  <r>
    <s v="R20"/>
    <x v="241"/>
    <x v="30"/>
    <x v="28"/>
    <n v="8"/>
    <s v="B"/>
    <n v="3"/>
    <x v="4"/>
    <n v="1"/>
    <n v="1.0434782608695652"/>
  </r>
  <r>
    <s v="R20"/>
    <x v="241"/>
    <x v="31"/>
    <x v="29"/>
    <n v="10"/>
    <s v="A+"/>
    <n v="2"/>
    <x v="4"/>
    <n v="1"/>
    <n v="0.86956521739130432"/>
  </r>
  <r>
    <s v="R20"/>
    <x v="241"/>
    <x v="32"/>
    <x v="7"/>
    <n v="10"/>
    <s v="A+"/>
    <n v="3"/>
    <x v="4"/>
    <n v="1"/>
    <n v="1.3043478260869565"/>
  </r>
  <r>
    <s v="R20"/>
    <x v="241"/>
    <x v="33"/>
    <x v="30"/>
    <n v="7"/>
    <s v="C"/>
    <n v="3"/>
    <x v="4"/>
    <n v="1"/>
    <n v="0.91304347826086951"/>
  </r>
  <r>
    <s v="R20"/>
    <x v="241"/>
    <x v="34"/>
    <x v="31"/>
    <n v="8"/>
    <s v="B"/>
    <n v="3"/>
    <x v="4"/>
    <n v="1"/>
    <n v="1.0434782608695652"/>
  </r>
  <r>
    <s v="R20"/>
    <x v="241"/>
    <x v="35"/>
    <x v="32"/>
    <n v="7"/>
    <s v="C"/>
    <n v="3"/>
    <x v="4"/>
    <n v="1"/>
    <n v="0.91304347826086951"/>
  </r>
  <r>
    <s v="R20"/>
    <x v="242"/>
    <x v="0"/>
    <x v="0"/>
    <n v="6"/>
    <s v="D"/>
    <n v="3"/>
    <x v="4"/>
    <n v="1"/>
    <n v="0.78260869565217395"/>
  </r>
  <r>
    <s v="R20"/>
    <x v="242"/>
    <x v="29"/>
    <x v="27"/>
    <n v="6"/>
    <s v="D"/>
    <n v="3"/>
    <x v="4"/>
    <n v="1"/>
    <n v="0.78260869565217395"/>
  </r>
  <r>
    <s v="R20"/>
    <x v="242"/>
    <x v="30"/>
    <x v="28"/>
    <n v="6"/>
    <s v="D"/>
    <n v="3"/>
    <x v="4"/>
    <n v="1"/>
    <n v="0.78260869565217395"/>
  </r>
  <r>
    <s v="R20"/>
    <x v="242"/>
    <x v="31"/>
    <x v="29"/>
    <n v="10"/>
    <s v="A+"/>
    <n v="2"/>
    <x v="4"/>
    <n v="1"/>
    <n v="0.86956521739130432"/>
  </r>
  <r>
    <s v="R20"/>
    <x v="242"/>
    <x v="32"/>
    <x v="7"/>
    <n v="10"/>
    <s v="A+"/>
    <n v="3"/>
    <x v="4"/>
    <n v="1"/>
    <n v="1.3043478260869565"/>
  </r>
  <r>
    <s v="R20"/>
    <x v="242"/>
    <x v="33"/>
    <x v="30"/>
    <n v="5"/>
    <s v="E"/>
    <n v="3"/>
    <x v="4"/>
    <n v="1"/>
    <n v="0.65217391304347827"/>
  </r>
  <r>
    <s v="R20"/>
    <x v="242"/>
    <x v="34"/>
    <x v="31"/>
    <n v="6"/>
    <s v="D"/>
    <n v="3"/>
    <x v="4"/>
    <n v="1"/>
    <n v="0.78260869565217395"/>
  </r>
  <r>
    <s v="R20"/>
    <x v="242"/>
    <x v="35"/>
    <x v="32"/>
    <n v="0"/>
    <s v="F"/>
    <n v="0"/>
    <x v="4"/>
    <n v="0"/>
    <n v="0"/>
  </r>
  <r>
    <s v="R20"/>
    <x v="243"/>
    <x v="0"/>
    <x v="0"/>
    <n v="8"/>
    <s v="B"/>
    <n v="3"/>
    <x v="4"/>
    <n v="1"/>
    <n v="1.0434782608695652"/>
  </r>
  <r>
    <s v="R20"/>
    <x v="243"/>
    <x v="29"/>
    <x v="27"/>
    <n v="8"/>
    <s v="B"/>
    <n v="3"/>
    <x v="4"/>
    <n v="1"/>
    <n v="1.0434782608695652"/>
  </r>
  <r>
    <s v="R20"/>
    <x v="243"/>
    <x v="30"/>
    <x v="28"/>
    <n v="7"/>
    <s v="C"/>
    <n v="3"/>
    <x v="4"/>
    <n v="1"/>
    <n v="0.91304347826086951"/>
  </r>
  <r>
    <s v="R20"/>
    <x v="243"/>
    <x v="31"/>
    <x v="29"/>
    <n v="10"/>
    <s v="A+"/>
    <n v="2"/>
    <x v="4"/>
    <n v="1"/>
    <n v="0.86956521739130432"/>
  </r>
  <r>
    <s v="R20"/>
    <x v="243"/>
    <x v="32"/>
    <x v="7"/>
    <n v="10"/>
    <s v="A+"/>
    <n v="3"/>
    <x v="4"/>
    <n v="1"/>
    <n v="1.3043478260869565"/>
  </r>
  <r>
    <s v="R20"/>
    <x v="243"/>
    <x v="33"/>
    <x v="30"/>
    <n v="6"/>
    <s v="D"/>
    <n v="3"/>
    <x v="4"/>
    <n v="1"/>
    <n v="0.78260869565217395"/>
  </r>
  <r>
    <s v="R20"/>
    <x v="243"/>
    <x v="34"/>
    <x v="31"/>
    <n v="8"/>
    <s v="B"/>
    <n v="3"/>
    <x v="4"/>
    <n v="1"/>
    <n v="1.0434782608695652"/>
  </r>
  <r>
    <s v="R20"/>
    <x v="243"/>
    <x v="35"/>
    <x v="32"/>
    <n v="7"/>
    <s v="C"/>
    <n v="3"/>
    <x v="4"/>
    <n v="1"/>
    <n v="0.91304347826086951"/>
  </r>
  <r>
    <s v="R20"/>
    <x v="244"/>
    <x v="0"/>
    <x v="0"/>
    <n v="7"/>
    <s v="C"/>
    <n v="3"/>
    <x v="4"/>
    <n v="1"/>
    <n v="0.91304347826086951"/>
  </r>
  <r>
    <s v="R20"/>
    <x v="244"/>
    <x v="29"/>
    <x v="27"/>
    <n v="8"/>
    <s v="B"/>
    <n v="3"/>
    <x v="4"/>
    <n v="1"/>
    <n v="1.0434782608695652"/>
  </r>
  <r>
    <s v="R20"/>
    <x v="244"/>
    <x v="30"/>
    <x v="28"/>
    <n v="8"/>
    <s v="B"/>
    <n v="3"/>
    <x v="4"/>
    <n v="1"/>
    <n v="1.0434782608695652"/>
  </r>
  <r>
    <s v="R20"/>
    <x v="244"/>
    <x v="31"/>
    <x v="29"/>
    <n v="10"/>
    <s v="A+"/>
    <n v="2"/>
    <x v="4"/>
    <n v="1"/>
    <n v="0.86956521739130432"/>
  </r>
  <r>
    <s v="R20"/>
    <x v="244"/>
    <x v="32"/>
    <x v="7"/>
    <n v="10"/>
    <s v="A+"/>
    <n v="3"/>
    <x v="4"/>
    <n v="1"/>
    <n v="1.3043478260869565"/>
  </r>
  <r>
    <s v="R20"/>
    <x v="244"/>
    <x v="33"/>
    <x v="30"/>
    <n v="6"/>
    <s v="D"/>
    <n v="3"/>
    <x v="4"/>
    <n v="1"/>
    <n v="0.78260869565217395"/>
  </r>
  <r>
    <s v="R20"/>
    <x v="244"/>
    <x v="34"/>
    <x v="31"/>
    <n v="7"/>
    <s v="C"/>
    <n v="3"/>
    <x v="4"/>
    <n v="1"/>
    <n v="0.91304347826086951"/>
  </r>
  <r>
    <s v="R20"/>
    <x v="244"/>
    <x v="35"/>
    <x v="32"/>
    <n v="8"/>
    <s v="B"/>
    <n v="3"/>
    <x v="4"/>
    <n v="1"/>
    <n v="1.0434782608695652"/>
  </r>
  <r>
    <s v="R20"/>
    <x v="245"/>
    <x v="0"/>
    <x v="0"/>
    <n v="7"/>
    <s v="C"/>
    <n v="3"/>
    <x v="4"/>
    <n v="1"/>
    <n v="0.91304347826086951"/>
  </r>
  <r>
    <s v="R20"/>
    <x v="245"/>
    <x v="29"/>
    <x v="27"/>
    <n v="8"/>
    <s v="B"/>
    <n v="3"/>
    <x v="4"/>
    <n v="1"/>
    <n v="1.0434782608695652"/>
  </r>
  <r>
    <s v="R20"/>
    <x v="245"/>
    <x v="30"/>
    <x v="28"/>
    <n v="7"/>
    <s v="C"/>
    <n v="3"/>
    <x v="4"/>
    <n v="1"/>
    <n v="0.91304347826086951"/>
  </r>
  <r>
    <s v="R20"/>
    <x v="245"/>
    <x v="31"/>
    <x v="29"/>
    <n v="10"/>
    <s v="A+"/>
    <n v="2"/>
    <x v="4"/>
    <n v="1"/>
    <n v="0.86956521739130432"/>
  </r>
  <r>
    <s v="R20"/>
    <x v="245"/>
    <x v="32"/>
    <x v="7"/>
    <n v="10"/>
    <s v="A+"/>
    <n v="3"/>
    <x v="4"/>
    <n v="1"/>
    <n v="1.3043478260869565"/>
  </r>
  <r>
    <s v="R20"/>
    <x v="245"/>
    <x v="33"/>
    <x v="30"/>
    <n v="6"/>
    <s v="D"/>
    <n v="3"/>
    <x v="4"/>
    <n v="1"/>
    <n v="0.78260869565217395"/>
  </r>
  <r>
    <s v="R20"/>
    <x v="245"/>
    <x v="34"/>
    <x v="31"/>
    <n v="0"/>
    <s v="F"/>
    <n v="0"/>
    <x v="4"/>
    <n v="0"/>
    <n v="0"/>
  </r>
  <r>
    <s v="R20"/>
    <x v="245"/>
    <x v="35"/>
    <x v="32"/>
    <n v="7"/>
    <s v="C"/>
    <n v="3"/>
    <x v="4"/>
    <n v="1"/>
    <n v="0.91304347826086951"/>
  </r>
  <r>
    <s v="R20"/>
    <x v="246"/>
    <x v="0"/>
    <x v="0"/>
    <n v="7"/>
    <s v="C"/>
    <n v="3"/>
    <x v="4"/>
    <n v="1"/>
    <n v="0.91304347826086951"/>
  </r>
  <r>
    <s v="R20"/>
    <x v="246"/>
    <x v="29"/>
    <x v="27"/>
    <n v="8"/>
    <s v="B"/>
    <n v="3"/>
    <x v="4"/>
    <n v="1"/>
    <n v="1.0434782608695652"/>
  </r>
  <r>
    <s v="R20"/>
    <x v="246"/>
    <x v="30"/>
    <x v="28"/>
    <n v="6"/>
    <s v="D"/>
    <n v="3"/>
    <x v="4"/>
    <n v="1"/>
    <n v="0.78260869565217395"/>
  </r>
  <r>
    <s v="R20"/>
    <x v="246"/>
    <x v="31"/>
    <x v="29"/>
    <n v="10"/>
    <s v="A+"/>
    <n v="2"/>
    <x v="4"/>
    <n v="1"/>
    <n v="0.86956521739130432"/>
  </r>
  <r>
    <s v="R20"/>
    <x v="246"/>
    <x v="32"/>
    <x v="7"/>
    <n v="10"/>
    <s v="A+"/>
    <n v="3"/>
    <x v="4"/>
    <n v="1"/>
    <n v="1.3043478260869565"/>
  </r>
  <r>
    <s v="R20"/>
    <x v="246"/>
    <x v="33"/>
    <x v="30"/>
    <n v="5"/>
    <s v="E"/>
    <n v="3"/>
    <x v="4"/>
    <n v="1"/>
    <n v="0.65217391304347827"/>
  </r>
  <r>
    <s v="R20"/>
    <x v="246"/>
    <x v="34"/>
    <x v="31"/>
    <n v="6"/>
    <s v="D"/>
    <n v="3"/>
    <x v="4"/>
    <n v="1"/>
    <n v="0.78260869565217395"/>
  </r>
  <r>
    <s v="R20"/>
    <x v="246"/>
    <x v="35"/>
    <x v="32"/>
    <n v="8"/>
    <s v="B"/>
    <n v="3"/>
    <x v="4"/>
    <n v="1"/>
    <n v="1.0434782608695652"/>
  </r>
  <r>
    <s v="R20"/>
    <x v="247"/>
    <x v="0"/>
    <x v="0"/>
    <n v="8"/>
    <s v="B"/>
    <n v="3"/>
    <x v="4"/>
    <n v="1"/>
    <n v="1.0434782608695652"/>
  </r>
  <r>
    <s v="R20"/>
    <x v="247"/>
    <x v="29"/>
    <x v="27"/>
    <n v="8"/>
    <s v="B"/>
    <n v="3"/>
    <x v="4"/>
    <n v="1"/>
    <n v="1.0434782608695652"/>
  </r>
  <r>
    <s v="R20"/>
    <x v="247"/>
    <x v="30"/>
    <x v="28"/>
    <n v="8"/>
    <s v="B"/>
    <n v="3"/>
    <x v="4"/>
    <n v="1"/>
    <n v="1.0434782608695652"/>
  </r>
  <r>
    <s v="R20"/>
    <x v="247"/>
    <x v="31"/>
    <x v="29"/>
    <n v="10"/>
    <s v="A+"/>
    <n v="2"/>
    <x v="4"/>
    <n v="1"/>
    <n v="0.86956521739130432"/>
  </r>
  <r>
    <s v="R20"/>
    <x v="247"/>
    <x v="32"/>
    <x v="7"/>
    <n v="10"/>
    <s v="A+"/>
    <n v="3"/>
    <x v="4"/>
    <n v="1"/>
    <n v="1.3043478260869565"/>
  </r>
  <r>
    <s v="R20"/>
    <x v="247"/>
    <x v="33"/>
    <x v="30"/>
    <n v="6"/>
    <s v="D"/>
    <n v="3"/>
    <x v="4"/>
    <n v="1"/>
    <n v="0.78260869565217395"/>
  </r>
  <r>
    <s v="R20"/>
    <x v="247"/>
    <x v="34"/>
    <x v="31"/>
    <n v="8"/>
    <s v="B"/>
    <n v="3"/>
    <x v="4"/>
    <n v="1"/>
    <n v="1.0434782608695652"/>
  </r>
  <r>
    <s v="R20"/>
    <x v="247"/>
    <x v="35"/>
    <x v="32"/>
    <n v="8"/>
    <s v="B"/>
    <n v="3"/>
    <x v="4"/>
    <n v="1"/>
    <n v="1.0434782608695652"/>
  </r>
  <r>
    <s v="R20"/>
    <x v="248"/>
    <x v="0"/>
    <x v="0"/>
    <n v="8"/>
    <s v="B"/>
    <n v="3"/>
    <x v="4"/>
    <n v="1"/>
    <n v="1.0434782608695652"/>
  </r>
  <r>
    <s v="R20"/>
    <x v="248"/>
    <x v="29"/>
    <x v="27"/>
    <n v="8"/>
    <s v="B"/>
    <n v="3"/>
    <x v="4"/>
    <n v="1"/>
    <n v="1.0434782608695652"/>
  </r>
  <r>
    <s v="R20"/>
    <x v="248"/>
    <x v="30"/>
    <x v="28"/>
    <n v="9"/>
    <s v="A"/>
    <n v="3"/>
    <x v="4"/>
    <n v="1"/>
    <n v="1.173913043478261"/>
  </r>
  <r>
    <s v="R20"/>
    <x v="248"/>
    <x v="31"/>
    <x v="29"/>
    <n v="10"/>
    <s v="A+"/>
    <n v="2"/>
    <x v="4"/>
    <n v="1"/>
    <n v="0.86956521739130432"/>
  </r>
  <r>
    <s v="R20"/>
    <x v="248"/>
    <x v="32"/>
    <x v="7"/>
    <n v="10"/>
    <s v="A+"/>
    <n v="3"/>
    <x v="4"/>
    <n v="1"/>
    <n v="1.3043478260869565"/>
  </r>
  <r>
    <s v="R20"/>
    <x v="248"/>
    <x v="33"/>
    <x v="30"/>
    <n v="5"/>
    <s v="E"/>
    <n v="3"/>
    <x v="4"/>
    <n v="1"/>
    <n v="0.65217391304347827"/>
  </r>
  <r>
    <s v="R20"/>
    <x v="248"/>
    <x v="34"/>
    <x v="31"/>
    <n v="8"/>
    <s v="B"/>
    <n v="3"/>
    <x v="4"/>
    <n v="1"/>
    <n v="1.0434782608695652"/>
  </r>
  <r>
    <s v="R20"/>
    <x v="248"/>
    <x v="35"/>
    <x v="32"/>
    <n v="8"/>
    <s v="B"/>
    <n v="3"/>
    <x v="4"/>
    <n v="1"/>
    <n v="1.0434782608695652"/>
  </r>
  <r>
    <s v="R20"/>
    <x v="249"/>
    <x v="0"/>
    <x v="0"/>
    <n v="9"/>
    <s v="A"/>
    <n v="3"/>
    <x v="4"/>
    <n v="1"/>
    <n v="1.173913043478261"/>
  </r>
  <r>
    <s v="R20"/>
    <x v="249"/>
    <x v="29"/>
    <x v="27"/>
    <n v="8"/>
    <s v="B"/>
    <n v="3"/>
    <x v="4"/>
    <n v="1"/>
    <n v="1.0434782608695652"/>
  </r>
  <r>
    <s v="R20"/>
    <x v="249"/>
    <x v="30"/>
    <x v="28"/>
    <n v="9"/>
    <s v="A"/>
    <n v="3"/>
    <x v="4"/>
    <n v="1"/>
    <n v="1.173913043478261"/>
  </r>
  <r>
    <s v="R20"/>
    <x v="249"/>
    <x v="31"/>
    <x v="29"/>
    <n v="10"/>
    <s v="A+"/>
    <n v="2"/>
    <x v="4"/>
    <n v="1"/>
    <n v="0.86956521739130432"/>
  </r>
  <r>
    <s v="R20"/>
    <x v="249"/>
    <x v="32"/>
    <x v="7"/>
    <n v="10"/>
    <s v="A+"/>
    <n v="3"/>
    <x v="4"/>
    <n v="1"/>
    <n v="1.3043478260869565"/>
  </r>
  <r>
    <s v="R20"/>
    <x v="249"/>
    <x v="33"/>
    <x v="30"/>
    <n v="6"/>
    <s v="D"/>
    <n v="3"/>
    <x v="4"/>
    <n v="1"/>
    <n v="0.78260869565217395"/>
  </r>
  <r>
    <s v="R20"/>
    <x v="249"/>
    <x v="34"/>
    <x v="31"/>
    <n v="7"/>
    <s v="C"/>
    <n v="3"/>
    <x v="4"/>
    <n v="1"/>
    <n v="0.91304347826086951"/>
  </r>
  <r>
    <s v="R20"/>
    <x v="249"/>
    <x v="35"/>
    <x v="32"/>
    <n v="7"/>
    <s v="C"/>
    <n v="3"/>
    <x v="4"/>
    <n v="1"/>
    <n v="0.91304347826086951"/>
  </r>
  <r>
    <s v="R20"/>
    <x v="250"/>
    <x v="0"/>
    <x v="0"/>
    <n v="8"/>
    <s v="B"/>
    <n v="3"/>
    <x v="4"/>
    <n v="1"/>
    <n v="1.0434782608695652"/>
  </r>
  <r>
    <s v="R20"/>
    <x v="250"/>
    <x v="29"/>
    <x v="27"/>
    <n v="9"/>
    <s v="A"/>
    <n v="3"/>
    <x v="4"/>
    <n v="1"/>
    <n v="1.173913043478261"/>
  </r>
  <r>
    <s v="R20"/>
    <x v="250"/>
    <x v="30"/>
    <x v="28"/>
    <n v="9"/>
    <s v="A"/>
    <n v="3"/>
    <x v="4"/>
    <n v="1"/>
    <n v="1.173913043478261"/>
  </r>
  <r>
    <s v="R20"/>
    <x v="250"/>
    <x v="31"/>
    <x v="29"/>
    <n v="10"/>
    <s v="A+"/>
    <n v="2"/>
    <x v="4"/>
    <n v="1"/>
    <n v="0.86956521739130432"/>
  </r>
  <r>
    <s v="R20"/>
    <x v="250"/>
    <x v="32"/>
    <x v="7"/>
    <n v="10"/>
    <s v="A+"/>
    <n v="3"/>
    <x v="4"/>
    <n v="1"/>
    <n v="1.3043478260869565"/>
  </r>
  <r>
    <s v="R20"/>
    <x v="250"/>
    <x v="33"/>
    <x v="30"/>
    <n v="7"/>
    <s v="C"/>
    <n v="3"/>
    <x v="4"/>
    <n v="1"/>
    <n v="0.91304347826086951"/>
  </r>
  <r>
    <s v="R20"/>
    <x v="250"/>
    <x v="34"/>
    <x v="31"/>
    <n v="8"/>
    <s v="B"/>
    <n v="3"/>
    <x v="4"/>
    <n v="1"/>
    <n v="1.0434782608695652"/>
  </r>
  <r>
    <s v="R20"/>
    <x v="250"/>
    <x v="35"/>
    <x v="32"/>
    <n v="9"/>
    <s v="A"/>
    <n v="3"/>
    <x v="4"/>
    <n v="1"/>
    <n v="1.173913043478261"/>
  </r>
  <r>
    <s v="R20"/>
    <x v="251"/>
    <x v="0"/>
    <x v="0"/>
    <n v="7"/>
    <s v="C"/>
    <n v="3"/>
    <x v="4"/>
    <n v="1"/>
    <n v="0.91304347826086951"/>
  </r>
  <r>
    <s v="R20"/>
    <x v="251"/>
    <x v="29"/>
    <x v="27"/>
    <n v="8"/>
    <s v="B"/>
    <n v="3"/>
    <x v="4"/>
    <n v="1"/>
    <n v="1.0434782608695652"/>
  </r>
  <r>
    <s v="R20"/>
    <x v="251"/>
    <x v="30"/>
    <x v="28"/>
    <n v="7"/>
    <s v="C"/>
    <n v="3"/>
    <x v="4"/>
    <n v="1"/>
    <n v="0.91304347826086951"/>
  </r>
  <r>
    <s v="R20"/>
    <x v="251"/>
    <x v="31"/>
    <x v="29"/>
    <n v="10"/>
    <s v="A+"/>
    <n v="2"/>
    <x v="4"/>
    <n v="1"/>
    <n v="0.86956521739130432"/>
  </r>
  <r>
    <s v="R20"/>
    <x v="251"/>
    <x v="32"/>
    <x v="7"/>
    <n v="10"/>
    <s v="A+"/>
    <n v="3"/>
    <x v="4"/>
    <n v="1"/>
    <n v="1.3043478260869565"/>
  </r>
  <r>
    <s v="R20"/>
    <x v="251"/>
    <x v="33"/>
    <x v="30"/>
    <n v="6"/>
    <s v="D"/>
    <n v="3"/>
    <x v="4"/>
    <n v="1"/>
    <n v="0.78260869565217395"/>
  </r>
  <r>
    <s v="R20"/>
    <x v="251"/>
    <x v="34"/>
    <x v="31"/>
    <n v="8"/>
    <s v="B"/>
    <n v="3"/>
    <x v="4"/>
    <n v="1"/>
    <n v="1.0434782608695652"/>
  </r>
  <r>
    <s v="R20"/>
    <x v="251"/>
    <x v="35"/>
    <x v="32"/>
    <n v="8"/>
    <s v="B"/>
    <n v="3"/>
    <x v="4"/>
    <n v="1"/>
    <n v="1.0434782608695652"/>
  </r>
  <r>
    <s v="R20"/>
    <x v="252"/>
    <x v="0"/>
    <x v="0"/>
    <n v="8"/>
    <s v="B"/>
    <n v="3"/>
    <x v="4"/>
    <n v="1"/>
    <n v="1.0434782608695652"/>
  </r>
  <r>
    <s v="R20"/>
    <x v="252"/>
    <x v="29"/>
    <x v="27"/>
    <n v="8"/>
    <s v="B"/>
    <n v="3"/>
    <x v="4"/>
    <n v="1"/>
    <n v="1.0434782608695652"/>
  </r>
  <r>
    <s v="R20"/>
    <x v="252"/>
    <x v="30"/>
    <x v="28"/>
    <n v="6"/>
    <s v="D"/>
    <n v="3"/>
    <x v="4"/>
    <n v="1"/>
    <n v="0.78260869565217395"/>
  </r>
  <r>
    <s v="R20"/>
    <x v="252"/>
    <x v="31"/>
    <x v="29"/>
    <n v="10"/>
    <s v="A+"/>
    <n v="2"/>
    <x v="4"/>
    <n v="1"/>
    <n v="0.86956521739130432"/>
  </r>
  <r>
    <s v="R20"/>
    <x v="252"/>
    <x v="32"/>
    <x v="7"/>
    <n v="10"/>
    <s v="A+"/>
    <n v="3"/>
    <x v="4"/>
    <n v="1"/>
    <n v="1.3043478260869565"/>
  </r>
  <r>
    <s v="R20"/>
    <x v="252"/>
    <x v="33"/>
    <x v="30"/>
    <n v="6"/>
    <s v="D"/>
    <n v="3"/>
    <x v="4"/>
    <n v="1"/>
    <n v="0.78260869565217395"/>
  </r>
  <r>
    <s v="R20"/>
    <x v="252"/>
    <x v="34"/>
    <x v="31"/>
    <n v="6"/>
    <s v="D"/>
    <n v="3"/>
    <x v="4"/>
    <n v="1"/>
    <n v="0.78260869565217395"/>
  </r>
  <r>
    <s v="R20"/>
    <x v="252"/>
    <x v="35"/>
    <x v="32"/>
    <n v="8"/>
    <s v="B"/>
    <n v="3"/>
    <x v="4"/>
    <n v="1"/>
    <n v="1.0434782608695652"/>
  </r>
  <r>
    <s v="R20"/>
    <x v="253"/>
    <x v="0"/>
    <x v="0"/>
    <n v="9"/>
    <s v="A"/>
    <n v="3"/>
    <x v="4"/>
    <n v="1"/>
    <n v="1.173913043478261"/>
  </r>
  <r>
    <s v="R20"/>
    <x v="253"/>
    <x v="29"/>
    <x v="27"/>
    <n v="8"/>
    <s v="B"/>
    <n v="3"/>
    <x v="4"/>
    <n v="1"/>
    <n v="1.0434782608695652"/>
  </r>
  <r>
    <s v="R20"/>
    <x v="253"/>
    <x v="30"/>
    <x v="28"/>
    <n v="9"/>
    <s v="A"/>
    <n v="3"/>
    <x v="4"/>
    <n v="1"/>
    <n v="1.173913043478261"/>
  </r>
  <r>
    <s v="R20"/>
    <x v="253"/>
    <x v="31"/>
    <x v="29"/>
    <n v="10"/>
    <s v="A+"/>
    <n v="2"/>
    <x v="4"/>
    <n v="1"/>
    <n v="0.86956521739130432"/>
  </r>
  <r>
    <s v="R20"/>
    <x v="253"/>
    <x v="32"/>
    <x v="7"/>
    <n v="10"/>
    <s v="A+"/>
    <n v="3"/>
    <x v="4"/>
    <n v="1"/>
    <n v="1.3043478260869565"/>
  </r>
  <r>
    <s v="R20"/>
    <x v="253"/>
    <x v="33"/>
    <x v="30"/>
    <n v="8"/>
    <s v="B"/>
    <n v="3"/>
    <x v="4"/>
    <n v="1"/>
    <n v="1.0434782608695652"/>
  </r>
  <r>
    <s v="R20"/>
    <x v="253"/>
    <x v="34"/>
    <x v="31"/>
    <n v="7"/>
    <s v="C"/>
    <n v="3"/>
    <x v="4"/>
    <n v="1"/>
    <n v="0.91304347826086951"/>
  </r>
  <r>
    <s v="R20"/>
    <x v="253"/>
    <x v="35"/>
    <x v="32"/>
    <n v="6"/>
    <s v="D"/>
    <n v="3"/>
    <x v="4"/>
    <n v="1"/>
    <n v="0.78260869565217395"/>
  </r>
  <r>
    <s v="R20"/>
    <x v="254"/>
    <x v="0"/>
    <x v="0"/>
    <n v="9"/>
    <s v="A"/>
    <n v="3"/>
    <x v="4"/>
    <n v="1"/>
    <n v="1.173913043478261"/>
  </r>
  <r>
    <s v="R20"/>
    <x v="254"/>
    <x v="29"/>
    <x v="27"/>
    <n v="8"/>
    <s v="B"/>
    <n v="3"/>
    <x v="4"/>
    <n v="1"/>
    <n v="1.0434782608695652"/>
  </r>
  <r>
    <s v="R20"/>
    <x v="254"/>
    <x v="30"/>
    <x v="28"/>
    <n v="10"/>
    <s v="A+"/>
    <n v="3"/>
    <x v="4"/>
    <n v="1"/>
    <n v="1.3043478260869565"/>
  </r>
  <r>
    <s v="R20"/>
    <x v="254"/>
    <x v="31"/>
    <x v="29"/>
    <n v="10"/>
    <s v="A+"/>
    <n v="2"/>
    <x v="4"/>
    <n v="1"/>
    <n v="0.86956521739130432"/>
  </r>
  <r>
    <s v="R20"/>
    <x v="254"/>
    <x v="32"/>
    <x v="7"/>
    <n v="10"/>
    <s v="A+"/>
    <n v="3"/>
    <x v="4"/>
    <n v="1"/>
    <n v="1.3043478260869565"/>
  </r>
  <r>
    <s v="R20"/>
    <x v="254"/>
    <x v="33"/>
    <x v="30"/>
    <n v="9"/>
    <s v="A"/>
    <n v="3"/>
    <x v="4"/>
    <n v="1"/>
    <n v="1.173913043478261"/>
  </r>
  <r>
    <s v="R20"/>
    <x v="254"/>
    <x v="34"/>
    <x v="31"/>
    <n v="8"/>
    <s v="B"/>
    <n v="3"/>
    <x v="4"/>
    <n v="1"/>
    <n v="1.0434782608695652"/>
  </r>
  <r>
    <s v="R20"/>
    <x v="254"/>
    <x v="35"/>
    <x v="32"/>
    <n v="9"/>
    <s v="A"/>
    <n v="3"/>
    <x v="4"/>
    <n v="1"/>
    <n v="1.173913043478261"/>
  </r>
  <r>
    <s v="R20"/>
    <x v="255"/>
    <x v="0"/>
    <x v="0"/>
    <n v="7"/>
    <s v="C"/>
    <n v="3"/>
    <x v="4"/>
    <n v="1"/>
    <n v="0.91304347826086951"/>
  </r>
  <r>
    <s v="R20"/>
    <x v="255"/>
    <x v="29"/>
    <x v="27"/>
    <n v="7"/>
    <s v="C"/>
    <n v="3"/>
    <x v="4"/>
    <n v="1"/>
    <n v="0.91304347826086951"/>
  </r>
  <r>
    <s v="R20"/>
    <x v="255"/>
    <x v="30"/>
    <x v="28"/>
    <n v="5"/>
    <s v="E"/>
    <n v="3"/>
    <x v="4"/>
    <n v="1"/>
    <n v="0.65217391304347827"/>
  </r>
  <r>
    <s v="R20"/>
    <x v="255"/>
    <x v="31"/>
    <x v="29"/>
    <n v="10"/>
    <s v="A+"/>
    <n v="2"/>
    <x v="4"/>
    <n v="1"/>
    <n v="0.86956521739130432"/>
  </r>
  <r>
    <s v="R20"/>
    <x v="255"/>
    <x v="32"/>
    <x v="7"/>
    <n v="10"/>
    <s v="A+"/>
    <n v="3"/>
    <x v="4"/>
    <n v="1"/>
    <n v="1.3043478260869565"/>
  </r>
  <r>
    <s v="R20"/>
    <x v="255"/>
    <x v="33"/>
    <x v="30"/>
    <n v="6"/>
    <s v="D"/>
    <n v="3"/>
    <x v="4"/>
    <n v="1"/>
    <n v="0.78260869565217395"/>
  </r>
  <r>
    <s v="R20"/>
    <x v="255"/>
    <x v="34"/>
    <x v="31"/>
    <n v="6"/>
    <s v="D"/>
    <n v="3"/>
    <x v="4"/>
    <n v="1"/>
    <n v="0.78260869565217395"/>
  </r>
  <r>
    <s v="R20"/>
    <x v="255"/>
    <x v="35"/>
    <x v="32"/>
    <n v="7"/>
    <s v="C"/>
    <n v="3"/>
    <x v="4"/>
    <n v="1"/>
    <n v="0.91304347826086951"/>
  </r>
  <r>
    <s v="R20"/>
    <x v="256"/>
    <x v="0"/>
    <x v="0"/>
    <n v="8"/>
    <s v="B"/>
    <n v="3"/>
    <x v="4"/>
    <n v="1"/>
    <n v="1.0434782608695652"/>
  </r>
  <r>
    <s v="R20"/>
    <x v="256"/>
    <x v="29"/>
    <x v="27"/>
    <n v="8"/>
    <s v="B"/>
    <n v="3"/>
    <x v="4"/>
    <n v="1"/>
    <n v="1.0434782608695652"/>
  </r>
  <r>
    <s v="R20"/>
    <x v="256"/>
    <x v="30"/>
    <x v="28"/>
    <n v="8"/>
    <s v="B"/>
    <n v="3"/>
    <x v="4"/>
    <n v="1"/>
    <n v="1.0434782608695652"/>
  </r>
  <r>
    <s v="R20"/>
    <x v="256"/>
    <x v="31"/>
    <x v="29"/>
    <n v="10"/>
    <s v="A+"/>
    <n v="2"/>
    <x v="4"/>
    <n v="1"/>
    <n v="0.86956521739130432"/>
  </r>
  <r>
    <s v="R20"/>
    <x v="256"/>
    <x v="32"/>
    <x v="7"/>
    <n v="10"/>
    <s v="A+"/>
    <n v="3"/>
    <x v="4"/>
    <n v="1"/>
    <n v="1.3043478260869565"/>
  </r>
  <r>
    <s v="R20"/>
    <x v="256"/>
    <x v="33"/>
    <x v="30"/>
    <n v="6"/>
    <s v="D"/>
    <n v="3"/>
    <x v="4"/>
    <n v="1"/>
    <n v="0.78260869565217395"/>
  </r>
  <r>
    <s v="R20"/>
    <x v="256"/>
    <x v="34"/>
    <x v="31"/>
    <n v="8"/>
    <s v="B"/>
    <n v="3"/>
    <x v="4"/>
    <n v="1"/>
    <n v="1.0434782608695652"/>
  </r>
  <r>
    <s v="R20"/>
    <x v="256"/>
    <x v="35"/>
    <x v="32"/>
    <n v="9"/>
    <s v="A"/>
    <n v="3"/>
    <x v="4"/>
    <n v="1"/>
    <n v="1.173913043478261"/>
  </r>
  <r>
    <s v="R20"/>
    <x v="257"/>
    <x v="0"/>
    <x v="0"/>
    <n v="7"/>
    <s v="C"/>
    <n v="3"/>
    <x v="5"/>
    <n v="1"/>
    <n v="0.91304347826086951"/>
  </r>
  <r>
    <s v="R20"/>
    <x v="257"/>
    <x v="1"/>
    <x v="1"/>
    <n v="7"/>
    <s v="C"/>
    <n v="3"/>
    <x v="5"/>
    <n v="1"/>
    <n v="0.91304347826086951"/>
  </r>
  <r>
    <s v="R20"/>
    <x v="257"/>
    <x v="2"/>
    <x v="2"/>
    <n v="8"/>
    <s v="B"/>
    <n v="3"/>
    <x v="5"/>
    <n v="1"/>
    <n v="1.0434782608695652"/>
  </r>
  <r>
    <s v="R20"/>
    <x v="257"/>
    <x v="36"/>
    <x v="3"/>
    <n v="10"/>
    <s v="A+"/>
    <n v="3"/>
    <x v="5"/>
    <n v="1"/>
    <n v="1.3043478260869565"/>
  </r>
  <r>
    <s v="R20"/>
    <x v="257"/>
    <x v="34"/>
    <x v="31"/>
    <n v="8"/>
    <s v="B"/>
    <n v="3"/>
    <x v="5"/>
    <n v="1"/>
    <n v="1.0434782608695652"/>
  </r>
  <r>
    <s v="R20"/>
    <x v="257"/>
    <x v="37"/>
    <x v="4"/>
    <n v="9"/>
    <s v="A"/>
    <n v="3"/>
    <x v="5"/>
    <n v="1"/>
    <n v="1.173913043478261"/>
  </r>
  <r>
    <s v="R20"/>
    <x v="257"/>
    <x v="38"/>
    <x v="29"/>
    <n v="10"/>
    <s v="A+"/>
    <n v="2"/>
    <x v="5"/>
    <n v="1"/>
    <n v="0.86956521739130432"/>
  </r>
  <r>
    <s v="R20"/>
    <x v="257"/>
    <x v="39"/>
    <x v="7"/>
    <n v="10"/>
    <s v="A+"/>
    <n v="3"/>
    <x v="5"/>
    <n v="1"/>
    <n v="1.3043478260869565"/>
  </r>
  <r>
    <s v="R20"/>
    <x v="258"/>
    <x v="0"/>
    <x v="0"/>
    <n v="8"/>
    <s v="B"/>
    <n v="3"/>
    <x v="5"/>
    <n v="1"/>
    <n v="1.0434782608695652"/>
  </r>
  <r>
    <s v="R20"/>
    <x v="258"/>
    <x v="1"/>
    <x v="1"/>
    <n v="6"/>
    <s v="D"/>
    <n v="3"/>
    <x v="5"/>
    <n v="1"/>
    <n v="0.78260869565217395"/>
  </r>
  <r>
    <s v="R20"/>
    <x v="258"/>
    <x v="2"/>
    <x v="2"/>
    <n v="8"/>
    <s v="B"/>
    <n v="3"/>
    <x v="5"/>
    <n v="1"/>
    <n v="1.0434782608695652"/>
  </r>
  <r>
    <s v="R20"/>
    <x v="258"/>
    <x v="36"/>
    <x v="3"/>
    <n v="7"/>
    <s v="C"/>
    <n v="3"/>
    <x v="5"/>
    <n v="1"/>
    <n v="0.91304347826086951"/>
  </r>
  <r>
    <s v="R20"/>
    <x v="258"/>
    <x v="34"/>
    <x v="31"/>
    <n v="8"/>
    <s v="B"/>
    <n v="3"/>
    <x v="5"/>
    <n v="1"/>
    <n v="1.0434782608695652"/>
  </r>
  <r>
    <s v="R20"/>
    <x v="258"/>
    <x v="37"/>
    <x v="4"/>
    <n v="6"/>
    <s v="D"/>
    <n v="3"/>
    <x v="5"/>
    <n v="1"/>
    <n v="0.78260869565217395"/>
  </r>
  <r>
    <s v="R20"/>
    <x v="258"/>
    <x v="38"/>
    <x v="29"/>
    <n v="10"/>
    <s v="A+"/>
    <n v="2"/>
    <x v="5"/>
    <n v="1"/>
    <n v="0.86956521739130432"/>
  </r>
  <r>
    <s v="R20"/>
    <x v="258"/>
    <x v="39"/>
    <x v="7"/>
    <n v="10"/>
    <s v="A+"/>
    <n v="3"/>
    <x v="5"/>
    <n v="1"/>
    <n v="1.3043478260869565"/>
  </r>
  <r>
    <s v="R20"/>
    <x v="259"/>
    <x v="0"/>
    <x v="0"/>
    <n v="8"/>
    <s v="B"/>
    <n v="3"/>
    <x v="5"/>
    <n v="1"/>
    <n v="1.0434782608695652"/>
  </r>
  <r>
    <s v="R20"/>
    <x v="259"/>
    <x v="1"/>
    <x v="1"/>
    <n v="0"/>
    <s v="F"/>
    <n v="0"/>
    <x v="5"/>
    <n v="0"/>
    <n v="0"/>
  </r>
  <r>
    <s v="R20"/>
    <x v="259"/>
    <x v="2"/>
    <x v="2"/>
    <n v="0"/>
    <s v="AB"/>
    <n v="0"/>
    <x v="5"/>
    <n v="0"/>
    <n v="0"/>
  </r>
  <r>
    <s v="R20"/>
    <x v="259"/>
    <x v="36"/>
    <x v="3"/>
    <n v="8"/>
    <s v="B"/>
    <n v="3"/>
    <x v="5"/>
    <n v="1"/>
    <n v="1.0434782608695652"/>
  </r>
  <r>
    <s v="R20"/>
    <x v="259"/>
    <x v="34"/>
    <x v="31"/>
    <n v="6"/>
    <s v="D"/>
    <n v="3"/>
    <x v="5"/>
    <n v="1"/>
    <n v="0.78260869565217395"/>
  </r>
  <r>
    <s v="R20"/>
    <x v="259"/>
    <x v="37"/>
    <x v="4"/>
    <n v="6"/>
    <s v="D"/>
    <n v="3"/>
    <x v="5"/>
    <n v="1"/>
    <n v="0.78260869565217395"/>
  </r>
  <r>
    <s v="R20"/>
    <x v="259"/>
    <x v="38"/>
    <x v="29"/>
    <n v="9"/>
    <s v="A"/>
    <n v="2"/>
    <x v="5"/>
    <n v="1"/>
    <n v="0.78260869565217395"/>
  </r>
  <r>
    <s v="R20"/>
    <x v="259"/>
    <x v="39"/>
    <x v="7"/>
    <n v="10"/>
    <s v="A+"/>
    <n v="3"/>
    <x v="5"/>
    <n v="1"/>
    <n v="1.3043478260869565"/>
  </r>
  <r>
    <s v="R20"/>
    <x v="260"/>
    <x v="0"/>
    <x v="0"/>
    <n v="9"/>
    <s v="A"/>
    <n v="3"/>
    <x v="5"/>
    <n v="1"/>
    <n v="1.173913043478261"/>
  </r>
  <r>
    <s v="R20"/>
    <x v="260"/>
    <x v="1"/>
    <x v="1"/>
    <n v="8"/>
    <s v="B"/>
    <n v="3"/>
    <x v="5"/>
    <n v="1"/>
    <n v="1.0434782608695652"/>
  </r>
  <r>
    <s v="R20"/>
    <x v="260"/>
    <x v="2"/>
    <x v="2"/>
    <n v="8"/>
    <s v="B"/>
    <n v="3"/>
    <x v="5"/>
    <n v="1"/>
    <n v="1.0434782608695652"/>
  </r>
  <r>
    <s v="R20"/>
    <x v="260"/>
    <x v="36"/>
    <x v="3"/>
    <n v="7"/>
    <s v="C"/>
    <n v="3"/>
    <x v="5"/>
    <n v="1"/>
    <n v="0.91304347826086951"/>
  </r>
  <r>
    <s v="R20"/>
    <x v="260"/>
    <x v="34"/>
    <x v="31"/>
    <n v="7"/>
    <s v="C"/>
    <n v="3"/>
    <x v="5"/>
    <n v="1"/>
    <n v="0.91304347826086951"/>
  </r>
  <r>
    <s v="R20"/>
    <x v="260"/>
    <x v="37"/>
    <x v="4"/>
    <n v="9"/>
    <s v="A"/>
    <n v="3"/>
    <x v="5"/>
    <n v="1"/>
    <n v="1.173913043478261"/>
  </r>
  <r>
    <s v="R20"/>
    <x v="260"/>
    <x v="38"/>
    <x v="29"/>
    <n v="10"/>
    <s v="A+"/>
    <n v="2"/>
    <x v="5"/>
    <n v="1"/>
    <n v="0.86956521739130432"/>
  </r>
  <r>
    <s v="R20"/>
    <x v="260"/>
    <x v="39"/>
    <x v="7"/>
    <n v="10"/>
    <s v="A+"/>
    <n v="3"/>
    <x v="5"/>
    <n v="1"/>
    <n v="1.3043478260869565"/>
  </r>
  <r>
    <s v="R20"/>
    <x v="261"/>
    <x v="0"/>
    <x v="0"/>
    <n v="7"/>
    <s v="C"/>
    <n v="3"/>
    <x v="5"/>
    <n v="1"/>
    <n v="0.91304347826086951"/>
  </r>
  <r>
    <s v="R20"/>
    <x v="261"/>
    <x v="1"/>
    <x v="1"/>
    <n v="10"/>
    <s v="A+"/>
    <n v="3"/>
    <x v="5"/>
    <n v="1"/>
    <n v="1.3043478260869565"/>
  </r>
  <r>
    <s v="R20"/>
    <x v="261"/>
    <x v="2"/>
    <x v="2"/>
    <n v="9"/>
    <s v="A"/>
    <n v="3"/>
    <x v="5"/>
    <n v="1"/>
    <n v="1.173913043478261"/>
  </r>
  <r>
    <s v="R20"/>
    <x v="261"/>
    <x v="36"/>
    <x v="3"/>
    <n v="10"/>
    <s v="A+"/>
    <n v="3"/>
    <x v="5"/>
    <n v="1"/>
    <n v="1.3043478260869565"/>
  </r>
  <r>
    <s v="R20"/>
    <x v="261"/>
    <x v="34"/>
    <x v="31"/>
    <n v="7"/>
    <s v="C"/>
    <n v="3"/>
    <x v="5"/>
    <n v="1"/>
    <n v="0.91304347826086951"/>
  </r>
  <r>
    <s v="R20"/>
    <x v="261"/>
    <x v="37"/>
    <x v="4"/>
    <n v="9"/>
    <s v="A"/>
    <n v="3"/>
    <x v="5"/>
    <n v="1"/>
    <n v="1.173913043478261"/>
  </r>
  <r>
    <s v="R20"/>
    <x v="261"/>
    <x v="38"/>
    <x v="29"/>
    <n v="10"/>
    <s v="A+"/>
    <n v="2"/>
    <x v="5"/>
    <n v="1"/>
    <n v="0.86956521739130432"/>
  </r>
  <r>
    <s v="R20"/>
    <x v="261"/>
    <x v="39"/>
    <x v="7"/>
    <n v="9"/>
    <s v="A"/>
    <n v="3"/>
    <x v="5"/>
    <n v="1"/>
    <n v="1.173913043478261"/>
  </r>
  <r>
    <s v="R20"/>
    <x v="262"/>
    <x v="0"/>
    <x v="0"/>
    <n v="8"/>
    <s v="B"/>
    <n v="3"/>
    <x v="5"/>
    <n v="1"/>
    <n v="1.0434782608695652"/>
  </r>
  <r>
    <s v="R20"/>
    <x v="262"/>
    <x v="1"/>
    <x v="1"/>
    <n v="6"/>
    <s v="D"/>
    <n v="3"/>
    <x v="5"/>
    <n v="1"/>
    <n v="0.78260869565217395"/>
  </r>
  <r>
    <s v="R20"/>
    <x v="262"/>
    <x v="2"/>
    <x v="2"/>
    <n v="6"/>
    <s v="D"/>
    <n v="3"/>
    <x v="5"/>
    <n v="1"/>
    <n v="0.78260869565217395"/>
  </r>
  <r>
    <s v="R20"/>
    <x v="262"/>
    <x v="36"/>
    <x v="3"/>
    <n v="6"/>
    <s v="D"/>
    <n v="3"/>
    <x v="5"/>
    <n v="1"/>
    <n v="0.78260869565217395"/>
  </r>
  <r>
    <s v="R20"/>
    <x v="262"/>
    <x v="34"/>
    <x v="31"/>
    <n v="6"/>
    <s v="D"/>
    <n v="3"/>
    <x v="5"/>
    <n v="1"/>
    <n v="0.78260869565217395"/>
  </r>
  <r>
    <s v="R20"/>
    <x v="262"/>
    <x v="37"/>
    <x v="4"/>
    <n v="6"/>
    <s v="D"/>
    <n v="3"/>
    <x v="5"/>
    <n v="1"/>
    <n v="0.78260869565217395"/>
  </r>
  <r>
    <s v="R20"/>
    <x v="262"/>
    <x v="38"/>
    <x v="29"/>
    <n v="9"/>
    <s v="A"/>
    <n v="2"/>
    <x v="5"/>
    <n v="1"/>
    <n v="0.78260869565217395"/>
  </r>
  <r>
    <s v="R20"/>
    <x v="262"/>
    <x v="39"/>
    <x v="7"/>
    <n v="10"/>
    <s v="A+"/>
    <n v="3"/>
    <x v="5"/>
    <n v="1"/>
    <n v="1.3043478260869565"/>
  </r>
  <r>
    <s v="R20"/>
    <x v="263"/>
    <x v="0"/>
    <x v="0"/>
    <n v="6"/>
    <s v="D"/>
    <n v="3"/>
    <x v="5"/>
    <n v="1"/>
    <n v="0.78260869565217395"/>
  </r>
  <r>
    <s v="R20"/>
    <x v="263"/>
    <x v="1"/>
    <x v="1"/>
    <n v="0"/>
    <s v="F"/>
    <n v="0"/>
    <x v="5"/>
    <n v="0"/>
    <n v="0"/>
  </r>
  <r>
    <s v="R20"/>
    <x v="263"/>
    <x v="2"/>
    <x v="2"/>
    <n v="5"/>
    <s v="E"/>
    <n v="3"/>
    <x v="5"/>
    <n v="1"/>
    <n v="0.65217391304347827"/>
  </r>
  <r>
    <s v="R20"/>
    <x v="263"/>
    <x v="36"/>
    <x v="3"/>
    <n v="6"/>
    <s v="D"/>
    <n v="3"/>
    <x v="5"/>
    <n v="1"/>
    <n v="0.78260869565217395"/>
  </r>
  <r>
    <s v="R20"/>
    <x v="263"/>
    <x v="34"/>
    <x v="31"/>
    <n v="6"/>
    <s v="D"/>
    <n v="3"/>
    <x v="5"/>
    <n v="1"/>
    <n v="0.78260869565217395"/>
  </r>
  <r>
    <s v="R20"/>
    <x v="263"/>
    <x v="37"/>
    <x v="4"/>
    <n v="5"/>
    <s v="E"/>
    <n v="3"/>
    <x v="5"/>
    <n v="1"/>
    <n v="0.65217391304347827"/>
  </r>
  <r>
    <s v="R20"/>
    <x v="263"/>
    <x v="38"/>
    <x v="29"/>
    <n v="9"/>
    <s v="A"/>
    <n v="2"/>
    <x v="5"/>
    <n v="1"/>
    <n v="0.78260869565217395"/>
  </r>
  <r>
    <s v="R20"/>
    <x v="263"/>
    <x v="39"/>
    <x v="7"/>
    <n v="10"/>
    <s v="A+"/>
    <n v="3"/>
    <x v="5"/>
    <n v="1"/>
    <n v="1.3043478260869565"/>
  </r>
  <r>
    <s v="R20"/>
    <x v="264"/>
    <x v="0"/>
    <x v="0"/>
    <n v="9"/>
    <s v="A"/>
    <n v="3"/>
    <x v="5"/>
    <n v="1"/>
    <n v="1.173913043478261"/>
  </r>
  <r>
    <s v="R20"/>
    <x v="264"/>
    <x v="1"/>
    <x v="1"/>
    <n v="8"/>
    <s v="B"/>
    <n v="3"/>
    <x v="5"/>
    <n v="1"/>
    <n v="1.0434782608695652"/>
  </r>
  <r>
    <s v="R20"/>
    <x v="264"/>
    <x v="2"/>
    <x v="2"/>
    <n v="9"/>
    <s v="A"/>
    <n v="3"/>
    <x v="5"/>
    <n v="1"/>
    <n v="1.173913043478261"/>
  </r>
  <r>
    <s v="R20"/>
    <x v="264"/>
    <x v="36"/>
    <x v="3"/>
    <n v="8"/>
    <s v="B"/>
    <n v="3"/>
    <x v="5"/>
    <n v="1"/>
    <n v="1.0434782608695652"/>
  </r>
  <r>
    <s v="R20"/>
    <x v="264"/>
    <x v="34"/>
    <x v="31"/>
    <n v="8"/>
    <s v="B"/>
    <n v="3"/>
    <x v="5"/>
    <n v="1"/>
    <n v="1.0434782608695652"/>
  </r>
  <r>
    <s v="R20"/>
    <x v="264"/>
    <x v="37"/>
    <x v="4"/>
    <n v="8"/>
    <s v="B"/>
    <n v="3"/>
    <x v="5"/>
    <n v="1"/>
    <n v="1.0434782608695652"/>
  </r>
  <r>
    <s v="R20"/>
    <x v="264"/>
    <x v="38"/>
    <x v="29"/>
    <n v="10"/>
    <s v="A+"/>
    <n v="2"/>
    <x v="5"/>
    <n v="1"/>
    <n v="0.86956521739130432"/>
  </r>
  <r>
    <s v="R20"/>
    <x v="264"/>
    <x v="39"/>
    <x v="7"/>
    <n v="10"/>
    <s v="A+"/>
    <n v="3"/>
    <x v="5"/>
    <n v="1"/>
    <n v="1.3043478260869565"/>
  </r>
  <r>
    <s v="R20"/>
    <x v="265"/>
    <x v="0"/>
    <x v="0"/>
    <n v="8"/>
    <s v="B"/>
    <n v="3"/>
    <x v="5"/>
    <n v="1"/>
    <n v="1.0434782608695652"/>
  </r>
  <r>
    <s v="R20"/>
    <x v="265"/>
    <x v="1"/>
    <x v="1"/>
    <n v="7"/>
    <s v="C"/>
    <n v="3"/>
    <x v="5"/>
    <n v="1"/>
    <n v="0.91304347826086951"/>
  </r>
  <r>
    <s v="R20"/>
    <x v="265"/>
    <x v="2"/>
    <x v="2"/>
    <n v="8"/>
    <s v="B"/>
    <n v="3"/>
    <x v="5"/>
    <n v="1"/>
    <n v="1.0434782608695652"/>
  </r>
  <r>
    <s v="R20"/>
    <x v="265"/>
    <x v="36"/>
    <x v="3"/>
    <n v="10"/>
    <s v="A+"/>
    <n v="3"/>
    <x v="5"/>
    <n v="1"/>
    <n v="1.3043478260869565"/>
  </r>
  <r>
    <s v="R20"/>
    <x v="265"/>
    <x v="34"/>
    <x v="31"/>
    <n v="7"/>
    <s v="C"/>
    <n v="3"/>
    <x v="5"/>
    <n v="1"/>
    <n v="0.91304347826086951"/>
  </r>
  <r>
    <s v="R20"/>
    <x v="265"/>
    <x v="37"/>
    <x v="4"/>
    <n v="9"/>
    <s v="A"/>
    <n v="3"/>
    <x v="5"/>
    <n v="1"/>
    <n v="1.173913043478261"/>
  </r>
  <r>
    <s v="R20"/>
    <x v="265"/>
    <x v="38"/>
    <x v="29"/>
    <n v="10"/>
    <s v="A+"/>
    <n v="2"/>
    <x v="5"/>
    <n v="1"/>
    <n v="0.86956521739130432"/>
  </r>
  <r>
    <s v="R20"/>
    <x v="265"/>
    <x v="39"/>
    <x v="7"/>
    <n v="10"/>
    <s v="A+"/>
    <n v="3"/>
    <x v="5"/>
    <n v="1"/>
    <n v="1.3043478260869565"/>
  </r>
  <r>
    <s v="R20"/>
    <x v="266"/>
    <x v="0"/>
    <x v="0"/>
    <n v="8"/>
    <s v="B"/>
    <n v="3"/>
    <x v="5"/>
    <n v="1"/>
    <n v="1.0434782608695652"/>
  </r>
  <r>
    <s v="R20"/>
    <x v="266"/>
    <x v="1"/>
    <x v="1"/>
    <n v="7"/>
    <s v="C"/>
    <n v="3"/>
    <x v="5"/>
    <n v="1"/>
    <n v="0.91304347826086951"/>
  </r>
  <r>
    <s v="R20"/>
    <x v="266"/>
    <x v="2"/>
    <x v="2"/>
    <n v="6"/>
    <s v="D"/>
    <n v="3"/>
    <x v="5"/>
    <n v="1"/>
    <n v="0.78260869565217395"/>
  </r>
  <r>
    <s v="R20"/>
    <x v="266"/>
    <x v="36"/>
    <x v="3"/>
    <n v="7"/>
    <s v="C"/>
    <n v="3"/>
    <x v="5"/>
    <n v="1"/>
    <n v="0.91304347826086951"/>
  </r>
  <r>
    <s v="R20"/>
    <x v="266"/>
    <x v="34"/>
    <x v="31"/>
    <n v="7"/>
    <s v="C"/>
    <n v="3"/>
    <x v="5"/>
    <n v="1"/>
    <n v="0.91304347826086951"/>
  </r>
  <r>
    <s v="R20"/>
    <x v="266"/>
    <x v="37"/>
    <x v="4"/>
    <n v="7"/>
    <s v="C"/>
    <n v="3"/>
    <x v="5"/>
    <n v="1"/>
    <n v="0.91304347826086951"/>
  </r>
  <r>
    <s v="R20"/>
    <x v="266"/>
    <x v="38"/>
    <x v="29"/>
    <n v="10"/>
    <s v="A+"/>
    <n v="2"/>
    <x v="5"/>
    <n v="1"/>
    <n v="0.86956521739130432"/>
  </r>
  <r>
    <s v="R20"/>
    <x v="266"/>
    <x v="39"/>
    <x v="7"/>
    <n v="10"/>
    <s v="A+"/>
    <n v="3"/>
    <x v="5"/>
    <n v="1"/>
    <n v="1.3043478260869565"/>
  </r>
  <r>
    <s v="R20"/>
    <x v="267"/>
    <x v="0"/>
    <x v="0"/>
    <n v="9"/>
    <s v="A"/>
    <n v="3"/>
    <x v="5"/>
    <n v="1"/>
    <n v="1.173913043478261"/>
  </r>
  <r>
    <s v="R20"/>
    <x v="267"/>
    <x v="1"/>
    <x v="1"/>
    <n v="7"/>
    <s v="C"/>
    <n v="3"/>
    <x v="5"/>
    <n v="1"/>
    <n v="0.91304347826086951"/>
  </r>
  <r>
    <s v="R20"/>
    <x v="267"/>
    <x v="2"/>
    <x v="2"/>
    <n v="8"/>
    <s v="B"/>
    <n v="3"/>
    <x v="5"/>
    <n v="1"/>
    <n v="1.0434782608695652"/>
  </r>
  <r>
    <s v="R20"/>
    <x v="267"/>
    <x v="36"/>
    <x v="3"/>
    <n v="8"/>
    <s v="B"/>
    <n v="3"/>
    <x v="5"/>
    <n v="1"/>
    <n v="1.0434782608695652"/>
  </r>
  <r>
    <s v="R20"/>
    <x v="267"/>
    <x v="34"/>
    <x v="31"/>
    <n v="9"/>
    <s v="A"/>
    <n v="3"/>
    <x v="5"/>
    <n v="1"/>
    <n v="1.173913043478261"/>
  </r>
  <r>
    <s v="R20"/>
    <x v="267"/>
    <x v="37"/>
    <x v="4"/>
    <n v="6"/>
    <s v="D"/>
    <n v="3"/>
    <x v="5"/>
    <n v="1"/>
    <n v="0.78260869565217395"/>
  </r>
  <r>
    <s v="R20"/>
    <x v="267"/>
    <x v="38"/>
    <x v="29"/>
    <n v="10"/>
    <s v="A+"/>
    <n v="2"/>
    <x v="5"/>
    <n v="1"/>
    <n v="0.86956521739130432"/>
  </r>
  <r>
    <s v="R20"/>
    <x v="267"/>
    <x v="39"/>
    <x v="7"/>
    <n v="10"/>
    <s v="A+"/>
    <n v="3"/>
    <x v="5"/>
    <n v="1"/>
    <n v="1.3043478260869565"/>
  </r>
  <r>
    <s v="R20"/>
    <x v="268"/>
    <x v="0"/>
    <x v="0"/>
    <n v="8"/>
    <s v="B"/>
    <n v="3"/>
    <x v="5"/>
    <n v="1"/>
    <n v="1.0434782608695652"/>
  </r>
  <r>
    <s v="R20"/>
    <x v="268"/>
    <x v="1"/>
    <x v="1"/>
    <n v="0"/>
    <s v="F"/>
    <n v="0"/>
    <x v="5"/>
    <n v="0"/>
    <n v="0"/>
  </r>
  <r>
    <s v="R20"/>
    <x v="268"/>
    <x v="2"/>
    <x v="2"/>
    <n v="6"/>
    <s v="D"/>
    <n v="3"/>
    <x v="5"/>
    <n v="1"/>
    <n v="0.78260869565217395"/>
  </r>
  <r>
    <s v="R20"/>
    <x v="268"/>
    <x v="36"/>
    <x v="3"/>
    <n v="5"/>
    <s v="E"/>
    <n v="3"/>
    <x v="5"/>
    <n v="1"/>
    <n v="0.65217391304347827"/>
  </r>
  <r>
    <s v="R20"/>
    <x v="268"/>
    <x v="34"/>
    <x v="31"/>
    <n v="0"/>
    <s v="F"/>
    <n v="0"/>
    <x v="5"/>
    <n v="0"/>
    <n v="0"/>
  </r>
  <r>
    <s v="R20"/>
    <x v="268"/>
    <x v="37"/>
    <x v="4"/>
    <n v="6"/>
    <s v="D"/>
    <n v="3"/>
    <x v="5"/>
    <n v="1"/>
    <n v="0.78260869565217395"/>
  </r>
  <r>
    <s v="R20"/>
    <x v="268"/>
    <x v="38"/>
    <x v="29"/>
    <n v="9"/>
    <s v="A"/>
    <n v="2"/>
    <x v="5"/>
    <n v="1"/>
    <n v="0.78260869565217395"/>
  </r>
  <r>
    <s v="R20"/>
    <x v="268"/>
    <x v="39"/>
    <x v="7"/>
    <n v="10"/>
    <s v="A+"/>
    <n v="3"/>
    <x v="5"/>
    <n v="1"/>
    <n v="1.3043478260869565"/>
  </r>
  <r>
    <s v="R20"/>
    <x v="269"/>
    <x v="0"/>
    <x v="0"/>
    <n v="6"/>
    <s v="D"/>
    <n v="3"/>
    <x v="5"/>
    <n v="1"/>
    <n v="0.78260869565217395"/>
  </r>
  <r>
    <s v="R20"/>
    <x v="269"/>
    <x v="1"/>
    <x v="1"/>
    <n v="6"/>
    <s v="D"/>
    <n v="3"/>
    <x v="5"/>
    <n v="1"/>
    <n v="0.78260869565217395"/>
  </r>
  <r>
    <s v="R20"/>
    <x v="269"/>
    <x v="2"/>
    <x v="2"/>
    <n v="8"/>
    <s v="B"/>
    <n v="3"/>
    <x v="5"/>
    <n v="1"/>
    <n v="1.0434782608695652"/>
  </r>
  <r>
    <s v="R20"/>
    <x v="269"/>
    <x v="36"/>
    <x v="3"/>
    <n v="8"/>
    <s v="B"/>
    <n v="3"/>
    <x v="5"/>
    <n v="1"/>
    <n v="1.0434782608695652"/>
  </r>
  <r>
    <s v="R20"/>
    <x v="269"/>
    <x v="34"/>
    <x v="31"/>
    <n v="6"/>
    <s v="D"/>
    <n v="3"/>
    <x v="5"/>
    <n v="1"/>
    <n v="0.78260869565217395"/>
  </r>
  <r>
    <s v="R20"/>
    <x v="269"/>
    <x v="37"/>
    <x v="4"/>
    <n v="8"/>
    <s v="B"/>
    <n v="3"/>
    <x v="5"/>
    <n v="1"/>
    <n v="1.0434782608695652"/>
  </r>
  <r>
    <s v="R20"/>
    <x v="269"/>
    <x v="38"/>
    <x v="29"/>
    <n v="10"/>
    <s v="A+"/>
    <n v="2"/>
    <x v="5"/>
    <n v="1"/>
    <n v="0.86956521739130432"/>
  </r>
  <r>
    <s v="R20"/>
    <x v="269"/>
    <x v="39"/>
    <x v="7"/>
    <n v="10"/>
    <s v="A+"/>
    <n v="3"/>
    <x v="5"/>
    <n v="1"/>
    <n v="1.3043478260869565"/>
  </r>
  <r>
    <s v="R20"/>
    <x v="270"/>
    <x v="0"/>
    <x v="0"/>
    <n v="8"/>
    <s v="B"/>
    <n v="3"/>
    <x v="5"/>
    <n v="1"/>
    <n v="1.0434782608695652"/>
  </r>
  <r>
    <s v="R20"/>
    <x v="270"/>
    <x v="1"/>
    <x v="1"/>
    <n v="7"/>
    <s v="C"/>
    <n v="3"/>
    <x v="5"/>
    <n v="1"/>
    <n v="0.91304347826086951"/>
  </r>
  <r>
    <s v="R20"/>
    <x v="270"/>
    <x v="2"/>
    <x v="2"/>
    <n v="9"/>
    <s v="A"/>
    <n v="3"/>
    <x v="5"/>
    <n v="1"/>
    <n v="1.173913043478261"/>
  </r>
  <r>
    <s v="R20"/>
    <x v="270"/>
    <x v="36"/>
    <x v="3"/>
    <n v="8"/>
    <s v="B"/>
    <n v="3"/>
    <x v="5"/>
    <n v="1"/>
    <n v="1.0434782608695652"/>
  </r>
  <r>
    <s v="R20"/>
    <x v="270"/>
    <x v="34"/>
    <x v="31"/>
    <n v="8"/>
    <s v="B"/>
    <n v="3"/>
    <x v="5"/>
    <n v="1"/>
    <n v="1.0434782608695652"/>
  </r>
  <r>
    <s v="R20"/>
    <x v="270"/>
    <x v="37"/>
    <x v="4"/>
    <n v="7"/>
    <s v="C"/>
    <n v="3"/>
    <x v="5"/>
    <n v="1"/>
    <n v="0.91304347826086951"/>
  </r>
  <r>
    <s v="R20"/>
    <x v="270"/>
    <x v="38"/>
    <x v="29"/>
    <n v="10"/>
    <s v="A+"/>
    <n v="2"/>
    <x v="5"/>
    <n v="1"/>
    <n v="0.86956521739130432"/>
  </r>
  <r>
    <s v="R20"/>
    <x v="270"/>
    <x v="39"/>
    <x v="7"/>
    <n v="10"/>
    <s v="A+"/>
    <n v="3"/>
    <x v="5"/>
    <n v="1"/>
    <n v="1.3043478260869565"/>
  </r>
  <r>
    <s v="R20"/>
    <x v="271"/>
    <x v="0"/>
    <x v="0"/>
    <n v="10"/>
    <s v="A+"/>
    <n v="3"/>
    <x v="5"/>
    <n v="1"/>
    <n v="1.3043478260869565"/>
  </r>
  <r>
    <s v="R20"/>
    <x v="271"/>
    <x v="1"/>
    <x v="1"/>
    <n v="8"/>
    <s v="B"/>
    <n v="3"/>
    <x v="5"/>
    <n v="1"/>
    <n v="1.0434782608695652"/>
  </r>
  <r>
    <s v="R20"/>
    <x v="271"/>
    <x v="2"/>
    <x v="2"/>
    <n v="9"/>
    <s v="A"/>
    <n v="3"/>
    <x v="5"/>
    <n v="1"/>
    <n v="1.173913043478261"/>
  </r>
  <r>
    <s v="R20"/>
    <x v="271"/>
    <x v="36"/>
    <x v="3"/>
    <n v="8"/>
    <s v="B"/>
    <n v="3"/>
    <x v="5"/>
    <n v="1"/>
    <n v="1.0434782608695652"/>
  </r>
  <r>
    <s v="R20"/>
    <x v="271"/>
    <x v="34"/>
    <x v="31"/>
    <n v="8"/>
    <s v="B"/>
    <n v="3"/>
    <x v="5"/>
    <n v="1"/>
    <n v="1.0434782608695652"/>
  </r>
  <r>
    <s v="R20"/>
    <x v="271"/>
    <x v="37"/>
    <x v="4"/>
    <n v="7"/>
    <s v="C"/>
    <n v="3"/>
    <x v="5"/>
    <n v="1"/>
    <n v="0.91304347826086951"/>
  </r>
  <r>
    <s v="R20"/>
    <x v="271"/>
    <x v="38"/>
    <x v="29"/>
    <n v="10"/>
    <s v="A+"/>
    <n v="2"/>
    <x v="5"/>
    <n v="1"/>
    <n v="0.86956521739130432"/>
  </r>
  <r>
    <s v="R20"/>
    <x v="271"/>
    <x v="39"/>
    <x v="7"/>
    <n v="10"/>
    <s v="A+"/>
    <n v="3"/>
    <x v="5"/>
    <n v="1"/>
    <n v="1.3043478260869565"/>
  </r>
  <r>
    <s v="R20"/>
    <x v="272"/>
    <x v="0"/>
    <x v="0"/>
    <n v="9"/>
    <s v="A"/>
    <n v="3"/>
    <x v="5"/>
    <n v="1"/>
    <n v="1.173913043478261"/>
  </r>
  <r>
    <s v="R20"/>
    <x v="272"/>
    <x v="1"/>
    <x v="1"/>
    <n v="6"/>
    <s v="D"/>
    <n v="3"/>
    <x v="5"/>
    <n v="1"/>
    <n v="0.78260869565217395"/>
  </r>
  <r>
    <s v="R20"/>
    <x v="272"/>
    <x v="2"/>
    <x v="2"/>
    <n v="7"/>
    <s v="C"/>
    <n v="3"/>
    <x v="5"/>
    <n v="1"/>
    <n v="0.91304347826086951"/>
  </r>
  <r>
    <s v="R20"/>
    <x v="272"/>
    <x v="36"/>
    <x v="3"/>
    <n v="5"/>
    <s v="E"/>
    <n v="3"/>
    <x v="5"/>
    <n v="1"/>
    <n v="0.65217391304347827"/>
  </r>
  <r>
    <s v="R20"/>
    <x v="272"/>
    <x v="34"/>
    <x v="31"/>
    <n v="6"/>
    <s v="D"/>
    <n v="3"/>
    <x v="5"/>
    <n v="1"/>
    <n v="0.78260869565217395"/>
  </r>
  <r>
    <s v="R20"/>
    <x v="272"/>
    <x v="37"/>
    <x v="4"/>
    <n v="6"/>
    <s v="D"/>
    <n v="3"/>
    <x v="5"/>
    <n v="1"/>
    <n v="0.78260869565217395"/>
  </r>
  <r>
    <s v="R20"/>
    <x v="272"/>
    <x v="38"/>
    <x v="29"/>
    <n v="10"/>
    <s v="A+"/>
    <n v="2"/>
    <x v="5"/>
    <n v="1"/>
    <n v="0.86956521739130432"/>
  </r>
  <r>
    <s v="R20"/>
    <x v="272"/>
    <x v="39"/>
    <x v="7"/>
    <n v="10"/>
    <s v="A+"/>
    <n v="3"/>
    <x v="5"/>
    <n v="1"/>
    <n v="1.3043478260869565"/>
  </r>
  <r>
    <s v="R20"/>
    <x v="273"/>
    <x v="0"/>
    <x v="0"/>
    <n v="6"/>
    <s v="D"/>
    <n v="3"/>
    <x v="5"/>
    <n v="1"/>
    <n v="0.78260869565217395"/>
  </r>
  <r>
    <s v="R20"/>
    <x v="273"/>
    <x v="1"/>
    <x v="1"/>
    <n v="5"/>
    <s v="E"/>
    <n v="3"/>
    <x v="5"/>
    <n v="1"/>
    <n v="0.65217391304347827"/>
  </r>
  <r>
    <s v="R20"/>
    <x v="273"/>
    <x v="2"/>
    <x v="2"/>
    <n v="6"/>
    <s v="D"/>
    <n v="3"/>
    <x v="5"/>
    <n v="1"/>
    <n v="0.78260869565217395"/>
  </r>
  <r>
    <s v="R20"/>
    <x v="273"/>
    <x v="36"/>
    <x v="3"/>
    <n v="6"/>
    <s v="D"/>
    <n v="3"/>
    <x v="5"/>
    <n v="1"/>
    <n v="0.78260869565217395"/>
  </r>
  <r>
    <s v="R20"/>
    <x v="273"/>
    <x v="34"/>
    <x v="31"/>
    <n v="0"/>
    <s v="F"/>
    <n v="0"/>
    <x v="5"/>
    <n v="0"/>
    <n v="0"/>
  </r>
  <r>
    <s v="R20"/>
    <x v="273"/>
    <x v="37"/>
    <x v="4"/>
    <n v="6"/>
    <s v="D"/>
    <n v="3"/>
    <x v="5"/>
    <n v="1"/>
    <n v="0.78260869565217395"/>
  </r>
  <r>
    <s v="R20"/>
    <x v="273"/>
    <x v="38"/>
    <x v="29"/>
    <n v="9"/>
    <s v="A"/>
    <n v="2"/>
    <x v="5"/>
    <n v="1"/>
    <n v="0.78260869565217395"/>
  </r>
  <r>
    <s v="R20"/>
    <x v="273"/>
    <x v="39"/>
    <x v="7"/>
    <n v="10"/>
    <s v="A+"/>
    <n v="3"/>
    <x v="5"/>
    <n v="1"/>
    <n v="1.3043478260869565"/>
  </r>
  <r>
    <s v="R20"/>
    <x v="274"/>
    <x v="0"/>
    <x v="0"/>
    <n v="7"/>
    <s v="C"/>
    <n v="3"/>
    <x v="5"/>
    <n v="1"/>
    <n v="0.91304347826086951"/>
  </r>
  <r>
    <s v="R20"/>
    <x v="274"/>
    <x v="1"/>
    <x v="1"/>
    <n v="5"/>
    <s v="E"/>
    <n v="3"/>
    <x v="5"/>
    <n v="1"/>
    <n v="0.65217391304347827"/>
  </r>
  <r>
    <s v="R20"/>
    <x v="274"/>
    <x v="2"/>
    <x v="2"/>
    <n v="6"/>
    <s v="D"/>
    <n v="3"/>
    <x v="5"/>
    <n v="1"/>
    <n v="0.78260869565217395"/>
  </r>
  <r>
    <s v="R20"/>
    <x v="274"/>
    <x v="36"/>
    <x v="3"/>
    <n v="6"/>
    <s v="D"/>
    <n v="3"/>
    <x v="5"/>
    <n v="1"/>
    <n v="0.78260869565217395"/>
  </r>
  <r>
    <s v="R20"/>
    <x v="274"/>
    <x v="34"/>
    <x v="31"/>
    <n v="6"/>
    <s v="D"/>
    <n v="3"/>
    <x v="5"/>
    <n v="1"/>
    <n v="0.78260869565217395"/>
  </r>
  <r>
    <s v="R20"/>
    <x v="274"/>
    <x v="37"/>
    <x v="4"/>
    <n v="6"/>
    <s v="D"/>
    <n v="3"/>
    <x v="5"/>
    <n v="1"/>
    <n v="0.78260869565217395"/>
  </r>
  <r>
    <s v="R20"/>
    <x v="274"/>
    <x v="38"/>
    <x v="29"/>
    <n v="10"/>
    <s v="A+"/>
    <n v="2"/>
    <x v="5"/>
    <n v="1"/>
    <n v="0.86956521739130432"/>
  </r>
  <r>
    <s v="R20"/>
    <x v="274"/>
    <x v="39"/>
    <x v="7"/>
    <n v="10"/>
    <s v="A+"/>
    <n v="3"/>
    <x v="5"/>
    <n v="1"/>
    <n v="1.3043478260869565"/>
  </r>
  <r>
    <s v="R20"/>
    <x v="275"/>
    <x v="0"/>
    <x v="0"/>
    <n v="7"/>
    <s v="C"/>
    <n v="3"/>
    <x v="5"/>
    <n v="1"/>
    <n v="0.91304347826086951"/>
  </r>
  <r>
    <s v="R20"/>
    <x v="275"/>
    <x v="1"/>
    <x v="1"/>
    <n v="0"/>
    <s v="F"/>
    <n v="0"/>
    <x v="5"/>
    <n v="0"/>
    <n v="0"/>
  </r>
  <r>
    <s v="R20"/>
    <x v="275"/>
    <x v="2"/>
    <x v="2"/>
    <n v="7"/>
    <s v="C"/>
    <n v="3"/>
    <x v="5"/>
    <n v="1"/>
    <n v="0.91304347826086951"/>
  </r>
  <r>
    <s v="R20"/>
    <x v="275"/>
    <x v="36"/>
    <x v="3"/>
    <n v="7"/>
    <s v="C"/>
    <n v="3"/>
    <x v="5"/>
    <n v="1"/>
    <n v="0.91304347826086951"/>
  </r>
  <r>
    <s v="R20"/>
    <x v="275"/>
    <x v="34"/>
    <x v="31"/>
    <n v="7"/>
    <s v="C"/>
    <n v="3"/>
    <x v="5"/>
    <n v="1"/>
    <n v="0.91304347826086951"/>
  </r>
  <r>
    <s v="R20"/>
    <x v="275"/>
    <x v="37"/>
    <x v="4"/>
    <n v="6"/>
    <s v="D"/>
    <n v="3"/>
    <x v="5"/>
    <n v="1"/>
    <n v="0.78260869565217395"/>
  </r>
  <r>
    <s v="R20"/>
    <x v="275"/>
    <x v="38"/>
    <x v="29"/>
    <n v="9"/>
    <s v="A"/>
    <n v="2"/>
    <x v="5"/>
    <n v="1"/>
    <n v="0.78260869565217395"/>
  </r>
  <r>
    <s v="R20"/>
    <x v="275"/>
    <x v="39"/>
    <x v="7"/>
    <n v="10"/>
    <s v="A+"/>
    <n v="3"/>
    <x v="5"/>
    <n v="1"/>
    <n v="1.3043478260869565"/>
  </r>
  <r>
    <s v="R20"/>
    <x v="276"/>
    <x v="0"/>
    <x v="0"/>
    <n v="8"/>
    <s v="B"/>
    <n v="3"/>
    <x v="5"/>
    <n v="1"/>
    <n v="1.0434782608695652"/>
  </r>
  <r>
    <s v="R20"/>
    <x v="276"/>
    <x v="1"/>
    <x v="1"/>
    <n v="7"/>
    <s v="C"/>
    <n v="3"/>
    <x v="5"/>
    <n v="1"/>
    <n v="0.91304347826086951"/>
  </r>
  <r>
    <s v="R20"/>
    <x v="276"/>
    <x v="2"/>
    <x v="2"/>
    <n v="8"/>
    <s v="B"/>
    <n v="3"/>
    <x v="5"/>
    <n v="1"/>
    <n v="1.0434782608695652"/>
  </r>
  <r>
    <s v="R20"/>
    <x v="276"/>
    <x v="36"/>
    <x v="3"/>
    <n v="7"/>
    <s v="C"/>
    <n v="3"/>
    <x v="5"/>
    <n v="1"/>
    <n v="0.91304347826086951"/>
  </r>
  <r>
    <s v="R20"/>
    <x v="276"/>
    <x v="34"/>
    <x v="31"/>
    <n v="8"/>
    <s v="B"/>
    <n v="3"/>
    <x v="5"/>
    <n v="1"/>
    <n v="1.0434782608695652"/>
  </r>
  <r>
    <s v="R20"/>
    <x v="276"/>
    <x v="37"/>
    <x v="4"/>
    <n v="8"/>
    <s v="B"/>
    <n v="3"/>
    <x v="5"/>
    <n v="1"/>
    <n v="1.0434782608695652"/>
  </r>
  <r>
    <s v="R20"/>
    <x v="276"/>
    <x v="38"/>
    <x v="29"/>
    <n v="10"/>
    <s v="A+"/>
    <n v="2"/>
    <x v="5"/>
    <n v="1"/>
    <n v="0.86956521739130432"/>
  </r>
  <r>
    <s v="R20"/>
    <x v="276"/>
    <x v="39"/>
    <x v="7"/>
    <n v="9"/>
    <s v="A"/>
    <n v="3"/>
    <x v="5"/>
    <n v="1"/>
    <n v="1.173913043478261"/>
  </r>
  <r>
    <s v="R20"/>
    <x v="277"/>
    <x v="0"/>
    <x v="0"/>
    <n v="7"/>
    <s v="C"/>
    <n v="3"/>
    <x v="5"/>
    <n v="1"/>
    <n v="0.91304347826086951"/>
  </r>
  <r>
    <s v="R20"/>
    <x v="277"/>
    <x v="1"/>
    <x v="1"/>
    <n v="6"/>
    <s v="D"/>
    <n v="3"/>
    <x v="5"/>
    <n v="1"/>
    <n v="0.78260869565217395"/>
  </r>
  <r>
    <s v="R20"/>
    <x v="277"/>
    <x v="2"/>
    <x v="2"/>
    <n v="7"/>
    <s v="C"/>
    <n v="3"/>
    <x v="5"/>
    <n v="1"/>
    <n v="0.91304347826086951"/>
  </r>
  <r>
    <s v="R20"/>
    <x v="277"/>
    <x v="36"/>
    <x v="3"/>
    <n v="9"/>
    <s v="A"/>
    <n v="3"/>
    <x v="5"/>
    <n v="1"/>
    <n v="1.173913043478261"/>
  </r>
  <r>
    <s v="R20"/>
    <x v="277"/>
    <x v="34"/>
    <x v="31"/>
    <n v="8"/>
    <s v="B"/>
    <n v="3"/>
    <x v="5"/>
    <n v="1"/>
    <n v="1.0434782608695652"/>
  </r>
  <r>
    <s v="R20"/>
    <x v="277"/>
    <x v="37"/>
    <x v="4"/>
    <n v="9"/>
    <s v="A"/>
    <n v="3"/>
    <x v="5"/>
    <n v="1"/>
    <n v="1.173913043478261"/>
  </r>
  <r>
    <s v="R20"/>
    <x v="277"/>
    <x v="38"/>
    <x v="29"/>
    <n v="10"/>
    <s v="A+"/>
    <n v="2"/>
    <x v="5"/>
    <n v="1"/>
    <n v="0.86956521739130432"/>
  </r>
  <r>
    <s v="R20"/>
    <x v="277"/>
    <x v="39"/>
    <x v="7"/>
    <n v="10"/>
    <s v="A+"/>
    <n v="3"/>
    <x v="5"/>
    <n v="1"/>
    <n v="1.3043478260869565"/>
  </r>
  <r>
    <s v="R20"/>
    <x v="278"/>
    <x v="0"/>
    <x v="0"/>
    <n v="7"/>
    <s v="C"/>
    <n v="3"/>
    <x v="5"/>
    <n v="1"/>
    <n v="0.91304347826086951"/>
  </r>
  <r>
    <s v="R20"/>
    <x v="278"/>
    <x v="1"/>
    <x v="1"/>
    <n v="7"/>
    <s v="C"/>
    <n v="3"/>
    <x v="5"/>
    <n v="1"/>
    <n v="0.91304347826086951"/>
  </r>
  <r>
    <s v="R20"/>
    <x v="278"/>
    <x v="2"/>
    <x v="2"/>
    <n v="8"/>
    <s v="B"/>
    <n v="3"/>
    <x v="5"/>
    <n v="1"/>
    <n v="1.0434782608695652"/>
  </r>
  <r>
    <s v="R20"/>
    <x v="278"/>
    <x v="36"/>
    <x v="3"/>
    <n v="7"/>
    <s v="C"/>
    <n v="3"/>
    <x v="5"/>
    <n v="1"/>
    <n v="0.91304347826086951"/>
  </r>
  <r>
    <s v="R20"/>
    <x v="278"/>
    <x v="34"/>
    <x v="31"/>
    <n v="8"/>
    <s v="B"/>
    <n v="3"/>
    <x v="5"/>
    <n v="1"/>
    <n v="1.0434782608695652"/>
  </r>
  <r>
    <s v="R20"/>
    <x v="278"/>
    <x v="37"/>
    <x v="4"/>
    <n v="6"/>
    <s v="D"/>
    <n v="3"/>
    <x v="5"/>
    <n v="1"/>
    <n v="0.78260869565217395"/>
  </r>
  <r>
    <s v="R20"/>
    <x v="278"/>
    <x v="38"/>
    <x v="29"/>
    <n v="10"/>
    <s v="A+"/>
    <n v="2"/>
    <x v="5"/>
    <n v="1"/>
    <n v="0.86956521739130432"/>
  </r>
  <r>
    <s v="R20"/>
    <x v="278"/>
    <x v="39"/>
    <x v="7"/>
    <n v="10"/>
    <s v="A+"/>
    <n v="3"/>
    <x v="5"/>
    <n v="1"/>
    <n v="1.3043478260869565"/>
  </r>
  <r>
    <s v="R20"/>
    <x v="279"/>
    <x v="0"/>
    <x v="0"/>
    <n v="9"/>
    <s v="A"/>
    <n v="3"/>
    <x v="5"/>
    <n v="1"/>
    <n v="1.173913043478261"/>
  </r>
  <r>
    <s v="R20"/>
    <x v="279"/>
    <x v="1"/>
    <x v="1"/>
    <n v="7"/>
    <s v="C"/>
    <n v="3"/>
    <x v="5"/>
    <n v="1"/>
    <n v="0.91304347826086951"/>
  </r>
  <r>
    <s v="R20"/>
    <x v="279"/>
    <x v="2"/>
    <x v="2"/>
    <n v="8"/>
    <s v="B"/>
    <n v="3"/>
    <x v="5"/>
    <n v="1"/>
    <n v="1.0434782608695652"/>
  </r>
  <r>
    <s v="R20"/>
    <x v="279"/>
    <x v="36"/>
    <x v="3"/>
    <n v="8"/>
    <s v="B"/>
    <n v="3"/>
    <x v="5"/>
    <n v="1"/>
    <n v="1.0434782608695652"/>
  </r>
  <r>
    <s v="R20"/>
    <x v="279"/>
    <x v="34"/>
    <x v="31"/>
    <n v="8"/>
    <s v="B"/>
    <n v="3"/>
    <x v="5"/>
    <n v="1"/>
    <n v="1.0434782608695652"/>
  </r>
  <r>
    <s v="R20"/>
    <x v="279"/>
    <x v="37"/>
    <x v="4"/>
    <n v="7"/>
    <s v="C"/>
    <n v="3"/>
    <x v="5"/>
    <n v="1"/>
    <n v="0.91304347826086951"/>
  </r>
  <r>
    <s v="R20"/>
    <x v="279"/>
    <x v="38"/>
    <x v="29"/>
    <n v="10"/>
    <s v="A+"/>
    <n v="2"/>
    <x v="5"/>
    <n v="1"/>
    <n v="0.86956521739130432"/>
  </r>
  <r>
    <s v="R20"/>
    <x v="279"/>
    <x v="39"/>
    <x v="7"/>
    <n v="10"/>
    <s v="A+"/>
    <n v="3"/>
    <x v="5"/>
    <n v="1"/>
    <n v="1.3043478260869565"/>
  </r>
  <r>
    <s v="R20"/>
    <x v="280"/>
    <x v="0"/>
    <x v="0"/>
    <n v="8"/>
    <s v="B"/>
    <n v="3"/>
    <x v="5"/>
    <n v="1"/>
    <n v="1.0434782608695652"/>
  </r>
  <r>
    <s v="R20"/>
    <x v="280"/>
    <x v="1"/>
    <x v="1"/>
    <n v="8"/>
    <s v="B"/>
    <n v="3"/>
    <x v="5"/>
    <n v="1"/>
    <n v="1.0434782608695652"/>
  </r>
  <r>
    <s v="R20"/>
    <x v="280"/>
    <x v="2"/>
    <x v="2"/>
    <n v="8"/>
    <s v="B"/>
    <n v="3"/>
    <x v="5"/>
    <n v="1"/>
    <n v="1.0434782608695652"/>
  </r>
  <r>
    <s v="R20"/>
    <x v="280"/>
    <x v="36"/>
    <x v="3"/>
    <n v="7"/>
    <s v="C"/>
    <n v="3"/>
    <x v="5"/>
    <n v="1"/>
    <n v="0.91304347826086951"/>
  </r>
  <r>
    <s v="R20"/>
    <x v="280"/>
    <x v="34"/>
    <x v="31"/>
    <n v="8"/>
    <s v="B"/>
    <n v="3"/>
    <x v="5"/>
    <n v="1"/>
    <n v="1.0434782608695652"/>
  </r>
  <r>
    <s v="R20"/>
    <x v="280"/>
    <x v="37"/>
    <x v="4"/>
    <n v="8"/>
    <s v="B"/>
    <n v="3"/>
    <x v="5"/>
    <n v="1"/>
    <n v="1.0434782608695652"/>
  </r>
  <r>
    <s v="R20"/>
    <x v="280"/>
    <x v="38"/>
    <x v="29"/>
    <n v="10"/>
    <s v="A+"/>
    <n v="2"/>
    <x v="5"/>
    <n v="1"/>
    <n v="0.86956521739130432"/>
  </r>
  <r>
    <s v="R20"/>
    <x v="280"/>
    <x v="39"/>
    <x v="7"/>
    <n v="10"/>
    <s v="A+"/>
    <n v="3"/>
    <x v="5"/>
    <n v="1"/>
    <n v="1.3043478260869565"/>
  </r>
  <r>
    <s v="R20"/>
    <x v="281"/>
    <x v="0"/>
    <x v="0"/>
    <n v="7"/>
    <s v="C"/>
    <n v="3"/>
    <x v="5"/>
    <n v="1"/>
    <n v="0.91304347826086951"/>
  </r>
  <r>
    <s v="R20"/>
    <x v="281"/>
    <x v="1"/>
    <x v="1"/>
    <n v="6"/>
    <s v="D"/>
    <n v="3"/>
    <x v="5"/>
    <n v="1"/>
    <n v="0.78260869565217395"/>
  </r>
  <r>
    <s v="R20"/>
    <x v="281"/>
    <x v="2"/>
    <x v="2"/>
    <n v="7"/>
    <s v="C"/>
    <n v="3"/>
    <x v="5"/>
    <n v="1"/>
    <n v="0.91304347826086951"/>
  </r>
  <r>
    <s v="R20"/>
    <x v="281"/>
    <x v="36"/>
    <x v="3"/>
    <n v="10"/>
    <s v="A+"/>
    <n v="3"/>
    <x v="5"/>
    <n v="1"/>
    <n v="1.3043478260869565"/>
  </r>
  <r>
    <s v="R20"/>
    <x v="281"/>
    <x v="34"/>
    <x v="31"/>
    <n v="7"/>
    <s v="C"/>
    <n v="3"/>
    <x v="5"/>
    <n v="1"/>
    <n v="0.91304347826086951"/>
  </r>
  <r>
    <s v="R20"/>
    <x v="281"/>
    <x v="37"/>
    <x v="4"/>
    <n v="8"/>
    <s v="B"/>
    <n v="3"/>
    <x v="5"/>
    <n v="1"/>
    <n v="1.0434782608695652"/>
  </r>
  <r>
    <s v="R20"/>
    <x v="281"/>
    <x v="38"/>
    <x v="29"/>
    <n v="10"/>
    <s v="A+"/>
    <n v="2"/>
    <x v="5"/>
    <n v="1"/>
    <n v="0.86956521739130432"/>
  </r>
  <r>
    <s v="R20"/>
    <x v="281"/>
    <x v="39"/>
    <x v="7"/>
    <n v="10"/>
    <s v="A+"/>
    <n v="3"/>
    <x v="5"/>
    <n v="1"/>
    <n v="1.3043478260869565"/>
  </r>
  <r>
    <s v="R20"/>
    <x v="282"/>
    <x v="0"/>
    <x v="0"/>
    <n v="8"/>
    <s v="B"/>
    <n v="3"/>
    <x v="5"/>
    <n v="1"/>
    <n v="1.0434782608695652"/>
  </r>
  <r>
    <s v="R20"/>
    <x v="282"/>
    <x v="1"/>
    <x v="1"/>
    <n v="8"/>
    <s v="B"/>
    <n v="3"/>
    <x v="5"/>
    <n v="1"/>
    <n v="1.0434782608695652"/>
  </r>
  <r>
    <s v="R20"/>
    <x v="282"/>
    <x v="2"/>
    <x v="2"/>
    <n v="8"/>
    <s v="B"/>
    <n v="3"/>
    <x v="5"/>
    <n v="1"/>
    <n v="1.0434782608695652"/>
  </r>
  <r>
    <s v="R20"/>
    <x v="282"/>
    <x v="36"/>
    <x v="3"/>
    <n v="8"/>
    <s v="B"/>
    <n v="3"/>
    <x v="5"/>
    <n v="1"/>
    <n v="1.0434782608695652"/>
  </r>
  <r>
    <s v="R20"/>
    <x v="282"/>
    <x v="34"/>
    <x v="31"/>
    <n v="7"/>
    <s v="C"/>
    <n v="3"/>
    <x v="5"/>
    <n v="1"/>
    <n v="0.91304347826086951"/>
  </r>
  <r>
    <s v="R20"/>
    <x v="282"/>
    <x v="37"/>
    <x v="4"/>
    <n v="7"/>
    <s v="C"/>
    <n v="3"/>
    <x v="5"/>
    <n v="1"/>
    <n v="0.91304347826086951"/>
  </r>
  <r>
    <s v="R20"/>
    <x v="282"/>
    <x v="38"/>
    <x v="29"/>
    <n v="10"/>
    <s v="A+"/>
    <n v="2"/>
    <x v="5"/>
    <n v="1"/>
    <n v="0.86956521739130432"/>
  </r>
  <r>
    <s v="R20"/>
    <x v="282"/>
    <x v="39"/>
    <x v="7"/>
    <n v="10"/>
    <s v="A+"/>
    <n v="3"/>
    <x v="5"/>
    <n v="1"/>
    <n v="1.3043478260869565"/>
  </r>
  <r>
    <s v="R20"/>
    <x v="283"/>
    <x v="0"/>
    <x v="0"/>
    <n v="7"/>
    <s v="C"/>
    <n v="3"/>
    <x v="5"/>
    <n v="1"/>
    <n v="0.91304347826086951"/>
  </r>
  <r>
    <s v="R20"/>
    <x v="283"/>
    <x v="1"/>
    <x v="1"/>
    <n v="0"/>
    <s v="F"/>
    <n v="0"/>
    <x v="5"/>
    <n v="0"/>
    <n v="0"/>
  </r>
  <r>
    <s v="R20"/>
    <x v="283"/>
    <x v="2"/>
    <x v="2"/>
    <n v="6"/>
    <s v="D"/>
    <n v="3"/>
    <x v="5"/>
    <n v="1"/>
    <n v="0.78260869565217395"/>
  </r>
  <r>
    <s v="R20"/>
    <x v="283"/>
    <x v="36"/>
    <x v="3"/>
    <n v="7"/>
    <s v="C"/>
    <n v="3"/>
    <x v="5"/>
    <n v="1"/>
    <n v="0.91304347826086951"/>
  </r>
  <r>
    <s v="R20"/>
    <x v="283"/>
    <x v="34"/>
    <x v="31"/>
    <n v="6"/>
    <s v="D"/>
    <n v="3"/>
    <x v="5"/>
    <n v="1"/>
    <n v="0.78260869565217395"/>
  </r>
  <r>
    <s v="R20"/>
    <x v="283"/>
    <x v="37"/>
    <x v="4"/>
    <n v="5"/>
    <s v="E"/>
    <n v="3"/>
    <x v="5"/>
    <n v="1"/>
    <n v="0.65217391304347827"/>
  </r>
  <r>
    <s v="R20"/>
    <x v="283"/>
    <x v="38"/>
    <x v="29"/>
    <n v="10"/>
    <s v="A+"/>
    <n v="2"/>
    <x v="5"/>
    <n v="1"/>
    <n v="0.86956521739130432"/>
  </r>
  <r>
    <s v="R20"/>
    <x v="283"/>
    <x v="39"/>
    <x v="7"/>
    <n v="10"/>
    <s v="A+"/>
    <n v="3"/>
    <x v="5"/>
    <n v="1"/>
    <n v="1.3043478260869565"/>
  </r>
  <r>
    <s v="R20"/>
    <x v="284"/>
    <x v="0"/>
    <x v="0"/>
    <n v="7"/>
    <s v="C"/>
    <n v="3"/>
    <x v="5"/>
    <n v="1"/>
    <n v="0.91304347826086951"/>
  </r>
  <r>
    <s v="R20"/>
    <x v="284"/>
    <x v="1"/>
    <x v="1"/>
    <n v="5"/>
    <s v="E"/>
    <n v="3"/>
    <x v="5"/>
    <n v="1"/>
    <n v="0.65217391304347827"/>
  </r>
  <r>
    <s v="R20"/>
    <x v="284"/>
    <x v="2"/>
    <x v="2"/>
    <n v="6"/>
    <s v="D"/>
    <n v="3"/>
    <x v="5"/>
    <n v="1"/>
    <n v="0.78260869565217395"/>
  </r>
  <r>
    <s v="R20"/>
    <x v="284"/>
    <x v="36"/>
    <x v="3"/>
    <n v="6"/>
    <s v="D"/>
    <n v="3"/>
    <x v="5"/>
    <n v="1"/>
    <n v="0.78260869565217395"/>
  </r>
  <r>
    <s v="R20"/>
    <x v="284"/>
    <x v="34"/>
    <x v="31"/>
    <n v="6"/>
    <s v="D"/>
    <n v="3"/>
    <x v="5"/>
    <n v="1"/>
    <n v="0.78260869565217395"/>
  </r>
  <r>
    <s v="R20"/>
    <x v="284"/>
    <x v="37"/>
    <x v="4"/>
    <n v="6"/>
    <s v="D"/>
    <n v="3"/>
    <x v="5"/>
    <n v="1"/>
    <n v="0.78260869565217395"/>
  </r>
  <r>
    <s v="R20"/>
    <x v="284"/>
    <x v="38"/>
    <x v="29"/>
    <n v="9"/>
    <s v="A"/>
    <n v="2"/>
    <x v="5"/>
    <n v="1"/>
    <n v="0.78260869565217395"/>
  </r>
  <r>
    <s v="R20"/>
    <x v="284"/>
    <x v="39"/>
    <x v="7"/>
    <n v="10"/>
    <s v="A+"/>
    <n v="3"/>
    <x v="5"/>
    <n v="1"/>
    <n v="1.3043478260869565"/>
  </r>
  <r>
    <s v="R20"/>
    <x v="285"/>
    <x v="0"/>
    <x v="0"/>
    <n v="6"/>
    <s v="D"/>
    <n v="3"/>
    <x v="5"/>
    <n v="1"/>
    <n v="0.78260869565217395"/>
  </r>
  <r>
    <s v="R20"/>
    <x v="285"/>
    <x v="1"/>
    <x v="1"/>
    <n v="5"/>
    <s v="E"/>
    <n v="3"/>
    <x v="5"/>
    <n v="1"/>
    <n v="0.65217391304347827"/>
  </r>
  <r>
    <s v="R20"/>
    <x v="285"/>
    <x v="2"/>
    <x v="2"/>
    <n v="7"/>
    <s v="C"/>
    <n v="3"/>
    <x v="5"/>
    <n v="1"/>
    <n v="0.91304347826086951"/>
  </r>
  <r>
    <s v="R20"/>
    <x v="285"/>
    <x v="36"/>
    <x v="3"/>
    <n v="10"/>
    <s v="A+"/>
    <n v="3"/>
    <x v="5"/>
    <n v="1"/>
    <n v="1.3043478260869565"/>
  </r>
  <r>
    <s v="R20"/>
    <x v="285"/>
    <x v="34"/>
    <x v="31"/>
    <n v="6"/>
    <s v="D"/>
    <n v="3"/>
    <x v="5"/>
    <n v="1"/>
    <n v="0.78260869565217395"/>
  </r>
  <r>
    <s v="R20"/>
    <x v="285"/>
    <x v="37"/>
    <x v="4"/>
    <n v="8"/>
    <s v="B"/>
    <n v="3"/>
    <x v="5"/>
    <n v="1"/>
    <n v="1.0434782608695652"/>
  </r>
  <r>
    <s v="R20"/>
    <x v="285"/>
    <x v="38"/>
    <x v="29"/>
    <n v="10"/>
    <s v="A+"/>
    <n v="2"/>
    <x v="5"/>
    <n v="1"/>
    <n v="0.86956521739130432"/>
  </r>
  <r>
    <s v="R20"/>
    <x v="285"/>
    <x v="39"/>
    <x v="7"/>
    <n v="10"/>
    <s v="A+"/>
    <n v="3"/>
    <x v="5"/>
    <n v="1"/>
    <n v="1.3043478260869565"/>
  </r>
  <r>
    <s v="R20"/>
    <x v="286"/>
    <x v="0"/>
    <x v="0"/>
    <n v="7"/>
    <s v="C"/>
    <n v="3"/>
    <x v="5"/>
    <n v="1"/>
    <n v="0.91304347826086951"/>
  </r>
  <r>
    <s v="R20"/>
    <x v="286"/>
    <x v="1"/>
    <x v="1"/>
    <n v="7"/>
    <s v="C"/>
    <n v="3"/>
    <x v="5"/>
    <n v="1"/>
    <n v="0.91304347826086951"/>
  </r>
  <r>
    <s v="R20"/>
    <x v="286"/>
    <x v="2"/>
    <x v="2"/>
    <n v="7"/>
    <s v="C"/>
    <n v="3"/>
    <x v="5"/>
    <n v="1"/>
    <n v="0.91304347826086951"/>
  </r>
  <r>
    <s v="R20"/>
    <x v="286"/>
    <x v="36"/>
    <x v="3"/>
    <n v="7"/>
    <s v="C"/>
    <n v="3"/>
    <x v="5"/>
    <n v="1"/>
    <n v="0.91304347826086951"/>
  </r>
  <r>
    <s v="R20"/>
    <x v="286"/>
    <x v="34"/>
    <x v="31"/>
    <n v="7"/>
    <s v="C"/>
    <n v="3"/>
    <x v="5"/>
    <n v="1"/>
    <n v="0.91304347826086951"/>
  </r>
  <r>
    <s v="R20"/>
    <x v="286"/>
    <x v="37"/>
    <x v="4"/>
    <n v="6"/>
    <s v="D"/>
    <n v="3"/>
    <x v="5"/>
    <n v="1"/>
    <n v="0.78260869565217395"/>
  </r>
  <r>
    <s v="R20"/>
    <x v="286"/>
    <x v="38"/>
    <x v="29"/>
    <n v="10"/>
    <s v="A+"/>
    <n v="2"/>
    <x v="5"/>
    <n v="1"/>
    <n v="0.86956521739130432"/>
  </r>
  <r>
    <s v="R20"/>
    <x v="286"/>
    <x v="39"/>
    <x v="7"/>
    <n v="10"/>
    <s v="A+"/>
    <n v="3"/>
    <x v="5"/>
    <n v="1"/>
    <n v="1.3043478260869565"/>
  </r>
  <r>
    <s v="R20"/>
    <x v="287"/>
    <x v="0"/>
    <x v="0"/>
    <n v="8"/>
    <s v="B"/>
    <n v="3"/>
    <x v="5"/>
    <n v="1"/>
    <n v="1.0434782608695652"/>
  </r>
  <r>
    <s v="R20"/>
    <x v="287"/>
    <x v="1"/>
    <x v="1"/>
    <n v="7"/>
    <s v="C"/>
    <n v="3"/>
    <x v="5"/>
    <n v="1"/>
    <n v="0.91304347826086951"/>
  </r>
  <r>
    <s v="R20"/>
    <x v="287"/>
    <x v="2"/>
    <x v="2"/>
    <n v="8"/>
    <s v="B"/>
    <n v="3"/>
    <x v="5"/>
    <n v="1"/>
    <n v="1.0434782608695652"/>
  </r>
  <r>
    <s v="R20"/>
    <x v="287"/>
    <x v="36"/>
    <x v="3"/>
    <n v="7"/>
    <s v="C"/>
    <n v="3"/>
    <x v="5"/>
    <n v="1"/>
    <n v="0.91304347826086951"/>
  </r>
  <r>
    <s v="R20"/>
    <x v="287"/>
    <x v="34"/>
    <x v="31"/>
    <n v="8"/>
    <s v="B"/>
    <n v="3"/>
    <x v="5"/>
    <n v="1"/>
    <n v="1.0434782608695652"/>
  </r>
  <r>
    <s v="R20"/>
    <x v="287"/>
    <x v="37"/>
    <x v="4"/>
    <n v="7"/>
    <s v="C"/>
    <n v="3"/>
    <x v="5"/>
    <n v="1"/>
    <n v="0.91304347826086951"/>
  </r>
  <r>
    <s v="R20"/>
    <x v="287"/>
    <x v="38"/>
    <x v="29"/>
    <n v="10"/>
    <s v="A+"/>
    <n v="2"/>
    <x v="5"/>
    <n v="1"/>
    <n v="0.86956521739130432"/>
  </r>
  <r>
    <s v="R20"/>
    <x v="287"/>
    <x v="39"/>
    <x v="7"/>
    <n v="10"/>
    <s v="A+"/>
    <n v="3"/>
    <x v="5"/>
    <n v="1"/>
    <n v="1.3043478260869565"/>
  </r>
  <r>
    <s v="R20"/>
    <x v="288"/>
    <x v="0"/>
    <x v="0"/>
    <n v="6"/>
    <s v="D"/>
    <n v="3"/>
    <x v="5"/>
    <n v="1"/>
    <n v="0.78260869565217395"/>
  </r>
  <r>
    <s v="R20"/>
    <x v="288"/>
    <x v="1"/>
    <x v="1"/>
    <n v="5"/>
    <s v="E"/>
    <n v="3"/>
    <x v="5"/>
    <n v="1"/>
    <n v="0.65217391304347827"/>
  </r>
  <r>
    <s v="R20"/>
    <x v="288"/>
    <x v="2"/>
    <x v="2"/>
    <n v="6"/>
    <s v="D"/>
    <n v="3"/>
    <x v="5"/>
    <n v="1"/>
    <n v="0.78260869565217395"/>
  </r>
  <r>
    <s v="R20"/>
    <x v="288"/>
    <x v="36"/>
    <x v="3"/>
    <n v="5"/>
    <s v="E"/>
    <n v="3"/>
    <x v="5"/>
    <n v="1"/>
    <n v="0.65217391304347827"/>
  </r>
  <r>
    <s v="R20"/>
    <x v="288"/>
    <x v="34"/>
    <x v="31"/>
    <n v="6"/>
    <s v="D"/>
    <n v="3"/>
    <x v="5"/>
    <n v="1"/>
    <n v="0.78260869565217395"/>
  </r>
  <r>
    <s v="R20"/>
    <x v="288"/>
    <x v="37"/>
    <x v="4"/>
    <n v="0"/>
    <s v="F"/>
    <n v="0"/>
    <x v="5"/>
    <n v="0"/>
    <n v="0"/>
  </r>
  <r>
    <s v="R20"/>
    <x v="288"/>
    <x v="38"/>
    <x v="29"/>
    <n v="10"/>
    <s v="A+"/>
    <n v="2"/>
    <x v="5"/>
    <n v="1"/>
    <n v="0.86956521739130432"/>
  </r>
  <r>
    <s v="R20"/>
    <x v="288"/>
    <x v="39"/>
    <x v="7"/>
    <n v="10"/>
    <s v="A+"/>
    <n v="3"/>
    <x v="5"/>
    <n v="1"/>
    <n v="1.3043478260869565"/>
  </r>
  <r>
    <s v="R20"/>
    <x v="289"/>
    <x v="0"/>
    <x v="0"/>
    <n v="7"/>
    <s v="C"/>
    <n v="3"/>
    <x v="5"/>
    <n v="1"/>
    <n v="0.91304347826086951"/>
  </r>
  <r>
    <s v="R20"/>
    <x v="289"/>
    <x v="1"/>
    <x v="1"/>
    <n v="5"/>
    <s v="E"/>
    <n v="3"/>
    <x v="5"/>
    <n v="1"/>
    <n v="0.65217391304347827"/>
  </r>
  <r>
    <s v="R20"/>
    <x v="289"/>
    <x v="2"/>
    <x v="2"/>
    <n v="8"/>
    <s v="B"/>
    <n v="3"/>
    <x v="5"/>
    <n v="1"/>
    <n v="1.0434782608695652"/>
  </r>
  <r>
    <s v="R20"/>
    <x v="289"/>
    <x v="36"/>
    <x v="3"/>
    <n v="8"/>
    <s v="B"/>
    <n v="3"/>
    <x v="5"/>
    <n v="1"/>
    <n v="1.0434782608695652"/>
  </r>
  <r>
    <s v="R20"/>
    <x v="289"/>
    <x v="34"/>
    <x v="31"/>
    <n v="6"/>
    <s v="D"/>
    <n v="3"/>
    <x v="5"/>
    <n v="1"/>
    <n v="0.78260869565217395"/>
  </r>
  <r>
    <s v="R20"/>
    <x v="289"/>
    <x v="37"/>
    <x v="4"/>
    <n v="8"/>
    <s v="B"/>
    <n v="3"/>
    <x v="5"/>
    <n v="1"/>
    <n v="1.0434782608695652"/>
  </r>
  <r>
    <s v="R20"/>
    <x v="289"/>
    <x v="38"/>
    <x v="29"/>
    <n v="10"/>
    <s v="A+"/>
    <n v="2"/>
    <x v="5"/>
    <n v="1"/>
    <n v="0.86956521739130432"/>
  </r>
  <r>
    <s v="R20"/>
    <x v="289"/>
    <x v="39"/>
    <x v="7"/>
    <n v="10"/>
    <s v="A+"/>
    <n v="3"/>
    <x v="5"/>
    <n v="1"/>
    <n v="1.3043478260869565"/>
  </r>
  <r>
    <s v="R20"/>
    <x v="290"/>
    <x v="0"/>
    <x v="0"/>
    <n v="7"/>
    <s v="C"/>
    <n v="3"/>
    <x v="5"/>
    <n v="1"/>
    <n v="0.91304347826086951"/>
  </r>
  <r>
    <s v="R20"/>
    <x v="290"/>
    <x v="1"/>
    <x v="1"/>
    <n v="0"/>
    <s v="F"/>
    <n v="0"/>
    <x v="5"/>
    <n v="0"/>
    <n v="0"/>
  </r>
  <r>
    <s v="R20"/>
    <x v="290"/>
    <x v="2"/>
    <x v="2"/>
    <n v="6"/>
    <s v="D"/>
    <n v="3"/>
    <x v="5"/>
    <n v="1"/>
    <n v="0.78260869565217395"/>
  </r>
  <r>
    <s v="R20"/>
    <x v="290"/>
    <x v="36"/>
    <x v="3"/>
    <n v="6"/>
    <s v="D"/>
    <n v="3"/>
    <x v="5"/>
    <n v="1"/>
    <n v="0.78260869565217395"/>
  </r>
  <r>
    <s v="R20"/>
    <x v="290"/>
    <x v="34"/>
    <x v="31"/>
    <n v="6"/>
    <s v="D"/>
    <n v="3"/>
    <x v="5"/>
    <n v="1"/>
    <n v="0.78260869565217395"/>
  </r>
  <r>
    <s v="R20"/>
    <x v="290"/>
    <x v="37"/>
    <x v="4"/>
    <n v="5"/>
    <s v="E"/>
    <n v="3"/>
    <x v="5"/>
    <n v="1"/>
    <n v="0.65217391304347827"/>
  </r>
  <r>
    <s v="R20"/>
    <x v="290"/>
    <x v="38"/>
    <x v="29"/>
    <n v="10"/>
    <s v="A+"/>
    <n v="2"/>
    <x v="5"/>
    <n v="1"/>
    <n v="0.86956521739130432"/>
  </r>
  <r>
    <s v="R20"/>
    <x v="290"/>
    <x v="39"/>
    <x v="7"/>
    <n v="10"/>
    <s v="A+"/>
    <n v="3"/>
    <x v="5"/>
    <n v="1"/>
    <n v="1.3043478260869565"/>
  </r>
  <r>
    <s v="R20"/>
    <x v="291"/>
    <x v="0"/>
    <x v="0"/>
    <n v="10"/>
    <s v="A+"/>
    <n v="3"/>
    <x v="5"/>
    <n v="1"/>
    <n v="1.3043478260869565"/>
  </r>
  <r>
    <s v="R20"/>
    <x v="291"/>
    <x v="1"/>
    <x v="1"/>
    <n v="7"/>
    <s v="C"/>
    <n v="3"/>
    <x v="5"/>
    <n v="1"/>
    <n v="0.91304347826086951"/>
  </r>
  <r>
    <s v="R20"/>
    <x v="291"/>
    <x v="2"/>
    <x v="2"/>
    <n v="10"/>
    <s v="A+"/>
    <n v="3"/>
    <x v="5"/>
    <n v="1"/>
    <n v="1.3043478260869565"/>
  </r>
  <r>
    <s v="R20"/>
    <x v="291"/>
    <x v="36"/>
    <x v="3"/>
    <n v="9"/>
    <s v="A"/>
    <n v="3"/>
    <x v="5"/>
    <n v="1"/>
    <n v="1.173913043478261"/>
  </r>
  <r>
    <s v="R20"/>
    <x v="291"/>
    <x v="34"/>
    <x v="31"/>
    <n v="9"/>
    <s v="A"/>
    <n v="3"/>
    <x v="5"/>
    <n v="1"/>
    <n v="1.173913043478261"/>
  </r>
  <r>
    <s v="R20"/>
    <x v="291"/>
    <x v="37"/>
    <x v="4"/>
    <n v="6"/>
    <s v="D"/>
    <n v="3"/>
    <x v="5"/>
    <n v="1"/>
    <n v="0.78260869565217395"/>
  </r>
  <r>
    <s v="R20"/>
    <x v="291"/>
    <x v="38"/>
    <x v="29"/>
    <n v="10"/>
    <s v="A+"/>
    <n v="2"/>
    <x v="5"/>
    <n v="1"/>
    <n v="0.86956521739130432"/>
  </r>
  <r>
    <s v="R20"/>
    <x v="291"/>
    <x v="39"/>
    <x v="7"/>
    <n v="10"/>
    <s v="A+"/>
    <n v="3"/>
    <x v="5"/>
    <n v="1"/>
    <n v="1.3043478260869565"/>
  </r>
  <r>
    <s v="R20"/>
    <x v="292"/>
    <x v="0"/>
    <x v="0"/>
    <n v="8"/>
    <s v="B"/>
    <n v="3"/>
    <x v="5"/>
    <n v="1"/>
    <n v="1.0434782608695652"/>
  </r>
  <r>
    <s v="R20"/>
    <x v="292"/>
    <x v="1"/>
    <x v="1"/>
    <n v="6"/>
    <s v="D"/>
    <n v="3"/>
    <x v="5"/>
    <n v="1"/>
    <n v="0.78260869565217395"/>
  </r>
  <r>
    <s v="R20"/>
    <x v="292"/>
    <x v="2"/>
    <x v="2"/>
    <n v="8"/>
    <s v="B"/>
    <n v="3"/>
    <x v="5"/>
    <n v="1"/>
    <n v="1.0434782608695652"/>
  </r>
  <r>
    <s v="R20"/>
    <x v="292"/>
    <x v="36"/>
    <x v="3"/>
    <n v="7"/>
    <s v="C"/>
    <n v="3"/>
    <x v="5"/>
    <n v="1"/>
    <n v="0.91304347826086951"/>
  </r>
  <r>
    <s v="R20"/>
    <x v="292"/>
    <x v="34"/>
    <x v="31"/>
    <n v="6"/>
    <s v="D"/>
    <n v="3"/>
    <x v="5"/>
    <n v="1"/>
    <n v="0.78260869565217395"/>
  </r>
  <r>
    <s v="R20"/>
    <x v="292"/>
    <x v="37"/>
    <x v="4"/>
    <n v="6"/>
    <s v="D"/>
    <n v="3"/>
    <x v="5"/>
    <n v="1"/>
    <n v="0.78260869565217395"/>
  </r>
  <r>
    <s v="R20"/>
    <x v="292"/>
    <x v="38"/>
    <x v="29"/>
    <n v="10"/>
    <s v="A+"/>
    <n v="2"/>
    <x v="5"/>
    <n v="1"/>
    <n v="0.86956521739130432"/>
  </r>
  <r>
    <s v="R20"/>
    <x v="292"/>
    <x v="39"/>
    <x v="7"/>
    <n v="10"/>
    <s v="A+"/>
    <n v="3"/>
    <x v="5"/>
    <n v="1"/>
    <n v="1.3043478260869565"/>
  </r>
  <r>
    <s v="R20"/>
    <x v="293"/>
    <x v="0"/>
    <x v="0"/>
    <n v="7"/>
    <s v="C"/>
    <n v="3"/>
    <x v="5"/>
    <n v="1"/>
    <n v="0.91304347826086951"/>
  </r>
  <r>
    <s v="R20"/>
    <x v="293"/>
    <x v="1"/>
    <x v="1"/>
    <n v="5"/>
    <s v="E"/>
    <n v="3"/>
    <x v="5"/>
    <n v="1"/>
    <n v="0.65217391304347827"/>
  </r>
  <r>
    <s v="R20"/>
    <x v="293"/>
    <x v="2"/>
    <x v="2"/>
    <n v="8"/>
    <s v="B"/>
    <n v="3"/>
    <x v="5"/>
    <n v="1"/>
    <n v="1.0434782608695652"/>
  </r>
  <r>
    <s v="R20"/>
    <x v="293"/>
    <x v="36"/>
    <x v="3"/>
    <n v="10"/>
    <s v="A+"/>
    <n v="3"/>
    <x v="5"/>
    <n v="1"/>
    <n v="1.3043478260869565"/>
  </r>
  <r>
    <s v="R20"/>
    <x v="293"/>
    <x v="34"/>
    <x v="31"/>
    <n v="7"/>
    <s v="C"/>
    <n v="3"/>
    <x v="5"/>
    <n v="1"/>
    <n v="0.91304347826086951"/>
  </r>
  <r>
    <s v="R20"/>
    <x v="293"/>
    <x v="37"/>
    <x v="4"/>
    <n v="8"/>
    <s v="B"/>
    <n v="3"/>
    <x v="5"/>
    <n v="1"/>
    <n v="1.0434782608695652"/>
  </r>
  <r>
    <s v="R20"/>
    <x v="293"/>
    <x v="38"/>
    <x v="29"/>
    <n v="10"/>
    <s v="A+"/>
    <n v="2"/>
    <x v="5"/>
    <n v="1"/>
    <n v="0.86956521739130432"/>
  </r>
  <r>
    <s v="R20"/>
    <x v="293"/>
    <x v="39"/>
    <x v="7"/>
    <n v="10"/>
    <s v="A+"/>
    <n v="3"/>
    <x v="5"/>
    <n v="1"/>
    <n v="1.3043478260869565"/>
  </r>
  <r>
    <s v="R20"/>
    <x v="294"/>
    <x v="0"/>
    <x v="0"/>
    <n v="9"/>
    <s v="A"/>
    <n v="3"/>
    <x v="5"/>
    <n v="1"/>
    <n v="1.173913043478261"/>
  </r>
  <r>
    <s v="R20"/>
    <x v="294"/>
    <x v="1"/>
    <x v="1"/>
    <n v="8"/>
    <s v="B"/>
    <n v="3"/>
    <x v="5"/>
    <n v="1"/>
    <n v="1.0434782608695652"/>
  </r>
  <r>
    <s v="R20"/>
    <x v="294"/>
    <x v="2"/>
    <x v="2"/>
    <n v="8"/>
    <s v="B"/>
    <n v="3"/>
    <x v="5"/>
    <n v="1"/>
    <n v="1.0434782608695652"/>
  </r>
  <r>
    <s v="R20"/>
    <x v="294"/>
    <x v="36"/>
    <x v="3"/>
    <n v="9"/>
    <s v="A"/>
    <n v="3"/>
    <x v="5"/>
    <n v="1"/>
    <n v="1.173913043478261"/>
  </r>
  <r>
    <s v="R20"/>
    <x v="294"/>
    <x v="34"/>
    <x v="31"/>
    <n v="9"/>
    <s v="A"/>
    <n v="3"/>
    <x v="5"/>
    <n v="1"/>
    <n v="1.173913043478261"/>
  </r>
  <r>
    <s v="R20"/>
    <x v="294"/>
    <x v="37"/>
    <x v="4"/>
    <n v="7"/>
    <s v="C"/>
    <n v="3"/>
    <x v="5"/>
    <n v="1"/>
    <n v="0.91304347826086951"/>
  </r>
  <r>
    <s v="R20"/>
    <x v="294"/>
    <x v="38"/>
    <x v="29"/>
    <n v="10"/>
    <s v="A+"/>
    <n v="2"/>
    <x v="5"/>
    <n v="1"/>
    <n v="0.86956521739130432"/>
  </r>
  <r>
    <s v="R20"/>
    <x v="294"/>
    <x v="39"/>
    <x v="7"/>
    <n v="10"/>
    <s v="A+"/>
    <n v="3"/>
    <x v="5"/>
    <n v="1"/>
    <n v="1.3043478260869565"/>
  </r>
  <r>
    <s v="R20"/>
    <x v="295"/>
    <x v="0"/>
    <x v="0"/>
    <n v="9"/>
    <s v="A"/>
    <n v="3"/>
    <x v="5"/>
    <n v="1"/>
    <n v="1.173913043478261"/>
  </r>
  <r>
    <s v="R20"/>
    <x v="295"/>
    <x v="1"/>
    <x v="1"/>
    <n v="6"/>
    <s v="D"/>
    <n v="3"/>
    <x v="5"/>
    <n v="1"/>
    <n v="0.78260869565217395"/>
  </r>
  <r>
    <s v="R20"/>
    <x v="295"/>
    <x v="2"/>
    <x v="2"/>
    <n v="9"/>
    <s v="A"/>
    <n v="3"/>
    <x v="5"/>
    <n v="1"/>
    <n v="1.173913043478261"/>
  </r>
  <r>
    <s v="R20"/>
    <x v="295"/>
    <x v="36"/>
    <x v="3"/>
    <n v="8"/>
    <s v="B"/>
    <n v="3"/>
    <x v="5"/>
    <n v="1"/>
    <n v="1.0434782608695652"/>
  </r>
  <r>
    <s v="R20"/>
    <x v="295"/>
    <x v="34"/>
    <x v="31"/>
    <n v="8"/>
    <s v="B"/>
    <n v="3"/>
    <x v="5"/>
    <n v="1"/>
    <n v="1.0434782608695652"/>
  </r>
  <r>
    <s v="R20"/>
    <x v="295"/>
    <x v="37"/>
    <x v="4"/>
    <n v="5"/>
    <s v="E"/>
    <n v="3"/>
    <x v="5"/>
    <n v="1"/>
    <n v="0.65217391304347827"/>
  </r>
  <r>
    <s v="R20"/>
    <x v="295"/>
    <x v="38"/>
    <x v="29"/>
    <n v="10"/>
    <s v="A+"/>
    <n v="2"/>
    <x v="5"/>
    <n v="1"/>
    <n v="0.86956521739130432"/>
  </r>
  <r>
    <s v="R20"/>
    <x v="295"/>
    <x v="39"/>
    <x v="7"/>
    <n v="10"/>
    <s v="A+"/>
    <n v="3"/>
    <x v="5"/>
    <n v="1"/>
    <n v="1.3043478260869565"/>
  </r>
  <r>
    <s v="R20"/>
    <x v="296"/>
    <x v="0"/>
    <x v="0"/>
    <n v="9"/>
    <s v="A"/>
    <n v="3"/>
    <x v="5"/>
    <n v="1"/>
    <n v="1.173913043478261"/>
  </r>
  <r>
    <s v="R20"/>
    <x v="296"/>
    <x v="1"/>
    <x v="1"/>
    <n v="6"/>
    <s v="D"/>
    <n v="3"/>
    <x v="5"/>
    <n v="1"/>
    <n v="0.78260869565217395"/>
  </r>
  <r>
    <s v="R20"/>
    <x v="296"/>
    <x v="2"/>
    <x v="2"/>
    <n v="8"/>
    <s v="B"/>
    <n v="3"/>
    <x v="5"/>
    <n v="1"/>
    <n v="1.0434782608695652"/>
  </r>
  <r>
    <s v="R20"/>
    <x v="296"/>
    <x v="36"/>
    <x v="3"/>
    <n v="6"/>
    <s v="D"/>
    <n v="3"/>
    <x v="5"/>
    <n v="1"/>
    <n v="0.78260869565217395"/>
  </r>
  <r>
    <s v="R20"/>
    <x v="296"/>
    <x v="34"/>
    <x v="31"/>
    <n v="7"/>
    <s v="C"/>
    <n v="3"/>
    <x v="5"/>
    <n v="1"/>
    <n v="0.91304347826086951"/>
  </r>
  <r>
    <s v="R20"/>
    <x v="296"/>
    <x v="37"/>
    <x v="4"/>
    <n v="6"/>
    <s v="D"/>
    <n v="3"/>
    <x v="5"/>
    <n v="1"/>
    <n v="0.78260869565217395"/>
  </r>
  <r>
    <s v="R20"/>
    <x v="296"/>
    <x v="38"/>
    <x v="29"/>
    <n v="10"/>
    <s v="A+"/>
    <n v="2"/>
    <x v="5"/>
    <n v="1"/>
    <n v="0.86956521739130432"/>
  </r>
  <r>
    <s v="R20"/>
    <x v="296"/>
    <x v="39"/>
    <x v="7"/>
    <n v="10"/>
    <s v="A+"/>
    <n v="3"/>
    <x v="5"/>
    <n v="1"/>
    <n v="1.3043478260869565"/>
  </r>
  <r>
    <s v="R20"/>
    <x v="297"/>
    <x v="0"/>
    <x v="0"/>
    <n v="6"/>
    <s v="D"/>
    <n v="3"/>
    <x v="5"/>
    <n v="1"/>
    <n v="0.78260869565217395"/>
  </r>
  <r>
    <s v="R20"/>
    <x v="297"/>
    <x v="1"/>
    <x v="1"/>
    <n v="0"/>
    <s v="F"/>
    <n v="0"/>
    <x v="5"/>
    <n v="0"/>
    <n v="0"/>
  </r>
  <r>
    <s v="R20"/>
    <x v="297"/>
    <x v="2"/>
    <x v="2"/>
    <n v="8"/>
    <s v="B"/>
    <n v="3"/>
    <x v="5"/>
    <n v="1"/>
    <n v="1.0434782608695652"/>
  </r>
  <r>
    <s v="R20"/>
    <x v="297"/>
    <x v="36"/>
    <x v="3"/>
    <n v="8"/>
    <s v="B"/>
    <n v="3"/>
    <x v="5"/>
    <n v="1"/>
    <n v="1.0434782608695652"/>
  </r>
  <r>
    <s v="R20"/>
    <x v="297"/>
    <x v="34"/>
    <x v="31"/>
    <n v="7"/>
    <s v="C"/>
    <n v="3"/>
    <x v="5"/>
    <n v="1"/>
    <n v="0.91304347826086951"/>
  </r>
  <r>
    <s v="R20"/>
    <x v="297"/>
    <x v="37"/>
    <x v="4"/>
    <n v="8"/>
    <s v="B"/>
    <n v="3"/>
    <x v="5"/>
    <n v="1"/>
    <n v="1.0434782608695652"/>
  </r>
  <r>
    <s v="R20"/>
    <x v="297"/>
    <x v="38"/>
    <x v="29"/>
    <n v="10"/>
    <s v="A+"/>
    <n v="2"/>
    <x v="5"/>
    <n v="1"/>
    <n v="0.86956521739130432"/>
  </r>
  <r>
    <s v="R20"/>
    <x v="297"/>
    <x v="39"/>
    <x v="7"/>
    <n v="10"/>
    <s v="A+"/>
    <n v="3"/>
    <x v="5"/>
    <n v="1"/>
    <n v="1.3043478260869565"/>
  </r>
  <r>
    <s v="R20"/>
    <x v="298"/>
    <x v="0"/>
    <x v="0"/>
    <n v="8"/>
    <s v="B"/>
    <n v="3"/>
    <x v="5"/>
    <n v="1"/>
    <n v="1.0434782608695652"/>
  </r>
  <r>
    <s v="R20"/>
    <x v="298"/>
    <x v="1"/>
    <x v="1"/>
    <n v="6"/>
    <s v="D"/>
    <n v="3"/>
    <x v="5"/>
    <n v="1"/>
    <n v="0.78260869565217395"/>
  </r>
  <r>
    <s v="R20"/>
    <x v="298"/>
    <x v="2"/>
    <x v="2"/>
    <n v="6"/>
    <s v="D"/>
    <n v="3"/>
    <x v="5"/>
    <n v="1"/>
    <n v="0.78260869565217395"/>
  </r>
  <r>
    <s v="R20"/>
    <x v="298"/>
    <x v="36"/>
    <x v="3"/>
    <n v="6"/>
    <s v="D"/>
    <n v="3"/>
    <x v="5"/>
    <n v="1"/>
    <n v="0.78260869565217395"/>
  </r>
  <r>
    <s v="R20"/>
    <x v="298"/>
    <x v="34"/>
    <x v="31"/>
    <n v="7"/>
    <s v="C"/>
    <n v="3"/>
    <x v="5"/>
    <n v="1"/>
    <n v="0.91304347826086951"/>
  </r>
  <r>
    <s v="R20"/>
    <x v="298"/>
    <x v="37"/>
    <x v="4"/>
    <n v="6"/>
    <s v="D"/>
    <n v="3"/>
    <x v="5"/>
    <n v="1"/>
    <n v="0.78260869565217395"/>
  </r>
  <r>
    <s v="R20"/>
    <x v="298"/>
    <x v="38"/>
    <x v="29"/>
    <n v="10"/>
    <s v="A+"/>
    <n v="2"/>
    <x v="5"/>
    <n v="1"/>
    <n v="0.86956521739130432"/>
  </r>
  <r>
    <s v="R20"/>
    <x v="298"/>
    <x v="39"/>
    <x v="7"/>
    <n v="10"/>
    <s v="A+"/>
    <n v="3"/>
    <x v="5"/>
    <n v="1"/>
    <n v="1.3043478260869565"/>
  </r>
  <r>
    <s v="R20"/>
    <x v="299"/>
    <x v="0"/>
    <x v="0"/>
    <n v="7"/>
    <s v="C"/>
    <n v="3"/>
    <x v="5"/>
    <n v="1"/>
    <n v="0.91304347826086951"/>
  </r>
  <r>
    <s v="R20"/>
    <x v="299"/>
    <x v="1"/>
    <x v="1"/>
    <n v="6"/>
    <s v="D"/>
    <n v="3"/>
    <x v="5"/>
    <n v="1"/>
    <n v="0.78260869565217395"/>
  </r>
  <r>
    <s v="R20"/>
    <x v="299"/>
    <x v="2"/>
    <x v="2"/>
    <n v="8"/>
    <s v="B"/>
    <n v="3"/>
    <x v="5"/>
    <n v="1"/>
    <n v="1.0434782608695652"/>
  </r>
  <r>
    <s v="R20"/>
    <x v="299"/>
    <x v="36"/>
    <x v="3"/>
    <n v="6"/>
    <s v="D"/>
    <n v="3"/>
    <x v="5"/>
    <n v="1"/>
    <n v="0.78260869565217395"/>
  </r>
  <r>
    <s v="R20"/>
    <x v="299"/>
    <x v="34"/>
    <x v="31"/>
    <n v="7"/>
    <s v="C"/>
    <n v="3"/>
    <x v="5"/>
    <n v="1"/>
    <n v="0.91304347826086951"/>
  </r>
  <r>
    <s v="R20"/>
    <x v="299"/>
    <x v="37"/>
    <x v="4"/>
    <n v="6"/>
    <s v="D"/>
    <n v="3"/>
    <x v="5"/>
    <n v="1"/>
    <n v="0.78260869565217395"/>
  </r>
  <r>
    <s v="R20"/>
    <x v="299"/>
    <x v="38"/>
    <x v="29"/>
    <n v="10"/>
    <s v="A+"/>
    <n v="2"/>
    <x v="5"/>
    <n v="1"/>
    <n v="0.86956521739130432"/>
  </r>
  <r>
    <s v="R20"/>
    <x v="299"/>
    <x v="39"/>
    <x v="7"/>
    <n v="10"/>
    <s v="A+"/>
    <n v="3"/>
    <x v="5"/>
    <n v="1"/>
    <n v="1.3043478260869565"/>
  </r>
  <r>
    <s v="R20"/>
    <x v="300"/>
    <x v="0"/>
    <x v="0"/>
    <n v="7"/>
    <s v="C"/>
    <n v="3"/>
    <x v="5"/>
    <n v="1"/>
    <n v="0.91304347826086951"/>
  </r>
  <r>
    <s v="R20"/>
    <x v="300"/>
    <x v="1"/>
    <x v="1"/>
    <n v="0"/>
    <s v="F"/>
    <n v="0"/>
    <x v="5"/>
    <n v="0"/>
    <n v="0"/>
  </r>
  <r>
    <s v="R20"/>
    <x v="300"/>
    <x v="2"/>
    <x v="2"/>
    <n v="7"/>
    <s v="C"/>
    <n v="3"/>
    <x v="5"/>
    <n v="1"/>
    <n v="0.91304347826086951"/>
  </r>
  <r>
    <s v="R20"/>
    <x v="300"/>
    <x v="36"/>
    <x v="3"/>
    <n v="5"/>
    <s v="E"/>
    <n v="3"/>
    <x v="5"/>
    <n v="1"/>
    <n v="0.65217391304347827"/>
  </r>
  <r>
    <s v="R20"/>
    <x v="300"/>
    <x v="34"/>
    <x v="31"/>
    <n v="6"/>
    <s v="D"/>
    <n v="3"/>
    <x v="5"/>
    <n v="1"/>
    <n v="0.78260869565217395"/>
  </r>
  <r>
    <s v="R20"/>
    <x v="300"/>
    <x v="37"/>
    <x v="4"/>
    <n v="6"/>
    <s v="D"/>
    <n v="3"/>
    <x v="5"/>
    <n v="1"/>
    <n v="0.78260869565217395"/>
  </r>
  <r>
    <s v="R20"/>
    <x v="300"/>
    <x v="38"/>
    <x v="29"/>
    <n v="10"/>
    <s v="A+"/>
    <n v="2"/>
    <x v="5"/>
    <n v="1"/>
    <n v="0.86956521739130432"/>
  </r>
  <r>
    <s v="R20"/>
    <x v="300"/>
    <x v="39"/>
    <x v="7"/>
    <n v="10"/>
    <s v="A+"/>
    <n v="3"/>
    <x v="5"/>
    <n v="1"/>
    <n v="1.3043478260869565"/>
  </r>
  <r>
    <s v="R20"/>
    <x v="301"/>
    <x v="0"/>
    <x v="0"/>
    <n v="6"/>
    <s v="D"/>
    <n v="3"/>
    <x v="5"/>
    <n v="1"/>
    <n v="0.78260869565217395"/>
  </r>
  <r>
    <s v="R20"/>
    <x v="301"/>
    <x v="1"/>
    <x v="1"/>
    <n v="7"/>
    <s v="C"/>
    <n v="3"/>
    <x v="5"/>
    <n v="1"/>
    <n v="0.91304347826086951"/>
  </r>
  <r>
    <s v="R20"/>
    <x v="301"/>
    <x v="2"/>
    <x v="2"/>
    <n v="8"/>
    <s v="B"/>
    <n v="3"/>
    <x v="5"/>
    <n v="1"/>
    <n v="1.0434782608695652"/>
  </r>
  <r>
    <s v="R20"/>
    <x v="301"/>
    <x v="36"/>
    <x v="3"/>
    <n v="9"/>
    <s v="A"/>
    <n v="3"/>
    <x v="5"/>
    <n v="1"/>
    <n v="1.173913043478261"/>
  </r>
  <r>
    <s v="R20"/>
    <x v="301"/>
    <x v="34"/>
    <x v="31"/>
    <n v="8"/>
    <s v="B"/>
    <n v="3"/>
    <x v="5"/>
    <n v="1"/>
    <n v="1.0434782608695652"/>
  </r>
  <r>
    <s v="R20"/>
    <x v="301"/>
    <x v="37"/>
    <x v="4"/>
    <n v="8"/>
    <s v="B"/>
    <n v="3"/>
    <x v="5"/>
    <n v="1"/>
    <n v="1.0434782608695652"/>
  </r>
  <r>
    <s v="R20"/>
    <x v="301"/>
    <x v="38"/>
    <x v="29"/>
    <n v="10"/>
    <s v="A+"/>
    <n v="2"/>
    <x v="5"/>
    <n v="1"/>
    <n v="0.86956521739130432"/>
  </r>
  <r>
    <s v="R20"/>
    <x v="301"/>
    <x v="39"/>
    <x v="7"/>
    <n v="10"/>
    <s v="A+"/>
    <n v="3"/>
    <x v="5"/>
    <n v="1"/>
    <n v="1.3043478260869565"/>
  </r>
  <r>
    <s v="R20"/>
    <x v="302"/>
    <x v="0"/>
    <x v="0"/>
    <n v="7"/>
    <s v="C"/>
    <n v="3"/>
    <x v="5"/>
    <n v="1"/>
    <n v="0.91304347826086951"/>
  </r>
  <r>
    <s v="R20"/>
    <x v="302"/>
    <x v="1"/>
    <x v="1"/>
    <n v="0"/>
    <s v="F"/>
    <n v="0"/>
    <x v="5"/>
    <n v="0"/>
    <n v="0"/>
  </r>
  <r>
    <s v="R20"/>
    <x v="302"/>
    <x v="2"/>
    <x v="2"/>
    <n v="7"/>
    <s v="C"/>
    <n v="3"/>
    <x v="5"/>
    <n v="1"/>
    <n v="0.91304347826086951"/>
  </r>
  <r>
    <s v="R20"/>
    <x v="302"/>
    <x v="36"/>
    <x v="3"/>
    <n v="6"/>
    <s v="D"/>
    <n v="3"/>
    <x v="5"/>
    <n v="1"/>
    <n v="0.78260869565217395"/>
  </r>
  <r>
    <s v="R20"/>
    <x v="302"/>
    <x v="34"/>
    <x v="31"/>
    <n v="6"/>
    <s v="D"/>
    <n v="3"/>
    <x v="5"/>
    <n v="1"/>
    <n v="0.78260869565217395"/>
  </r>
  <r>
    <s v="R20"/>
    <x v="302"/>
    <x v="37"/>
    <x v="4"/>
    <n v="5"/>
    <s v="E"/>
    <n v="3"/>
    <x v="5"/>
    <n v="1"/>
    <n v="0.65217391304347827"/>
  </r>
  <r>
    <s v="R20"/>
    <x v="302"/>
    <x v="38"/>
    <x v="29"/>
    <n v="10"/>
    <s v="A+"/>
    <n v="2"/>
    <x v="5"/>
    <n v="1"/>
    <n v="0.86956521739130432"/>
  </r>
  <r>
    <s v="R20"/>
    <x v="302"/>
    <x v="39"/>
    <x v="7"/>
    <n v="10"/>
    <s v="A+"/>
    <n v="3"/>
    <x v="5"/>
    <n v="1"/>
    <n v="1.3043478260869565"/>
  </r>
  <r>
    <s v="R20"/>
    <x v="303"/>
    <x v="0"/>
    <x v="0"/>
    <n v="8"/>
    <s v="B"/>
    <n v="3"/>
    <x v="0"/>
    <n v="1"/>
    <n v="1.0434782608695652"/>
  </r>
  <r>
    <s v="R20"/>
    <x v="303"/>
    <x v="1"/>
    <x v="1"/>
    <n v="6"/>
    <s v="D"/>
    <n v="3"/>
    <x v="0"/>
    <n v="1"/>
    <n v="0.78260869565217395"/>
  </r>
  <r>
    <s v="R20"/>
    <x v="303"/>
    <x v="2"/>
    <x v="2"/>
    <n v="6"/>
    <s v="D"/>
    <n v="3"/>
    <x v="0"/>
    <n v="1"/>
    <n v="0.78260869565217395"/>
  </r>
  <r>
    <s v="R20"/>
    <x v="303"/>
    <x v="3"/>
    <x v="3"/>
    <n v="7"/>
    <s v="C"/>
    <n v="3"/>
    <x v="0"/>
    <n v="1"/>
    <n v="0.91304347826086951"/>
  </r>
  <r>
    <s v="R20"/>
    <x v="303"/>
    <x v="4"/>
    <x v="4"/>
    <n v="5"/>
    <s v="E"/>
    <n v="3"/>
    <x v="0"/>
    <n v="1"/>
    <n v="0.65217391304347827"/>
  </r>
  <r>
    <s v="R20"/>
    <x v="303"/>
    <x v="5"/>
    <x v="5"/>
    <n v="5"/>
    <s v="E"/>
    <n v="3"/>
    <x v="0"/>
    <n v="1"/>
    <n v="0.65217391304347827"/>
  </r>
  <r>
    <s v="R20"/>
    <x v="303"/>
    <x v="6"/>
    <x v="6"/>
    <n v="9"/>
    <s v="A"/>
    <n v="2"/>
    <x v="0"/>
    <n v="1"/>
    <n v="0.78260869565217395"/>
  </r>
  <r>
    <s v="R20"/>
    <x v="303"/>
    <x v="7"/>
    <x v="7"/>
    <n v="7"/>
    <s v="C"/>
    <n v="3"/>
    <x v="0"/>
    <n v="1"/>
    <n v="0.91304347826086951"/>
  </r>
  <r>
    <s v="R20"/>
    <x v="304"/>
    <x v="0"/>
    <x v="0"/>
    <n v="8"/>
    <s v="B"/>
    <n v="3"/>
    <x v="0"/>
    <n v="1"/>
    <n v="1.0434782608695652"/>
  </r>
  <r>
    <s v="R20"/>
    <x v="304"/>
    <x v="1"/>
    <x v="1"/>
    <n v="6"/>
    <s v="D"/>
    <n v="3"/>
    <x v="0"/>
    <n v="1"/>
    <n v="0.78260869565217395"/>
  </r>
  <r>
    <s v="R20"/>
    <x v="304"/>
    <x v="2"/>
    <x v="2"/>
    <n v="7"/>
    <s v="C"/>
    <n v="3"/>
    <x v="0"/>
    <n v="1"/>
    <n v="0.91304347826086951"/>
  </r>
  <r>
    <s v="R20"/>
    <x v="304"/>
    <x v="3"/>
    <x v="3"/>
    <n v="6"/>
    <s v="D"/>
    <n v="3"/>
    <x v="0"/>
    <n v="1"/>
    <n v="0.78260869565217395"/>
  </r>
  <r>
    <s v="R20"/>
    <x v="304"/>
    <x v="4"/>
    <x v="4"/>
    <n v="7"/>
    <s v="C"/>
    <n v="3"/>
    <x v="0"/>
    <n v="1"/>
    <n v="0.91304347826086951"/>
  </r>
  <r>
    <s v="R20"/>
    <x v="304"/>
    <x v="5"/>
    <x v="5"/>
    <n v="5"/>
    <s v="E"/>
    <n v="3"/>
    <x v="0"/>
    <n v="1"/>
    <n v="0.65217391304347827"/>
  </r>
  <r>
    <s v="R20"/>
    <x v="304"/>
    <x v="6"/>
    <x v="6"/>
    <n v="8"/>
    <s v="B"/>
    <n v="2"/>
    <x v="0"/>
    <n v="1"/>
    <n v="0.69565217391304346"/>
  </r>
  <r>
    <s v="R20"/>
    <x v="304"/>
    <x v="7"/>
    <x v="7"/>
    <n v="9"/>
    <s v="A"/>
    <n v="3"/>
    <x v="0"/>
    <n v="1"/>
    <n v="1.173913043478261"/>
  </r>
  <r>
    <s v="R20"/>
    <x v="305"/>
    <x v="0"/>
    <x v="0"/>
    <n v="8"/>
    <s v="B"/>
    <n v="3"/>
    <x v="0"/>
    <n v="1"/>
    <n v="1.0434782608695652"/>
  </r>
  <r>
    <s v="R20"/>
    <x v="305"/>
    <x v="1"/>
    <x v="1"/>
    <n v="7"/>
    <s v="C"/>
    <n v="3"/>
    <x v="0"/>
    <n v="1"/>
    <n v="0.91304347826086951"/>
  </r>
  <r>
    <s v="R20"/>
    <x v="305"/>
    <x v="2"/>
    <x v="2"/>
    <n v="8"/>
    <s v="B"/>
    <n v="3"/>
    <x v="0"/>
    <n v="1"/>
    <n v="1.0434782608695652"/>
  </r>
  <r>
    <s v="R20"/>
    <x v="305"/>
    <x v="3"/>
    <x v="3"/>
    <n v="8"/>
    <s v="B"/>
    <n v="3"/>
    <x v="0"/>
    <n v="1"/>
    <n v="1.0434782608695652"/>
  </r>
  <r>
    <s v="R20"/>
    <x v="305"/>
    <x v="4"/>
    <x v="4"/>
    <n v="7"/>
    <s v="C"/>
    <n v="3"/>
    <x v="0"/>
    <n v="1"/>
    <n v="0.91304347826086951"/>
  </r>
  <r>
    <s v="R20"/>
    <x v="305"/>
    <x v="5"/>
    <x v="5"/>
    <n v="7"/>
    <s v="C"/>
    <n v="3"/>
    <x v="0"/>
    <n v="1"/>
    <n v="0.91304347826086951"/>
  </r>
  <r>
    <s v="R20"/>
    <x v="305"/>
    <x v="6"/>
    <x v="6"/>
    <n v="10"/>
    <s v="A+"/>
    <n v="2"/>
    <x v="0"/>
    <n v="1"/>
    <n v="0.86956521739130432"/>
  </r>
  <r>
    <s v="R20"/>
    <x v="305"/>
    <x v="7"/>
    <x v="7"/>
    <n v="10"/>
    <s v="A+"/>
    <n v="3"/>
    <x v="0"/>
    <n v="1"/>
    <n v="1.3043478260869565"/>
  </r>
  <r>
    <s v="R20"/>
    <x v="306"/>
    <x v="0"/>
    <x v="0"/>
    <n v="7"/>
    <s v="C"/>
    <n v="3"/>
    <x v="0"/>
    <n v="1"/>
    <n v="0.91304347826086951"/>
  </r>
  <r>
    <s v="R20"/>
    <x v="306"/>
    <x v="1"/>
    <x v="1"/>
    <n v="8"/>
    <s v="B"/>
    <n v="3"/>
    <x v="0"/>
    <n v="1"/>
    <n v="1.0434782608695652"/>
  </r>
  <r>
    <s v="R20"/>
    <x v="306"/>
    <x v="2"/>
    <x v="2"/>
    <n v="8"/>
    <s v="B"/>
    <n v="3"/>
    <x v="0"/>
    <n v="1"/>
    <n v="1.0434782608695652"/>
  </r>
  <r>
    <s v="R20"/>
    <x v="306"/>
    <x v="3"/>
    <x v="3"/>
    <n v="9"/>
    <s v="A"/>
    <n v="3"/>
    <x v="0"/>
    <n v="1"/>
    <n v="1.173913043478261"/>
  </r>
  <r>
    <s v="R20"/>
    <x v="306"/>
    <x v="4"/>
    <x v="4"/>
    <n v="7"/>
    <s v="C"/>
    <n v="3"/>
    <x v="0"/>
    <n v="1"/>
    <n v="0.91304347826086951"/>
  </r>
  <r>
    <s v="R20"/>
    <x v="306"/>
    <x v="5"/>
    <x v="5"/>
    <n v="7"/>
    <s v="C"/>
    <n v="3"/>
    <x v="0"/>
    <n v="1"/>
    <n v="0.91304347826086951"/>
  </r>
  <r>
    <s v="R20"/>
    <x v="306"/>
    <x v="6"/>
    <x v="6"/>
    <n v="10"/>
    <s v="A+"/>
    <n v="2"/>
    <x v="0"/>
    <n v="1"/>
    <n v="0.86956521739130432"/>
  </r>
  <r>
    <s v="R20"/>
    <x v="306"/>
    <x v="7"/>
    <x v="7"/>
    <n v="10"/>
    <s v="A+"/>
    <n v="3"/>
    <x v="0"/>
    <n v="1"/>
    <n v="1.3043478260869565"/>
  </r>
  <r>
    <s v="R20"/>
    <x v="307"/>
    <x v="0"/>
    <x v="0"/>
    <n v="7"/>
    <s v="C"/>
    <n v="3"/>
    <x v="0"/>
    <n v="1"/>
    <n v="0.91304347826086951"/>
  </r>
  <r>
    <s v="R20"/>
    <x v="307"/>
    <x v="1"/>
    <x v="1"/>
    <n v="7"/>
    <s v="C"/>
    <n v="3"/>
    <x v="0"/>
    <n v="1"/>
    <n v="0.91304347826086951"/>
  </r>
  <r>
    <s v="R20"/>
    <x v="307"/>
    <x v="2"/>
    <x v="2"/>
    <n v="7"/>
    <s v="C"/>
    <n v="3"/>
    <x v="0"/>
    <n v="1"/>
    <n v="0.91304347826086951"/>
  </r>
  <r>
    <s v="R20"/>
    <x v="307"/>
    <x v="3"/>
    <x v="3"/>
    <n v="7"/>
    <s v="C"/>
    <n v="3"/>
    <x v="0"/>
    <n v="1"/>
    <n v="0.91304347826086951"/>
  </r>
  <r>
    <s v="R20"/>
    <x v="307"/>
    <x v="4"/>
    <x v="4"/>
    <n v="6"/>
    <s v="D"/>
    <n v="3"/>
    <x v="0"/>
    <n v="1"/>
    <n v="0.78260869565217395"/>
  </r>
  <r>
    <s v="R20"/>
    <x v="307"/>
    <x v="5"/>
    <x v="5"/>
    <n v="6"/>
    <s v="D"/>
    <n v="3"/>
    <x v="0"/>
    <n v="1"/>
    <n v="0.78260869565217395"/>
  </r>
  <r>
    <s v="R20"/>
    <x v="307"/>
    <x v="6"/>
    <x v="6"/>
    <n v="8"/>
    <s v="B"/>
    <n v="2"/>
    <x v="0"/>
    <n v="1"/>
    <n v="0.69565217391304346"/>
  </r>
  <r>
    <s v="R20"/>
    <x v="307"/>
    <x v="7"/>
    <x v="7"/>
    <n v="10"/>
    <s v="A+"/>
    <n v="3"/>
    <x v="0"/>
    <n v="1"/>
    <n v="1.3043478260869565"/>
  </r>
  <r>
    <s v="R20"/>
    <x v="308"/>
    <x v="0"/>
    <x v="0"/>
    <n v="6"/>
    <s v="D"/>
    <n v="3"/>
    <x v="0"/>
    <n v="1"/>
    <n v="0.78260869565217395"/>
  </r>
  <r>
    <s v="R20"/>
    <x v="308"/>
    <x v="1"/>
    <x v="1"/>
    <n v="6"/>
    <s v="D"/>
    <n v="3"/>
    <x v="0"/>
    <n v="1"/>
    <n v="0.78260869565217395"/>
  </r>
  <r>
    <s v="R20"/>
    <x v="308"/>
    <x v="2"/>
    <x v="2"/>
    <n v="6"/>
    <s v="D"/>
    <n v="3"/>
    <x v="0"/>
    <n v="1"/>
    <n v="0.78260869565217395"/>
  </r>
  <r>
    <s v="R20"/>
    <x v="308"/>
    <x v="3"/>
    <x v="3"/>
    <n v="6"/>
    <s v="D"/>
    <n v="3"/>
    <x v="0"/>
    <n v="1"/>
    <n v="0.78260869565217395"/>
  </r>
  <r>
    <s v="R20"/>
    <x v="308"/>
    <x v="4"/>
    <x v="4"/>
    <n v="6"/>
    <s v="D"/>
    <n v="3"/>
    <x v="0"/>
    <n v="1"/>
    <n v="0.78260869565217395"/>
  </r>
  <r>
    <s v="R20"/>
    <x v="308"/>
    <x v="5"/>
    <x v="5"/>
    <n v="5"/>
    <s v="E"/>
    <n v="3"/>
    <x v="0"/>
    <n v="1"/>
    <n v="0.65217391304347827"/>
  </r>
  <r>
    <s v="R20"/>
    <x v="308"/>
    <x v="6"/>
    <x v="6"/>
    <n v="8"/>
    <s v="B"/>
    <n v="2"/>
    <x v="0"/>
    <n v="1"/>
    <n v="0.69565217391304346"/>
  </r>
  <r>
    <s v="R20"/>
    <x v="308"/>
    <x v="7"/>
    <x v="7"/>
    <n v="7"/>
    <s v="C"/>
    <n v="3"/>
    <x v="0"/>
    <n v="1"/>
    <n v="0.91304347826086951"/>
  </r>
  <r>
    <s v="R20"/>
    <x v="309"/>
    <x v="0"/>
    <x v="0"/>
    <n v="8"/>
    <s v="B"/>
    <n v="3"/>
    <x v="0"/>
    <n v="1"/>
    <n v="1.0434782608695652"/>
  </r>
  <r>
    <s v="R20"/>
    <x v="309"/>
    <x v="1"/>
    <x v="1"/>
    <n v="6"/>
    <s v="D"/>
    <n v="3"/>
    <x v="0"/>
    <n v="1"/>
    <n v="0.78260869565217395"/>
  </r>
  <r>
    <s v="R20"/>
    <x v="309"/>
    <x v="2"/>
    <x v="2"/>
    <n v="9"/>
    <s v="A"/>
    <n v="3"/>
    <x v="0"/>
    <n v="1"/>
    <n v="1.173913043478261"/>
  </r>
  <r>
    <s v="R20"/>
    <x v="309"/>
    <x v="3"/>
    <x v="3"/>
    <n v="9"/>
    <s v="A"/>
    <n v="3"/>
    <x v="0"/>
    <n v="1"/>
    <n v="1.173913043478261"/>
  </r>
  <r>
    <s v="R20"/>
    <x v="309"/>
    <x v="4"/>
    <x v="4"/>
    <n v="8"/>
    <s v="B"/>
    <n v="3"/>
    <x v="0"/>
    <n v="1"/>
    <n v="1.0434782608695652"/>
  </r>
  <r>
    <s v="R20"/>
    <x v="309"/>
    <x v="5"/>
    <x v="5"/>
    <n v="7"/>
    <s v="C"/>
    <n v="3"/>
    <x v="0"/>
    <n v="1"/>
    <n v="0.91304347826086951"/>
  </r>
  <r>
    <s v="R20"/>
    <x v="309"/>
    <x v="6"/>
    <x v="6"/>
    <n v="10"/>
    <s v="A+"/>
    <n v="2"/>
    <x v="0"/>
    <n v="1"/>
    <n v="0.86956521739130432"/>
  </r>
  <r>
    <s v="R20"/>
    <x v="309"/>
    <x v="7"/>
    <x v="7"/>
    <n v="10"/>
    <s v="A+"/>
    <n v="3"/>
    <x v="0"/>
    <n v="1"/>
    <n v="1.3043478260869565"/>
  </r>
  <r>
    <s v="R20"/>
    <x v="310"/>
    <x v="0"/>
    <x v="0"/>
    <n v="7"/>
    <s v="C"/>
    <n v="3"/>
    <x v="0"/>
    <n v="1"/>
    <n v="0.91304347826086951"/>
  </r>
  <r>
    <s v="R20"/>
    <x v="310"/>
    <x v="1"/>
    <x v="1"/>
    <n v="5"/>
    <s v="E"/>
    <n v="3"/>
    <x v="0"/>
    <n v="1"/>
    <n v="0.65217391304347827"/>
  </r>
  <r>
    <s v="R20"/>
    <x v="310"/>
    <x v="2"/>
    <x v="2"/>
    <n v="6"/>
    <s v="D"/>
    <n v="3"/>
    <x v="0"/>
    <n v="1"/>
    <n v="0.78260869565217395"/>
  </r>
  <r>
    <s v="R20"/>
    <x v="310"/>
    <x v="3"/>
    <x v="3"/>
    <n v="6"/>
    <s v="D"/>
    <n v="3"/>
    <x v="0"/>
    <n v="1"/>
    <n v="0.78260869565217395"/>
  </r>
  <r>
    <s v="R20"/>
    <x v="310"/>
    <x v="4"/>
    <x v="4"/>
    <n v="6"/>
    <s v="D"/>
    <n v="3"/>
    <x v="0"/>
    <n v="1"/>
    <n v="0.78260869565217395"/>
  </r>
  <r>
    <s v="R20"/>
    <x v="310"/>
    <x v="5"/>
    <x v="5"/>
    <n v="6"/>
    <s v="D"/>
    <n v="3"/>
    <x v="0"/>
    <n v="1"/>
    <n v="0.78260869565217395"/>
  </r>
  <r>
    <s v="R20"/>
    <x v="310"/>
    <x v="6"/>
    <x v="6"/>
    <n v="10"/>
    <s v="A+"/>
    <n v="2"/>
    <x v="0"/>
    <n v="1"/>
    <n v="0.86956521739130432"/>
  </r>
  <r>
    <s v="R20"/>
    <x v="310"/>
    <x v="7"/>
    <x v="7"/>
    <n v="10"/>
    <s v="A+"/>
    <n v="3"/>
    <x v="0"/>
    <n v="1"/>
    <n v="1.3043478260869565"/>
  </r>
  <r>
    <s v="R20"/>
    <x v="311"/>
    <x v="0"/>
    <x v="0"/>
    <n v="7"/>
    <s v="C"/>
    <n v="3"/>
    <x v="0"/>
    <n v="1"/>
    <n v="0.91304347826086951"/>
  </r>
  <r>
    <s v="R20"/>
    <x v="311"/>
    <x v="1"/>
    <x v="1"/>
    <n v="6"/>
    <s v="D"/>
    <n v="3"/>
    <x v="0"/>
    <n v="1"/>
    <n v="0.78260869565217395"/>
  </r>
  <r>
    <s v="R20"/>
    <x v="311"/>
    <x v="2"/>
    <x v="2"/>
    <n v="5"/>
    <s v="E"/>
    <n v="3"/>
    <x v="0"/>
    <n v="1"/>
    <n v="0.65217391304347827"/>
  </r>
  <r>
    <s v="R20"/>
    <x v="311"/>
    <x v="3"/>
    <x v="3"/>
    <n v="7"/>
    <s v="C"/>
    <n v="3"/>
    <x v="0"/>
    <n v="1"/>
    <n v="0.91304347826086951"/>
  </r>
  <r>
    <s v="R20"/>
    <x v="311"/>
    <x v="4"/>
    <x v="4"/>
    <n v="7"/>
    <s v="C"/>
    <n v="3"/>
    <x v="0"/>
    <n v="1"/>
    <n v="0.91304347826086951"/>
  </r>
  <r>
    <s v="R20"/>
    <x v="311"/>
    <x v="5"/>
    <x v="5"/>
    <n v="5"/>
    <s v="E"/>
    <n v="3"/>
    <x v="0"/>
    <n v="1"/>
    <n v="0.65217391304347827"/>
  </r>
  <r>
    <s v="R20"/>
    <x v="311"/>
    <x v="6"/>
    <x v="6"/>
    <n v="9"/>
    <s v="A"/>
    <n v="2"/>
    <x v="0"/>
    <n v="1"/>
    <n v="0.78260869565217395"/>
  </r>
  <r>
    <s v="R20"/>
    <x v="311"/>
    <x v="7"/>
    <x v="7"/>
    <n v="8"/>
    <s v="B"/>
    <n v="3"/>
    <x v="0"/>
    <n v="1"/>
    <n v="1.0434782608695652"/>
  </r>
  <r>
    <s v="R20"/>
    <x v="312"/>
    <x v="0"/>
    <x v="0"/>
    <n v="8"/>
    <s v="B"/>
    <n v="3"/>
    <x v="0"/>
    <n v="1"/>
    <n v="1.0434782608695652"/>
  </r>
  <r>
    <s v="R20"/>
    <x v="312"/>
    <x v="1"/>
    <x v="1"/>
    <n v="6"/>
    <s v="D"/>
    <n v="3"/>
    <x v="0"/>
    <n v="1"/>
    <n v="0.78260869565217395"/>
  </r>
  <r>
    <s v="R20"/>
    <x v="312"/>
    <x v="2"/>
    <x v="2"/>
    <n v="7"/>
    <s v="C"/>
    <n v="3"/>
    <x v="0"/>
    <n v="1"/>
    <n v="0.91304347826086951"/>
  </r>
  <r>
    <s v="R20"/>
    <x v="312"/>
    <x v="3"/>
    <x v="3"/>
    <n v="7"/>
    <s v="C"/>
    <n v="3"/>
    <x v="0"/>
    <n v="1"/>
    <n v="0.91304347826086951"/>
  </r>
  <r>
    <s v="R20"/>
    <x v="312"/>
    <x v="4"/>
    <x v="4"/>
    <n v="7"/>
    <s v="C"/>
    <n v="3"/>
    <x v="0"/>
    <n v="1"/>
    <n v="0.91304347826086951"/>
  </r>
  <r>
    <s v="R20"/>
    <x v="312"/>
    <x v="5"/>
    <x v="5"/>
    <n v="6"/>
    <s v="D"/>
    <n v="3"/>
    <x v="0"/>
    <n v="1"/>
    <n v="0.78260869565217395"/>
  </r>
  <r>
    <s v="R20"/>
    <x v="312"/>
    <x v="6"/>
    <x v="6"/>
    <n v="10"/>
    <s v="A+"/>
    <n v="2"/>
    <x v="0"/>
    <n v="1"/>
    <n v="0.86956521739130432"/>
  </r>
  <r>
    <s v="R20"/>
    <x v="312"/>
    <x v="7"/>
    <x v="7"/>
    <n v="9"/>
    <s v="A"/>
    <n v="3"/>
    <x v="0"/>
    <n v="1"/>
    <n v="1.173913043478261"/>
  </r>
  <r>
    <s v="R20"/>
    <x v="313"/>
    <x v="0"/>
    <x v="0"/>
    <n v="7"/>
    <s v="C"/>
    <n v="3"/>
    <x v="0"/>
    <n v="1"/>
    <n v="0.91304347826086951"/>
  </r>
  <r>
    <s v="R20"/>
    <x v="313"/>
    <x v="1"/>
    <x v="1"/>
    <n v="6"/>
    <s v="D"/>
    <n v="3"/>
    <x v="0"/>
    <n v="1"/>
    <n v="0.78260869565217395"/>
  </r>
  <r>
    <s v="R20"/>
    <x v="313"/>
    <x v="2"/>
    <x v="2"/>
    <n v="7"/>
    <s v="C"/>
    <n v="3"/>
    <x v="0"/>
    <n v="1"/>
    <n v="0.91304347826086951"/>
  </r>
  <r>
    <s v="R20"/>
    <x v="313"/>
    <x v="3"/>
    <x v="3"/>
    <n v="8"/>
    <s v="B"/>
    <n v="3"/>
    <x v="0"/>
    <n v="1"/>
    <n v="1.0434782608695652"/>
  </r>
  <r>
    <s v="R20"/>
    <x v="313"/>
    <x v="4"/>
    <x v="4"/>
    <n v="6"/>
    <s v="D"/>
    <n v="3"/>
    <x v="0"/>
    <n v="1"/>
    <n v="0.78260869565217395"/>
  </r>
  <r>
    <s v="R20"/>
    <x v="313"/>
    <x v="5"/>
    <x v="5"/>
    <n v="6"/>
    <s v="D"/>
    <n v="3"/>
    <x v="0"/>
    <n v="1"/>
    <n v="0.78260869565217395"/>
  </r>
  <r>
    <s v="R20"/>
    <x v="313"/>
    <x v="6"/>
    <x v="6"/>
    <n v="9"/>
    <s v="A"/>
    <n v="2"/>
    <x v="0"/>
    <n v="1"/>
    <n v="0.78260869565217395"/>
  </r>
  <r>
    <s v="R20"/>
    <x v="313"/>
    <x v="7"/>
    <x v="7"/>
    <n v="9"/>
    <s v="A"/>
    <n v="3"/>
    <x v="0"/>
    <n v="1"/>
    <n v="1.173913043478261"/>
  </r>
  <r>
    <s v="R20"/>
    <x v="314"/>
    <x v="0"/>
    <x v="0"/>
    <n v="6"/>
    <s v="D"/>
    <n v="3"/>
    <x v="0"/>
    <n v="1"/>
    <n v="0.78260869565217395"/>
  </r>
  <r>
    <s v="R20"/>
    <x v="314"/>
    <x v="1"/>
    <x v="1"/>
    <n v="5"/>
    <s v="E"/>
    <n v="3"/>
    <x v="0"/>
    <n v="1"/>
    <n v="0.65217391304347827"/>
  </r>
  <r>
    <s v="R20"/>
    <x v="314"/>
    <x v="2"/>
    <x v="2"/>
    <n v="7"/>
    <s v="C"/>
    <n v="3"/>
    <x v="0"/>
    <n v="1"/>
    <n v="0.91304347826086951"/>
  </r>
  <r>
    <s v="R20"/>
    <x v="314"/>
    <x v="3"/>
    <x v="3"/>
    <n v="5"/>
    <s v="E"/>
    <n v="3"/>
    <x v="0"/>
    <n v="1"/>
    <n v="0.65217391304347827"/>
  </r>
  <r>
    <s v="R20"/>
    <x v="314"/>
    <x v="4"/>
    <x v="4"/>
    <n v="6"/>
    <s v="D"/>
    <n v="3"/>
    <x v="0"/>
    <n v="1"/>
    <n v="0.78260869565217395"/>
  </r>
  <r>
    <s v="R20"/>
    <x v="314"/>
    <x v="5"/>
    <x v="5"/>
    <n v="5"/>
    <s v="E"/>
    <n v="3"/>
    <x v="0"/>
    <n v="1"/>
    <n v="0.65217391304347827"/>
  </r>
  <r>
    <s v="R20"/>
    <x v="314"/>
    <x v="6"/>
    <x v="6"/>
    <n v="9"/>
    <s v="A"/>
    <n v="2"/>
    <x v="0"/>
    <n v="1"/>
    <n v="0.78260869565217395"/>
  </r>
  <r>
    <s v="R20"/>
    <x v="314"/>
    <x v="7"/>
    <x v="7"/>
    <n v="9"/>
    <s v="A"/>
    <n v="3"/>
    <x v="0"/>
    <n v="1"/>
    <n v="1.173913043478261"/>
  </r>
  <r>
    <s v="R20"/>
    <x v="315"/>
    <x v="0"/>
    <x v="0"/>
    <n v="7"/>
    <s v="C"/>
    <n v="3"/>
    <x v="0"/>
    <n v="1"/>
    <n v="0.91304347826086951"/>
  </r>
  <r>
    <s v="R20"/>
    <x v="315"/>
    <x v="1"/>
    <x v="1"/>
    <n v="5"/>
    <s v="E"/>
    <n v="3"/>
    <x v="0"/>
    <n v="1"/>
    <n v="0.65217391304347827"/>
  </r>
  <r>
    <s v="R20"/>
    <x v="315"/>
    <x v="2"/>
    <x v="2"/>
    <n v="6"/>
    <s v="D"/>
    <n v="3"/>
    <x v="0"/>
    <n v="1"/>
    <n v="0.78260869565217395"/>
  </r>
  <r>
    <s v="R20"/>
    <x v="315"/>
    <x v="3"/>
    <x v="3"/>
    <n v="6"/>
    <s v="D"/>
    <n v="3"/>
    <x v="0"/>
    <n v="1"/>
    <n v="0.78260869565217395"/>
  </r>
  <r>
    <s v="R20"/>
    <x v="315"/>
    <x v="4"/>
    <x v="4"/>
    <n v="6"/>
    <s v="D"/>
    <n v="3"/>
    <x v="0"/>
    <n v="1"/>
    <n v="0.78260869565217395"/>
  </r>
  <r>
    <s v="R20"/>
    <x v="315"/>
    <x v="5"/>
    <x v="5"/>
    <n v="5"/>
    <s v="E"/>
    <n v="3"/>
    <x v="0"/>
    <n v="1"/>
    <n v="0.65217391304347827"/>
  </r>
  <r>
    <s v="R20"/>
    <x v="315"/>
    <x v="6"/>
    <x v="6"/>
    <n v="8"/>
    <s v="B"/>
    <n v="2"/>
    <x v="0"/>
    <n v="1"/>
    <n v="0.69565217391304346"/>
  </r>
  <r>
    <s v="R20"/>
    <x v="315"/>
    <x v="7"/>
    <x v="7"/>
    <n v="9"/>
    <s v="A"/>
    <n v="3"/>
    <x v="0"/>
    <n v="1"/>
    <n v="1.173913043478261"/>
  </r>
  <r>
    <s v="R20"/>
    <x v="316"/>
    <x v="0"/>
    <x v="0"/>
    <n v="7"/>
    <s v="C"/>
    <n v="3"/>
    <x v="0"/>
    <n v="1"/>
    <n v="0.91304347826086951"/>
  </r>
  <r>
    <s v="R20"/>
    <x v="316"/>
    <x v="1"/>
    <x v="1"/>
    <n v="5"/>
    <s v="E"/>
    <n v="3"/>
    <x v="0"/>
    <n v="1"/>
    <n v="0.65217391304347827"/>
  </r>
  <r>
    <s v="R20"/>
    <x v="316"/>
    <x v="2"/>
    <x v="2"/>
    <n v="7"/>
    <s v="C"/>
    <n v="3"/>
    <x v="0"/>
    <n v="1"/>
    <n v="0.91304347826086951"/>
  </r>
  <r>
    <s v="R20"/>
    <x v="316"/>
    <x v="3"/>
    <x v="3"/>
    <n v="7"/>
    <s v="C"/>
    <n v="3"/>
    <x v="0"/>
    <n v="1"/>
    <n v="0.91304347826086951"/>
  </r>
  <r>
    <s v="R20"/>
    <x v="316"/>
    <x v="4"/>
    <x v="4"/>
    <n v="7"/>
    <s v="C"/>
    <n v="3"/>
    <x v="0"/>
    <n v="1"/>
    <n v="0.91304347826086951"/>
  </r>
  <r>
    <s v="R20"/>
    <x v="316"/>
    <x v="5"/>
    <x v="5"/>
    <n v="6"/>
    <s v="D"/>
    <n v="3"/>
    <x v="0"/>
    <n v="1"/>
    <n v="0.78260869565217395"/>
  </r>
  <r>
    <s v="R20"/>
    <x v="316"/>
    <x v="6"/>
    <x v="6"/>
    <n v="8"/>
    <s v="B"/>
    <n v="2"/>
    <x v="0"/>
    <n v="1"/>
    <n v="0.69565217391304346"/>
  </r>
  <r>
    <s v="R20"/>
    <x v="316"/>
    <x v="7"/>
    <x v="7"/>
    <n v="9"/>
    <s v="A"/>
    <n v="3"/>
    <x v="0"/>
    <n v="1"/>
    <n v="1.173913043478261"/>
  </r>
  <r>
    <s v="R20"/>
    <x v="317"/>
    <x v="0"/>
    <x v="0"/>
    <n v="7"/>
    <s v="C"/>
    <n v="3"/>
    <x v="0"/>
    <n v="1"/>
    <n v="0.91304347826086951"/>
  </r>
  <r>
    <s v="R20"/>
    <x v="317"/>
    <x v="1"/>
    <x v="1"/>
    <n v="5"/>
    <s v="E"/>
    <n v="3"/>
    <x v="0"/>
    <n v="1"/>
    <n v="0.65217391304347827"/>
  </r>
  <r>
    <s v="R20"/>
    <x v="317"/>
    <x v="2"/>
    <x v="2"/>
    <n v="7"/>
    <s v="C"/>
    <n v="3"/>
    <x v="0"/>
    <n v="1"/>
    <n v="0.91304347826086951"/>
  </r>
  <r>
    <s v="R20"/>
    <x v="317"/>
    <x v="3"/>
    <x v="3"/>
    <n v="8"/>
    <s v="B"/>
    <n v="3"/>
    <x v="0"/>
    <n v="1"/>
    <n v="1.0434782608695652"/>
  </r>
  <r>
    <s v="R20"/>
    <x v="317"/>
    <x v="4"/>
    <x v="4"/>
    <n v="8"/>
    <s v="B"/>
    <n v="3"/>
    <x v="0"/>
    <n v="1"/>
    <n v="1.0434782608695652"/>
  </r>
  <r>
    <s v="R20"/>
    <x v="317"/>
    <x v="5"/>
    <x v="5"/>
    <n v="6"/>
    <s v="D"/>
    <n v="3"/>
    <x v="0"/>
    <n v="1"/>
    <n v="0.78260869565217395"/>
  </r>
  <r>
    <s v="R20"/>
    <x v="317"/>
    <x v="6"/>
    <x v="6"/>
    <n v="9"/>
    <s v="A"/>
    <n v="2"/>
    <x v="0"/>
    <n v="1"/>
    <n v="0.78260869565217395"/>
  </r>
  <r>
    <s v="R20"/>
    <x v="317"/>
    <x v="7"/>
    <x v="7"/>
    <n v="10"/>
    <s v="A+"/>
    <n v="3"/>
    <x v="0"/>
    <n v="1"/>
    <n v="1.3043478260869565"/>
  </r>
  <r>
    <s v="R20"/>
    <x v="318"/>
    <x v="0"/>
    <x v="0"/>
    <n v="6"/>
    <s v="D"/>
    <n v="3"/>
    <x v="0"/>
    <n v="1"/>
    <n v="0.78260869565217395"/>
  </r>
  <r>
    <s v="R20"/>
    <x v="318"/>
    <x v="1"/>
    <x v="1"/>
    <n v="6"/>
    <s v="D"/>
    <n v="3"/>
    <x v="0"/>
    <n v="1"/>
    <n v="0.78260869565217395"/>
  </r>
  <r>
    <s v="R20"/>
    <x v="318"/>
    <x v="2"/>
    <x v="2"/>
    <n v="7"/>
    <s v="C"/>
    <n v="3"/>
    <x v="0"/>
    <n v="1"/>
    <n v="0.91304347826086951"/>
  </r>
  <r>
    <s v="R20"/>
    <x v="318"/>
    <x v="3"/>
    <x v="3"/>
    <n v="5"/>
    <s v="E"/>
    <n v="3"/>
    <x v="0"/>
    <n v="1"/>
    <n v="0.65217391304347827"/>
  </r>
  <r>
    <s v="R20"/>
    <x v="318"/>
    <x v="4"/>
    <x v="4"/>
    <n v="6"/>
    <s v="D"/>
    <n v="3"/>
    <x v="0"/>
    <n v="1"/>
    <n v="0.78260869565217395"/>
  </r>
  <r>
    <s v="R20"/>
    <x v="318"/>
    <x v="5"/>
    <x v="5"/>
    <n v="6"/>
    <s v="D"/>
    <n v="3"/>
    <x v="0"/>
    <n v="1"/>
    <n v="0.78260869565217395"/>
  </r>
  <r>
    <s v="R20"/>
    <x v="318"/>
    <x v="6"/>
    <x v="6"/>
    <n v="9"/>
    <s v="A"/>
    <n v="2"/>
    <x v="0"/>
    <n v="1"/>
    <n v="0.78260869565217395"/>
  </r>
  <r>
    <s v="R20"/>
    <x v="318"/>
    <x v="7"/>
    <x v="7"/>
    <n v="10"/>
    <s v="A+"/>
    <n v="3"/>
    <x v="0"/>
    <n v="1"/>
    <n v="1.3043478260869565"/>
  </r>
  <r>
    <s v="R20"/>
    <x v="319"/>
    <x v="0"/>
    <x v="0"/>
    <n v="8"/>
    <s v="B"/>
    <n v="3"/>
    <x v="0"/>
    <n v="1"/>
    <n v="1.0434782608695652"/>
  </r>
  <r>
    <s v="R20"/>
    <x v="319"/>
    <x v="1"/>
    <x v="1"/>
    <n v="6"/>
    <s v="D"/>
    <n v="3"/>
    <x v="0"/>
    <n v="1"/>
    <n v="0.78260869565217395"/>
  </r>
  <r>
    <s v="R20"/>
    <x v="319"/>
    <x v="2"/>
    <x v="2"/>
    <n v="7"/>
    <s v="C"/>
    <n v="3"/>
    <x v="0"/>
    <n v="1"/>
    <n v="0.91304347826086951"/>
  </r>
  <r>
    <s v="R20"/>
    <x v="319"/>
    <x v="3"/>
    <x v="3"/>
    <n v="7"/>
    <s v="C"/>
    <n v="3"/>
    <x v="0"/>
    <n v="1"/>
    <n v="0.91304347826086951"/>
  </r>
  <r>
    <s v="R20"/>
    <x v="319"/>
    <x v="4"/>
    <x v="4"/>
    <n v="7"/>
    <s v="C"/>
    <n v="3"/>
    <x v="0"/>
    <n v="1"/>
    <n v="0.91304347826086951"/>
  </r>
  <r>
    <s v="R20"/>
    <x v="319"/>
    <x v="5"/>
    <x v="5"/>
    <n v="6"/>
    <s v="D"/>
    <n v="3"/>
    <x v="0"/>
    <n v="1"/>
    <n v="0.78260869565217395"/>
  </r>
  <r>
    <s v="R20"/>
    <x v="319"/>
    <x v="6"/>
    <x v="6"/>
    <n v="10"/>
    <s v="A+"/>
    <n v="2"/>
    <x v="0"/>
    <n v="1"/>
    <n v="0.86956521739130432"/>
  </r>
  <r>
    <s v="R20"/>
    <x v="319"/>
    <x v="7"/>
    <x v="7"/>
    <n v="10"/>
    <s v="A+"/>
    <n v="3"/>
    <x v="0"/>
    <n v="1"/>
    <n v="1.3043478260869565"/>
  </r>
  <r>
    <s v="R20"/>
    <x v="320"/>
    <x v="0"/>
    <x v="0"/>
    <n v="9"/>
    <s v="A"/>
    <n v="3"/>
    <x v="0"/>
    <n v="1"/>
    <n v="1.173913043478261"/>
  </r>
  <r>
    <s v="R20"/>
    <x v="320"/>
    <x v="1"/>
    <x v="1"/>
    <n v="5"/>
    <s v="E"/>
    <n v="3"/>
    <x v="0"/>
    <n v="1"/>
    <n v="0.65217391304347827"/>
  </r>
  <r>
    <s v="R20"/>
    <x v="320"/>
    <x v="2"/>
    <x v="2"/>
    <n v="7"/>
    <s v="C"/>
    <n v="3"/>
    <x v="0"/>
    <n v="1"/>
    <n v="0.91304347826086951"/>
  </r>
  <r>
    <s v="R20"/>
    <x v="320"/>
    <x v="3"/>
    <x v="3"/>
    <n v="7"/>
    <s v="C"/>
    <n v="3"/>
    <x v="0"/>
    <n v="1"/>
    <n v="0.91304347826086951"/>
  </r>
  <r>
    <s v="R20"/>
    <x v="320"/>
    <x v="4"/>
    <x v="4"/>
    <n v="7"/>
    <s v="C"/>
    <n v="3"/>
    <x v="0"/>
    <n v="1"/>
    <n v="0.91304347826086951"/>
  </r>
  <r>
    <s v="R20"/>
    <x v="320"/>
    <x v="5"/>
    <x v="5"/>
    <n v="6"/>
    <s v="D"/>
    <n v="3"/>
    <x v="0"/>
    <n v="1"/>
    <n v="0.78260869565217395"/>
  </r>
  <r>
    <s v="R20"/>
    <x v="320"/>
    <x v="6"/>
    <x v="6"/>
    <n v="10"/>
    <s v="A+"/>
    <n v="2"/>
    <x v="0"/>
    <n v="1"/>
    <n v="0.86956521739130432"/>
  </r>
  <r>
    <s v="R20"/>
    <x v="320"/>
    <x v="7"/>
    <x v="7"/>
    <n v="10"/>
    <s v="A+"/>
    <n v="3"/>
    <x v="0"/>
    <n v="1"/>
    <n v="1.3043478260869565"/>
  </r>
  <r>
    <s v="R20"/>
    <x v="321"/>
    <x v="0"/>
    <x v="0"/>
    <n v="7"/>
    <s v="C"/>
    <n v="3"/>
    <x v="0"/>
    <n v="1"/>
    <n v="0.91304347826086951"/>
  </r>
  <r>
    <s v="R20"/>
    <x v="321"/>
    <x v="1"/>
    <x v="1"/>
    <n v="5"/>
    <s v="E"/>
    <n v="3"/>
    <x v="0"/>
    <n v="1"/>
    <n v="0.65217391304347827"/>
  </r>
  <r>
    <s v="R20"/>
    <x v="321"/>
    <x v="2"/>
    <x v="2"/>
    <n v="6"/>
    <s v="D"/>
    <n v="3"/>
    <x v="0"/>
    <n v="1"/>
    <n v="0.78260869565217395"/>
  </r>
  <r>
    <s v="R20"/>
    <x v="321"/>
    <x v="3"/>
    <x v="3"/>
    <n v="7"/>
    <s v="C"/>
    <n v="3"/>
    <x v="0"/>
    <n v="1"/>
    <n v="0.91304347826086951"/>
  </r>
  <r>
    <s v="R20"/>
    <x v="321"/>
    <x v="4"/>
    <x v="4"/>
    <n v="6"/>
    <s v="D"/>
    <n v="3"/>
    <x v="0"/>
    <n v="1"/>
    <n v="0.78260869565217395"/>
  </r>
  <r>
    <s v="R20"/>
    <x v="321"/>
    <x v="5"/>
    <x v="5"/>
    <n v="5"/>
    <s v="E"/>
    <n v="3"/>
    <x v="0"/>
    <n v="1"/>
    <n v="0.65217391304347827"/>
  </r>
  <r>
    <s v="R20"/>
    <x v="321"/>
    <x v="6"/>
    <x v="6"/>
    <n v="9"/>
    <s v="A"/>
    <n v="2"/>
    <x v="0"/>
    <n v="1"/>
    <n v="0.78260869565217395"/>
  </r>
  <r>
    <s v="R20"/>
    <x v="321"/>
    <x v="7"/>
    <x v="7"/>
    <n v="10"/>
    <s v="A+"/>
    <n v="3"/>
    <x v="0"/>
    <n v="1"/>
    <n v="1.3043478260869565"/>
  </r>
  <r>
    <s v="R20"/>
    <x v="322"/>
    <x v="0"/>
    <x v="0"/>
    <n v="7"/>
    <s v="C"/>
    <n v="3"/>
    <x v="0"/>
    <n v="1"/>
    <n v="0.91304347826086951"/>
  </r>
  <r>
    <s v="R20"/>
    <x v="322"/>
    <x v="1"/>
    <x v="1"/>
    <n v="5"/>
    <s v="E"/>
    <n v="3"/>
    <x v="0"/>
    <n v="1"/>
    <n v="0.65217391304347827"/>
  </r>
  <r>
    <s v="R20"/>
    <x v="322"/>
    <x v="2"/>
    <x v="2"/>
    <n v="7"/>
    <s v="C"/>
    <n v="3"/>
    <x v="0"/>
    <n v="1"/>
    <n v="0.91304347826086951"/>
  </r>
  <r>
    <s v="R20"/>
    <x v="322"/>
    <x v="3"/>
    <x v="3"/>
    <n v="7"/>
    <s v="C"/>
    <n v="3"/>
    <x v="0"/>
    <n v="1"/>
    <n v="0.91304347826086951"/>
  </r>
  <r>
    <s v="R20"/>
    <x v="322"/>
    <x v="4"/>
    <x v="4"/>
    <n v="6"/>
    <s v="D"/>
    <n v="3"/>
    <x v="0"/>
    <n v="1"/>
    <n v="0.78260869565217395"/>
  </r>
  <r>
    <s v="R20"/>
    <x v="322"/>
    <x v="5"/>
    <x v="5"/>
    <n v="5"/>
    <s v="E"/>
    <n v="3"/>
    <x v="0"/>
    <n v="1"/>
    <n v="0.65217391304347827"/>
  </r>
  <r>
    <s v="R20"/>
    <x v="322"/>
    <x v="6"/>
    <x v="6"/>
    <n v="9"/>
    <s v="A"/>
    <n v="2"/>
    <x v="0"/>
    <n v="1"/>
    <n v="0.78260869565217395"/>
  </r>
  <r>
    <s v="R20"/>
    <x v="322"/>
    <x v="7"/>
    <x v="7"/>
    <n v="8"/>
    <s v="B"/>
    <n v="3"/>
    <x v="0"/>
    <n v="1"/>
    <n v="1.0434782608695652"/>
  </r>
  <r>
    <s v="R20"/>
    <x v="323"/>
    <x v="0"/>
    <x v="0"/>
    <n v="9"/>
    <s v="A"/>
    <n v="3"/>
    <x v="0"/>
    <n v="1"/>
    <n v="1.173913043478261"/>
  </r>
  <r>
    <s v="R20"/>
    <x v="323"/>
    <x v="1"/>
    <x v="1"/>
    <n v="5"/>
    <s v="E"/>
    <n v="3"/>
    <x v="0"/>
    <n v="1"/>
    <n v="0.65217391304347827"/>
  </r>
  <r>
    <s v="R20"/>
    <x v="323"/>
    <x v="2"/>
    <x v="2"/>
    <n v="7"/>
    <s v="C"/>
    <n v="3"/>
    <x v="0"/>
    <n v="1"/>
    <n v="0.91304347826086951"/>
  </r>
  <r>
    <s v="R20"/>
    <x v="323"/>
    <x v="3"/>
    <x v="3"/>
    <n v="6"/>
    <s v="D"/>
    <n v="3"/>
    <x v="0"/>
    <n v="1"/>
    <n v="0.78260869565217395"/>
  </r>
  <r>
    <s v="R20"/>
    <x v="323"/>
    <x v="4"/>
    <x v="4"/>
    <n v="6"/>
    <s v="D"/>
    <n v="3"/>
    <x v="0"/>
    <n v="1"/>
    <n v="0.78260869565217395"/>
  </r>
  <r>
    <s v="R20"/>
    <x v="323"/>
    <x v="5"/>
    <x v="5"/>
    <n v="5"/>
    <s v="E"/>
    <n v="3"/>
    <x v="0"/>
    <n v="1"/>
    <n v="0.65217391304347827"/>
  </r>
  <r>
    <s v="R20"/>
    <x v="323"/>
    <x v="6"/>
    <x v="6"/>
    <n v="7"/>
    <s v="C"/>
    <n v="2"/>
    <x v="0"/>
    <n v="1"/>
    <n v="0.60869565217391308"/>
  </r>
  <r>
    <s v="R20"/>
    <x v="323"/>
    <x v="7"/>
    <x v="7"/>
    <n v="7"/>
    <s v="C"/>
    <n v="3"/>
    <x v="0"/>
    <n v="1"/>
    <n v="0.91304347826086951"/>
  </r>
  <r>
    <s v="R20"/>
    <x v="324"/>
    <x v="0"/>
    <x v="0"/>
    <n v="7"/>
    <s v="C"/>
    <n v="3"/>
    <x v="0"/>
    <n v="1"/>
    <n v="0.91304347826086951"/>
  </r>
  <r>
    <s v="R20"/>
    <x v="324"/>
    <x v="1"/>
    <x v="1"/>
    <n v="5"/>
    <s v="E"/>
    <n v="3"/>
    <x v="0"/>
    <n v="1"/>
    <n v="0.65217391304347827"/>
  </r>
  <r>
    <s v="R20"/>
    <x v="324"/>
    <x v="2"/>
    <x v="2"/>
    <n v="7"/>
    <s v="C"/>
    <n v="3"/>
    <x v="0"/>
    <n v="1"/>
    <n v="0.91304347826086951"/>
  </r>
  <r>
    <s v="R20"/>
    <x v="324"/>
    <x v="3"/>
    <x v="3"/>
    <n v="5"/>
    <s v="E"/>
    <n v="3"/>
    <x v="0"/>
    <n v="1"/>
    <n v="0.65217391304347827"/>
  </r>
  <r>
    <s v="R20"/>
    <x v="324"/>
    <x v="4"/>
    <x v="4"/>
    <n v="7"/>
    <s v="C"/>
    <n v="3"/>
    <x v="0"/>
    <n v="1"/>
    <n v="0.91304347826086951"/>
  </r>
  <r>
    <s v="R20"/>
    <x v="324"/>
    <x v="5"/>
    <x v="5"/>
    <n v="5"/>
    <s v="E"/>
    <n v="3"/>
    <x v="0"/>
    <n v="1"/>
    <n v="0.65217391304347827"/>
  </r>
  <r>
    <s v="R20"/>
    <x v="324"/>
    <x v="6"/>
    <x v="6"/>
    <n v="8"/>
    <s v="B"/>
    <n v="2"/>
    <x v="0"/>
    <n v="1"/>
    <n v="0.69565217391304346"/>
  </r>
  <r>
    <s v="R20"/>
    <x v="324"/>
    <x v="7"/>
    <x v="7"/>
    <n v="7"/>
    <s v="C"/>
    <n v="3"/>
    <x v="0"/>
    <n v="1"/>
    <n v="0.91304347826086951"/>
  </r>
  <r>
    <s v="R20"/>
    <x v="325"/>
    <x v="0"/>
    <x v="0"/>
    <n v="8"/>
    <s v="B"/>
    <n v="3"/>
    <x v="0"/>
    <n v="1"/>
    <n v="1.0434782608695652"/>
  </r>
  <r>
    <s v="R20"/>
    <x v="325"/>
    <x v="1"/>
    <x v="1"/>
    <n v="5"/>
    <s v="E"/>
    <n v="3"/>
    <x v="0"/>
    <n v="1"/>
    <n v="0.65217391304347827"/>
  </r>
  <r>
    <s v="R20"/>
    <x v="325"/>
    <x v="2"/>
    <x v="2"/>
    <n v="7"/>
    <s v="C"/>
    <n v="3"/>
    <x v="0"/>
    <n v="1"/>
    <n v="0.91304347826086951"/>
  </r>
  <r>
    <s v="R20"/>
    <x v="325"/>
    <x v="3"/>
    <x v="3"/>
    <n v="8"/>
    <s v="B"/>
    <n v="3"/>
    <x v="0"/>
    <n v="1"/>
    <n v="1.0434782608695652"/>
  </r>
  <r>
    <s v="R20"/>
    <x v="325"/>
    <x v="4"/>
    <x v="4"/>
    <n v="7"/>
    <s v="C"/>
    <n v="3"/>
    <x v="0"/>
    <n v="1"/>
    <n v="0.91304347826086951"/>
  </r>
  <r>
    <s v="R20"/>
    <x v="325"/>
    <x v="5"/>
    <x v="5"/>
    <n v="5"/>
    <s v="E"/>
    <n v="3"/>
    <x v="0"/>
    <n v="1"/>
    <n v="0.65217391304347827"/>
  </r>
  <r>
    <s v="R20"/>
    <x v="325"/>
    <x v="6"/>
    <x v="6"/>
    <n v="9"/>
    <s v="A"/>
    <n v="2"/>
    <x v="0"/>
    <n v="1"/>
    <n v="0.78260869565217395"/>
  </r>
  <r>
    <s v="R20"/>
    <x v="325"/>
    <x v="7"/>
    <x v="7"/>
    <n v="9"/>
    <s v="A"/>
    <n v="3"/>
    <x v="0"/>
    <n v="1"/>
    <n v="1.173913043478261"/>
  </r>
  <r>
    <s v="R20"/>
    <x v="326"/>
    <x v="0"/>
    <x v="0"/>
    <n v="8"/>
    <s v="B"/>
    <n v="3"/>
    <x v="0"/>
    <n v="1"/>
    <n v="1.0434782608695652"/>
  </r>
  <r>
    <s v="R20"/>
    <x v="326"/>
    <x v="1"/>
    <x v="1"/>
    <n v="7"/>
    <s v="C"/>
    <n v="3"/>
    <x v="0"/>
    <n v="1"/>
    <n v="0.91304347826086951"/>
  </r>
  <r>
    <s v="R20"/>
    <x v="326"/>
    <x v="2"/>
    <x v="2"/>
    <n v="8"/>
    <s v="B"/>
    <n v="3"/>
    <x v="0"/>
    <n v="1"/>
    <n v="1.0434782608695652"/>
  </r>
  <r>
    <s v="R20"/>
    <x v="326"/>
    <x v="3"/>
    <x v="3"/>
    <n v="7"/>
    <s v="C"/>
    <n v="3"/>
    <x v="0"/>
    <n v="1"/>
    <n v="0.91304347826086951"/>
  </r>
  <r>
    <s v="R20"/>
    <x v="326"/>
    <x v="4"/>
    <x v="4"/>
    <n v="7"/>
    <s v="C"/>
    <n v="3"/>
    <x v="0"/>
    <n v="1"/>
    <n v="0.91304347826086951"/>
  </r>
  <r>
    <s v="R20"/>
    <x v="326"/>
    <x v="5"/>
    <x v="5"/>
    <n v="7"/>
    <s v="C"/>
    <n v="3"/>
    <x v="0"/>
    <n v="1"/>
    <n v="0.91304347826086951"/>
  </r>
  <r>
    <s v="R20"/>
    <x v="326"/>
    <x v="6"/>
    <x v="6"/>
    <n v="10"/>
    <s v="A+"/>
    <n v="2"/>
    <x v="0"/>
    <n v="1"/>
    <n v="0.86956521739130432"/>
  </r>
  <r>
    <s v="R20"/>
    <x v="326"/>
    <x v="7"/>
    <x v="7"/>
    <n v="9"/>
    <s v="A"/>
    <n v="3"/>
    <x v="0"/>
    <n v="1"/>
    <n v="1.173913043478261"/>
  </r>
  <r>
    <s v="R20"/>
    <x v="327"/>
    <x v="0"/>
    <x v="0"/>
    <n v="8"/>
    <s v="B"/>
    <n v="3"/>
    <x v="0"/>
    <n v="1"/>
    <n v="1.0434782608695652"/>
  </r>
  <r>
    <s v="R20"/>
    <x v="327"/>
    <x v="1"/>
    <x v="1"/>
    <n v="6"/>
    <s v="D"/>
    <n v="3"/>
    <x v="0"/>
    <n v="1"/>
    <n v="0.78260869565217395"/>
  </r>
  <r>
    <s v="R20"/>
    <x v="327"/>
    <x v="2"/>
    <x v="2"/>
    <n v="8"/>
    <s v="B"/>
    <n v="3"/>
    <x v="0"/>
    <n v="1"/>
    <n v="1.0434782608695652"/>
  </r>
  <r>
    <s v="R20"/>
    <x v="327"/>
    <x v="3"/>
    <x v="3"/>
    <n v="8"/>
    <s v="B"/>
    <n v="3"/>
    <x v="0"/>
    <n v="1"/>
    <n v="1.0434782608695652"/>
  </r>
  <r>
    <s v="R20"/>
    <x v="327"/>
    <x v="4"/>
    <x v="4"/>
    <n v="6"/>
    <s v="D"/>
    <n v="3"/>
    <x v="0"/>
    <n v="1"/>
    <n v="0.78260869565217395"/>
  </r>
  <r>
    <s v="R20"/>
    <x v="327"/>
    <x v="5"/>
    <x v="5"/>
    <n v="8"/>
    <s v="B"/>
    <n v="3"/>
    <x v="0"/>
    <n v="1"/>
    <n v="1.0434782608695652"/>
  </r>
  <r>
    <s v="R20"/>
    <x v="327"/>
    <x v="6"/>
    <x v="6"/>
    <n v="10"/>
    <s v="A+"/>
    <n v="2"/>
    <x v="0"/>
    <n v="1"/>
    <n v="0.86956521739130432"/>
  </r>
  <r>
    <s v="R20"/>
    <x v="327"/>
    <x v="7"/>
    <x v="7"/>
    <n v="10"/>
    <s v="A+"/>
    <n v="3"/>
    <x v="0"/>
    <n v="1"/>
    <n v="1.3043478260869565"/>
  </r>
  <r>
    <s v="R20"/>
    <x v="328"/>
    <x v="0"/>
    <x v="0"/>
    <n v="10"/>
    <s v="A+"/>
    <n v="3"/>
    <x v="0"/>
    <n v="1"/>
    <n v="1.3043478260869565"/>
  </r>
  <r>
    <s v="R20"/>
    <x v="328"/>
    <x v="1"/>
    <x v="1"/>
    <n v="6"/>
    <s v="D"/>
    <n v="3"/>
    <x v="0"/>
    <n v="1"/>
    <n v="0.78260869565217395"/>
  </r>
  <r>
    <s v="R20"/>
    <x v="328"/>
    <x v="2"/>
    <x v="2"/>
    <n v="8"/>
    <s v="B"/>
    <n v="3"/>
    <x v="0"/>
    <n v="1"/>
    <n v="1.0434782608695652"/>
  </r>
  <r>
    <s v="R20"/>
    <x v="328"/>
    <x v="3"/>
    <x v="3"/>
    <n v="8"/>
    <s v="B"/>
    <n v="3"/>
    <x v="0"/>
    <n v="1"/>
    <n v="1.0434782608695652"/>
  </r>
  <r>
    <s v="R20"/>
    <x v="328"/>
    <x v="4"/>
    <x v="4"/>
    <n v="7"/>
    <s v="C"/>
    <n v="3"/>
    <x v="0"/>
    <n v="1"/>
    <n v="0.91304347826086951"/>
  </r>
  <r>
    <s v="R20"/>
    <x v="328"/>
    <x v="5"/>
    <x v="5"/>
    <n v="7"/>
    <s v="C"/>
    <n v="3"/>
    <x v="0"/>
    <n v="1"/>
    <n v="0.91304347826086951"/>
  </r>
  <r>
    <s v="R20"/>
    <x v="328"/>
    <x v="6"/>
    <x v="6"/>
    <n v="10"/>
    <s v="A+"/>
    <n v="2"/>
    <x v="0"/>
    <n v="1"/>
    <n v="0.86956521739130432"/>
  </r>
  <r>
    <s v="R20"/>
    <x v="328"/>
    <x v="7"/>
    <x v="7"/>
    <n v="10"/>
    <s v="A+"/>
    <n v="3"/>
    <x v="0"/>
    <n v="1"/>
    <n v="1.3043478260869565"/>
  </r>
  <r>
    <s v="R20"/>
    <x v="329"/>
    <x v="0"/>
    <x v="0"/>
    <n v="7"/>
    <s v="C"/>
    <n v="3"/>
    <x v="0"/>
    <n v="1"/>
    <n v="0.91304347826086951"/>
  </r>
  <r>
    <s v="R20"/>
    <x v="329"/>
    <x v="1"/>
    <x v="1"/>
    <n v="5"/>
    <s v="E"/>
    <n v="3"/>
    <x v="0"/>
    <n v="1"/>
    <n v="0.65217391304347827"/>
  </r>
  <r>
    <s v="R20"/>
    <x v="329"/>
    <x v="2"/>
    <x v="2"/>
    <n v="6"/>
    <s v="D"/>
    <n v="3"/>
    <x v="0"/>
    <n v="1"/>
    <n v="0.78260869565217395"/>
  </r>
  <r>
    <s v="R20"/>
    <x v="329"/>
    <x v="3"/>
    <x v="3"/>
    <n v="7"/>
    <s v="C"/>
    <n v="3"/>
    <x v="0"/>
    <n v="1"/>
    <n v="0.91304347826086951"/>
  </r>
  <r>
    <s v="R20"/>
    <x v="329"/>
    <x v="4"/>
    <x v="4"/>
    <n v="6"/>
    <s v="D"/>
    <n v="3"/>
    <x v="0"/>
    <n v="1"/>
    <n v="0.78260869565217395"/>
  </r>
  <r>
    <s v="R20"/>
    <x v="329"/>
    <x v="5"/>
    <x v="5"/>
    <n v="5"/>
    <s v="E"/>
    <n v="3"/>
    <x v="0"/>
    <n v="1"/>
    <n v="0.65217391304347827"/>
  </r>
  <r>
    <s v="R20"/>
    <x v="329"/>
    <x v="6"/>
    <x v="6"/>
    <n v="10"/>
    <s v="A+"/>
    <n v="2"/>
    <x v="0"/>
    <n v="1"/>
    <n v="0.86956521739130432"/>
  </r>
  <r>
    <s v="R20"/>
    <x v="329"/>
    <x v="7"/>
    <x v="7"/>
    <n v="10"/>
    <s v="A+"/>
    <n v="3"/>
    <x v="0"/>
    <n v="1"/>
    <n v="1.3043478260869565"/>
  </r>
  <r>
    <s v="R20"/>
    <x v="330"/>
    <x v="0"/>
    <x v="0"/>
    <n v="6"/>
    <s v="D"/>
    <n v="3"/>
    <x v="0"/>
    <n v="1"/>
    <n v="0.78260869565217395"/>
  </r>
  <r>
    <s v="R20"/>
    <x v="330"/>
    <x v="1"/>
    <x v="1"/>
    <n v="6"/>
    <s v="D"/>
    <n v="3"/>
    <x v="0"/>
    <n v="1"/>
    <n v="0.78260869565217395"/>
  </r>
  <r>
    <s v="R20"/>
    <x v="330"/>
    <x v="2"/>
    <x v="2"/>
    <n v="7"/>
    <s v="C"/>
    <n v="3"/>
    <x v="0"/>
    <n v="1"/>
    <n v="0.91304347826086951"/>
  </r>
  <r>
    <s v="R20"/>
    <x v="330"/>
    <x v="3"/>
    <x v="3"/>
    <n v="7"/>
    <s v="C"/>
    <n v="3"/>
    <x v="0"/>
    <n v="1"/>
    <n v="0.91304347826086951"/>
  </r>
  <r>
    <s v="R20"/>
    <x v="330"/>
    <x v="4"/>
    <x v="4"/>
    <n v="7"/>
    <s v="C"/>
    <n v="3"/>
    <x v="0"/>
    <n v="1"/>
    <n v="0.91304347826086951"/>
  </r>
  <r>
    <s v="R20"/>
    <x v="330"/>
    <x v="5"/>
    <x v="5"/>
    <n v="6"/>
    <s v="D"/>
    <n v="3"/>
    <x v="0"/>
    <n v="1"/>
    <n v="0.78260869565217395"/>
  </r>
  <r>
    <s v="R20"/>
    <x v="330"/>
    <x v="6"/>
    <x v="6"/>
    <n v="10"/>
    <s v="A+"/>
    <n v="2"/>
    <x v="0"/>
    <n v="1"/>
    <n v="0.86956521739130432"/>
  </r>
  <r>
    <s v="R20"/>
    <x v="330"/>
    <x v="7"/>
    <x v="7"/>
    <n v="10"/>
    <s v="A+"/>
    <n v="3"/>
    <x v="0"/>
    <n v="1"/>
    <n v="1.3043478260869565"/>
  </r>
  <r>
    <s v="R20"/>
    <x v="331"/>
    <x v="0"/>
    <x v="0"/>
    <n v="8"/>
    <s v="B"/>
    <n v="3"/>
    <x v="0"/>
    <n v="1"/>
    <n v="1.0434782608695652"/>
  </r>
  <r>
    <s v="R20"/>
    <x v="331"/>
    <x v="1"/>
    <x v="1"/>
    <n v="5"/>
    <s v="E"/>
    <n v="3"/>
    <x v="0"/>
    <n v="1"/>
    <n v="0.65217391304347827"/>
  </r>
  <r>
    <s v="R20"/>
    <x v="331"/>
    <x v="2"/>
    <x v="2"/>
    <n v="0"/>
    <s v="F"/>
    <n v="0"/>
    <x v="0"/>
    <n v="0"/>
    <n v="0"/>
  </r>
  <r>
    <s v="R20"/>
    <x v="331"/>
    <x v="3"/>
    <x v="3"/>
    <n v="7"/>
    <s v="C"/>
    <n v="3"/>
    <x v="0"/>
    <n v="1"/>
    <n v="0.91304347826086951"/>
  </r>
  <r>
    <s v="R20"/>
    <x v="331"/>
    <x v="4"/>
    <x v="4"/>
    <n v="5"/>
    <s v="E"/>
    <n v="3"/>
    <x v="0"/>
    <n v="1"/>
    <n v="0.65217391304347827"/>
  </r>
  <r>
    <s v="R20"/>
    <x v="331"/>
    <x v="5"/>
    <x v="5"/>
    <n v="5"/>
    <s v="E"/>
    <n v="3"/>
    <x v="0"/>
    <n v="1"/>
    <n v="0.65217391304347827"/>
  </r>
  <r>
    <s v="R20"/>
    <x v="331"/>
    <x v="6"/>
    <x v="6"/>
    <n v="7"/>
    <s v="C"/>
    <n v="2"/>
    <x v="0"/>
    <n v="1"/>
    <n v="0.60869565217391308"/>
  </r>
  <r>
    <s v="R20"/>
    <x v="331"/>
    <x v="7"/>
    <x v="7"/>
    <n v="6"/>
    <s v="D"/>
    <n v="3"/>
    <x v="0"/>
    <n v="1"/>
    <n v="0.78260869565217395"/>
  </r>
  <r>
    <s v="R20"/>
    <x v="332"/>
    <x v="0"/>
    <x v="0"/>
    <n v="6"/>
    <s v="D"/>
    <n v="3"/>
    <x v="0"/>
    <n v="1"/>
    <n v="0.78260869565217395"/>
  </r>
  <r>
    <s v="R20"/>
    <x v="332"/>
    <x v="1"/>
    <x v="1"/>
    <n v="5"/>
    <s v="E"/>
    <n v="3"/>
    <x v="0"/>
    <n v="1"/>
    <n v="0.65217391304347827"/>
  </r>
  <r>
    <s v="R20"/>
    <x v="332"/>
    <x v="2"/>
    <x v="2"/>
    <n v="6"/>
    <s v="D"/>
    <n v="3"/>
    <x v="0"/>
    <n v="1"/>
    <n v="0.78260869565217395"/>
  </r>
  <r>
    <s v="R20"/>
    <x v="332"/>
    <x v="3"/>
    <x v="3"/>
    <n v="5"/>
    <s v="E"/>
    <n v="3"/>
    <x v="0"/>
    <n v="1"/>
    <n v="0.65217391304347827"/>
  </r>
  <r>
    <s v="R20"/>
    <x v="332"/>
    <x v="4"/>
    <x v="4"/>
    <n v="7"/>
    <s v="C"/>
    <n v="3"/>
    <x v="0"/>
    <n v="1"/>
    <n v="0.91304347826086951"/>
  </r>
  <r>
    <s v="R20"/>
    <x v="332"/>
    <x v="5"/>
    <x v="5"/>
    <n v="5"/>
    <s v="E"/>
    <n v="3"/>
    <x v="0"/>
    <n v="1"/>
    <n v="0.65217391304347827"/>
  </r>
  <r>
    <s v="R20"/>
    <x v="332"/>
    <x v="6"/>
    <x v="6"/>
    <n v="8"/>
    <s v="B"/>
    <n v="2"/>
    <x v="0"/>
    <n v="1"/>
    <n v="0.69565217391304346"/>
  </r>
  <r>
    <s v="R20"/>
    <x v="332"/>
    <x v="7"/>
    <x v="7"/>
    <n v="9"/>
    <s v="A"/>
    <n v="3"/>
    <x v="0"/>
    <n v="1"/>
    <n v="1.173913043478261"/>
  </r>
  <r>
    <s v="R20"/>
    <x v="333"/>
    <x v="0"/>
    <x v="0"/>
    <n v="8"/>
    <s v="B"/>
    <n v="3"/>
    <x v="0"/>
    <n v="1"/>
    <n v="1.0434782608695652"/>
  </r>
  <r>
    <s v="R20"/>
    <x v="333"/>
    <x v="1"/>
    <x v="1"/>
    <n v="6"/>
    <s v="D"/>
    <n v="3"/>
    <x v="0"/>
    <n v="1"/>
    <n v="0.78260869565217395"/>
  </r>
  <r>
    <s v="R20"/>
    <x v="333"/>
    <x v="2"/>
    <x v="2"/>
    <n v="8"/>
    <s v="B"/>
    <n v="3"/>
    <x v="0"/>
    <n v="1"/>
    <n v="1.0434782608695652"/>
  </r>
  <r>
    <s v="R20"/>
    <x v="333"/>
    <x v="3"/>
    <x v="3"/>
    <n v="8"/>
    <s v="B"/>
    <n v="3"/>
    <x v="0"/>
    <n v="1"/>
    <n v="1.0434782608695652"/>
  </r>
  <r>
    <s v="R20"/>
    <x v="333"/>
    <x v="4"/>
    <x v="4"/>
    <n v="8"/>
    <s v="B"/>
    <n v="3"/>
    <x v="0"/>
    <n v="1"/>
    <n v="1.0434782608695652"/>
  </r>
  <r>
    <s v="R20"/>
    <x v="333"/>
    <x v="5"/>
    <x v="5"/>
    <n v="7"/>
    <s v="C"/>
    <n v="3"/>
    <x v="0"/>
    <n v="1"/>
    <n v="0.91304347826086951"/>
  </r>
  <r>
    <s v="R20"/>
    <x v="333"/>
    <x v="6"/>
    <x v="6"/>
    <n v="10"/>
    <s v="A+"/>
    <n v="2"/>
    <x v="0"/>
    <n v="1"/>
    <n v="0.86956521739130432"/>
  </r>
  <r>
    <s v="R20"/>
    <x v="333"/>
    <x v="7"/>
    <x v="7"/>
    <n v="10"/>
    <s v="A+"/>
    <n v="3"/>
    <x v="0"/>
    <n v="1"/>
    <n v="1.3043478260869565"/>
  </r>
  <r>
    <s v="R20"/>
    <x v="334"/>
    <x v="0"/>
    <x v="0"/>
    <n v="7"/>
    <s v="C"/>
    <n v="3"/>
    <x v="0"/>
    <n v="1"/>
    <n v="0.91304347826086951"/>
  </r>
  <r>
    <s v="R20"/>
    <x v="334"/>
    <x v="1"/>
    <x v="1"/>
    <n v="6"/>
    <s v="D"/>
    <n v="3"/>
    <x v="0"/>
    <n v="1"/>
    <n v="0.78260869565217395"/>
  </r>
  <r>
    <s v="R20"/>
    <x v="334"/>
    <x v="2"/>
    <x v="2"/>
    <n v="7"/>
    <s v="C"/>
    <n v="3"/>
    <x v="0"/>
    <n v="1"/>
    <n v="0.91304347826086951"/>
  </r>
  <r>
    <s v="R20"/>
    <x v="334"/>
    <x v="3"/>
    <x v="3"/>
    <n v="7"/>
    <s v="C"/>
    <n v="3"/>
    <x v="0"/>
    <n v="1"/>
    <n v="0.91304347826086951"/>
  </r>
  <r>
    <s v="R20"/>
    <x v="334"/>
    <x v="4"/>
    <x v="4"/>
    <n v="7"/>
    <s v="C"/>
    <n v="3"/>
    <x v="0"/>
    <n v="1"/>
    <n v="0.91304347826086951"/>
  </r>
  <r>
    <s v="R20"/>
    <x v="334"/>
    <x v="5"/>
    <x v="5"/>
    <n v="6"/>
    <s v="D"/>
    <n v="3"/>
    <x v="0"/>
    <n v="1"/>
    <n v="0.78260869565217395"/>
  </r>
  <r>
    <s v="R20"/>
    <x v="334"/>
    <x v="6"/>
    <x v="6"/>
    <n v="10"/>
    <s v="A+"/>
    <n v="2"/>
    <x v="0"/>
    <n v="1"/>
    <n v="0.86956521739130432"/>
  </r>
  <r>
    <s v="R20"/>
    <x v="334"/>
    <x v="7"/>
    <x v="7"/>
    <n v="9"/>
    <s v="A"/>
    <n v="3"/>
    <x v="0"/>
    <n v="1"/>
    <n v="1.173913043478261"/>
  </r>
  <r>
    <s v="R20"/>
    <x v="335"/>
    <x v="0"/>
    <x v="0"/>
    <n v="7"/>
    <s v="C"/>
    <n v="3"/>
    <x v="0"/>
    <n v="1"/>
    <n v="0.91304347826086951"/>
  </r>
  <r>
    <s v="R20"/>
    <x v="335"/>
    <x v="1"/>
    <x v="1"/>
    <n v="5"/>
    <s v="E"/>
    <n v="3"/>
    <x v="0"/>
    <n v="1"/>
    <n v="0.65217391304347827"/>
  </r>
  <r>
    <s v="R20"/>
    <x v="335"/>
    <x v="2"/>
    <x v="2"/>
    <n v="6"/>
    <s v="D"/>
    <n v="3"/>
    <x v="0"/>
    <n v="1"/>
    <n v="0.78260869565217395"/>
  </r>
  <r>
    <s v="R20"/>
    <x v="335"/>
    <x v="3"/>
    <x v="3"/>
    <n v="8"/>
    <s v="B"/>
    <n v="3"/>
    <x v="0"/>
    <n v="1"/>
    <n v="1.0434782608695652"/>
  </r>
  <r>
    <s v="R20"/>
    <x v="335"/>
    <x v="4"/>
    <x v="4"/>
    <n v="6"/>
    <s v="D"/>
    <n v="3"/>
    <x v="0"/>
    <n v="1"/>
    <n v="0.78260869565217395"/>
  </r>
  <r>
    <s v="R20"/>
    <x v="335"/>
    <x v="5"/>
    <x v="5"/>
    <n v="5"/>
    <s v="E"/>
    <n v="3"/>
    <x v="0"/>
    <n v="1"/>
    <n v="0.65217391304347827"/>
  </r>
  <r>
    <s v="R20"/>
    <x v="335"/>
    <x v="6"/>
    <x v="6"/>
    <n v="9"/>
    <s v="A"/>
    <n v="2"/>
    <x v="0"/>
    <n v="1"/>
    <n v="0.78260869565217395"/>
  </r>
  <r>
    <s v="R20"/>
    <x v="335"/>
    <x v="7"/>
    <x v="7"/>
    <n v="9"/>
    <s v="A"/>
    <n v="3"/>
    <x v="0"/>
    <n v="1"/>
    <n v="1.173913043478261"/>
  </r>
  <r>
    <s v="R20"/>
    <x v="336"/>
    <x v="0"/>
    <x v="0"/>
    <n v="8"/>
    <s v="B"/>
    <n v="3"/>
    <x v="0"/>
    <n v="1"/>
    <n v="1.0434782608695652"/>
  </r>
  <r>
    <s v="R20"/>
    <x v="336"/>
    <x v="1"/>
    <x v="1"/>
    <n v="6"/>
    <s v="D"/>
    <n v="3"/>
    <x v="0"/>
    <n v="1"/>
    <n v="0.78260869565217395"/>
  </r>
  <r>
    <s v="R20"/>
    <x v="336"/>
    <x v="2"/>
    <x v="2"/>
    <n v="8"/>
    <s v="B"/>
    <n v="3"/>
    <x v="0"/>
    <n v="1"/>
    <n v="1.0434782608695652"/>
  </r>
  <r>
    <s v="R20"/>
    <x v="336"/>
    <x v="3"/>
    <x v="3"/>
    <n v="8"/>
    <s v="B"/>
    <n v="3"/>
    <x v="0"/>
    <n v="1"/>
    <n v="1.0434782608695652"/>
  </r>
  <r>
    <s v="R20"/>
    <x v="336"/>
    <x v="4"/>
    <x v="4"/>
    <n v="8"/>
    <s v="B"/>
    <n v="3"/>
    <x v="0"/>
    <n v="1"/>
    <n v="1.0434782608695652"/>
  </r>
  <r>
    <s v="R20"/>
    <x v="336"/>
    <x v="5"/>
    <x v="5"/>
    <n v="7"/>
    <s v="C"/>
    <n v="3"/>
    <x v="0"/>
    <n v="1"/>
    <n v="0.91304347826086951"/>
  </r>
  <r>
    <s v="R20"/>
    <x v="336"/>
    <x v="6"/>
    <x v="6"/>
    <n v="10"/>
    <s v="A+"/>
    <n v="2"/>
    <x v="0"/>
    <n v="1"/>
    <n v="0.86956521739130432"/>
  </r>
  <r>
    <s v="R20"/>
    <x v="336"/>
    <x v="7"/>
    <x v="7"/>
    <n v="10"/>
    <s v="A+"/>
    <n v="3"/>
    <x v="0"/>
    <n v="1"/>
    <n v="1.3043478260869565"/>
  </r>
  <r>
    <s v="R20"/>
    <x v="337"/>
    <x v="0"/>
    <x v="0"/>
    <n v="8"/>
    <s v="B"/>
    <n v="3"/>
    <x v="0"/>
    <n v="1"/>
    <n v="1.0434782608695652"/>
  </r>
  <r>
    <s v="R20"/>
    <x v="337"/>
    <x v="1"/>
    <x v="1"/>
    <n v="5"/>
    <s v="E"/>
    <n v="3"/>
    <x v="0"/>
    <n v="1"/>
    <n v="0.65217391304347827"/>
  </r>
  <r>
    <s v="R20"/>
    <x v="337"/>
    <x v="2"/>
    <x v="2"/>
    <n v="7"/>
    <s v="C"/>
    <n v="3"/>
    <x v="0"/>
    <n v="1"/>
    <n v="0.91304347826086951"/>
  </r>
  <r>
    <s v="R20"/>
    <x v="337"/>
    <x v="3"/>
    <x v="3"/>
    <n v="7"/>
    <s v="C"/>
    <n v="3"/>
    <x v="0"/>
    <n v="1"/>
    <n v="0.91304347826086951"/>
  </r>
  <r>
    <s v="R20"/>
    <x v="337"/>
    <x v="4"/>
    <x v="4"/>
    <n v="6"/>
    <s v="D"/>
    <n v="3"/>
    <x v="0"/>
    <n v="1"/>
    <n v="0.78260869565217395"/>
  </r>
  <r>
    <s v="R20"/>
    <x v="337"/>
    <x v="5"/>
    <x v="5"/>
    <n v="6"/>
    <s v="D"/>
    <n v="3"/>
    <x v="0"/>
    <n v="1"/>
    <n v="0.78260869565217395"/>
  </r>
  <r>
    <s v="R20"/>
    <x v="337"/>
    <x v="6"/>
    <x v="6"/>
    <n v="10"/>
    <s v="A+"/>
    <n v="2"/>
    <x v="0"/>
    <n v="1"/>
    <n v="0.86956521739130432"/>
  </r>
  <r>
    <s v="R20"/>
    <x v="337"/>
    <x v="7"/>
    <x v="7"/>
    <n v="10"/>
    <s v="A+"/>
    <n v="3"/>
    <x v="0"/>
    <n v="1"/>
    <n v="1.3043478260869565"/>
  </r>
  <r>
    <s v="R20"/>
    <x v="338"/>
    <x v="0"/>
    <x v="0"/>
    <n v="6"/>
    <s v="D"/>
    <n v="3"/>
    <x v="0"/>
    <n v="1"/>
    <n v="0.78260869565217395"/>
  </r>
  <r>
    <s v="R20"/>
    <x v="338"/>
    <x v="1"/>
    <x v="1"/>
    <n v="5"/>
    <s v="E"/>
    <n v="3"/>
    <x v="0"/>
    <n v="1"/>
    <n v="0.65217391304347827"/>
  </r>
  <r>
    <s v="R20"/>
    <x v="338"/>
    <x v="2"/>
    <x v="2"/>
    <n v="6"/>
    <s v="D"/>
    <n v="3"/>
    <x v="0"/>
    <n v="1"/>
    <n v="0.78260869565217395"/>
  </r>
  <r>
    <s v="R20"/>
    <x v="338"/>
    <x v="3"/>
    <x v="3"/>
    <n v="5"/>
    <s v="E"/>
    <n v="3"/>
    <x v="0"/>
    <n v="1"/>
    <n v="0.65217391304347827"/>
  </r>
  <r>
    <s v="R20"/>
    <x v="338"/>
    <x v="4"/>
    <x v="4"/>
    <n v="6"/>
    <s v="D"/>
    <n v="3"/>
    <x v="0"/>
    <n v="1"/>
    <n v="0.78260869565217395"/>
  </r>
  <r>
    <s v="R20"/>
    <x v="338"/>
    <x v="5"/>
    <x v="5"/>
    <n v="5"/>
    <s v="E"/>
    <n v="3"/>
    <x v="0"/>
    <n v="1"/>
    <n v="0.65217391304347827"/>
  </r>
  <r>
    <s v="R20"/>
    <x v="338"/>
    <x v="6"/>
    <x v="6"/>
    <n v="8"/>
    <s v="B"/>
    <n v="2"/>
    <x v="0"/>
    <n v="1"/>
    <n v="0.69565217391304346"/>
  </r>
  <r>
    <s v="R20"/>
    <x v="338"/>
    <x v="7"/>
    <x v="7"/>
    <n v="9"/>
    <s v="A"/>
    <n v="3"/>
    <x v="0"/>
    <n v="1"/>
    <n v="1.173913043478261"/>
  </r>
  <r>
    <s v="R20"/>
    <x v="339"/>
    <x v="0"/>
    <x v="0"/>
    <n v="7"/>
    <s v="C"/>
    <n v="3"/>
    <x v="0"/>
    <n v="1"/>
    <n v="0.91304347826086951"/>
  </r>
  <r>
    <s v="R20"/>
    <x v="339"/>
    <x v="1"/>
    <x v="1"/>
    <n v="5"/>
    <s v="E"/>
    <n v="3"/>
    <x v="0"/>
    <n v="1"/>
    <n v="0.65217391304347827"/>
  </r>
  <r>
    <s v="R20"/>
    <x v="339"/>
    <x v="2"/>
    <x v="2"/>
    <n v="5"/>
    <s v="E"/>
    <n v="3"/>
    <x v="0"/>
    <n v="1"/>
    <n v="0.65217391304347827"/>
  </r>
  <r>
    <s v="R20"/>
    <x v="339"/>
    <x v="3"/>
    <x v="3"/>
    <n v="6"/>
    <s v="D"/>
    <n v="3"/>
    <x v="0"/>
    <n v="1"/>
    <n v="0.78260869565217395"/>
  </r>
  <r>
    <s v="R20"/>
    <x v="339"/>
    <x v="4"/>
    <x v="4"/>
    <n v="5"/>
    <s v="E"/>
    <n v="3"/>
    <x v="0"/>
    <n v="1"/>
    <n v="0.65217391304347827"/>
  </r>
  <r>
    <s v="R20"/>
    <x v="339"/>
    <x v="5"/>
    <x v="5"/>
    <n v="5"/>
    <s v="E"/>
    <n v="3"/>
    <x v="0"/>
    <n v="1"/>
    <n v="0.65217391304347827"/>
  </r>
  <r>
    <s v="R20"/>
    <x v="339"/>
    <x v="6"/>
    <x v="6"/>
    <n v="8"/>
    <s v="B"/>
    <n v="2"/>
    <x v="0"/>
    <n v="1"/>
    <n v="0.69565217391304346"/>
  </r>
  <r>
    <s v="R20"/>
    <x v="339"/>
    <x v="7"/>
    <x v="7"/>
    <n v="7"/>
    <s v="C"/>
    <n v="3"/>
    <x v="0"/>
    <n v="1"/>
    <n v="0.91304347826086951"/>
  </r>
  <r>
    <s v="R20"/>
    <x v="340"/>
    <x v="0"/>
    <x v="0"/>
    <n v="8"/>
    <s v="B"/>
    <n v="3"/>
    <x v="0"/>
    <n v="1"/>
    <n v="1.0434782608695652"/>
  </r>
  <r>
    <s v="R20"/>
    <x v="340"/>
    <x v="1"/>
    <x v="1"/>
    <n v="5"/>
    <s v="E"/>
    <n v="3"/>
    <x v="0"/>
    <n v="1"/>
    <n v="0.65217391304347827"/>
  </r>
  <r>
    <s v="R20"/>
    <x v="340"/>
    <x v="2"/>
    <x v="2"/>
    <n v="7"/>
    <s v="C"/>
    <n v="3"/>
    <x v="0"/>
    <n v="1"/>
    <n v="0.91304347826086951"/>
  </r>
  <r>
    <s v="R20"/>
    <x v="340"/>
    <x v="3"/>
    <x v="3"/>
    <n v="6"/>
    <s v="D"/>
    <n v="3"/>
    <x v="0"/>
    <n v="1"/>
    <n v="0.78260869565217395"/>
  </r>
  <r>
    <s v="R20"/>
    <x v="340"/>
    <x v="4"/>
    <x v="4"/>
    <n v="6"/>
    <s v="D"/>
    <n v="3"/>
    <x v="0"/>
    <n v="1"/>
    <n v="0.78260869565217395"/>
  </r>
  <r>
    <s v="R20"/>
    <x v="340"/>
    <x v="5"/>
    <x v="5"/>
    <n v="6"/>
    <s v="D"/>
    <n v="3"/>
    <x v="0"/>
    <n v="1"/>
    <n v="0.78260869565217395"/>
  </r>
  <r>
    <s v="R20"/>
    <x v="340"/>
    <x v="6"/>
    <x v="6"/>
    <n v="0"/>
    <s v="AB"/>
    <n v="0"/>
    <x v="0"/>
    <n v="0"/>
    <n v="0"/>
  </r>
  <r>
    <s v="R20"/>
    <x v="340"/>
    <x v="7"/>
    <x v="7"/>
    <n v="6"/>
    <s v="D"/>
    <n v="3"/>
    <x v="0"/>
    <n v="1"/>
    <n v="0.78260869565217395"/>
  </r>
  <r>
    <s v="R20"/>
    <x v="341"/>
    <x v="0"/>
    <x v="0"/>
    <n v="0"/>
    <s v="AB"/>
    <n v="0"/>
    <x v="0"/>
    <n v="0"/>
    <n v="0"/>
  </r>
  <r>
    <s v="R20"/>
    <x v="341"/>
    <x v="1"/>
    <x v="1"/>
    <n v="0"/>
    <s v="AB"/>
    <n v="0"/>
    <x v="0"/>
    <n v="0"/>
    <n v="0"/>
  </r>
  <r>
    <s v="R20"/>
    <x v="341"/>
    <x v="2"/>
    <x v="2"/>
    <n v="0"/>
    <s v="AB"/>
    <n v="0"/>
    <x v="0"/>
    <n v="0"/>
    <n v="0"/>
  </r>
  <r>
    <s v="R20"/>
    <x v="341"/>
    <x v="3"/>
    <x v="3"/>
    <n v="0"/>
    <s v="AB"/>
    <n v="0"/>
    <x v="0"/>
    <n v="0"/>
    <n v="0"/>
  </r>
  <r>
    <s v="R20"/>
    <x v="341"/>
    <x v="4"/>
    <x v="4"/>
    <n v="0"/>
    <s v="AB"/>
    <n v="0"/>
    <x v="0"/>
    <n v="0"/>
    <n v="0"/>
  </r>
  <r>
    <s v="R20"/>
    <x v="341"/>
    <x v="5"/>
    <x v="5"/>
    <n v="0"/>
    <s v="AB"/>
    <n v="0"/>
    <x v="0"/>
    <n v="0"/>
    <n v="0"/>
  </r>
  <r>
    <s v="R20"/>
    <x v="341"/>
    <x v="6"/>
    <x v="6"/>
    <n v="0"/>
    <s v="AB"/>
    <n v="0"/>
    <x v="0"/>
    <n v="0"/>
    <n v="0"/>
  </r>
  <r>
    <s v="R20"/>
    <x v="341"/>
    <x v="7"/>
    <x v="7"/>
    <n v="7"/>
    <s v="C"/>
    <n v="3"/>
    <x v="0"/>
    <n v="1"/>
    <n v="0.91304347826086951"/>
  </r>
  <r>
    <s v="R20"/>
    <x v="342"/>
    <x v="0"/>
    <x v="0"/>
    <n v="6"/>
    <s v="D"/>
    <n v="3"/>
    <x v="0"/>
    <n v="1"/>
    <n v="0.78260869565217395"/>
  </r>
  <r>
    <s v="R20"/>
    <x v="342"/>
    <x v="1"/>
    <x v="1"/>
    <n v="5"/>
    <s v="E"/>
    <n v="3"/>
    <x v="0"/>
    <n v="1"/>
    <n v="0.65217391304347827"/>
  </r>
  <r>
    <s v="R20"/>
    <x v="342"/>
    <x v="2"/>
    <x v="2"/>
    <n v="7"/>
    <s v="C"/>
    <n v="3"/>
    <x v="0"/>
    <n v="1"/>
    <n v="0.91304347826086951"/>
  </r>
  <r>
    <s v="R20"/>
    <x v="342"/>
    <x v="3"/>
    <x v="3"/>
    <n v="7"/>
    <s v="C"/>
    <n v="3"/>
    <x v="0"/>
    <n v="1"/>
    <n v="0.91304347826086951"/>
  </r>
  <r>
    <s v="R20"/>
    <x v="342"/>
    <x v="4"/>
    <x v="4"/>
    <n v="7"/>
    <s v="C"/>
    <n v="3"/>
    <x v="0"/>
    <n v="1"/>
    <n v="0.91304347826086951"/>
  </r>
  <r>
    <s v="R20"/>
    <x v="342"/>
    <x v="5"/>
    <x v="5"/>
    <n v="5"/>
    <s v="E"/>
    <n v="3"/>
    <x v="0"/>
    <n v="1"/>
    <n v="0.65217391304347827"/>
  </r>
  <r>
    <s v="R20"/>
    <x v="342"/>
    <x v="6"/>
    <x v="6"/>
    <n v="9"/>
    <s v="A"/>
    <n v="2"/>
    <x v="0"/>
    <n v="1"/>
    <n v="0.78260869565217395"/>
  </r>
  <r>
    <s v="R20"/>
    <x v="342"/>
    <x v="7"/>
    <x v="7"/>
    <n v="9"/>
    <s v="A"/>
    <n v="3"/>
    <x v="0"/>
    <n v="1"/>
    <n v="1.173913043478261"/>
  </r>
  <r>
    <s v="R20"/>
    <x v="343"/>
    <x v="0"/>
    <x v="0"/>
    <n v="7"/>
    <s v="C"/>
    <n v="3"/>
    <x v="0"/>
    <n v="1"/>
    <n v="0.91304347826086951"/>
  </r>
  <r>
    <s v="R20"/>
    <x v="343"/>
    <x v="1"/>
    <x v="1"/>
    <n v="5"/>
    <s v="E"/>
    <n v="3"/>
    <x v="0"/>
    <n v="1"/>
    <n v="0.65217391304347827"/>
  </r>
  <r>
    <s v="R20"/>
    <x v="343"/>
    <x v="2"/>
    <x v="2"/>
    <n v="6"/>
    <s v="D"/>
    <n v="3"/>
    <x v="0"/>
    <n v="1"/>
    <n v="0.78260869565217395"/>
  </r>
  <r>
    <s v="R20"/>
    <x v="343"/>
    <x v="3"/>
    <x v="3"/>
    <n v="5"/>
    <s v="E"/>
    <n v="3"/>
    <x v="0"/>
    <n v="1"/>
    <n v="0.65217391304347827"/>
  </r>
  <r>
    <s v="R20"/>
    <x v="343"/>
    <x v="4"/>
    <x v="4"/>
    <n v="0"/>
    <s v="F"/>
    <n v="0"/>
    <x v="0"/>
    <n v="0"/>
    <n v="0"/>
  </r>
  <r>
    <s v="R20"/>
    <x v="343"/>
    <x v="5"/>
    <x v="5"/>
    <n v="5"/>
    <s v="E"/>
    <n v="3"/>
    <x v="0"/>
    <n v="1"/>
    <n v="0.65217391304347827"/>
  </r>
  <r>
    <s v="R20"/>
    <x v="343"/>
    <x v="6"/>
    <x v="6"/>
    <n v="9"/>
    <s v="A"/>
    <n v="2"/>
    <x v="0"/>
    <n v="1"/>
    <n v="0.78260869565217395"/>
  </r>
  <r>
    <s v="R20"/>
    <x v="343"/>
    <x v="7"/>
    <x v="7"/>
    <n v="10"/>
    <s v="A+"/>
    <n v="3"/>
    <x v="0"/>
    <n v="1"/>
    <n v="1.3043478260869565"/>
  </r>
  <r>
    <s v="R20"/>
    <x v="344"/>
    <x v="0"/>
    <x v="0"/>
    <n v="8"/>
    <s v="B"/>
    <n v="3"/>
    <x v="0"/>
    <n v="1"/>
    <n v="1.0434782608695652"/>
  </r>
  <r>
    <s v="R20"/>
    <x v="344"/>
    <x v="1"/>
    <x v="1"/>
    <n v="5"/>
    <s v="E"/>
    <n v="3"/>
    <x v="0"/>
    <n v="1"/>
    <n v="0.65217391304347827"/>
  </r>
  <r>
    <s v="R20"/>
    <x v="344"/>
    <x v="2"/>
    <x v="2"/>
    <n v="7"/>
    <s v="C"/>
    <n v="3"/>
    <x v="0"/>
    <n v="1"/>
    <n v="0.91304347826086951"/>
  </r>
  <r>
    <s v="R20"/>
    <x v="344"/>
    <x v="3"/>
    <x v="3"/>
    <n v="6"/>
    <s v="D"/>
    <n v="3"/>
    <x v="0"/>
    <n v="1"/>
    <n v="0.78260869565217395"/>
  </r>
  <r>
    <s v="R20"/>
    <x v="344"/>
    <x v="4"/>
    <x v="4"/>
    <n v="6"/>
    <s v="D"/>
    <n v="3"/>
    <x v="0"/>
    <n v="1"/>
    <n v="0.78260869565217395"/>
  </r>
  <r>
    <s v="R20"/>
    <x v="344"/>
    <x v="5"/>
    <x v="5"/>
    <n v="6"/>
    <s v="D"/>
    <n v="3"/>
    <x v="0"/>
    <n v="1"/>
    <n v="0.78260869565217395"/>
  </r>
  <r>
    <s v="R20"/>
    <x v="344"/>
    <x v="6"/>
    <x v="6"/>
    <n v="9"/>
    <s v="A"/>
    <n v="2"/>
    <x v="0"/>
    <n v="1"/>
    <n v="0.78260869565217395"/>
  </r>
  <r>
    <s v="R20"/>
    <x v="344"/>
    <x v="7"/>
    <x v="7"/>
    <n v="10"/>
    <s v="A+"/>
    <n v="3"/>
    <x v="0"/>
    <n v="1"/>
    <n v="1.3043478260869565"/>
  </r>
  <r>
    <s v="R20"/>
    <x v="345"/>
    <x v="0"/>
    <x v="0"/>
    <n v="0"/>
    <s v="AB"/>
    <n v="0"/>
    <x v="0"/>
    <n v="0"/>
    <n v="0"/>
  </r>
  <r>
    <s v="R20"/>
    <x v="345"/>
    <x v="1"/>
    <x v="1"/>
    <n v="0"/>
    <s v="F"/>
    <n v="0"/>
    <x v="0"/>
    <n v="0"/>
    <n v="0"/>
  </r>
  <r>
    <s v="R20"/>
    <x v="345"/>
    <x v="2"/>
    <x v="2"/>
    <n v="0"/>
    <s v="AB"/>
    <n v="0"/>
    <x v="0"/>
    <n v="0"/>
    <n v="0"/>
  </r>
  <r>
    <s v="R20"/>
    <x v="345"/>
    <x v="3"/>
    <x v="3"/>
    <n v="5"/>
    <s v="E"/>
    <n v="3"/>
    <x v="0"/>
    <n v="1"/>
    <n v="0.65217391304347827"/>
  </r>
  <r>
    <s v="R20"/>
    <x v="345"/>
    <x v="4"/>
    <x v="4"/>
    <n v="0"/>
    <s v="F"/>
    <n v="0"/>
    <x v="0"/>
    <n v="0"/>
    <n v="0"/>
  </r>
  <r>
    <s v="R20"/>
    <x v="345"/>
    <x v="5"/>
    <x v="5"/>
    <n v="0"/>
    <s v="F"/>
    <n v="0"/>
    <x v="0"/>
    <n v="0"/>
    <n v="0"/>
  </r>
  <r>
    <s v="R20"/>
    <x v="345"/>
    <x v="6"/>
    <x v="6"/>
    <n v="0"/>
    <s v="AB"/>
    <n v="0"/>
    <x v="0"/>
    <n v="0"/>
    <n v="0"/>
  </r>
  <r>
    <s v="R20"/>
    <x v="345"/>
    <x v="7"/>
    <x v="7"/>
    <n v="6"/>
    <s v="D"/>
    <n v="3"/>
    <x v="0"/>
    <n v="1"/>
    <n v="0.78260869565217395"/>
  </r>
  <r>
    <s v="R20"/>
    <x v="346"/>
    <x v="0"/>
    <x v="0"/>
    <n v="6"/>
    <s v="D"/>
    <n v="3"/>
    <x v="0"/>
    <n v="1"/>
    <n v="0.78260869565217395"/>
  </r>
  <r>
    <s v="R20"/>
    <x v="346"/>
    <x v="1"/>
    <x v="1"/>
    <n v="0"/>
    <s v="F"/>
    <n v="0"/>
    <x v="0"/>
    <n v="0"/>
    <n v="0"/>
  </r>
  <r>
    <s v="R20"/>
    <x v="346"/>
    <x v="2"/>
    <x v="2"/>
    <n v="6"/>
    <s v="D"/>
    <n v="3"/>
    <x v="0"/>
    <n v="1"/>
    <n v="0.78260869565217395"/>
  </r>
  <r>
    <s v="R20"/>
    <x v="346"/>
    <x v="3"/>
    <x v="3"/>
    <n v="5"/>
    <s v="E"/>
    <n v="3"/>
    <x v="0"/>
    <n v="1"/>
    <n v="0.65217391304347827"/>
  </r>
  <r>
    <s v="R20"/>
    <x v="346"/>
    <x v="4"/>
    <x v="4"/>
    <n v="6"/>
    <s v="D"/>
    <n v="3"/>
    <x v="0"/>
    <n v="1"/>
    <n v="0.78260869565217395"/>
  </r>
  <r>
    <s v="R20"/>
    <x v="346"/>
    <x v="5"/>
    <x v="5"/>
    <n v="5"/>
    <s v="E"/>
    <n v="3"/>
    <x v="0"/>
    <n v="1"/>
    <n v="0.65217391304347827"/>
  </r>
  <r>
    <s v="R20"/>
    <x v="346"/>
    <x v="6"/>
    <x v="6"/>
    <n v="9"/>
    <s v="A"/>
    <n v="2"/>
    <x v="0"/>
    <n v="1"/>
    <n v="0.78260869565217395"/>
  </r>
  <r>
    <s v="R20"/>
    <x v="346"/>
    <x v="7"/>
    <x v="7"/>
    <n v="9"/>
    <s v="A"/>
    <n v="3"/>
    <x v="0"/>
    <n v="1"/>
    <n v="1.173913043478261"/>
  </r>
  <r>
    <s v="R20"/>
    <x v="347"/>
    <x v="0"/>
    <x v="0"/>
    <n v="8"/>
    <s v="B"/>
    <n v="3"/>
    <x v="0"/>
    <n v="1"/>
    <n v="1.0434782608695652"/>
  </r>
  <r>
    <s v="R20"/>
    <x v="347"/>
    <x v="1"/>
    <x v="1"/>
    <n v="6"/>
    <s v="D"/>
    <n v="3"/>
    <x v="0"/>
    <n v="1"/>
    <n v="0.78260869565217395"/>
  </r>
  <r>
    <s v="R20"/>
    <x v="347"/>
    <x v="2"/>
    <x v="2"/>
    <n v="8"/>
    <s v="B"/>
    <n v="3"/>
    <x v="0"/>
    <n v="1"/>
    <n v="1.0434782608695652"/>
  </r>
  <r>
    <s v="R20"/>
    <x v="347"/>
    <x v="3"/>
    <x v="3"/>
    <n v="7"/>
    <s v="C"/>
    <n v="3"/>
    <x v="0"/>
    <n v="1"/>
    <n v="0.91304347826086951"/>
  </r>
  <r>
    <s v="R20"/>
    <x v="347"/>
    <x v="4"/>
    <x v="4"/>
    <n v="6"/>
    <s v="D"/>
    <n v="3"/>
    <x v="0"/>
    <n v="1"/>
    <n v="0.78260869565217395"/>
  </r>
  <r>
    <s v="R20"/>
    <x v="347"/>
    <x v="5"/>
    <x v="5"/>
    <n v="7"/>
    <s v="C"/>
    <n v="3"/>
    <x v="0"/>
    <n v="1"/>
    <n v="0.91304347826086951"/>
  </r>
  <r>
    <s v="R20"/>
    <x v="347"/>
    <x v="6"/>
    <x v="6"/>
    <n v="10"/>
    <s v="A+"/>
    <n v="2"/>
    <x v="0"/>
    <n v="1"/>
    <n v="0.86956521739130432"/>
  </r>
  <r>
    <s v="R20"/>
    <x v="347"/>
    <x v="7"/>
    <x v="7"/>
    <n v="10"/>
    <s v="A+"/>
    <n v="3"/>
    <x v="0"/>
    <n v="1"/>
    <n v="1.3043478260869565"/>
  </r>
  <r>
    <s v="R20"/>
    <x v="348"/>
    <x v="0"/>
    <x v="0"/>
    <n v="8"/>
    <s v="B"/>
    <n v="3"/>
    <x v="0"/>
    <n v="1"/>
    <n v="1.0434782608695652"/>
  </r>
  <r>
    <s v="R20"/>
    <x v="348"/>
    <x v="1"/>
    <x v="1"/>
    <n v="5"/>
    <s v="E"/>
    <n v="3"/>
    <x v="0"/>
    <n v="1"/>
    <n v="0.65217391304347827"/>
  </r>
  <r>
    <s v="R20"/>
    <x v="348"/>
    <x v="2"/>
    <x v="2"/>
    <n v="6"/>
    <s v="D"/>
    <n v="3"/>
    <x v="0"/>
    <n v="1"/>
    <n v="0.78260869565217395"/>
  </r>
  <r>
    <s v="R20"/>
    <x v="348"/>
    <x v="3"/>
    <x v="3"/>
    <n v="6"/>
    <s v="D"/>
    <n v="3"/>
    <x v="0"/>
    <n v="1"/>
    <n v="0.78260869565217395"/>
  </r>
  <r>
    <s v="R20"/>
    <x v="348"/>
    <x v="4"/>
    <x v="4"/>
    <n v="7"/>
    <s v="C"/>
    <n v="3"/>
    <x v="0"/>
    <n v="1"/>
    <n v="0.91304347826086951"/>
  </r>
  <r>
    <s v="R20"/>
    <x v="348"/>
    <x v="5"/>
    <x v="5"/>
    <n v="5"/>
    <s v="E"/>
    <n v="3"/>
    <x v="0"/>
    <n v="1"/>
    <n v="0.65217391304347827"/>
  </r>
  <r>
    <s v="R20"/>
    <x v="348"/>
    <x v="6"/>
    <x v="6"/>
    <n v="7"/>
    <s v="C"/>
    <n v="2"/>
    <x v="0"/>
    <n v="1"/>
    <n v="0.60869565217391308"/>
  </r>
  <r>
    <s v="R20"/>
    <x v="348"/>
    <x v="7"/>
    <x v="7"/>
    <n v="10"/>
    <s v="A+"/>
    <n v="3"/>
    <x v="0"/>
    <n v="1"/>
    <n v="1.3043478260869565"/>
  </r>
  <r>
    <s v="R20"/>
    <x v="349"/>
    <x v="0"/>
    <x v="0"/>
    <n v="6"/>
    <s v="D"/>
    <n v="3"/>
    <x v="0"/>
    <n v="1"/>
    <n v="0.78260869565217395"/>
  </r>
  <r>
    <s v="R20"/>
    <x v="349"/>
    <x v="1"/>
    <x v="1"/>
    <n v="5"/>
    <s v="E"/>
    <n v="3"/>
    <x v="0"/>
    <n v="1"/>
    <n v="0.65217391304347827"/>
  </r>
  <r>
    <s v="R20"/>
    <x v="349"/>
    <x v="2"/>
    <x v="2"/>
    <n v="7"/>
    <s v="C"/>
    <n v="3"/>
    <x v="0"/>
    <n v="1"/>
    <n v="0.91304347826086951"/>
  </r>
  <r>
    <s v="R20"/>
    <x v="349"/>
    <x v="3"/>
    <x v="3"/>
    <n v="6"/>
    <s v="D"/>
    <n v="3"/>
    <x v="0"/>
    <n v="1"/>
    <n v="0.78260869565217395"/>
  </r>
  <r>
    <s v="R20"/>
    <x v="349"/>
    <x v="4"/>
    <x v="4"/>
    <n v="6"/>
    <s v="D"/>
    <n v="3"/>
    <x v="0"/>
    <n v="1"/>
    <n v="0.78260869565217395"/>
  </r>
  <r>
    <s v="R20"/>
    <x v="349"/>
    <x v="5"/>
    <x v="5"/>
    <n v="6"/>
    <s v="D"/>
    <n v="3"/>
    <x v="0"/>
    <n v="1"/>
    <n v="0.78260869565217395"/>
  </r>
  <r>
    <s v="R20"/>
    <x v="349"/>
    <x v="6"/>
    <x v="6"/>
    <n v="10"/>
    <s v="A+"/>
    <n v="2"/>
    <x v="0"/>
    <n v="1"/>
    <n v="0.86956521739130432"/>
  </r>
  <r>
    <s v="R20"/>
    <x v="349"/>
    <x v="7"/>
    <x v="7"/>
    <n v="10"/>
    <s v="A+"/>
    <n v="3"/>
    <x v="0"/>
    <n v="1"/>
    <n v="1.3043478260869565"/>
  </r>
  <r>
    <s v="R20"/>
    <x v="350"/>
    <x v="0"/>
    <x v="0"/>
    <n v="6"/>
    <s v="D"/>
    <n v="3"/>
    <x v="0"/>
    <n v="1"/>
    <n v="0.78260869565217395"/>
  </r>
  <r>
    <s v="R20"/>
    <x v="350"/>
    <x v="1"/>
    <x v="1"/>
    <n v="6"/>
    <s v="D"/>
    <n v="3"/>
    <x v="0"/>
    <n v="1"/>
    <n v="0.78260869565217395"/>
  </r>
  <r>
    <s v="R20"/>
    <x v="350"/>
    <x v="2"/>
    <x v="2"/>
    <n v="6"/>
    <s v="D"/>
    <n v="3"/>
    <x v="0"/>
    <n v="1"/>
    <n v="0.78260869565217395"/>
  </r>
  <r>
    <s v="R20"/>
    <x v="350"/>
    <x v="3"/>
    <x v="3"/>
    <n v="5"/>
    <s v="E"/>
    <n v="3"/>
    <x v="0"/>
    <n v="1"/>
    <n v="0.65217391304347827"/>
  </r>
  <r>
    <s v="R20"/>
    <x v="350"/>
    <x v="4"/>
    <x v="4"/>
    <n v="6"/>
    <s v="D"/>
    <n v="3"/>
    <x v="0"/>
    <n v="1"/>
    <n v="0.78260869565217395"/>
  </r>
  <r>
    <s v="R20"/>
    <x v="350"/>
    <x v="5"/>
    <x v="5"/>
    <n v="5"/>
    <s v="E"/>
    <n v="3"/>
    <x v="0"/>
    <n v="1"/>
    <n v="0.65217391304347827"/>
  </r>
  <r>
    <s v="R20"/>
    <x v="350"/>
    <x v="6"/>
    <x v="6"/>
    <n v="10"/>
    <s v="A+"/>
    <n v="2"/>
    <x v="0"/>
    <n v="1"/>
    <n v="0.86956521739130432"/>
  </r>
  <r>
    <s v="R20"/>
    <x v="350"/>
    <x v="7"/>
    <x v="7"/>
    <n v="9"/>
    <s v="A"/>
    <n v="3"/>
    <x v="0"/>
    <n v="1"/>
    <n v="1.173913043478261"/>
  </r>
  <r>
    <s v="R20"/>
    <x v="351"/>
    <x v="0"/>
    <x v="0"/>
    <n v="9"/>
    <s v="A"/>
    <n v="3"/>
    <x v="0"/>
    <n v="1"/>
    <n v="1.173913043478261"/>
  </r>
  <r>
    <s v="R20"/>
    <x v="351"/>
    <x v="1"/>
    <x v="1"/>
    <n v="6"/>
    <s v="D"/>
    <n v="3"/>
    <x v="0"/>
    <n v="1"/>
    <n v="0.78260869565217395"/>
  </r>
  <r>
    <s v="R20"/>
    <x v="351"/>
    <x v="2"/>
    <x v="2"/>
    <n v="7"/>
    <s v="C"/>
    <n v="3"/>
    <x v="0"/>
    <n v="1"/>
    <n v="0.91304347826086951"/>
  </r>
  <r>
    <s v="R20"/>
    <x v="351"/>
    <x v="3"/>
    <x v="3"/>
    <n v="7"/>
    <s v="C"/>
    <n v="3"/>
    <x v="0"/>
    <n v="1"/>
    <n v="0.91304347826086951"/>
  </r>
  <r>
    <s v="R20"/>
    <x v="351"/>
    <x v="4"/>
    <x v="4"/>
    <n v="8"/>
    <s v="B"/>
    <n v="3"/>
    <x v="0"/>
    <n v="1"/>
    <n v="1.0434782608695652"/>
  </r>
  <r>
    <s v="R20"/>
    <x v="351"/>
    <x v="5"/>
    <x v="5"/>
    <n v="7"/>
    <s v="C"/>
    <n v="3"/>
    <x v="0"/>
    <n v="1"/>
    <n v="0.91304347826086951"/>
  </r>
  <r>
    <s v="R20"/>
    <x v="351"/>
    <x v="6"/>
    <x v="6"/>
    <n v="10"/>
    <s v="A+"/>
    <n v="2"/>
    <x v="0"/>
    <n v="1"/>
    <n v="0.86956521739130432"/>
  </r>
  <r>
    <s v="R20"/>
    <x v="351"/>
    <x v="7"/>
    <x v="7"/>
    <n v="10"/>
    <s v="A+"/>
    <n v="3"/>
    <x v="0"/>
    <n v="1"/>
    <n v="1.3043478260869565"/>
  </r>
  <r>
    <s v="R20"/>
    <x v="352"/>
    <x v="0"/>
    <x v="0"/>
    <n v="9"/>
    <s v="A"/>
    <n v="3"/>
    <x v="0"/>
    <n v="1"/>
    <n v="1.173913043478261"/>
  </r>
  <r>
    <s v="R20"/>
    <x v="352"/>
    <x v="1"/>
    <x v="1"/>
    <n v="6"/>
    <s v="D"/>
    <n v="3"/>
    <x v="0"/>
    <n v="1"/>
    <n v="0.78260869565217395"/>
  </r>
  <r>
    <s v="R20"/>
    <x v="352"/>
    <x v="2"/>
    <x v="2"/>
    <n v="8"/>
    <s v="B"/>
    <n v="3"/>
    <x v="0"/>
    <n v="1"/>
    <n v="1.0434782608695652"/>
  </r>
  <r>
    <s v="R20"/>
    <x v="352"/>
    <x v="3"/>
    <x v="3"/>
    <n v="8"/>
    <s v="B"/>
    <n v="3"/>
    <x v="0"/>
    <n v="1"/>
    <n v="1.0434782608695652"/>
  </r>
  <r>
    <s v="R20"/>
    <x v="352"/>
    <x v="4"/>
    <x v="4"/>
    <n v="8"/>
    <s v="B"/>
    <n v="3"/>
    <x v="0"/>
    <n v="1"/>
    <n v="1.0434782608695652"/>
  </r>
  <r>
    <s v="R20"/>
    <x v="352"/>
    <x v="5"/>
    <x v="5"/>
    <n v="6"/>
    <s v="D"/>
    <n v="3"/>
    <x v="0"/>
    <n v="1"/>
    <n v="0.78260869565217395"/>
  </r>
  <r>
    <s v="R20"/>
    <x v="352"/>
    <x v="6"/>
    <x v="6"/>
    <n v="9"/>
    <s v="A"/>
    <n v="2"/>
    <x v="0"/>
    <n v="1"/>
    <n v="0.78260869565217395"/>
  </r>
  <r>
    <s v="R20"/>
    <x v="352"/>
    <x v="7"/>
    <x v="7"/>
    <n v="10"/>
    <s v="A+"/>
    <n v="3"/>
    <x v="0"/>
    <n v="1"/>
    <n v="1.3043478260869565"/>
  </r>
  <r>
    <s v="R20"/>
    <x v="353"/>
    <x v="0"/>
    <x v="0"/>
    <n v="7"/>
    <s v="C"/>
    <n v="3"/>
    <x v="0"/>
    <n v="1"/>
    <n v="0.91304347826086951"/>
  </r>
  <r>
    <s v="R20"/>
    <x v="353"/>
    <x v="1"/>
    <x v="1"/>
    <n v="6"/>
    <s v="D"/>
    <n v="3"/>
    <x v="0"/>
    <n v="1"/>
    <n v="0.78260869565217395"/>
  </r>
  <r>
    <s v="R20"/>
    <x v="353"/>
    <x v="2"/>
    <x v="2"/>
    <n v="8"/>
    <s v="B"/>
    <n v="3"/>
    <x v="0"/>
    <n v="1"/>
    <n v="1.0434782608695652"/>
  </r>
  <r>
    <s v="R20"/>
    <x v="353"/>
    <x v="3"/>
    <x v="3"/>
    <n v="10"/>
    <s v="A+"/>
    <n v="3"/>
    <x v="0"/>
    <n v="1"/>
    <n v="1.3043478260869565"/>
  </r>
  <r>
    <s v="R20"/>
    <x v="353"/>
    <x v="4"/>
    <x v="4"/>
    <n v="7"/>
    <s v="C"/>
    <n v="3"/>
    <x v="0"/>
    <n v="1"/>
    <n v="0.91304347826086951"/>
  </r>
  <r>
    <s v="R20"/>
    <x v="353"/>
    <x v="5"/>
    <x v="5"/>
    <n v="6"/>
    <s v="D"/>
    <n v="3"/>
    <x v="0"/>
    <n v="1"/>
    <n v="0.78260869565217395"/>
  </r>
  <r>
    <s v="R20"/>
    <x v="353"/>
    <x v="6"/>
    <x v="6"/>
    <n v="10"/>
    <s v="A+"/>
    <n v="2"/>
    <x v="0"/>
    <n v="1"/>
    <n v="0.86956521739130432"/>
  </r>
  <r>
    <s v="R20"/>
    <x v="353"/>
    <x v="7"/>
    <x v="7"/>
    <n v="10"/>
    <s v="A+"/>
    <n v="3"/>
    <x v="0"/>
    <n v="1"/>
    <n v="1.3043478260869565"/>
  </r>
  <r>
    <s v="R20"/>
    <x v="354"/>
    <x v="0"/>
    <x v="0"/>
    <n v="6"/>
    <s v="D"/>
    <n v="3"/>
    <x v="1"/>
    <n v="1"/>
    <n v="0.78260869565217395"/>
  </r>
  <r>
    <s v="R20"/>
    <x v="354"/>
    <x v="8"/>
    <x v="8"/>
    <n v="10"/>
    <s v="A+"/>
    <n v="2"/>
    <x v="1"/>
    <n v="1"/>
    <n v="0.86956521739130432"/>
  </r>
  <r>
    <s v="R20"/>
    <x v="354"/>
    <x v="9"/>
    <x v="7"/>
    <n v="10"/>
    <s v="A+"/>
    <n v="3"/>
    <x v="1"/>
    <n v="1"/>
    <n v="1.3043478260869565"/>
  </r>
  <r>
    <s v="R20"/>
    <x v="354"/>
    <x v="10"/>
    <x v="9"/>
    <n v="6"/>
    <s v="D"/>
    <n v="3"/>
    <x v="1"/>
    <n v="1"/>
    <n v="0.78260869565217395"/>
  </r>
  <r>
    <s v="R20"/>
    <x v="354"/>
    <x v="11"/>
    <x v="10"/>
    <n v="7"/>
    <s v="C"/>
    <n v="3"/>
    <x v="1"/>
    <n v="1"/>
    <n v="0.91304347826086951"/>
  </r>
  <r>
    <s v="R20"/>
    <x v="354"/>
    <x v="12"/>
    <x v="11"/>
    <n v="8"/>
    <s v="B"/>
    <n v="3"/>
    <x v="1"/>
    <n v="1"/>
    <n v="1.0434782608695652"/>
  </r>
  <r>
    <s v="R20"/>
    <x v="354"/>
    <x v="13"/>
    <x v="12"/>
    <n v="7"/>
    <s v="C"/>
    <n v="3"/>
    <x v="1"/>
    <n v="1"/>
    <n v="0.91304347826086951"/>
  </r>
  <r>
    <s v="R20"/>
    <x v="354"/>
    <x v="14"/>
    <x v="13"/>
    <n v="7"/>
    <s v="C"/>
    <n v="3"/>
    <x v="1"/>
    <n v="1"/>
    <n v="0.91304347826086951"/>
  </r>
  <r>
    <s v="R20"/>
    <x v="355"/>
    <x v="0"/>
    <x v="0"/>
    <n v="9"/>
    <s v="A"/>
    <n v="3"/>
    <x v="1"/>
    <n v="1"/>
    <n v="1.173913043478261"/>
  </r>
  <r>
    <s v="R20"/>
    <x v="355"/>
    <x v="8"/>
    <x v="8"/>
    <n v="10"/>
    <s v="A+"/>
    <n v="2"/>
    <x v="1"/>
    <n v="1"/>
    <n v="0.86956521739130432"/>
  </r>
  <r>
    <s v="R20"/>
    <x v="355"/>
    <x v="9"/>
    <x v="7"/>
    <n v="10"/>
    <s v="A+"/>
    <n v="3"/>
    <x v="1"/>
    <n v="1"/>
    <n v="1.3043478260869565"/>
  </r>
  <r>
    <s v="R20"/>
    <x v="355"/>
    <x v="10"/>
    <x v="9"/>
    <n v="6"/>
    <s v="D"/>
    <n v="3"/>
    <x v="1"/>
    <n v="1"/>
    <n v="0.78260869565217395"/>
  </r>
  <r>
    <s v="R20"/>
    <x v="355"/>
    <x v="11"/>
    <x v="10"/>
    <n v="6"/>
    <s v="D"/>
    <n v="3"/>
    <x v="1"/>
    <n v="1"/>
    <n v="0.78260869565217395"/>
  </r>
  <r>
    <s v="R20"/>
    <x v="355"/>
    <x v="12"/>
    <x v="11"/>
    <n v="7"/>
    <s v="C"/>
    <n v="3"/>
    <x v="1"/>
    <n v="1"/>
    <n v="0.91304347826086951"/>
  </r>
  <r>
    <s v="R20"/>
    <x v="355"/>
    <x v="13"/>
    <x v="12"/>
    <n v="6"/>
    <s v="D"/>
    <n v="3"/>
    <x v="1"/>
    <n v="1"/>
    <n v="0.78260869565217395"/>
  </r>
  <r>
    <s v="R20"/>
    <x v="355"/>
    <x v="14"/>
    <x v="13"/>
    <n v="6"/>
    <s v="D"/>
    <n v="3"/>
    <x v="1"/>
    <n v="1"/>
    <n v="0.78260869565217395"/>
  </r>
  <r>
    <s v="R20"/>
    <x v="356"/>
    <x v="0"/>
    <x v="0"/>
    <n v="10"/>
    <s v="A+"/>
    <n v="3"/>
    <x v="1"/>
    <n v="1"/>
    <n v="1.3043478260869565"/>
  </r>
  <r>
    <s v="R20"/>
    <x v="356"/>
    <x v="8"/>
    <x v="8"/>
    <n v="10"/>
    <s v="A+"/>
    <n v="2"/>
    <x v="1"/>
    <n v="1"/>
    <n v="0.86956521739130432"/>
  </r>
  <r>
    <s v="R20"/>
    <x v="356"/>
    <x v="9"/>
    <x v="7"/>
    <n v="10"/>
    <s v="A+"/>
    <n v="3"/>
    <x v="1"/>
    <n v="1"/>
    <n v="1.3043478260869565"/>
  </r>
  <r>
    <s v="R20"/>
    <x v="356"/>
    <x v="10"/>
    <x v="9"/>
    <n v="6"/>
    <s v="D"/>
    <n v="3"/>
    <x v="1"/>
    <n v="1"/>
    <n v="0.78260869565217395"/>
  </r>
  <r>
    <s v="R20"/>
    <x v="356"/>
    <x v="11"/>
    <x v="10"/>
    <n v="8"/>
    <s v="B"/>
    <n v="3"/>
    <x v="1"/>
    <n v="1"/>
    <n v="1.0434782608695652"/>
  </r>
  <r>
    <s v="R20"/>
    <x v="356"/>
    <x v="12"/>
    <x v="11"/>
    <n v="6"/>
    <s v="D"/>
    <n v="3"/>
    <x v="1"/>
    <n v="1"/>
    <n v="0.78260869565217395"/>
  </r>
  <r>
    <s v="R20"/>
    <x v="356"/>
    <x v="13"/>
    <x v="12"/>
    <n v="8"/>
    <s v="B"/>
    <n v="3"/>
    <x v="1"/>
    <n v="1"/>
    <n v="1.0434782608695652"/>
  </r>
  <r>
    <s v="R20"/>
    <x v="356"/>
    <x v="14"/>
    <x v="13"/>
    <n v="8"/>
    <s v="B"/>
    <n v="3"/>
    <x v="1"/>
    <n v="1"/>
    <n v="1.0434782608695652"/>
  </r>
  <r>
    <s v="R20"/>
    <x v="357"/>
    <x v="0"/>
    <x v="0"/>
    <n v="7"/>
    <s v="C"/>
    <n v="3"/>
    <x v="1"/>
    <n v="1"/>
    <n v="0.91304347826086951"/>
  </r>
  <r>
    <s v="R20"/>
    <x v="357"/>
    <x v="8"/>
    <x v="8"/>
    <n v="10"/>
    <s v="A+"/>
    <n v="2"/>
    <x v="1"/>
    <n v="1"/>
    <n v="0.86956521739130432"/>
  </r>
  <r>
    <s v="R20"/>
    <x v="357"/>
    <x v="9"/>
    <x v="7"/>
    <n v="10"/>
    <s v="A+"/>
    <n v="3"/>
    <x v="1"/>
    <n v="1"/>
    <n v="1.3043478260869565"/>
  </r>
  <r>
    <s v="R20"/>
    <x v="357"/>
    <x v="10"/>
    <x v="9"/>
    <n v="7"/>
    <s v="C"/>
    <n v="3"/>
    <x v="1"/>
    <n v="1"/>
    <n v="0.91304347826086951"/>
  </r>
  <r>
    <s v="R20"/>
    <x v="357"/>
    <x v="11"/>
    <x v="10"/>
    <n v="5"/>
    <s v="E"/>
    <n v="3"/>
    <x v="1"/>
    <n v="1"/>
    <n v="0.65217391304347827"/>
  </r>
  <r>
    <s v="R20"/>
    <x v="357"/>
    <x v="12"/>
    <x v="11"/>
    <n v="10"/>
    <s v="A+"/>
    <n v="3"/>
    <x v="1"/>
    <n v="1"/>
    <n v="1.3043478260869565"/>
  </r>
  <r>
    <s v="R20"/>
    <x v="357"/>
    <x v="13"/>
    <x v="12"/>
    <n v="7"/>
    <s v="C"/>
    <n v="3"/>
    <x v="1"/>
    <n v="1"/>
    <n v="0.91304347826086951"/>
  </r>
  <r>
    <s v="R20"/>
    <x v="357"/>
    <x v="14"/>
    <x v="13"/>
    <n v="7"/>
    <s v="C"/>
    <n v="3"/>
    <x v="1"/>
    <n v="1"/>
    <n v="0.91304347826086951"/>
  </r>
  <r>
    <s v="R20"/>
    <x v="358"/>
    <x v="0"/>
    <x v="0"/>
    <n v="5"/>
    <s v="E"/>
    <n v="3"/>
    <x v="1"/>
    <n v="1"/>
    <n v="0.65217391304347827"/>
  </r>
  <r>
    <s v="R20"/>
    <x v="358"/>
    <x v="8"/>
    <x v="8"/>
    <n v="10"/>
    <s v="A+"/>
    <n v="2"/>
    <x v="1"/>
    <n v="1"/>
    <n v="0.86956521739130432"/>
  </r>
  <r>
    <s v="R20"/>
    <x v="358"/>
    <x v="9"/>
    <x v="7"/>
    <n v="10"/>
    <s v="A+"/>
    <n v="3"/>
    <x v="1"/>
    <n v="1"/>
    <n v="1.3043478260869565"/>
  </r>
  <r>
    <s v="R20"/>
    <x v="358"/>
    <x v="10"/>
    <x v="9"/>
    <n v="6"/>
    <s v="D"/>
    <n v="3"/>
    <x v="1"/>
    <n v="1"/>
    <n v="0.78260869565217395"/>
  </r>
  <r>
    <s v="R20"/>
    <x v="358"/>
    <x v="11"/>
    <x v="10"/>
    <n v="6"/>
    <s v="D"/>
    <n v="3"/>
    <x v="1"/>
    <n v="1"/>
    <n v="0.78260869565217395"/>
  </r>
  <r>
    <s v="R20"/>
    <x v="358"/>
    <x v="12"/>
    <x v="11"/>
    <n v="8"/>
    <s v="B"/>
    <n v="3"/>
    <x v="1"/>
    <n v="1"/>
    <n v="1.0434782608695652"/>
  </r>
  <r>
    <s v="R20"/>
    <x v="358"/>
    <x v="13"/>
    <x v="12"/>
    <n v="8"/>
    <s v="B"/>
    <n v="3"/>
    <x v="1"/>
    <n v="1"/>
    <n v="1.0434782608695652"/>
  </r>
  <r>
    <s v="R20"/>
    <x v="358"/>
    <x v="14"/>
    <x v="13"/>
    <n v="5"/>
    <s v="E"/>
    <n v="3"/>
    <x v="1"/>
    <n v="1"/>
    <n v="0.65217391304347827"/>
  </r>
  <r>
    <s v="R20"/>
    <x v="359"/>
    <x v="0"/>
    <x v="0"/>
    <n v="7"/>
    <s v="C"/>
    <n v="3"/>
    <x v="1"/>
    <n v="1"/>
    <n v="0.91304347826086951"/>
  </r>
  <r>
    <s v="R20"/>
    <x v="359"/>
    <x v="8"/>
    <x v="8"/>
    <n v="10"/>
    <s v="A+"/>
    <n v="2"/>
    <x v="1"/>
    <n v="1"/>
    <n v="0.86956521739130432"/>
  </r>
  <r>
    <s v="R20"/>
    <x v="359"/>
    <x v="9"/>
    <x v="7"/>
    <n v="10"/>
    <s v="A+"/>
    <n v="3"/>
    <x v="1"/>
    <n v="1"/>
    <n v="1.3043478260869565"/>
  </r>
  <r>
    <s v="R20"/>
    <x v="359"/>
    <x v="10"/>
    <x v="9"/>
    <n v="7"/>
    <s v="C"/>
    <n v="3"/>
    <x v="1"/>
    <n v="1"/>
    <n v="0.91304347826086951"/>
  </r>
  <r>
    <s v="R20"/>
    <x v="359"/>
    <x v="11"/>
    <x v="10"/>
    <n v="7"/>
    <s v="C"/>
    <n v="3"/>
    <x v="1"/>
    <n v="1"/>
    <n v="0.91304347826086951"/>
  </r>
  <r>
    <s v="R20"/>
    <x v="359"/>
    <x v="12"/>
    <x v="11"/>
    <n v="9"/>
    <s v="A"/>
    <n v="3"/>
    <x v="1"/>
    <n v="1"/>
    <n v="1.173913043478261"/>
  </r>
  <r>
    <s v="R20"/>
    <x v="359"/>
    <x v="13"/>
    <x v="12"/>
    <n v="8"/>
    <s v="B"/>
    <n v="3"/>
    <x v="1"/>
    <n v="1"/>
    <n v="1.0434782608695652"/>
  </r>
  <r>
    <s v="R20"/>
    <x v="359"/>
    <x v="14"/>
    <x v="13"/>
    <n v="7"/>
    <s v="C"/>
    <n v="3"/>
    <x v="1"/>
    <n v="1"/>
    <n v="0.91304347826086951"/>
  </r>
  <r>
    <s v="R20"/>
    <x v="360"/>
    <x v="0"/>
    <x v="0"/>
    <n v="5"/>
    <s v="E"/>
    <n v="3"/>
    <x v="6"/>
    <n v="1"/>
    <n v="0.65217391304347827"/>
  </r>
  <r>
    <s v="R20"/>
    <x v="360"/>
    <x v="40"/>
    <x v="33"/>
    <n v="5"/>
    <s v="E"/>
    <n v="3"/>
    <x v="6"/>
    <n v="1"/>
    <n v="0.65217391304347827"/>
  </r>
  <r>
    <s v="R20"/>
    <x v="360"/>
    <x v="41"/>
    <x v="34"/>
    <n v="5"/>
    <s v="E"/>
    <n v="3"/>
    <x v="6"/>
    <n v="1"/>
    <n v="0.65217391304347827"/>
  </r>
  <r>
    <s v="R20"/>
    <x v="360"/>
    <x v="42"/>
    <x v="35"/>
    <n v="0"/>
    <s v="F"/>
    <n v="0"/>
    <x v="6"/>
    <n v="0"/>
    <n v="0"/>
  </r>
  <r>
    <s v="R20"/>
    <x v="360"/>
    <x v="43"/>
    <x v="36"/>
    <n v="9"/>
    <s v="A"/>
    <n v="2"/>
    <x v="6"/>
    <n v="1"/>
    <n v="0.78260869565217395"/>
  </r>
  <r>
    <s v="R20"/>
    <x v="360"/>
    <x v="44"/>
    <x v="7"/>
    <n v="9"/>
    <s v="A"/>
    <n v="3"/>
    <x v="6"/>
    <n v="1"/>
    <n v="1.173913043478261"/>
  </r>
  <r>
    <s v="R20"/>
    <x v="360"/>
    <x v="27"/>
    <x v="25"/>
    <n v="0"/>
    <s v="F"/>
    <n v="0"/>
    <x v="6"/>
    <n v="0"/>
    <n v="0"/>
  </r>
  <r>
    <s v="R20"/>
    <x v="360"/>
    <x v="28"/>
    <x v="26"/>
    <n v="0"/>
    <s v="F"/>
    <n v="0"/>
    <x v="6"/>
    <n v="0"/>
    <n v="0"/>
  </r>
  <r>
    <s v="R20"/>
    <x v="361"/>
    <x v="0"/>
    <x v="0"/>
    <n v="9"/>
    <s v="A"/>
    <n v="3"/>
    <x v="6"/>
    <n v="1"/>
    <n v="1.173913043478261"/>
  </r>
  <r>
    <s v="R20"/>
    <x v="361"/>
    <x v="40"/>
    <x v="33"/>
    <n v="9"/>
    <s v="A"/>
    <n v="3"/>
    <x v="6"/>
    <n v="1"/>
    <n v="1.173913043478261"/>
  </r>
  <r>
    <s v="R20"/>
    <x v="361"/>
    <x v="41"/>
    <x v="34"/>
    <n v="8"/>
    <s v="B"/>
    <n v="3"/>
    <x v="6"/>
    <n v="1"/>
    <n v="1.0434782608695652"/>
  </r>
  <r>
    <s v="R20"/>
    <x v="361"/>
    <x v="42"/>
    <x v="35"/>
    <n v="9"/>
    <s v="A"/>
    <n v="3"/>
    <x v="6"/>
    <n v="1"/>
    <n v="1.173913043478261"/>
  </r>
  <r>
    <s v="R20"/>
    <x v="361"/>
    <x v="43"/>
    <x v="36"/>
    <n v="10"/>
    <s v="A+"/>
    <n v="2"/>
    <x v="6"/>
    <n v="1"/>
    <n v="0.86956521739130432"/>
  </r>
  <r>
    <s v="R20"/>
    <x v="361"/>
    <x v="44"/>
    <x v="7"/>
    <n v="10"/>
    <s v="A+"/>
    <n v="3"/>
    <x v="6"/>
    <n v="1"/>
    <n v="1.3043478260869565"/>
  </r>
  <r>
    <s v="R20"/>
    <x v="361"/>
    <x v="27"/>
    <x v="25"/>
    <n v="8"/>
    <s v="B"/>
    <n v="3"/>
    <x v="6"/>
    <n v="1"/>
    <n v="1.0434782608695652"/>
  </r>
  <r>
    <s v="R20"/>
    <x v="361"/>
    <x v="28"/>
    <x v="26"/>
    <n v="10"/>
    <s v="A+"/>
    <n v="3"/>
    <x v="6"/>
    <n v="1"/>
    <n v="1.3043478260869565"/>
  </r>
  <r>
    <s v="R20"/>
    <x v="362"/>
    <x v="0"/>
    <x v="0"/>
    <n v="8"/>
    <s v="B"/>
    <n v="3"/>
    <x v="6"/>
    <n v="1"/>
    <n v="1.0434782608695652"/>
  </r>
  <r>
    <s v="R20"/>
    <x v="362"/>
    <x v="40"/>
    <x v="33"/>
    <n v="7"/>
    <s v="C"/>
    <n v="3"/>
    <x v="6"/>
    <n v="1"/>
    <n v="0.91304347826086951"/>
  </r>
  <r>
    <s v="R20"/>
    <x v="362"/>
    <x v="41"/>
    <x v="34"/>
    <n v="6"/>
    <s v="D"/>
    <n v="3"/>
    <x v="6"/>
    <n v="1"/>
    <n v="0.78260869565217395"/>
  </r>
  <r>
    <s v="R20"/>
    <x v="362"/>
    <x v="42"/>
    <x v="35"/>
    <n v="0"/>
    <s v="F"/>
    <n v="0"/>
    <x v="6"/>
    <n v="0"/>
    <n v="0"/>
  </r>
  <r>
    <s v="R20"/>
    <x v="362"/>
    <x v="43"/>
    <x v="36"/>
    <n v="10"/>
    <s v="A+"/>
    <n v="2"/>
    <x v="6"/>
    <n v="1"/>
    <n v="0.86956521739130432"/>
  </r>
  <r>
    <s v="R20"/>
    <x v="362"/>
    <x v="44"/>
    <x v="7"/>
    <n v="10"/>
    <s v="A+"/>
    <n v="3"/>
    <x v="6"/>
    <n v="1"/>
    <n v="1.3043478260869565"/>
  </r>
  <r>
    <s v="R20"/>
    <x v="362"/>
    <x v="27"/>
    <x v="25"/>
    <n v="8"/>
    <s v="B"/>
    <n v="3"/>
    <x v="6"/>
    <n v="1"/>
    <n v="1.0434782608695652"/>
  </r>
  <r>
    <s v="R20"/>
    <x v="362"/>
    <x v="28"/>
    <x v="26"/>
    <n v="7"/>
    <s v="C"/>
    <n v="3"/>
    <x v="6"/>
    <n v="1"/>
    <n v="0.91304347826086951"/>
  </r>
  <r>
    <s v="R20"/>
    <x v="363"/>
    <x v="0"/>
    <x v="0"/>
    <n v="6"/>
    <s v="D"/>
    <n v="3"/>
    <x v="6"/>
    <n v="1"/>
    <n v="0.78260869565217395"/>
  </r>
  <r>
    <s v="R20"/>
    <x v="363"/>
    <x v="40"/>
    <x v="33"/>
    <n v="7"/>
    <s v="C"/>
    <n v="3"/>
    <x v="6"/>
    <n v="1"/>
    <n v="0.91304347826086951"/>
  </r>
  <r>
    <s v="R20"/>
    <x v="363"/>
    <x v="41"/>
    <x v="34"/>
    <n v="5"/>
    <s v="E"/>
    <n v="3"/>
    <x v="6"/>
    <n v="1"/>
    <n v="0.65217391304347827"/>
  </r>
  <r>
    <s v="R20"/>
    <x v="363"/>
    <x v="42"/>
    <x v="35"/>
    <n v="5"/>
    <s v="E"/>
    <n v="3"/>
    <x v="6"/>
    <n v="1"/>
    <n v="0.65217391304347827"/>
  </r>
  <r>
    <s v="R20"/>
    <x v="363"/>
    <x v="43"/>
    <x v="36"/>
    <n v="10"/>
    <s v="A+"/>
    <n v="2"/>
    <x v="6"/>
    <n v="1"/>
    <n v="0.86956521739130432"/>
  </r>
  <r>
    <s v="R20"/>
    <x v="363"/>
    <x v="44"/>
    <x v="7"/>
    <n v="10"/>
    <s v="A+"/>
    <n v="3"/>
    <x v="6"/>
    <n v="1"/>
    <n v="1.3043478260869565"/>
  </r>
  <r>
    <s v="R20"/>
    <x v="363"/>
    <x v="27"/>
    <x v="25"/>
    <n v="6"/>
    <s v="D"/>
    <n v="3"/>
    <x v="6"/>
    <n v="1"/>
    <n v="0.78260869565217395"/>
  </r>
  <r>
    <s v="R20"/>
    <x v="363"/>
    <x v="28"/>
    <x v="26"/>
    <n v="0"/>
    <s v="F"/>
    <n v="0"/>
    <x v="6"/>
    <n v="0"/>
    <n v="0"/>
  </r>
  <r>
    <s v="R20"/>
    <x v="364"/>
    <x v="0"/>
    <x v="0"/>
    <n v="7"/>
    <s v="C"/>
    <n v="3"/>
    <x v="6"/>
    <n v="1"/>
    <n v="0.91304347826086951"/>
  </r>
  <r>
    <s v="R20"/>
    <x v="364"/>
    <x v="40"/>
    <x v="33"/>
    <n v="7"/>
    <s v="C"/>
    <n v="3"/>
    <x v="6"/>
    <n v="1"/>
    <n v="0.91304347826086951"/>
  </r>
  <r>
    <s v="R20"/>
    <x v="364"/>
    <x v="41"/>
    <x v="34"/>
    <n v="5"/>
    <s v="E"/>
    <n v="3"/>
    <x v="6"/>
    <n v="1"/>
    <n v="0.65217391304347827"/>
  </r>
  <r>
    <s v="R20"/>
    <x v="364"/>
    <x v="42"/>
    <x v="35"/>
    <n v="0"/>
    <s v="F"/>
    <n v="0"/>
    <x v="6"/>
    <n v="0"/>
    <n v="0"/>
  </r>
  <r>
    <s v="R20"/>
    <x v="364"/>
    <x v="43"/>
    <x v="36"/>
    <n v="10"/>
    <s v="A+"/>
    <n v="2"/>
    <x v="6"/>
    <n v="1"/>
    <n v="0.86956521739130432"/>
  </r>
  <r>
    <s v="R20"/>
    <x v="364"/>
    <x v="44"/>
    <x v="7"/>
    <n v="10"/>
    <s v="A+"/>
    <n v="3"/>
    <x v="6"/>
    <n v="1"/>
    <n v="1.3043478260869565"/>
  </r>
  <r>
    <s v="R20"/>
    <x v="364"/>
    <x v="27"/>
    <x v="25"/>
    <n v="6"/>
    <s v="D"/>
    <n v="3"/>
    <x v="6"/>
    <n v="1"/>
    <n v="0.78260869565217395"/>
  </r>
  <r>
    <s v="R20"/>
    <x v="364"/>
    <x v="28"/>
    <x v="26"/>
    <n v="0"/>
    <s v="F"/>
    <n v="0"/>
    <x v="6"/>
    <n v="0"/>
    <n v="0"/>
  </r>
  <r>
    <s v="R20"/>
    <x v="365"/>
    <x v="0"/>
    <x v="0"/>
    <n v="6"/>
    <s v="D"/>
    <n v="3"/>
    <x v="6"/>
    <n v="1"/>
    <n v="0.78260869565217395"/>
  </r>
  <r>
    <s v="R20"/>
    <x v="365"/>
    <x v="40"/>
    <x v="33"/>
    <n v="7"/>
    <s v="C"/>
    <n v="3"/>
    <x v="6"/>
    <n v="1"/>
    <n v="0.91304347826086951"/>
  </r>
  <r>
    <s v="R20"/>
    <x v="365"/>
    <x v="41"/>
    <x v="34"/>
    <n v="6"/>
    <s v="D"/>
    <n v="3"/>
    <x v="6"/>
    <n v="1"/>
    <n v="0.78260869565217395"/>
  </r>
  <r>
    <s v="R20"/>
    <x v="365"/>
    <x v="42"/>
    <x v="35"/>
    <n v="6"/>
    <s v="D"/>
    <n v="3"/>
    <x v="6"/>
    <n v="1"/>
    <n v="0.78260869565217395"/>
  </r>
  <r>
    <s v="R20"/>
    <x v="365"/>
    <x v="43"/>
    <x v="36"/>
    <n v="10"/>
    <s v="A+"/>
    <n v="2"/>
    <x v="6"/>
    <n v="1"/>
    <n v="0.86956521739130432"/>
  </r>
  <r>
    <s v="R20"/>
    <x v="365"/>
    <x v="44"/>
    <x v="7"/>
    <n v="10"/>
    <s v="A+"/>
    <n v="3"/>
    <x v="6"/>
    <n v="1"/>
    <n v="1.3043478260869565"/>
  </r>
  <r>
    <s v="R20"/>
    <x v="365"/>
    <x v="27"/>
    <x v="25"/>
    <n v="5"/>
    <s v="E"/>
    <n v="3"/>
    <x v="6"/>
    <n v="1"/>
    <n v="0.65217391304347827"/>
  </r>
  <r>
    <s v="R20"/>
    <x v="365"/>
    <x v="28"/>
    <x v="26"/>
    <n v="0"/>
    <s v="F"/>
    <n v="0"/>
    <x v="6"/>
    <n v="0"/>
    <n v="0"/>
  </r>
  <r>
    <s v="R20"/>
    <x v="366"/>
    <x v="0"/>
    <x v="0"/>
    <n v="7"/>
    <s v="C"/>
    <n v="3"/>
    <x v="6"/>
    <n v="1"/>
    <n v="0.91304347826086951"/>
  </r>
  <r>
    <s v="R20"/>
    <x v="366"/>
    <x v="40"/>
    <x v="33"/>
    <n v="7"/>
    <s v="C"/>
    <n v="3"/>
    <x v="6"/>
    <n v="1"/>
    <n v="0.91304347826086951"/>
  </r>
  <r>
    <s v="R20"/>
    <x v="366"/>
    <x v="41"/>
    <x v="34"/>
    <n v="5"/>
    <s v="E"/>
    <n v="3"/>
    <x v="6"/>
    <n v="1"/>
    <n v="0.65217391304347827"/>
  </r>
  <r>
    <s v="R20"/>
    <x v="366"/>
    <x v="42"/>
    <x v="35"/>
    <n v="5"/>
    <s v="E"/>
    <n v="3"/>
    <x v="6"/>
    <n v="1"/>
    <n v="0.65217391304347827"/>
  </r>
  <r>
    <s v="R20"/>
    <x v="366"/>
    <x v="43"/>
    <x v="36"/>
    <n v="10"/>
    <s v="A+"/>
    <n v="2"/>
    <x v="6"/>
    <n v="1"/>
    <n v="0.86956521739130432"/>
  </r>
  <r>
    <s v="R20"/>
    <x v="366"/>
    <x v="44"/>
    <x v="7"/>
    <n v="10"/>
    <s v="A+"/>
    <n v="3"/>
    <x v="6"/>
    <n v="1"/>
    <n v="1.3043478260869565"/>
  </r>
  <r>
    <s v="R20"/>
    <x v="366"/>
    <x v="27"/>
    <x v="25"/>
    <n v="5"/>
    <s v="E"/>
    <n v="3"/>
    <x v="6"/>
    <n v="1"/>
    <n v="0.65217391304347827"/>
  </r>
  <r>
    <s v="R20"/>
    <x v="366"/>
    <x v="28"/>
    <x v="26"/>
    <n v="6"/>
    <s v="D"/>
    <n v="3"/>
    <x v="6"/>
    <n v="1"/>
    <n v="0.78260869565217395"/>
  </r>
  <r>
    <s v="R20"/>
    <x v="367"/>
    <x v="0"/>
    <x v="0"/>
    <n v="7"/>
    <s v="C"/>
    <n v="3"/>
    <x v="2"/>
    <n v="1"/>
    <n v="0.91304347826086951"/>
  </r>
  <r>
    <s v="R20"/>
    <x v="367"/>
    <x v="15"/>
    <x v="14"/>
    <n v="7"/>
    <s v="C"/>
    <n v="3"/>
    <x v="2"/>
    <n v="1"/>
    <n v="0.91304347826086951"/>
  </r>
  <r>
    <s v="R20"/>
    <x v="367"/>
    <x v="16"/>
    <x v="15"/>
    <n v="8"/>
    <s v="B"/>
    <n v="3"/>
    <x v="2"/>
    <n v="1"/>
    <n v="1.0434782608695652"/>
  </r>
  <r>
    <s v="R20"/>
    <x v="367"/>
    <x v="17"/>
    <x v="16"/>
    <n v="8"/>
    <s v="B"/>
    <n v="3"/>
    <x v="2"/>
    <n v="1"/>
    <n v="1.0434782608695652"/>
  </r>
  <r>
    <s v="R20"/>
    <x v="367"/>
    <x v="18"/>
    <x v="17"/>
    <n v="6"/>
    <s v="D"/>
    <n v="3"/>
    <x v="2"/>
    <n v="1"/>
    <n v="0.78260869565217395"/>
  </r>
  <r>
    <s v="R20"/>
    <x v="367"/>
    <x v="19"/>
    <x v="18"/>
    <n v="6"/>
    <s v="D"/>
    <n v="3"/>
    <x v="2"/>
    <n v="1"/>
    <n v="0.78260869565217395"/>
  </r>
  <r>
    <s v="R20"/>
    <x v="367"/>
    <x v="20"/>
    <x v="19"/>
    <n v="7"/>
    <s v="C"/>
    <n v="2"/>
    <x v="2"/>
    <n v="1"/>
    <n v="0.60869565217391308"/>
  </r>
  <r>
    <s v="R20"/>
    <x v="367"/>
    <x v="21"/>
    <x v="20"/>
    <n v="10"/>
    <s v="A+"/>
    <n v="3"/>
    <x v="2"/>
    <n v="1"/>
    <n v="1.3043478260869565"/>
  </r>
  <r>
    <s v="R20"/>
    <x v="368"/>
    <x v="0"/>
    <x v="0"/>
    <n v="6"/>
    <s v="D"/>
    <n v="3"/>
    <x v="2"/>
    <n v="1"/>
    <n v="0.78260869565217395"/>
  </r>
  <r>
    <s v="R20"/>
    <x v="368"/>
    <x v="15"/>
    <x v="14"/>
    <n v="8"/>
    <s v="B"/>
    <n v="3"/>
    <x v="2"/>
    <n v="1"/>
    <n v="1.0434782608695652"/>
  </r>
  <r>
    <s v="R20"/>
    <x v="368"/>
    <x v="16"/>
    <x v="15"/>
    <n v="6"/>
    <s v="D"/>
    <n v="3"/>
    <x v="2"/>
    <n v="1"/>
    <n v="0.78260869565217395"/>
  </r>
  <r>
    <s v="R20"/>
    <x v="368"/>
    <x v="17"/>
    <x v="16"/>
    <n v="7"/>
    <s v="C"/>
    <n v="3"/>
    <x v="2"/>
    <n v="1"/>
    <n v="0.91304347826086951"/>
  </r>
  <r>
    <s v="R20"/>
    <x v="368"/>
    <x v="18"/>
    <x v="17"/>
    <n v="7"/>
    <s v="C"/>
    <n v="3"/>
    <x v="2"/>
    <n v="1"/>
    <n v="0.91304347826086951"/>
  </r>
  <r>
    <s v="R20"/>
    <x v="368"/>
    <x v="19"/>
    <x v="18"/>
    <n v="7"/>
    <s v="C"/>
    <n v="3"/>
    <x v="2"/>
    <n v="1"/>
    <n v="0.91304347826086951"/>
  </r>
  <r>
    <s v="R20"/>
    <x v="368"/>
    <x v="20"/>
    <x v="19"/>
    <n v="7"/>
    <s v="C"/>
    <n v="2"/>
    <x v="2"/>
    <n v="1"/>
    <n v="0.60869565217391308"/>
  </r>
  <r>
    <s v="R20"/>
    <x v="368"/>
    <x v="21"/>
    <x v="20"/>
    <n v="10"/>
    <s v="A+"/>
    <n v="3"/>
    <x v="2"/>
    <n v="1"/>
    <n v="1.3043478260869565"/>
  </r>
  <r>
    <s v="R20"/>
    <x v="369"/>
    <x v="0"/>
    <x v="0"/>
    <n v="8"/>
    <s v="B"/>
    <n v="3"/>
    <x v="2"/>
    <n v="1"/>
    <n v="1.0434782608695652"/>
  </r>
  <r>
    <s v="R20"/>
    <x v="369"/>
    <x v="15"/>
    <x v="14"/>
    <n v="9"/>
    <s v="A"/>
    <n v="3"/>
    <x v="2"/>
    <n v="1"/>
    <n v="1.173913043478261"/>
  </r>
  <r>
    <s v="R20"/>
    <x v="369"/>
    <x v="16"/>
    <x v="15"/>
    <n v="7"/>
    <s v="C"/>
    <n v="3"/>
    <x v="2"/>
    <n v="1"/>
    <n v="0.91304347826086951"/>
  </r>
  <r>
    <s v="R20"/>
    <x v="369"/>
    <x v="17"/>
    <x v="16"/>
    <n v="8"/>
    <s v="B"/>
    <n v="3"/>
    <x v="2"/>
    <n v="1"/>
    <n v="1.0434782608695652"/>
  </r>
  <r>
    <s v="R20"/>
    <x v="369"/>
    <x v="18"/>
    <x v="17"/>
    <n v="8"/>
    <s v="B"/>
    <n v="3"/>
    <x v="2"/>
    <n v="1"/>
    <n v="1.0434782608695652"/>
  </r>
  <r>
    <s v="R20"/>
    <x v="369"/>
    <x v="19"/>
    <x v="18"/>
    <n v="7"/>
    <s v="C"/>
    <n v="3"/>
    <x v="2"/>
    <n v="1"/>
    <n v="0.91304347826086951"/>
  </r>
  <r>
    <s v="R20"/>
    <x v="369"/>
    <x v="20"/>
    <x v="19"/>
    <n v="7"/>
    <s v="C"/>
    <n v="2"/>
    <x v="2"/>
    <n v="1"/>
    <n v="0.60869565217391308"/>
  </r>
  <r>
    <s v="R20"/>
    <x v="369"/>
    <x v="21"/>
    <x v="20"/>
    <n v="10"/>
    <s v="A+"/>
    <n v="3"/>
    <x v="2"/>
    <n v="1"/>
    <n v="1.3043478260869565"/>
  </r>
  <r>
    <s v="R20"/>
    <x v="370"/>
    <x v="0"/>
    <x v="0"/>
    <n v="8"/>
    <s v="B"/>
    <n v="3"/>
    <x v="2"/>
    <n v="1"/>
    <n v="1.0434782608695652"/>
  </r>
  <r>
    <s v="R20"/>
    <x v="370"/>
    <x v="15"/>
    <x v="14"/>
    <n v="8"/>
    <s v="B"/>
    <n v="3"/>
    <x v="2"/>
    <n v="1"/>
    <n v="1.0434782608695652"/>
  </r>
  <r>
    <s v="R20"/>
    <x v="370"/>
    <x v="16"/>
    <x v="15"/>
    <n v="7"/>
    <s v="C"/>
    <n v="3"/>
    <x v="2"/>
    <n v="1"/>
    <n v="0.91304347826086951"/>
  </r>
  <r>
    <s v="R20"/>
    <x v="370"/>
    <x v="17"/>
    <x v="16"/>
    <n v="7"/>
    <s v="C"/>
    <n v="3"/>
    <x v="2"/>
    <n v="1"/>
    <n v="0.91304347826086951"/>
  </r>
  <r>
    <s v="R20"/>
    <x v="370"/>
    <x v="18"/>
    <x v="17"/>
    <n v="6"/>
    <s v="D"/>
    <n v="3"/>
    <x v="2"/>
    <n v="1"/>
    <n v="0.78260869565217395"/>
  </r>
  <r>
    <s v="R20"/>
    <x v="370"/>
    <x v="19"/>
    <x v="18"/>
    <n v="6"/>
    <s v="D"/>
    <n v="3"/>
    <x v="2"/>
    <n v="1"/>
    <n v="0.78260869565217395"/>
  </r>
  <r>
    <s v="R20"/>
    <x v="370"/>
    <x v="20"/>
    <x v="19"/>
    <n v="7"/>
    <s v="C"/>
    <n v="2"/>
    <x v="2"/>
    <n v="1"/>
    <n v="0.60869565217391308"/>
  </r>
  <r>
    <s v="R20"/>
    <x v="370"/>
    <x v="21"/>
    <x v="20"/>
    <n v="10"/>
    <s v="A+"/>
    <n v="3"/>
    <x v="2"/>
    <n v="1"/>
    <n v="1.3043478260869565"/>
  </r>
  <r>
    <s v="R20"/>
    <x v="371"/>
    <x v="0"/>
    <x v="0"/>
    <n v="7"/>
    <s v="C"/>
    <n v="3"/>
    <x v="2"/>
    <n v="1"/>
    <n v="0.91304347826086951"/>
  </r>
  <r>
    <s v="R20"/>
    <x v="371"/>
    <x v="15"/>
    <x v="14"/>
    <n v="8"/>
    <s v="B"/>
    <n v="3"/>
    <x v="2"/>
    <n v="1"/>
    <n v="1.0434782608695652"/>
  </r>
  <r>
    <s v="R20"/>
    <x v="371"/>
    <x v="16"/>
    <x v="15"/>
    <n v="6"/>
    <s v="D"/>
    <n v="3"/>
    <x v="2"/>
    <n v="1"/>
    <n v="0.78260869565217395"/>
  </r>
  <r>
    <s v="R20"/>
    <x v="371"/>
    <x v="17"/>
    <x v="16"/>
    <n v="8"/>
    <s v="B"/>
    <n v="3"/>
    <x v="2"/>
    <n v="1"/>
    <n v="1.0434782608695652"/>
  </r>
  <r>
    <s v="R20"/>
    <x v="371"/>
    <x v="18"/>
    <x v="17"/>
    <n v="7"/>
    <s v="C"/>
    <n v="3"/>
    <x v="2"/>
    <n v="1"/>
    <n v="0.91304347826086951"/>
  </r>
  <r>
    <s v="R20"/>
    <x v="371"/>
    <x v="19"/>
    <x v="18"/>
    <n v="6"/>
    <s v="D"/>
    <n v="3"/>
    <x v="2"/>
    <n v="1"/>
    <n v="0.78260869565217395"/>
  </r>
  <r>
    <s v="R20"/>
    <x v="371"/>
    <x v="20"/>
    <x v="19"/>
    <n v="7"/>
    <s v="C"/>
    <n v="2"/>
    <x v="2"/>
    <n v="1"/>
    <n v="0.60869565217391308"/>
  </r>
  <r>
    <s v="R20"/>
    <x v="371"/>
    <x v="21"/>
    <x v="20"/>
    <n v="10"/>
    <s v="A+"/>
    <n v="3"/>
    <x v="2"/>
    <n v="1"/>
    <n v="1.3043478260869565"/>
  </r>
  <r>
    <s v="R20"/>
    <x v="372"/>
    <x v="0"/>
    <x v="0"/>
    <n v="7"/>
    <s v="C"/>
    <n v="3"/>
    <x v="2"/>
    <n v="1"/>
    <n v="0.91304347826086951"/>
  </r>
  <r>
    <s v="R20"/>
    <x v="372"/>
    <x v="15"/>
    <x v="14"/>
    <n v="8"/>
    <s v="B"/>
    <n v="3"/>
    <x v="2"/>
    <n v="1"/>
    <n v="1.0434782608695652"/>
  </r>
  <r>
    <s v="R20"/>
    <x v="372"/>
    <x v="16"/>
    <x v="15"/>
    <n v="7"/>
    <s v="C"/>
    <n v="3"/>
    <x v="2"/>
    <n v="1"/>
    <n v="0.91304347826086951"/>
  </r>
  <r>
    <s v="R20"/>
    <x v="372"/>
    <x v="17"/>
    <x v="16"/>
    <n v="7"/>
    <s v="C"/>
    <n v="3"/>
    <x v="2"/>
    <n v="1"/>
    <n v="0.91304347826086951"/>
  </r>
  <r>
    <s v="R20"/>
    <x v="372"/>
    <x v="18"/>
    <x v="17"/>
    <n v="6"/>
    <s v="D"/>
    <n v="3"/>
    <x v="2"/>
    <n v="1"/>
    <n v="0.78260869565217395"/>
  </r>
  <r>
    <s v="R20"/>
    <x v="372"/>
    <x v="19"/>
    <x v="18"/>
    <n v="8"/>
    <s v="B"/>
    <n v="3"/>
    <x v="2"/>
    <n v="1"/>
    <n v="1.0434782608695652"/>
  </r>
  <r>
    <s v="R20"/>
    <x v="372"/>
    <x v="20"/>
    <x v="19"/>
    <n v="7"/>
    <s v="C"/>
    <n v="2"/>
    <x v="2"/>
    <n v="1"/>
    <n v="0.60869565217391308"/>
  </r>
  <r>
    <s v="R20"/>
    <x v="372"/>
    <x v="21"/>
    <x v="20"/>
    <n v="10"/>
    <s v="A+"/>
    <n v="3"/>
    <x v="2"/>
    <n v="1"/>
    <n v="1.3043478260869565"/>
  </r>
  <r>
    <s v="R20"/>
    <x v="373"/>
    <x v="0"/>
    <x v="0"/>
    <n v="7"/>
    <s v="C"/>
    <n v="3"/>
    <x v="2"/>
    <n v="1"/>
    <n v="0.91304347826086951"/>
  </r>
  <r>
    <s v="R20"/>
    <x v="373"/>
    <x v="15"/>
    <x v="14"/>
    <n v="7"/>
    <s v="C"/>
    <n v="3"/>
    <x v="2"/>
    <n v="1"/>
    <n v="0.91304347826086951"/>
  </r>
  <r>
    <s v="R20"/>
    <x v="373"/>
    <x v="16"/>
    <x v="15"/>
    <n v="6"/>
    <s v="D"/>
    <n v="3"/>
    <x v="2"/>
    <n v="1"/>
    <n v="0.78260869565217395"/>
  </r>
  <r>
    <s v="R20"/>
    <x v="373"/>
    <x v="17"/>
    <x v="16"/>
    <n v="7"/>
    <s v="C"/>
    <n v="3"/>
    <x v="2"/>
    <n v="1"/>
    <n v="0.91304347826086951"/>
  </r>
  <r>
    <s v="R20"/>
    <x v="373"/>
    <x v="18"/>
    <x v="17"/>
    <n v="7"/>
    <s v="C"/>
    <n v="3"/>
    <x v="2"/>
    <n v="1"/>
    <n v="0.91304347826086951"/>
  </r>
  <r>
    <s v="R20"/>
    <x v="373"/>
    <x v="19"/>
    <x v="18"/>
    <n v="7"/>
    <s v="C"/>
    <n v="3"/>
    <x v="2"/>
    <n v="1"/>
    <n v="0.91304347826086951"/>
  </r>
  <r>
    <s v="R20"/>
    <x v="373"/>
    <x v="20"/>
    <x v="19"/>
    <n v="7"/>
    <s v="C"/>
    <n v="2"/>
    <x v="2"/>
    <n v="1"/>
    <n v="0.60869565217391308"/>
  </r>
  <r>
    <s v="R20"/>
    <x v="373"/>
    <x v="21"/>
    <x v="20"/>
    <n v="10"/>
    <s v="A+"/>
    <n v="3"/>
    <x v="2"/>
    <n v="1"/>
    <n v="1.3043478260869565"/>
  </r>
  <r>
    <s v="R20"/>
    <x v="374"/>
    <x v="0"/>
    <x v="0"/>
    <n v="8"/>
    <s v="B"/>
    <n v="3"/>
    <x v="2"/>
    <n v="1"/>
    <n v="1.0434782608695652"/>
  </r>
  <r>
    <s v="R20"/>
    <x v="374"/>
    <x v="15"/>
    <x v="14"/>
    <n v="7"/>
    <s v="C"/>
    <n v="3"/>
    <x v="2"/>
    <n v="1"/>
    <n v="0.91304347826086951"/>
  </r>
  <r>
    <s v="R20"/>
    <x v="374"/>
    <x v="16"/>
    <x v="15"/>
    <n v="6"/>
    <s v="D"/>
    <n v="3"/>
    <x v="2"/>
    <n v="1"/>
    <n v="0.78260869565217395"/>
  </r>
  <r>
    <s v="R20"/>
    <x v="374"/>
    <x v="17"/>
    <x v="16"/>
    <n v="7"/>
    <s v="C"/>
    <n v="3"/>
    <x v="2"/>
    <n v="1"/>
    <n v="0.91304347826086951"/>
  </r>
  <r>
    <s v="R20"/>
    <x v="374"/>
    <x v="18"/>
    <x v="17"/>
    <n v="6"/>
    <s v="D"/>
    <n v="3"/>
    <x v="2"/>
    <n v="1"/>
    <n v="0.78260869565217395"/>
  </r>
  <r>
    <s v="R20"/>
    <x v="374"/>
    <x v="19"/>
    <x v="18"/>
    <n v="6"/>
    <s v="D"/>
    <n v="3"/>
    <x v="2"/>
    <n v="1"/>
    <n v="0.78260869565217395"/>
  </r>
  <r>
    <s v="R20"/>
    <x v="374"/>
    <x v="20"/>
    <x v="19"/>
    <n v="7"/>
    <s v="C"/>
    <n v="2"/>
    <x v="2"/>
    <n v="1"/>
    <n v="0.60869565217391308"/>
  </r>
  <r>
    <s v="R20"/>
    <x v="374"/>
    <x v="21"/>
    <x v="20"/>
    <n v="10"/>
    <s v="A+"/>
    <n v="3"/>
    <x v="2"/>
    <n v="1"/>
    <n v="1.3043478260869565"/>
  </r>
  <r>
    <s v="R20"/>
    <x v="375"/>
    <x v="0"/>
    <x v="0"/>
    <n v="6"/>
    <s v="D"/>
    <n v="3"/>
    <x v="2"/>
    <n v="1"/>
    <n v="0.78260869565217395"/>
  </r>
  <r>
    <s v="R20"/>
    <x v="375"/>
    <x v="15"/>
    <x v="14"/>
    <n v="6"/>
    <s v="D"/>
    <n v="3"/>
    <x v="2"/>
    <n v="1"/>
    <n v="0.78260869565217395"/>
  </r>
  <r>
    <s v="R20"/>
    <x v="375"/>
    <x v="16"/>
    <x v="15"/>
    <n v="5"/>
    <s v="E"/>
    <n v="3"/>
    <x v="2"/>
    <n v="1"/>
    <n v="0.65217391304347827"/>
  </r>
  <r>
    <s v="R20"/>
    <x v="375"/>
    <x v="17"/>
    <x v="16"/>
    <n v="6"/>
    <s v="D"/>
    <n v="3"/>
    <x v="2"/>
    <n v="1"/>
    <n v="0.78260869565217395"/>
  </r>
  <r>
    <s v="R20"/>
    <x v="375"/>
    <x v="18"/>
    <x v="17"/>
    <n v="5"/>
    <s v="E"/>
    <n v="3"/>
    <x v="2"/>
    <n v="1"/>
    <n v="0.65217391304347827"/>
  </r>
  <r>
    <s v="R20"/>
    <x v="375"/>
    <x v="19"/>
    <x v="18"/>
    <n v="0"/>
    <s v="F"/>
    <n v="0"/>
    <x v="2"/>
    <n v="0"/>
    <n v="0"/>
  </r>
  <r>
    <s v="R20"/>
    <x v="375"/>
    <x v="20"/>
    <x v="19"/>
    <n v="7"/>
    <s v="C"/>
    <n v="2"/>
    <x v="2"/>
    <n v="1"/>
    <n v="0.60869565217391308"/>
  </r>
  <r>
    <s v="R20"/>
    <x v="375"/>
    <x v="21"/>
    <x v="20"/>
    <n v="10"/>
    <s v="A+"/>
    <n v="3"/>
    <x v="2"/>
    <n v="1"/>
    <n v="1.3043478260869565"/>
  </r>
  <r>
    <s v="R20"/>
    <x v="376"/>
    <x v="0"/>
    <x v="0"/>
    <n v="6"/>
    <s v="D"/>
    <n v="3"/>
    <x v="2"/>
    <n v="1"/>
    <n v="0.78260869565217395"/>
  </r>
  <r>
    <s v="R20"/>
    <x v="376"/>
    <x v="15"/>
    <x v="14"/>
    <n v="6"/>
    <s v="D"/>
    <n v="3"/>
    <x v="2"/>
    <n v="1"/>
    <n v="0.78260869565217395"/>
  </r>
  <r>
    <s v="R20"/>
    <x v="376"/>
    <x v="16"/>
    <x v="15"/>
    <n v="5"/>
    <s v="E"/>
    <n v="3"/>
    <x v="2"/>
    <n v="1"/>
    <n v="0.65217391304347827"/>
  </r>
  <r>
    <s v="R20"/>
    <x v="376"/>
    <x v="17"/>
    <x v="16"/>
    <n v="6"/>
    <s v="D"/>
    <n v="3"/>
    <x v="2"/>
    <n v="1"/>
    <n v="0.78260869565217395"/>
  </r>
  <r>
    <s v="R20"/>
    <x v="376"/>
    <x v="18"/>
    <x v="17"/>
    <n v="6"/>
    <s v="D"/>
    <n v="3"/>
    <x v="2"/>
    <n v="1"/>
    <n v="0.78260869565217395"/>
  </r>
  <r>
    <s v="R20"/>
    <x v="376"/>
    <x v="19"/>
    <x v="18"/>
    <n v="5"/>
    <s v="E"/>
    <n v="3"/>
    <x v="2"/>
    <n v="1"/>
    <n v="0.65217391304347827"/>
  </r>
  <r>
    <s v="R20"/>
    <x v="376"/>
    <x v="20"/>
    <x v="19"/>
    <n v="7"/>
    <s v="C"/>
    <n v="2"/>
    <x v="2"/>
    <n v="1"/>
    <n v="0.60869565217391308"/>
  </r>
  <r>
    <s v="R20"/>
    <x v="376"/>
    <x v="21"/>
    <x v="20"/>
    <n v="10"/>
    <s v="A+"/>
    <n v="3"/>
    <x v="2"/>
    <n v="1"/>
    <n v="1.3043478260869565"/>
  </r>
  <r>
    <s v="R20"/>
    <x v="377"/>
    <x v="0"/>
    <x v="0"/>
    <n v="5"/>
    <s v="E"/>
    <n v="3"/>
    <x v="2"/>
    <n v="1"/>
    <n v="0.65217391304347827"/>
  </r>
  <r>
    <s v="R20"/>
    <x v="377"/>
    <x v="15"/>
    <x v="14"/>
    <n v="5"/>
    <s v="E"/>
    <n v="3"/>
    <x v="2"/>
    <n v="1"/>
    <n v="0.65217391304347827"/>
  </r>
  <r>
    <s v="R20"/>
    <x v="377"/>
    <x v="16"/>
    <x v="15"/>
    <n v="0"/>
    <s v="F"/>
    <n v="0"/>
    <x v="2"/>
    <n v="0"/>
    <n v="0"/>
  </r>
  <r>
    <s v="R20"/>
    <x v="377"/>
    <x v="17"/>
    <x v="16"/>
    <n v="5"/>
    <s v="E"/>
    <n v="3"/>
    <x v="2"/>
    <n v="1"/>
    <n v="0.65217391304347827"/>
  </r>
  <r>
    <s v="R20"/>
    <x v="377"/>
    <x v="18"/>
    <x v="17"/>
    <n v="0"/>
    <s v="F"/>
    <n v="0"/>
    <x v="2"/>
    <n v="0"/>
    <n v="0"/>
  </r>
  <r>
    <s v="R20"/>
    <x v="377"/>
    <x v="19"/>
    <x v="18"/>
    <n v="5"/>
    <s v="E"/>
    <n v="3"/>
    <x v="2"/>
    <n v="1"/>
    <n v="0.65217391304347827"/>
  </r>
  <r>
    <s v="R20"/>
    <x v="377"/>
    <x v="20"/>
    <x v="19"/>
    <n v="7"/>
    <s v="C"/>
    <n v="2"/>
    <x v="2"/>
    <n v="1"/>
    <n v="0.60869565217391308"/>
  </r>
  <r>
    <s v="R20"/>
    <x v="377"/>
    <x v="21"/>
    <x v="20"/>
    <n v="10"/>
    <s v="A+"/>
    <n v="3"/>
    <x v="2"/>
    <n v="1"/>
    <n v="1.3043478260869565"/>
  </r>
  <r>
    <s v="R20"/>
    <x v="378"/>
    <x v="0"/>
    <x v="0"/>
    <n v="7"/>
    <s v="C"/>
    <n v="3"/>
    <x v="2"/>
    <n v="1"/>
    <n v="0.91304347826086951"/>
  </r>
  <r>
    <s v="R20"/>
    <x v="378"/>
    <x v="15"/>
    <x v="14"/>
    <n v="7"/>
    <s v="C"/>
    <n v="3"/>
    <x v="2"/>
    <n v="1"/>
    <n v="0.91304347826086951"/>
  </r>
  <r>
    <s v="R20"/>
    <x v="378"/>
    <x v="16"/>
    <x v="15"/>
    <n v="5"/>
    <s v="E"/>
    <n v="3"/>
    <x v="2"/>
    <n v="1"/>
    <n v="0.65217391304347827"/>
  </r>
  <r>
    <s v="R20"/>
    <x v="378"/>
    <x v="17"/>
    <x v="16"/>
    <n v="6"/>
    <s v="D"/>
    <n v="3"/>
    <x v="2"/>
    <n v="1"/>
    <n v="0.78260869565217395"/>
  </r>
  <r>
    <s v="R20"/>
    <x v="378"/>
    <x v="18"/>
    <x v="17"/>
    <n v="5"/>
    <s v="E"/>
    <n v="3"/>
    <x v="2"/>
    <n v="1"/>
    <n v="0.65217391304347827"/>
  </r>
  <r>
    <s v="R20"/>
    <x v="378"/>
    <x v="19"/>
    <x v="18"/>
    <n v="6"/>
    <s v="D"/>
    <n v="3"/>
    <x v="2"/>
    <n v="1"/>
    <n v="0.78260869565217395"/>
  </r>
  <r>
    <s v="R20"/>
    <x v="378"/>
    <x v="20"/>
    <x v="19"/>
    <n v="8"/>
    <s v="B"/>
    <n v="2"/>
    <x v="2"/>
    <n v="1"/>
    <n v="0.69565217391304346"/>
  </r>
  <r>
    <s v="R20"/>
    <x v="378"/>
    <x v="21"/>
    <x v="20"/>
    <n v="10"/>
    <s v="A+"/>
    <n v="3"/>
    <x v="2"/>
    <n v="1"/>
    <n v="1.3043478260869565"/>
  </r>
  <r>
    <s v="R20"/>
    <x v="379"/>
    <x v="0"/>
    <x v="0"/>
    <n v="8"/>
    <s v="B"/>
    <n v="3"/>
    <x v="2"/>
    <n v="1"/>
    <n v="1.0434782608695652"/>
  </r>
  <r>
    <s v="R20"/>
    <x v="379"/>
    <x v="15"/>
    <x v="14"/>
    <n v="7"/>
    <s v="C"/>
    <n v="3"/>
    <x v="2"/>
    <n v="1"/>
    <n v="0.91304347826086951"/>
  </r>
  <r>
    <s v="R20"/>
    <x v="379"/>
    <x v="16"/>
    <x v="15"/>
    <n v="6"/>
    <s v="D"/>
    <n v="3"/>
    <x v="2"/>
    <n v="1"/>
    <n v="0.78260869565217395"/>
  </r>
  <r>
    <s v="R20"/>
    <x v="379"/>
    <x v="17"/>
    <x v="16"/>
    <n v="8"/>
    <s v="B"/>
    <n v="3"/>
    <x v="2"/>
    <n v="1"/>
    <n v="1.0434782608695652"/>
  </r>
  <r>
    <s v="R20"/>
    <x v="379"/>
    <x v="18"/>
    <x v="17"/>
    <n v="8"/>
    <s v="B"/>
    <n v="3"/>
    <x v="2"/>
    <n v="1"/>
    <n v="1.0434782608695652"/>
  </r>
  <r>
    <s v="R20"/>
    <x v="379"/>
    <x v="19"/>
    <x v="18"/>
    <n v="7"/>
    <s v="C"/>
    <n v="3"/>
    <x v="2"/>
    <n v="1"/>
    <n v="0.91304347826086951"/>
  </r>
  <r>
    <s v="R20"/>
    <x v="379"/>
    <x v="20"/>
    <x v="19"/>
    <n v="8"/>
    <s v="B"/>
    <n v="2"/>
    <x v="2"/>
    <n v="1"/>
    <n v="0.69565217391304346"/>
  </r>
  <r>
    <s v="R20"/>
    <x v="379"/>
    <x v="21"/>
    <x v="20"/>
    <n v="10"/>
    <s v="A+"/>
    <n v="3"/>
    <x v="2"/>
    <n v="1"/>
    <n v="1.3043478260869565"/>
  </r>
  <r>
    <s v="R20"/>
    <x v="380"/>
    <x v="0"/>
    <x v="0"/>
    <n v="6"/>
    <s v="D"/>
    <n v="3"/>
    <x v="2"/>
    <n v="1"/>
    <n v="0.78260869565217395"/>
  </r>
  <r>
    <s v="R20"/>
    <x v="380"/>
    <x v="15"/>
    <x v="14"/>
    <n v="7"/>
    <s v="C"/>
    <n v="3"/>
    <x v="2"/>
    <n v="1"/>
    <n v="0.91304347826086951"/>
  </r>
  <r>
    <s v="R20"/>
    <x v="380"/>
    <x v="16"/>
    <x v="15"/>
    <n v="6"/>
    <s v="D"/>
    <n v="3"/>
    <x v="2"/>
    <n v="1"/>
    <n v="0.78260869565217395"/>
  </r>
  <r>
    <s v="R20"/>
    <x v="380"/>
    <x v="17"/>
    <x v="16"/>
    <n v="6"/>
    <s v="D"/>
    <n v="3"/>
    <x v="2"/>
    <n v="1"/>
    <n v="0.78260869565217395"/>
  </r>
  <r>
    <s v="R20"/>
    <x v="380"/>
    <x v="18"/>
    <x v="17"/>
    <n v="6"/>
    <s v="D"/>
    <n v="3"/>
    <x v="2"/>
    <n v="1"/>
    <n v="0.78260869565217395"/>
  </r>
  <r>
    <s v="R20"/>
    <x v="380"/>
    <x v="19"/>
    <x v="18"/>
    <n v="5"/>
    <s v="E"/>
    <n v="3"/>
    <x v="2"/>
    <n v="1"/>
    <n v="0.65217391304347827"/>
  </r>
  <r>
    <s v="R20"/>
    <x v="380"/>
    <x v="20"/>
    <x v="19"/>
    <n v="7"/>
    <s v="C"/>
    <n v="2"/>
    <x v="2"/>
    <n v="1"/>
    <n v="0.60869565217391308"/>
  </r>
  <r>
    <s v="R20"/>
    <x v="380"/>
    <x v="21"/>
    <x v="20"/>
    <n v="10"/>
    <s v="A+"/>
    <n v="3"/>
    <x v="2"/>
    <n v="1"/>
    <n v="1.3043478260869565"/>
  </r>
  <r>
    <s v="R20"/>
    <x v="381"/>
    <x v="0"/>
    <x v="0"/>
    <n v="7"/>
    <s v="C"/>
    <n v="3"/>
    <x v="2"/>
    <n v="1"/>
    <n v="0.91304347826086951"/>
  </r>
  <r>
    <s v="R20"/>
    <x v="381"/>
    <x v="15"/>
    <x v="14"/>
    <n v="6"/>
    <s v="D"/>
    <n v="3"/>
    <x v="2"/>
    <n v="1"/>
    <n v="0.78260869565217395"/>
  </r>
  <r>
    <s v="R20"/>
    <x v="381"/>
    <x v="16"/>
    <x v="15"/>
    <n v="5"/>
    <s v="E"/>
    <n v="3"/>
    <x v="2"/>
    <n v="1"/>
    <n v="0.65217391304347827"/>
  </r>
  <r>
    <s v="R20"/>
    <x v="381"/>
    <x v="17"/>
    <x v="16"/>
    <n v="6"/>
    <s v="D"/>
    <n v="3"/>
    <x v="2"/>
    <n v="1"/>
    <n v="0.78260869565217395"/>
  </r>
  <r>
    <s v="R20"/>
    <x v="381"/>
    <x v="18"/>
    <x v="17"/>
    <n v="7"/>
    <s v="C"/>
    <n v="3"/>
    <x v="2"/>
    <n v="1"/>
    <n v="0.91304347826086951"/>
  </r>
  <r>
    <s v="R20"/>
    <x v="381"/>
    <x v="19"/>
    <x v="18"/>
    <n v="6"/>
    <s v="D"/>
    <n v="3"/>
    <x v="2"/>
    <n v="1"/>
    <n v="0.78260869565217395"/>
  </r>
  <r>
    <s v="R20"/>
    <x v="381"/>
    <x v="20"/>
    <x v="19"/>
    <n v="7"/>
    <s v="C"/>
    <n v="2"/>
    <x v="2"/>
    <n v="1"/>
    <n v="0.60869565217391308"/>
  </r>
  <r>
    <s v="R20"/>
    <x v="381"/>
    <x v="21"/>
    <x v="20"/>
    <n v="10"/>
    <s v="A+"/>
    <n v="3"/>
    <x v="2"/>
    <n v="1"/>
    <n v="1.3043478260869565"/>
  </r>
  <r>
    <s v="R20"/>
    <x v="382"/>
    <x v="0"/>
    <x v="0"/>
    <n v="8"/>
    <s v="B"/>
    <n v="3"/>
    <x v="2"/>
    <n v="1"/>
    <n v="1.0434782608695652"/>
  </r>
  <r>
    <s v="R20"/>
    <x v="382"/>
    <x v="15"/>
    <x v="14"/>
    <n v="6"/>
    <s v="D"/>
    <n v="3"/>
    <x v="2"/>
    <n v="1"/>
    <n v="0.78260869565217395"/>
  </r>
  <r>
    <s v="R20"/>
    <x v="382"/>
    <x v="16"/>
    <x v="15"/>
    <n v="7"/>
    <s v="C"/>
    <n v="3"/>
    <x v="2"/>
    <n v="1"/>
    <n v="0.91304347826086951"/>
  </r>
  <r>
    <s v="R20"/>
    <x v="382"/>
    <x v="17"/>
    <x v="16"/>
    <n v="6"/>
    <s v="D"/>
    <n v="3"/>
    <x v="2"/>
    <n v="1"/>
    <n v="0.78260869565217395"/>
  </r>
  <r>
    <s v="R20"/>
    <x v="382"/>
    <x v="18"/>
    <x v="17"/>
    <n v="6"/>
    <s v="D"/>
    <n v="3"/>
    <x v="2"/>
    <n v="1"/>
    <n v="0.78260869565217395"/>
  </r>
  <r>
    <s v="R20"/>
    <x v="382"/>
    <x v="19"/>
    <x v="18"/>
    <n v="0"/>
    <s v="F"/>
    <n v="0"/>
    <x v="2"/>
    <n v="0"/>
    <n v="0"/>
  </r>
  <r>
    <s v="R20"/>
    <x v="382"/>
    <x v="20"/>
    <x v="19"/>
    <n v="7"/>
    <s v="C"/>
    <n v="2"/>
    <x v="2"/>
    <n v="1"/>
    <n v="0.60869565217391308"/>
  </r>
  <r>
    <s v="R20"/>
    <x v="382"/>
    <x v="21"/>
    <x v="20"/>
    <n v="10"/>
    <s v="A+"/>
    <n v="3"/>
    <x v="2"/>
    <n v="1"/>
    <n v="1.3043478260869565"/>
  </r>
  <r>
    <s v="R20"/>
    <x v="383"/>
    <x v="0"/>
    <x v="0"/>
    <n v="7"/>
    <s v="C"/>
    <n v="3"/>
    <x v="2"/>
    <n v="1"/>
    <n v="0.91304347826086951"/>
  </r>
  <r>
    <s v="R20"/>
    <x v="383"/>
    <x v="15"/>
    <x v="14"/>
    <n v="7"/>
    <s v="C"/>
    <n v="3"/>
    <x v="2"/>
    <n v="1"/>
    <n v="0.91304347826086951"/>
  </r>
  <r>
    <s v="R20"/>
    <x v="383"/>
    <x v="16"/>
    <x v="15"/>
    <n v="6"/>
    <s v="D"/>
    <n v="3"/>
    <x v="2"/>
    <n v="1"/>
    <n v="0.78260869565217395"/>
  </r>
  <r>
    <s v="R20"/>
    <x v="383"/>
    <x v="17"/>
    <x v="16"/>
    <n v="8"/>
    <s v="B"/>
    <n v="3"/>
    <x v="2"/>
    <n v="1"/>
    <n v="1.0434782608695652"/>
  </r>
  <r>
    <s v="R20"/>
    <x v="383"/>
    <x v="18"/>
    <x v="17"/>
    <n v="7"/>
    <s v="C"/>
    <n v="3"/>
    <x v="2"/>
    <n v="1"/>
    <n v="0.91304347826086951"/>
  </r>
  <r>
    <s v="R20"/>
    <x v="383"/>
    <x v="19"/>
    <x v="18"/>
    <n v="7"/>
    <s v="C"/>
    <n v="3"/>
    <x v="2"/>
    <n v="1"/>
    <n v="0.91304347826086951"/>
  </r>
  <r>
    <s v="R20"/>
    <x v="383"/>
    <x v="20"/>
    <x v="19"/>
    <n v="7"/>
    <s v="C"/>
    <n v="2"/>
    <x v="2"/>
    <n v="1"/>
    <n v="0.60869565217391308"/>
  </r>
  <r>
    <s v="R20"/>
    <x v="383"/>
    <x v="21"/>
    <x v="20"/>
    <n v="9"/>
    <s v="A"/>
    <n v="3"/>
    <x v="2"/>
    <n v="1"/>
    <n v="1.173913043478261"/>
  </r>
  <r>
    <s v="R20"/>
    <x v="384"/>
    <x v="0"/>
    <x v="0"/>
    <n v="6"/>
    <s v="D"/>
    <n v="3"/>
    <x v="2"/>
    <n v="1"/>
    <n v="0.78260869565217395"/>
  </r>
  <r>
    <s v="R20"/>
    <x v="384"/>
    <x v="15"/>
    <x v="14"/>
    <n v="7"/>
    <s v="C"/>
    <n v="3"/>
    <x v="2"/>
    <n v="1"/>
    <n v="0.91304347826086951"/>
  </r>
  <r>
    <s v="R20"/>
    <x v="384"/>
    <x v="16"/>
    <x v="15"/>
    <n v="5"/>
    <s v="E"/>
    <n v="3"/>
    <x v="2"/>
    <n v="1"/>
    <n v="0.65217391304347827"/>
  </r>
  <r>
    <s v="R20"/>
    <x v="384"/>
    <x v="17"/>
    <x v="16"/>
    <n v="7"/>
    <s v="C"/>
    <n v="3"/>
    <x v="2"/>
    <n v="1"/>
    <n v="0.91304347826086951"/>
  </r>
  <r>
    <s v="R20"/>
    <x v="384"/>
    <x v="18"/>
    <x v="17"/>
    <n v="5"/>
    <s v="E"/>
    <n v="3"/>
    <x v="2"/>
    <n v="1"/>
    <n v="0.65217391304347827"/>
  </r>
  <r>
    <s v="R20"/>
    <x v="384"/>
    <x v="19"/>
    <x v="18"/>
    <n v="6"/>
    <s v="D"/>
    <n v="3"/>
    <x v="2"/>
    <n v="1"/>
    <n v="0.78260869565217395"/>
  </r>
  <r>
    <s v="R20"/>
    <x v="384"/>
    <x v="20"/>
    <x v="19"/>
    <n v="7"/>
    <s v="C"/>
    <n v="2"/>
    <x v="2"/>
    <n v="1"/>
    <n v="0.60869565217391308"/>
  </r>
  <r>
    <s v="R20"/>
    <x v="384"/>
    <x v="21"/>
    <x v="20"/>
    <n v="10"/>
    <s v="A+"/>
    <n v="3"/>
    <x v="2"/>
    <n v="1"/>
    <n v="1.3043478260869565"/>
  </r>
  <r>
    <s v="R20"/>
    <x v="385"/>
    <x v="0"/>
    <x v="0"/>
    <n v="7"/>
    <s v="C"/>
    <n v="3"/>
    <x v="2"/>
    <n v="1"/>
    <n v="0.91304347826086951"/>
  </r>
  <r>
    <s v="R20"/>
    <x v="385"/>
    <x v="15"/>
    <x v="14"/>
    <n v="8"/>
    <s v="B"/>
    <n v="3"/>
    <x v="2"/>
    <n v="1"/>
    <n v="1.0434782608695652"/>
  </r>
  <r>
    <s v="R20"/>
    <x v="385"/>
    <x v="16"/>
    <x v="15"/>
    <n v="5"/>
    <s v="E"/>
    <n v="3"/>
    <x v="2"/>
    <n v="1"/>
    <n v="0.65217391304347827"/>
  </r>
  <r>
    <s v="R20"/>
    <x v="385"/>
    <x v="17"/>
    <x v="16"/>
    <n v="7"/>
    <s v="C"/>
    <n v="3"/>
    <x v="2"/>
    <n v="1"/>
    <n v="0.91304347826086951"/>
  </r>
  <r>
    <s v="R20"/>
    <x v="385"/>
    <x v="18"/>
    <x v="17"/>
    <n v="7"/>
    <s v="C"/>
    <n v="3"/>
    <x v="2"/>
    <n v="1"/>
    <n v="0.91304347826086951"/>
  </r>
  <r>
    <s v="R20"/>
    <x v="385"/>
    <x v="19"/>
    <x v="18"/>
    <n v="7"/>
    <s v="C"/>
    <n v="3"/>
    <x v="2"/>
    <n v="1"/>
    <n v="0.91304347826086951"/>
  </r>
  <r>
    <s v="R20"/>
    <x v="385"/>
    <x v="20"/>
    <x v="19"/>
    <n v="7"/>
    <s v="C"/>
    <n v="2"/>
    <x v="2"/>
    <n v="1"/>
    <n v="0.60869565217391308"/>
  </r>
  <r>
    <s v="R20"/>
    <x v="385"/>
    <x v="21"/>
    <x v="20"/>
    <n v="10"/>
    <s v="A+"/>
    <n v="3"/>
    <x v="2"/>
    <n v="1"/>
    <n v="1.3043478260869565"/>
  </r>
  <r>
    <s v="R20"/>
    <x v="386"/>
    <x v="0"/>
    <x v="0"/>
    <n v="8"/>
    <s v="B"/>
    <n v="3"/>
    <x v="2"/>
    <n v="1"/>
    <n v="1.0434782608695652"/>
  </r>
  <r>
    <s v="R20"/>
    <x v="386"/>
    <x v="15"/>
    <x v="14"/>
    <n v="6"/>
    <s v="D"/>
    <n v="3"/>
    <x v="2"/>
    <n v="1"/>
    <n v="0.78260869565217395"/>
  </r>
  <r>
    <s v="R20"/>
    <x v="386"/>
    <x v="16"/>
    <x v="15"/>
    <n v="5"/>
    <s v="E"/>
    <n v="3"/>
    <x v="2"/>
    <n v="1"/>
    <n v="0.65217391304347827"/>
  </r>
  <r>
    <s v="R20"/>
    <x v="386"/>
    <x v="17"/>
    <x v="16"/>
    <n v="6"/>
    <s v="D"/>
    <n v="3"/>
    <x v="2"/>
    <n v="1"/>
    <n v="0.78260869565217395"/>
  </r>
  <r>
    <s v="R20"/>
    <x v="386"/>
    <x v="18"/>
    <x v="17"/>
    <n v="6"/>
    <s v="D"/>
    <n v="3"/>
    <x v="2"/>
    <n v="1"/>
    <n v="0.78260869565217395"/>
  </r>
  <r>
    <s v="R20"/>
    <x v="386"/>
    <x v="19"/>
    <x v="18"/>
    <n v="6"/>
    <s v="D"/>
    <n v="3"/>
    <x v="2"/>
    <n v="1"/>
    <n v="0.78260869565217395"/>
  </r>
  <r>
    <s v="R20"/>
    <x v="386"/>
    <x v="20"/>
    <x v="19"/>
    <n v="7"/>
    <s v="C"/>
    <n v="2"/>
    <x v="2"/>
    <n v="1"/>
    <n v="0.60869565217391308"/>
  </r>
  <r>
    <s v="R20"/>
    <x v="386"/>
    <x v="21"/>
    <x v="20"/>
    <n v="10"/>
    <s v="A+"/>
    <n v="3"/>
    <x v="2"/>
    <n v="1"/>
    <n v="1.3043478260869565"/>
  </r>
  <r>
    <s v="R20"/>
    <x v="387"/>
    <x v="0"/>
    <x v="0"/>
    <n v="6"/>
    <s v="D"/>
    <n v="3"/>
    <x v="2"/>
    <n v="1"/>
    <n v="0.78260869565217395"/>
  </r>
  <r>
    <s v="R20"/>
    <x v="387"/>
    <x v="15"/>
    <x v="14"/>
    <n v="7"/>
    <s v="C"/>
    <n v="3"/>
    <x v="2"/>
    <n v="1"/>
    <n v="0.91304347826086951"/>
  </r>
  <r>
    <s v="R20"/>
    <x v="387"/>
    <x v="16"/>
    <x v="15"/>
    <n v="6"/>
    <s v="D"/>
    <n v="3"/>
    <x v="2"/>
    <n v="1"/>
    <n v="0.78260869565217395"/>
  </r>
  <r>
    <s v="R20"/>
    <x v="387"/>
    <x v="17"/>
    <x v="16"/>
    <n v="8"/>
    <s v="B"/>
    <n v="3"/>
    <x v="2"/>
    <n v="1"/>
    <n v="1.0434782608695652"/>
  </r>
  <r>
    <s v="R20"/>
    <x v="387"/>
    <x v="18"/>
    <x v="17"/>
    <n v="7"/>
    <s v="C"/>
    <n v="3"/>
    <x v="2"/>
    <n v="1"/>
    <n v="0.91304347826086951"/>
  </r>
  <r>
    <s v="R20"/>
    <x v="387"/>
    <x v="19"/>
    <x v="18"/>
    <n v="6"/>
    <s v="D"/>
    <n v="3"/>
    <x v="2"/>
    <n v="1"/>
    <n v="0.78260869565217395"/>
  </r>
  <r>
    <s v="R20"/>
    <x v="387"/>
    <x v="20"/>
    <x v="19"/>
    <n v="7"/>
    <s v="C"/>
    <n v="2"/>
    <x v="2"/>
    <n v="1"/>
    <n v="0.60869565217391308"/>
  </r>
  <r>
    <s v="R20"/>
    <x v="387"/>
    <x v="21"/>
    <x v="20"/>
    <n v="10"/>
    <s v="A+"/>
    <n v="3"/>
    <x v="2"/>
    <n v="1"/>
    <n v="1.3043478260869565"/>
  </r>
  <r>
    <s v="R20"/>
    <x v="388"/>
    <x v="0"/>
    <x v="0"/>
    <n v="8"/>
    <s v="B"/>
    <n v="3"/>
    <x v="2"/>
    <n v="1"/>
    <n v="1.0434782608695652"/>
  </r>
  <r>
    <s v="R20"/>
    <x v="388"/>
    <x v="15"/>
    <x v="14"/>
    <n v="7"/>
    <s v="C"/>
    <n v="3"/>
    <x v="2"/>
    <n v="1"/>
    <n v="0.91304347826086951"/>
  </r>
  <r>
    <s v="R20"/>
    <x v="388"/>
    <x v="16"/>
    <x v="15"/>
    <n v="6"/>
    <s v="D"/>
    <n v="3"/>
    <x v="2"/>
    <n v="1"/>
    <n v="0.78260869565217395"/>
  </r>
  <r>
    <s v="R20"/>
    <x v="388"/>
    <x v="17"/>
    <x v="16"/>
    <n v="7"/>
    <s v="C"/>
    <n v="3"/>
    <x v="2"/>
    <n v="1"/>
    <n v="0.91304347826086951"/>
  </r>
  <r>
    <s v="R20"/>
    <x v="388"/>
    <x v="18"/>
    <x v="17"/>
    <n v="6"/>
    <s v="D"/>
    <n v="3"/>
    <x v="2"/>
    <n v="1"/>
    <n v="0.78260869565217395"/>
  </r>
  <r>
    <s v="R20"/>
    <x v="388"/>
    <x v="19"/>
    <x v="18"/>
    <n v="6"/>
    <s v="D"/>
    <n v="3"/>
    <x v="2"/>
    <n v="1"/>
    <n v="0.78260869565217395"/>
  </r>
  <r>
    <s v="R20"/>
    <x v="388"/>
    <x v="20"/>
    <x v="19"/>
    <n v="7"/>
    <s v="C"/>
    <n v="2"/>
    <x v="2"/>
    <n v="1"/>
    <n v="0.60869565217391308"/>
  </r>
  <r>
    <s v="R20"/>
    <x v="388"/>
    <x v="21"/>
    <x v="20"/>
    <n v="10"/>
    <s v="A+"/>
    <n v="3"/>
    <x v="2"/>
    <n v="1"/>
    <n v="1.3043478260869565"/>
  </r>
  <r>
    <s v="R20"/>
    <x v="389"/>
    <x v="0"/>
    <x v="0"/>
    <n v="7"/>
    <s v="C"/>
    <n v="3"/>
    <x v="2"/>
    <n v="1"/>
    <n v="0.91304347826086951"/>
  </r>
  <r>
    <s v="R20"/>
    <x v="389"/>
    <x v="15"/>
    <x v="14"/>
    <n v="8"/>
    <s v="B"/>
    <n v="3"/>
    <x v="2"/>
    <n v="1"/>
    <n v="1.0434782608695652"/>
  </r>
  <r>
    <s v="R20"/>
    <x v="389"/>
    <x v="16"/>
    <x v="15"/>
    <n v="7"/>
    <s v="C"/>
    <n v="3"/>
    <x v="2"/>
    <n v="1"/>
    <n v="0.91304347826086951"/>
  </r>
  <r>
    <s v="R20"/>
    <x v="389"/>
    <x v="17"/>
    <x v="16"/>
    <n v="8"/>
    <s v="B"/>
    <n v="3"/>
    <x v="2"/>
    <n v="1"/>
    <n v="1.0434782608695652"/>
  </r>
  <r>
    <s v="R20"/>
    <x v="389"/>
    <x v="18"/>
    <x v="17"/>
    <n v="9"/>
    <s v="A"/>
    <n v="3"/>
    <x v="2"/>
    <n v="1"/>
    <n v="1.173913043478261"/>
  </r>
  <r>
    <s v="R20"/>
    <x v="389"/>
    <x v="19"/>
    <x v="18"/>
    <n v="7"/>
    <s v="C"/>
    <n v="3"/>
    <x v="2"/>
    <n v="1"/>
    <n v="0.91304347826086951"/>
  </r>
  <r>
    <s v="R20"/>
    <x v="389"/>
    <x v="20"/>
    <x v="19"/>
    <n v="7"/>
    <s v="C"/>
    <n v="2"/>
    <x v="2"/>
    <n v="1"/>
    <n v="0.60869565217391308"/>
  </r>
  <r>
    <s v="R20"/>
    <x v="389"/>
    <x v="21"/>
    <x v="20"/>
    <n v="10"/>
    <s v="A+"/>
    <n v="3"/>
    <x v="2"/>
    <n v="1"/>
    <n v="1.3043478260869565"/>
  </r>
  <r>
    <s v="R20"/>
    <x v="390"/>
    <x v="0"/>
    <x v="0"/>
    <n v="7"/>
    <s v="C"/>
    <n v="3"/>
    <x v="2"/>
    <n v="1"/>
    <n v="0.91304347826086951"/>
  </r>
  <r>
    <s v="R20"/>
    <x v="390"/>
    <x v="15"/>
    <x v="14"/>
    <n v="9"/>
    <s v="A"/>
    <n v="3"/>
    <x v="2"/>
    <n v="1"/>
    <n v="1.173913043478261"/>
  </r>
  <r>
    <s v="R20"/>
    <x v="390"/>
    <x v="16"/>
    <x v="15"/>
    <n v="6"/>
    <s v="D"/>
    <n v="3"/>
    <x v="2"/>
    <n v="1"/>
    <n v="0.78260869565217395"/>
  </r>
  <r>
    <s v="R20"/>
    <x v="390"/>
    <x v="17"/>
    <x v="16"/>
    <n v="7"/>
    <s v="C"/>
    <n v="3"/>
    <x v="2"/>
    <n v="1"/>
    <n v="0.91304347826086951"/>
  </r>
  <r>
    <s v="R20"/>
    <x v="390"/>
    <x v="18"/>
    <x v="17"/>
    <n v="7"/>
    <s v="C"/>
    <n v="3"/>
    <x v="2"/>
    <n v="1"/>
    <n v="0.91304347826086951"/>
  </r>
  <r>
    <s v="R20"/>
    <x v="390"/>
    <x v="19"/>
    <x v="18"/>
    <n v="7"/>
    <s v="C"/>
    <n v="3"/>
    <x v="2"/>
    <n v="1"/>
    <n v="0.91304347826086951"/>
  </r>
  <r>
    <s v="R20"/>
    <x v="390"/>
    <x v="20"/>
    <x v="19"/>
    <n v="7"/>
    <s v="C"/>
    <n v="2"/>
    <x v="2"/>
    <n v="1"/>
    <n v="0.60869565217391308"/>
  </r>
  <r>
    <s v="R20"/>
    <x v="390"/>
    <x v="21"/>
    <x v="20"/>
    <n v="10"/>
    <s v="A+"/>
    <n v="3"/>
    <x v="2"/>
    <n v="1"/>
    <n v="1.3043478260869565"/>
  </r>
  <r>
    <s v="R20"/>
    <x v="391"/>
    <x v="0"/>
    <x v="0"/>
    <n v="6"/>
    <s v="D"/>
    <n v="3"/>
    <x v="2"/>
    <n v="1"/>
    <n v="0.78260869565217395"/>
  </r>
  <r>
    <s v="R20"/>
    <x v="391"/>
    <x v="15"/>
    <x v="14"/>
    <n v="8"/>
    <s v="B"/>
    <n v="3"/>
    <x v="2"/>
    <n v="1"/>
    <n v="1.0434782608695652"/>
  </r>
  <r>
    <s v="R20"/>
    <x v="391"/>
    <x v="16"/>
    <x v="15"/>
    <n v="5"/>
    <s v="E"/>
    <n v="3"/>
    <x v="2"/>
    <n v="1"/>
    <n v="0.65217391304347827"/>
  </r>
  <r>
    <s v="R20"/>
    <x v="391"/>
    <x v="17"/>
    <x v="16"/>
    <n v="6"/>
    <s v="D"/>
    <n v="3"/>
    <x v="2"/>
    <n v="1"/>
    <n v="0.78260869565217395"/>
  </r>
  <r>
    <s v="R20"/>
    <x v="391"/>
    <x v="18"/>
    <x v="17"/>
    <n v="6"/>
    <s v="D"/>
    <n v="3"/>
    <x v="2"/>
    <n v="1"/>
    <n v="0.78260869565217395"/>
  </r>
  <r>
    <s v="R20"/>
    <x v="391"/>
    <x v="19"/>
    <x v="18"/>
    <n v="6"/>
    <s v="D"/>
    <n v="3"/>
    <x v="2"/>
    <n v="1"/>
    <n v="0.78260869565217395"/>
  </r>
  <r>
    <s v="R20"/>
    <x v="391"/>
    <x v="20"/>
    <x v="19"/>
    <n v="7"/>
    <s v="C"/>
    <n v="2"/>
    <x v="2"/>
    <n v="1"/>
    <n v="0.60869565217391308"/>
  </r>
  <r>
    <s v="R20"/>
    <x v="391"/>
    <x v="21"/>
    <x v="20"/>
    <n v="10"/>
    <s v="A+"/>
    <n v="3"/>
    <x v="2"/>
    <n v="1"/>
    <n v="1.3043478260869565"/>
  </r>
  <r>
    <s v="R20"/>
    <x v="392"/>
    <x v="0"/>
    <x v="0"/>
    <n v="7"/>
    <s v="C"/>
    <n v="3"/>
    <x v="2"/>
    <n v="1"/>
    <n v="0.91304347826086951"/>
  </r>
  <r>
    <s v="R20"/>
    <x v="392"/>
    <x v="15"/>
    <x v="14"/>
    <n v="8"/>
    <s v="B"/>
    <n v="3"/>
    <x v="2"/>
    <n v="1"/>
    <n v="1.0434782608695652"/>
  </r>
  <r>
    <s v="R20"/>
    <x v="392"/>
    <x v="16"/>
    <x v="15"/>
    <n v="6"/>
    <s v="D"/>
    <n v="3"/>
    <x v="2"/>
    <n v="1"/>
    <n v="0.78260869565217395"/>
  </r>
  <r>
    <s v="R20"/>
    <x v="392"/>
    <x v="17"/>
    <x v="16"/>
    <n v="7"/>
    <s v="C"/>
    <n v="3"/>
    <x v="2"/>
    <n v="1"/>
    <n v="0.91304347826086951"/>
  </r>
  <r>
    <s v="R20"/>
    <x v="392"/>
    <x v="18"/>
    <x v="17"/>
    <n v="5"/>
    <s v="E"/>
    <n v="3"/>
    <x v="2"/>
    <n v="1"/>
    <n v="0.65217391304347827"/>
  </r>
  <r>
    <s v="R20"/>
    <x v="392"/>
    <x v="19"/>
    <x v="18"/>
    <n v="6"/>
    <s v="D"/>
    <n v="3"/>
    <x v="2"/>
    <n v="1"/>
    <n v="0.78260869565217395"/>
  </r>
  <r>
    <s v="R20"/>
    <x v="392"/>
    <x v="20"/>
    <x v="19"/>
    <n v="8"/>
    <s v="B"/>
    <n v="2"/>
    <x v="2"/>
    <n v="1"/>
    <n v="0.69565217391304346"/>
  </r>
  <r>
    <s v="R20"/>
    <x v="392"/>
    <x v="21"/>
    <x v="20"/>
    <n v="10"/>
    <s v="A+"/>
    <n v="3"/>
    <x v="2"/>
    <n v="1"/>
    <n v="1.3043478260869565"/>
  </r>
  <r>
    <s v="R20"/>
    <x v="393"/>
    <x v="0"/>
    <x v="0"/>
    <n v="6"/>
    <s v="D"/>
    <n v="3"/>
    <x v="2"/>
    <n v="1"/>
    <n v="0.78260869565217395"/>
  </r>
  <r>
    <s v="R20"/>
    <x v="393"/>
    <x v="15"/>
    <x v="14"/>
    <n v="8"/>
    <s v="B"/>
    <n v="3"/>
    <x v="2"/>
    <n v="1"/>
    <n v="1.0434782608695652"/>
  </r>
  <r>
    <s v="R20"/>
    <x v="393"/>
    <x v="16"/>
    <x v="15"/>
    <n v="6"/>
    <s v="D"/>
    <n v="3"/>
    <x v="2"/>
    <n v="1"/>
    <n v="0.78260869565217395"/>
  </r>
  <r>
    <s v="R20"/>
    <x v="393"/>
    <x v="17"/>
    <x v="16"/>
    <n v="6"/>
    <s v="D"/>
    <n v="3"/>
    <x v="2"/>
    <n v="1"/>
    <n v="0.78260869565217395"/>
  </r>
  <r>
    <s v="R20"/>
    <x v="393"/>
    <x v="18"/>
    <x v="17"/>
    <n v="5"/>
    <s v="E"/>
    <n v="3"/>
    <x v="2"/>
    <n v="1"/>
    <n v="0.65217391304347827"/>
  </r>
  <r>
    <s v="R20"/>
    <x v="393"/>
    <x v="19"/>
    <x v="18"/>
    <n v="6"/>
    <s v="D"/>
    <n v="3"/>
    <x v="2"/>
    <n v="1"/>
    <n v="0.78260869565217395"/>
  </r>
  <r>
    <s v="R20"/>
    <x v="393"/>
    <x v="20"/>
    <x v="19"/>
    <n v="7"/>
    <s v="C"/>
    <n v="2"/>
    <x v="2"/>
    <n v="1"/>
    <n v="0.60869565217391308"/>
  </r>
  <r>
    <s v="R20"/>
    <x v="393"/>
    <x v="21"/>
    <x v="20"/>
    <n v="10"/>
    <s v="A+"/>
    <n v="3"/>
    <x v="2"/>
    <n v="1"/>
    <n v="1.3043478260869565"/>
  </r>
  <r>
    <s v="R20"/>
    <x v="394"/>
    <x v="0"/>
    <x v="0"/>
    <n v="7"/>
    <s v="C"/>
    <n v="3"/>
    <x v="2"/>
    <n v="1"/>
    <n v="0.91304347826086951"/>
  </r>
  <r>
    <s v="R20"/>
    <x v="394"/>
    <x v="15"/>
    <x v="14"/>
    <n v="8"/>
    <s v="B"/>
    <n v="3"/>
    <x v="2"/>
    <n v="1"/>
    <n v="1.0434782608695652"/>
  </r>
  <r>
    <s v="R20"/>
    <x v="394"/>
    <x v="16"/>
    <x v="15"/>
    <n v="7"/>
    <s v="C"/>
    <n v="3"/>
    <x v="2"/>
    <n v="1"/>
    <n v="0.91304347826086951"/>
  </r>
  <r>
    <s v="R20"/>
    <x v="394"/>
    <x v="17"/>
    <x v="16"/>
    <n v="7"/>
    <s v="C"/>
    <n v="3"/>
    <x v="2"/>
    <n v="1"/>
    <n v="0.91304347826086951"/>
  </r>
  <r>
    <s v="R20"/>
    <x v="394"/>
    <x v="18"/>
    <x v="17"/>
    <n v="6"/>
    <s v="D"/>
    <n v="3"/>
    <x v="2"/>
    <n v="1"/>
    <n v="0.78260869565217395"/>
  </r>
  <r>
    <s v="R20"/>
    <x v="394"/>
    <x v="19"/>
    <x v="18"/>
    <n v="7"/>
    <s v="C"/>
    <n v="3"/>
    <x v="2"/>
    <n v="1"/>
    <n v="0.91304347826086951"/>
  </r>
  <r>
    <s v="R20"/>
    <x v="394"/>
    <x v="20"/>
    <x v="19"/>
    <n v="8"/>
    <s v="B"/>
    <n v="2"/>
    <x v="2"/>
    <n v="1"/>
    <n v="0.69565217391304346"/>
  </r>
  <r>
    <s v="R20"/>
    <x v="394"/>
    <x v="21"/>
    <x v="20"/>
    <n v="10"/>
    <s v="A+"/>
    <n v="3"/>
    <x v="2"/>
    <n v="1"/>
    <n v="1.3043478260869565"/>
  </r>
  <r>
    <s v="R20"/>
    <x v="395"/>
    <x v="0"/>
    <x v="0"/>
    <n v="9"/>
    <s v="A"/>
    <n v="3"/>
    <x v="2"/>
    <n v="1"/>
    <n v="1.173913043478261"/>
  </r>
  <r>
    <s v="R20"/>
    <x v="395"/>
    <x v="15"/>
    <x v="14"/>
    <n v="8"/>
    <s v="B"/>
    <n v="3"/>
    <x v="2"/>
    <n v="1"/>
    <n v="1.0434782608695652"/>
  </r>
  <r>
    <s v="R20"/>
    <x v="395"/>
    <x v="16"/>
    <x v="15"/>
    <n v="8"/>
    <s v="B"/>
    <n v="3"/>
    <x v="2"/>
    <n v="1"/>
    <n v="1.0434782608695652"/>
  </r>
  <r>
    <s v="R20"/>
    <x v="395"/>
    <x v="17"/>
    <x v="16"/>
    <n v="8"/>
    <s v="B"/>
    <n v="3"/>
    <x v="2"/>
    <n v="1"/>
    <n v="1.0434782608695652"/>
  </r>
  <r>
    <s v="R20"/>
    <x v="395"/>
    <x v="18"/>
    <x v="17"/>
    <n v="9"/>
    <s v="A"/>
    <n v="3"/>
    <x v="2"/>
    <n v="1"/>
    <n v="1.173913043478261"/>
  </r>
  <r>
    <s v="R20"/>
    <x v="395"/>
    <x v="19"/>
    <x v="18"/>
    <n v="6"/>
    <s v="D"/>
    <n v="3"/>
    <x v="2"/>
    <n v="1"/>
    <n v="0.78260869565217395"/>
  </r>
  <r>
    <s v="R20"/>
    <x v="395"/>
    <x v="20"/>
    <x v="19"/>
    <n v="8"/>
    <s v="B"/>
    <n v="2"/>
    <x v="2"/>
    <n v="1"/>
    <n v="0.69565217391304346"/>
  </r>
  <r>
    <s v="R20"/>
    <x v="395"/>
    <x v="21"/>
    <x v="20"/>
    <n v="10"/>
    <s v="A+"/>
    <n v="3"/>
    <x v="2"/>
    <n v="1"/>
    <n v="1.3043478260869565"/>
  </r>
  <r>
    <s v="R20"/>
    <x v="396"/>
    <x v="0"/>
    <x v="0"/>
    <n v="6"/>
    <s v="D"/>
    <n v="3"/>
    <x v="3"/>
    <n v="1"/>
    <n v="0.78260869565217395"/>
  </r>
  <r>
    <s v="R20"/>
    <x v="396"/>
    <x v="22"/>
    <x v="7"/>
    <n v="10"/>
    <s v="A+"/>
    <n v="3"/>
    <x v="3"/>
    <n v="1"/>
    <n v="1.3043478260869565"/>
  </r>
  <r>
    <s v="R20"/>
    <x v="396"/>
    <x v="23"/>
    <x v="21"/>
    <n v="0"/>
    <s v="F"/>
    <n v="0"/>
    <x v="3"/>
    <n v="0"/>
    <n v="0"/>
  </r>
  <r>
    <s v="R20"/>
    <x v="396"/>
    <x v="24"/>
    <x v="22"/>
    <n v="0"/>
    <s v="F"/>
    <n v="0"/>
    <x v="3"/>
    <n v="0"/>
    <n v="0"/>
  </r>
  <r>
    <s v="R20"/>
    <x v="396"/>
    <x v="25"/>
    <x v="23"/>
    <n v="5"/>
    <s v="E"/>
    <n v="3"/>
    <x v="3"/>
    <n v="1"/>
    <n v="0.65217391304347827"/>
  </r>
  <r>
    <s v="R20"/>
    <x v="396"/>
    <x v="26"/>
    <x v="24"/>
    <n v="10"/>
    <s v="A+"/>
    <n v="2"/>
    <x v="3"/>
    <n v="1"/>
    <n v="0.86956521739130432"/>
  </r>
  <r>
    <s v="R20"/>
    <x v="396"/>
    <x v="27"/>
    <x v="25"/>
    <n v="5"/>
    <s v="E"/>
    <n v="3"/>
    <x v="3"/>
    <n v="1"/>
    <n v="0.65217391304347827"/>
  </r>
  <r>
    <s v="R20"/>
    <x v="396"/>
    <x v="28"/>
    <x v="26"/>
    <n v="6"/>
    <s v="D"/>
    <n v="3"/>
    <x v="3"/>
    <n v="1"/>
    <n v="0.78260869565217395"/>
  </r>
  <r>
    <s v="R20"/>
    <x v="397"/>
    <x v="0"/>
    <x v="0"/>
    <n v="8"/>
    <s v="B"/>
    <n v="3"/>
    <x v="3"/>
    <n v="1"/>
    <n v="1.0434782608695652"/>
  </r>
  <r>
    <s v="R20"/>
    <x v="397"/>
    <x v="22"/>
    <x v="7"/>
    <n v="10"/>
    <s v="A+"/>
    <n v="3"/>
    <x v="3"/>
    <n v="1"/>
    <n v="1.3043478260869565"/>
  </r>
  <r>
    <s v="R20"/>
    <x v="397"/>
    <x v="23"/>
    <x v="21"/>
    <n v="7"/>
    <s v="C"/>
    <n v="3"/>
    <x v="3"/>
    <n v="1"/>
    <n v="0.91304347826086951"/>
  </r>
  <r>
    <s v="R20"/>
    <x v="397"/>
    <x v="24"/>
    <x v="22"/>
    <n v="8"/>
    <s v="B"/>
    <n v="3"/>
    <x v="3"/>
    <n v="1"/>
    <n v="1.0434782608695652"/>
  </r>
  <r>
    <s v="R20"/>
    <x v="397"/>
    <x v="25"/>
    <x v="23"/>
    <n v="8"/>
    <s v="B"/>
    <n v="3"/>
    <x v="3"/>
    <n v="1"/>
    <n v="1.0434782608695652"/>
  </r>
  <r>
    <s v="R20"/>
    <x v="397"/>
    <x v="26"/>
    <x v="24"/>
    <n v="10"/>
    <s v="A+"/>
    <n v="2"/>
    <x v="3"/>
    <n v="1"/>
    <n v="0.86956521739130432"/>
  </r>
  <r>
    <s v="R20"/>
    <x v="397"/>
    <x v="27"/>
    <x v="25"/>
    <n v="6"/>
    <s v="D"/>
    <n v="3"/>
    <x v="3"/>
    <n v="1"/>
    <n v="0.78260869565217395"/>
  </r>
  <r>
    <s v="R20"/>
    <x v="397"/>
    <x v="28"/>
    <x v="26"/>
    <n v="6"/>
    <s v="D"/>
    <n v="3"/>
    <x v="3"/>
    <n v="1"/>
    <n v="0.78260869565217395"/>
  </r>
  <r>
    <s v="R20"/>
    <x v="398"/>
    <x v="0"/>
    <x v="0"/>
    <n v="7"/>
    <s v="C"/>
    <n v="3"/>
    <x v="3"/>
    <n v="1"/>
    <n v="0.91304347826086951"/>
  </r>
  <r>
    <s v="R20"/>
    <x v="398"/>
    <x v="22"/>
    <x v="7"/>
    <n v="10"/>
    <s v="A+"/>
    <n v="3"/>
    <x v="3"/>
    <n v="1"/>
    <n v="1.3043478260869565"/>
  </r>
  <r>
    <s v="R20"/>
    <x v="398"/>
    <x v="23"/>
    <x v="21"/>
    <n v="6"/>
    <s v="D"/>
    <n v="3"/>
    <x v="3"/>
    <n v="1"/>
    <n v="0.78260869565217395"/>
  </r>
  <r>
    <s v="R20"/>
    <x v="398"/>
    <x v="24"/>
    <x v="22"/>
    <n v="6"/>
    <s v="D"/>
    <n v="3"/>
    <x v="3"/>
    <n v="1"/>
    <n v="0.78260869565217395"/>
  </r>
  <r>
    <s v="R20"/>
    <x v="398"/>
    <x v="25"/>
    <x v="23"/>
    <n v="7"/>
    <s v="C"/>
    <n v="3"/>
    <x v="3"/>
    <n v="1"/>
    <n v="0.91304347826086951"/>
  </r>
  <r>
    <s v="R20"/>
    <x v="398"/>
    <x v="26"/>
    <x v="24"/>
    <n v="10"/>
    <s v="A+"/>
    <n v="2"/>
    <x v="3"/>
    <n v="1"/>
    <n v="0.86956521739130432"/>
  </r>
  <r>
    <s v="R20"/>
    <x v="398"/>
    <x v="27"/>
    <x v="25"/>
    <n v="6"/>
    <s v="D"/>
    <n v="3"/>
    <x v="3"/>
    <n v="1"/>
    <n v="0.78260869565217395"/>
  </r>
  <r>
    <s v="R20"/>
    <x v="398"/>
    <x v="28"/>
    <x v="26"/>
    <n v="0"/>
    <s v="F"/>
    <n v="0"/>
    <x v="3"/>
    <n v="0"/>
    <n v="0"/>
  </r>
  <r>
    <s v="R20"/>
    <x v="399"/>
    <x v="0"/>
    <x v="0"/>
    <n v="7"/>
    <s v="C"/>
    <n v="3"/>
    <x v="3"/>
    <n v="1"/>
    <n v="0.91304347826086951"/>
  </r>
  <r>
    <s v="R20"/>
    <x v="399"/>
    <x v="22"/>
    <x v="7"/>
    <n v="10"/>
    <s v="A+"/>
    <n v="3"/>
    <x v="3"/>
    <n v="1"/>
    <n v="1.3043478260869565"/>
  </r>
  <r>
    <s v="R20"/>
    <x v="399"/>
    <x v="23"/>
    <x v="21"/>
    <n v="6"/>
    <s v="D"/>
    <n v="3"/>
    <x v="3"/>
    <n v="1"/>
    <n v="0.78260869565217395"/>
  </r>
  <r>
    <s v="R20"/>
    <x v="399"/>
    <x v="24"/>
    <x v="22"/>
    <n v="6"/>
    <s v="D"/>
    <n v="3"/>
    <x v="3"/>
    <n v="1"/>
    <n v="0.78260869565217395"/>
  </r>
  <r>
    <s v="R20"/>
    <x v="399"/>
    <x v="25"/>
    <x v="23"/>
    <n v="6"/>
    <s v="D"/>
    <n v="3"/>
    <x v="3"/>
    <n v="1"/>
    <n v="0.78260869565217395"/>
  </r>
  <r>
    <s v="R20"/>
    <x v="399"/>
    <x v="26"/>
    <x v="24"/>
    <n v="10"/>
    <s v="A+"/>
    <n v="2"/>
    <x v="3"/>
    <n v="1"/>
    <n v="0.86956521739130432"/>
  </r>
  <r>
    <s v="R20"/>
    <x v="399"/>
    <x v="27"/>
    <x v="25"/>
    <n v="6"/>
    <s v="D"/>
    <n v="3"/>
    <x v="3"/>
    <n v="1"/>
    <n v="0.78260869565217395"/>
  </r>
  <r>
    <s v="R20"/>
    <x v="399"/>
    <x v="28"/>
    <x v="26"/>
    <n v="0"/>
    <s v="F"/>
    <n v="0"/>
    <x v="3"/>
    <n v="0"/>
    <n v="0"/>
  </r>
  <r>
    <s v="R20"/>
    <x v="400"/>
    <x v="0"/>
    <x v="0"/>
    <n v="8"/>
    <s v="B"/>
    <n v="3"/>
    <x v="3"/>
    <n v="1"/>
    <n v="1.0434782608695652"/>
  </r>
  <r>
    <s v="R20"/>
    <x v="400"/>
    <x v="22"/>
    <x v="7"/>
    <n v="10"/>
    <s v="A+"/>
    <n v="3"/>
    <x v="3"/>
    <n v="1"/>
    <n v="1.3043478260869565"/>
  </r>
  <r>
    <s v="R20"/>
    <x v="400"/>
    <x v="23"/>
    <x v="21"/>
    <n v="5"/>
    <s v="E"/>
    <n v="3"/>
    <x v="3"/>
    <n v="1"/>
    <n v="0.65217391304347827"/>
  </r>
  <r>
    <s v="R20"/>
    <x v="400"/>
    <x v="24"/>
    <x v="22"/>
    <n v="0"/>
    <s v="F"/>
    <n v="0"/>
    <x v="3"/>
    <n v="0"/>
    <n v="0"/>
  </r>
  <r>
    <s v="R20"/>
    <x v="400"/>
    <x v="25"/>
    <x v="23"/>
    <n v="7"/>
    <s v="C"/>
    <n v="3"/>
    <x v="3"/>
    <n v="1"/>
    <n v="0.91304347826086951"/>
  </r>
  <r>
    <s v="R20"/>
    <x v="400"/>
    <x v="26"/>
    <x v="24"/>
    <n v="10"/>
    <s v="A+"/>
    <n v="2"/>
    <x v="3"/>
    <n v="1"/>
    <n v="0.86956521739130432"/>
  </r>
  <r>
    <s v="R20"/>
    <x v="400"/>
    <x v="27"/>
    <x v="25"/>
    <n v="6"/>
    <s v="D"/>
    <n v="3"/>
    <x v="3"/>
    <n v="1"/>
    <n v="0.78260869565217395"/>
  </r>
  <r>
    <s v="R20"/>
    <x v="400"/>
    <x v="28"/>
    <x v="26"/>
    <n v="0"/>
    <s v="F"/>
    <n v="0"/>
    <x v="3"/>
    <n v="0"/>
    <n v="0"/>
  </r>
  <r>
    <s v="R20"/>
    <x v="401"/>
    <x v="0"/>
    <x v="0"/>
    <n v="6"/>
    <s v="D"/>
    <n v="3"/>
    <x v="3"/>
    <n v="1"/>
    <n v="0.78260869565217395"/>
  </r>
  <r>
    <s v="R20"/>
    <x v="401"/>
    <x v="22"/>
    <x v="7"/>
    <n v="10"/>
    <s v="A+"/>
    <n v="3"/>
    <x v="3"/>
    <n v="1"/>
    <n v="1.3043478260869565"/>
  </r>
  <r>
    <s v="R20"/>
    <x v="401"/>
    <x v="23"/>
    <x v="21"/>
    <n v="6"/>
    <s v="D"/>
    <n v="3"/>
    <x v="3"/>
    <n v="1"/>
    <n v="0.78260869565217395"/>
  </r>
  <r>
    <s v="R20"/>
    <x v="401"/>
    <x v="24"/>
    <x v="22"/>
    <n v="7"/>
    <s v="C"/>
    <n v="3"/>
    <x v="3"/>
    <n v="1"/>
    <n v="0.91304347826086951"/>
  </r>
  <r>
    <s v="R20"/>
    <x v="401"/>
    <x v="25"/>
    <x v="23"/>
    <n v="5"/>
    <s v="E"/>
    <n v="3"/>
    <x v="3"/>
    <n v="1"/>
    <n v="0.65217391304347827"/>
  </r>
  <r>
    <s v="R20"/>
    <x v="401"/>
    <x v="26"/>
    <x v="24"/>
    <n v="10"/>
    <s v="A+"/>
    <n v="2"/>
    <x v="3"/>
    <n v="1"/>
    <n v="0.86956521739130432"/>
  </r>
  <r>
    <s v="R20"/>
    <x v="401"/>
    <x v="27"/>
    <x v="25"/>
    <n v="5"/>
    <s v="E"/>
    <n v="3"/>
    <x v="3"/>
    <n v="1"/>
    <n v="0.65217391304347827"/>
  </r>
  <r>
    <s v="R20"/>
    <x v="401"/>
    <x v="28"/>
    <x v="26"/>
    <n v="0"/>
    <s v="F"/>
    <n v="0"/>
    <x v="3"/>
    <n v="0"/>
    <n v="0"/>
  </r>
  <r>
    <s v="R20"/>
    <x v="402"/>
    <x v="0"/>
    <x v="0"/>
    <n v="7"/>
    <s v="C"/>
    <n v="3"/>
    <x v="3"/>
    <n v="1"/>
    <n v="0.91304347826086951"/>
  </r>
  <r>
    <s v="R20"/>
    <x v="402"/>
    <x v="22"/>
    <x v="7"/>
    <n v="10"/>
    <s v="A+"/>
    <n v="3"/>
    <x v="3"/>
    <n v="1"/>
    <n v="1.3043478260869565"/>
  </r>
  <r>
    <s v="R20"/>
    <x v="402"/>
    <x v="23"/>
    <x v="21"/>
    <n v="6"/>
    <s v="D"/>
    <n v="3"/>
    <x v="3"/>
    <n v="1"/>
    <n v="0.78260869565217395"/>
  </r>
  <r>
    <s v="R20"/>
    <x v="402"/>
    <x v="24"/>
    <x v="22"/>
    <n v="6"/>
    <s v="D"/>
    <n v="3"/>
    <x v="3"/>
    <n v="1"/>
    <n v="0.78260869565217395"/>
  </r>
  <r>
    <s v="R20"/>
    <x v="402"/>
    <x v="25"/>
    <x v="23"/>
    <n v="6"/>
    <s v="D"/>
    <n v="3"/>
    <x v="3"/>
    <n v="1"/>
    <n v="0.78260869565217395"/>
  </r>
  <r>
    <s v="R20"/>
    <x v="402"/>
    <x v="26"/>
    <x v="24"/>
    <n v="10"/>
    <s v="A+"/>
    <n v="2"/>
    <x v="3"/>
    <n v="1"/>
    <n v="0.86956521739130432"/>
  </r>
  <r>
    <s v="R20"/>
    <x v="402"/>
    <x v="27"/>
    <x v="25"/>
    <n v="5"/>
    <s v="E"/>
    <n v="3"/>
    <x v="3"/>
    <n v="1"/>
    <n v="0.65217391304347827"/>
  </r>
  <r>
    <s v="R20"/>
    <x v="402"/>
    <x v="28"/>
    <x v="26"/>
    <n v="7"/>
    <s v="C"/>
    <n v="3"/>
    <x v="3"/>
    <n v="1"/>
    <n v="0.91304347826086951"/>
  </r>
  <r>
    <s v="R20"/>
    <x v="403"/>
    <x v="0"/>
    <x v="0"/>
    <n v="8"/>
    <s v="B"/>
    <n v="3"/>
    <x v="3"/>
    <n v="1"/>
    <n v="1.0434782608695652"/>
  </r>
  <r>
    <s v="R20"/>
    <x v="403"/>
    <x v="22"/>
    <x v="7"/>
    <n v="10"/>
    <s v="A+"/>
    <n v="3"/>
    <x v="3"/>
    <n v="1"/>
    <n v="1.3043478260869565"/>
  </r>
  <r>
    <s v="R20"/>
    <x v="403"/>
    <x v="23"/>
    <x v="21"/>
    <n v="6"/>
    <s v="D"/>
    <n v="3"/>
    <x v="3"/>
    <n v="1"/>
    <n v="0.78260869565217395"/>
  </r>
  <r>
    <s v="R20"/>
    <x v="403"/>
    <x v="24"/>
    <x v="22"/>
    <n v="8"/>
    <s v="B"/>
    <n v="3"/>
    <x v="3"/>
    <n v="1"/>
    <n v="1.0434782608695652"/>
  </r>
  <r>
    <s v="R20"/>
    <x v="403"/>
    <x v="25"/>
    <x v="23"/>
    <n v="7"/>
    <s v="C"/>
    <n v="3"/>
    <x v="3"/>
    <n v="1"/>
    <n v="0.91304347826086951"/>
  </r>
  <r>
    <s v="R20"/>
    <x v="403"/>
    <x v="26"/>
    <x v="24"/>
    <n v="10"/>
    <s v="A+"/>
    <n v="2"/>
    <x v="3"/>
    <n v="1"/>
    <n v="0.86956521739130432"/>
  </r>
  <r>
    <s v="R20"/>
    <x v="403"/>
    <x v="27"/>
    <x v="25"/>
    <n v="6"/>
    <s v="D"/>
    <n v="3"/>
    <x v="3"/>
    <n v="1"/>
    <n v="0.78260869565217395"/>
  </r>
  <r>
    <s v="R20"/>
    <x v="403"/>
    <x v="28"/>
    <x v="26"/>
    <n v="7"/>
    <s v="C"/>
    <n v="3"/>
    <x v="3"/>
    <n v="1"/>
    <n v="0.91304347826086951"/>
  </r>
  <r>
    <s v="R20"/>
    <x v="404"/>
    <x v="0"/>
    <x v="0"/>
    <n v="6"/>
    <s v="D"/>
    <n v="3"/>
    <x v="3"/>
    <n v="1"/>
    <n v="0.78260869565217395"/>
  </r>
  <r>
    <s v="R20"/>
    <x v="404"/>
    <x v="22"/>
    <x v="7"/>
    <n v="10"/>
    <s v="A+"/>
    <n v="3"/>
    <x v="3"/>
    <n v="1"/>
    <n v="1.3043478260869565"/>
  </r>
  <r>
    <s v="R20"/>
    <x v="404"/>
    <x v="23"/>
    <x v="21"/>
    <n v="0"/>
    <s v="F"/>
    <n v="0"/>
    <x v="3"/>
    <n v="0"/>
    <n v="0"/>
  </r>
  <r>
    <s v="R20"/>
    <x v="404"/>
    <x v="24"/>
    <x v="22"/>
    <n v="0"/>
    <s v="F"/>
    <n v="0"/>
    <x v="3"/>
    <n v="0"/>
    <n v="0"/>
  </r>
  <r>
    <s v="R20"/>
    <x v="404"/>
    <x v="25"/>
    <x v="23"/>
    <n v="7"/>
    <s v="C"/>
    <n v="3"/>
    <x v="3"/>
    <n v="1"/>
    <n v="0.91304347826086951"/>
  </r>
  <r>
    <s v="R20"/>
    <x v="404"/>
    <x v="26"/>
    <x v="24"/>
    <n v="10"/>
    <s v="A+"/>
    <n v="2"/>
    <x v="3"/>
    <n v="1"/>
    <n v="0.86956521739130432"/>
  </r>
  <r>
    <s v="R20"/>
    <x v="404"/>
    <x v="27"/>
    <x v="25"/>
    <n v="5"/>
    <s v="E"/>
    <n v="3"/>
    <x v="3"/>
    <n v="1"/>
    <n v="0.65217391304347827"/>
  </r>
  <r>
    <s v="R20"/>
    <x v="404"/>
    <x v="28"/>
    <x v="26"/>
    <n v="0"/>
    <s v="F"/>
    <n v="0"/>
    <x v="3"/>
    <n v="0"/>
    <n v="0"/>
  </r>
  <r>
    <s v="R20"/>
    <x v="405"/>
    <x v="0"/>
    <x v="0"/>
    <n v="6"/>
    <s v="D"/>
    <n v="3"/>
    <x v="3"/>
    <n v="1"/>
    <n v="0.78260869565217395"/>
  </r>
  <r>
    <s v="R20"/>
    <x v="405"/>
    <x v="22"/>
    <x v="7"/>
    <n v="10"/>
    <s v="A+"/>
    <n v="3"/>
    <x v="3"/>
    <n v="1"/>
    <n v="1.3043478260869565"/>
  </r>
  <r>
    <s v="R20"/>
    <x v="405"/>
    <x v="23"/>
    <x v="21"/>
    <n v="6"/>
    <s v="D"/>
    <n v="3"/>
    <x v="3"/>
    <n v="1"/>
    <n v="0.78260869565217395"/>
  </r>
  <r>
    <s v="R20"/>
    <x v="405"/>
    <x v="24"/>
    <x v="22"/>
    <n v="6"/>
    <s v="D"/>
    <n v="3"/>
    <x v="3"/>
    <n v="1"/>
    <n v="0.78260869565217395"/>
  </r>
  <r>
    <s v="R20"/>
    <x v="405"/>
    <x v="25"/>
    <x v="23"/>
    <n v="5"/>
    <s v="E"/>
    <n v="3"/>
    <x v="3"/>
    <n v="1"/>
    <n v="0.65217391304347827"/>
  </r>
  <r>
    <s v="R20"/>
    <x v="405"/>
    <x v="26"/>
    <x v="24"/>
    <n v="10"/>
    <s v="A+"/>
    <n v="2"/>
    <x v="3"/>
    <n v="1"/>
    <n v="0.86956521739130432"/>
  </r>
  <r>
    <s v="R20"/>
    <x v="405"/>
    <x v="27"/>
    <x v="25"/>
    <n v="5"/>
    <s v="E"/>
    <n v="3"/>
    <x v="3"/>
    <n v="1"/>
    <n v="0.65217391304347827"/>
  </r>
  <r>
    <s v="R20"/>
    <x v="405"/>
    <x v="28"/>
    <x v="26"/>
    <n v="0"/>
    <s v="F"/>
    <n v="0"/>
    <x v="3"/>
    <n v="0"/>
    <n v="0"/>
  </r>
  <r>
    <s v="R20"/>
    <x v="406"/>
    <x v="0"/>
    <x v="0"/>
    <n v="8"/>
    <s v="B"/>
    <n v="3"/>
    <x v="3"/>
    <n v="1"/>
    <n v="1.0434782608695652"/>
  </r>
  <r>
    <s v="R20"/>
    <x v="406"/>
    <x v="22"/>
    <x v="7"/>
    <n v="10"/>
    <s v="A+"/>
    <n v="3"/>
    <x v="3"/>
    <n v="1"/>
    <n v="1.3043478260869565"/>
  </r>
  <r>
    <s v="R20"/>
    <x v="406"/>
    <x v="23"/>
    <x v="21"/>
    <n v="7"/>
    <s v="C"/>
    <n v="3"/>
    <x v="3"/>
    <n v="1"/>
    <n v="0.91304347826086951"/>
  </r>
  <r>
    <s v="R20"/>
    <x v="406"/>
    <x v="24"/>
    <x v="22"/>
    <n v="6"/>
    <s v="D"/>
    <n v="3"/>
    <x v="3"/>
    <n v="1"/>
    <n v="0.78260869565217395"/>
  </r>
  <r>
    <s v="R20"/>
    <x v="406"/>
    <x v="25"/>
    <x v="23"/>
    <n v="7"/>
    <s v="C"/>
    <n v="3"/>
    <x v="3"/>
    <n v="1"/>
    <n v="0.91304347826086951"/>
  </r>
  <r>
    <s v="R20"/>
    <x v="406"/>
    <x v="26"/>
    <x v="24"/>
    <n v="10"/>
    <s v="A+"/>
    <n v="2"/>
    <x v="3"/>
    <n v="1"/>
    <n v="0.86956521739130432"/>
  </r>
  <r>
    <s v="R20"/>
    <x v="406"/>
    <x v="27"/>
    <x v="25"/>
    <n v="7"/>
    <s v="C"/>
    <n v="3"/>
    <x v="3"/>
    <n v="1"/>
    <n v="0.91304347826086951"/>
  </r>
  <r>
    <s v="R20"/>
    <x v="406"/>
    <x v="28"/>
    <x v="26"/>
    <n v="8"/>
    <s v="B"/>
    <n v="3"/>
    <x v="3"/>
    <n v="1"/>
    <n v="1.0434782608695652"/>
  </r>
  <r>
    <s v="R20"/>
    <x v="407"/>
    <x v="0"/>
    <x v="0"/>
    <n v="7"/>
    <s v="C"/>
    <n v="3"/>
    <x v="3"/>
    <n v="1"/>
    <n v="0.91304347826086951"/>
  </r>
  <r>
    <s v="R20"/>
    <x v="407"/>
    <x v="22"/>
    <x v="7"/>
    <n v="10"/>
    <s v="A+"/>
    <n v="3"/>
    <x v="3"/>
    <n v="1"/>
    <n v="1.3043478260869565"/>
  </r>
  <r>
    <s v="R20"/>
    <x v="407"/>
    <x v="23"/>
    <x v="21"/>
    <n v="6"/>
    <s v="D"/>
    <n v="3"/>
    <x v="3"/>
    <n v="1"/>
    <n v="0.78260869565217395"/>
  </r>
  <r>
    <s v="R20"/>
    <x v="407"/>
    <x v="24"/>
    <x v="22"/>
    <n v="7"/>
    <s v="C"/>
    <n v="3"/>
    <x v="3"/>
    <n v="1"/>
    <n v="0.91304347826086951"/>
  </r>
  <r>
    <s v="R20"/>
    <x v="407"/>
    <x v="25"/>
    <x v="23"/>
    <n v="7"/>
    <s v="C"/>
    <n v="3"/>
    <x v="3"/>
    <n v="1"/>
    <n v="0.91304347826086951"/>
  </r>
  <r>
    <s v="R20"/>
    <x v="407"/>
    <x v="26"/>
    <x v="24"/>
    <n v="10"/>
    <s v="A+"/>
    <n v="2"/>
    <x v="3"/>
    <n v="1"/>
    <n v="0.86956521739130432"/>
  </r>
  <r>
    <s v="R20"/>
    <x v="407"/>
    <x v="27"/>
    <x v="25"/>
    <n v="6"/>
    <s v="D"/>
    <n v="3"/>
    <x v="3"/>
    <n v="1"/>
    <n v="0.78260869565217395"/>
  </r>
  <r>
    <s v="R20"/>
    <x v="407"/>
    <x v="28"/>
    <x v="26"/>
    <n v="7"/>
    <s v="C"/>
    <n v="3"/>
    <x v="3"/>
    <n v="1"/>
    <n v="0.91304347826086951"/>
  </r>
  <r>
    <s v="R20"/>
    <x v="408"/>
    <x v="0"/>
    <x v="0"/>
    <n v="7"/>
    <s v="C"/>
    <n v="3"/>
    <x v="3"/>
    <n v="1"/>
    <n v="0.91304347826086951"/>
  </r>
  <r>
    <s v="R20"/>
    <x v="408"/>
    <x v="22"/>
    <x v="7"/>
    <n v="10"/>
    <s v="A+"/>
    <n v="3"/>
    <x v="3"/>
    <n v="1"/>
    <n v="1.3043478260869565"/>
  </r>
  <r>
    <s v="R20"/>
    <x v="408"/>
    <x v="23"/>
    <x v="21"/>
    <n v="7"/>
    <s v="C"/>
    <n v="3"/>
    <x v="3"/>
    <n v="1"/>
    <n v="0.91304347826086951"/>
  </r>
  <r>
    <s v="R20"/>
    <x v="408"/>
    <x v="24"/>
    <x v="22"/>
    <n v="6"/>
    <s v="D"/>
    <n v="3"/>
    <x v="3"/>
    <n v="1"/>
    <n v="0.78260869565217395"/>
  </r>
  <r>
    <s v="R20"/>
    <x v="408"/>
    <x v="25"/>
    <x v="23"/>
    <n v="8"/>
    <s v="B"/>
    <n v="3"/>
    <x v="3"/>
    <n v="1"/>
    <n v="1.0434782608695652"/>
  </r>
  <r>
    <s v="R20"/>
    <x v="408"/>
    <x v="26"/>
    <x v="24"/>
    <n v="10"/>
    <s v="A+"/>
    <n v="2"/>
    <x v="3"/>
    <n v="1"/>
    <n v="0.86956521739130432"/>
  </r>
  <r>
    <s v="R20"/>
    <x v="408"/>
    <x v="27"/>
    <x v="25"/>
    <n v="8"/>
    <s v="B"/>
    <n v="3"/>
    <x v="3"/>
    <n v="1"/>
    <n v="1.0434782608695652"/>
  </r>
  <r>
    <s v="R20"/>
    <x v="408"/>
    <x v="28"/>
    <x v="26"/>
    <n v="7"/>
    <s v="C"/>
    <n v="3"/>
    <x v="3"/>
    <n v="1"/>
    <n v="0.91304347826086951"/>
  </r>
  <r>
    <s v="R20"/>
    <x v="409"/>
    <x v="0"/>
    <x v="0"/>
    <n v="6"/>
    <s v="D"/>
    <n v="3"/>
    <x v="3"/>
    <n v="1"/>
    <n v="0.78260869565217395"/>
  </r>
  <r>
    <s v="R20"/>
    <x v="409"/>
    <x v="22"/>
    <x v="7"/>
    <n v="10"/>
    <s v="A+"/>
    <n v="3"/>
    <x v="3"/>
    <n v="1"/>
    <n v="1.3043478260869565"/>
  </r>
  <r>
    <s v="R20"/>
    <x v="409"/>
    <x v="23"/>
    <x v="21"/>
    <n v="6"/>
    <s v="D"/>
    <n v="3"/>
    <x v="3"/>
    <n v="1"/>
    <n v="0.78260869565217395"/>
  </r>
  <r>
    <s v="R20"/>
    <x v="409"/>
    <x v="24"/>
    <x v="22"/>
    <n v="8"/>
    <s v="B"/>
    <n v="3"/>
    <x v="3"/>
    <n v="1"/>
    <n v="1.0434782608695652"/>
  </r>
  <r>
    <s v="R20"/>
    <x v="409"/>
    <x v="25"/>
    <x v="23"/>
    <n v="6"/>
    <s v="D"/>
    <n v="3"/>
    <x v="3"/>
    <n v="1"/>
    <n v="0.78260869565217395"/>
  </r>
  <r>
    <s v="R20"/>
    <x v="409"/>
    <x v="26"/>
    <x v="24"/>
    <n v="10"/>
    <s v="A+"/>
    <n v="2"/>
    <x v="3"/>
    <n v="1"/>
    <n v="0.86956521739130432"/>
  </r>
  <r>
    <s v="R20"/>
    <x v="409"/>
    <x v="27"/>
    <x v="25"/>
    <n v="6"/>
    <s v="D"/>
    <n v="3"/>
    <x v="3"/>
    <n v="1"/>
    <n v="0.78260869565217395"/>
  </r>
  <r>
    <s v="R20"/>
    <x v="409"/>
    <x v="28"/>
    <x v="26"/>
    <n v="6"/>
    <s v="D"/>
    <n v="3"/>
    <x v="3"/>
    <n v="1"/>
    <n v="0.78260869565217395"/>
  </r>
  <r>
    <s v="R20"/>
    <x v="410"/>
    <x v="0"/>
    <x v="0"/>
    <n v="6"/>
    <s v="D"/>
    <n v="3"/>
    <x v="4"/>
    <n v="1"/>
    <n v="0.78260869565217395"/>
  </r>
  <r>
    <s v="R20"/>
    <x v="410"/>
    <x v="29"/>
    <x v="27"/>
    <n v="7"/>
    <s v="C"/>
    <n v="3"/>
    <x v="4"/>
    <n v="1"/>
    <n v="0.91304347826086951"/>
  </r>
  <r>
    <s v="R20"/>
    <x v="410"/>
    <x v="30"/>
    <x v="28"/>
    <n v="6"/>
    <s v="D"/>
    <n v="3"/>
    <x v="4"/>
    <n v="1"/>
    <n v="0.78260869565217395"/>
  </r>
  <r>
    <s v="R20"/>
    <x v="410"/>
    <x v="31"/>
    <x v="29"/>
    <n v="10"/>
    <s v="A+"/>
    <n v="2"/>
    <x v="4"/>
    <n v="1"/>
    <n v="0.86956521739130432"/>
  </r>
  <r>
    <s v="R20"/>
    <x v="410"/>
    <x v="32"/>
    <x v="7"/>
    <n v="10"/>
    <s v="A+"/>
    <n v="3"/>
    <x v="4"/>
    <n v="1"/>
    <n v="1.3043478260869565"/>
  </r>
  <r>
    <s v="R20"/>
    <x v="410"/>
    <x v="33"/>
    <x v="30"/>
    <n v="5"/>
    <s v="E"/>
    <n v="3"/>
    <x v="4"/>
    <n v="1"/>
    <n v="0.65217391304347827"/>
  </r>
  <r>
    <s v="R20"/>
    <x v="410"/>
    <x v="34"/>
    <x v="31"/>
    <n v="7"/>
    <s v="C"/>
    <n v="3"/>
    <x v="4"/>
    <n v="1"/>
    <n v="0.91304347826086951"/>
  </r>
  <r>
    <s v="R20"/>
    <x v="410"/>
    <x v="35"/>
    <x v="32"/>
    <n v="7"/>
    <s v="C"/>
    <n v="3"/>
    <x v="4"/>
    <n v="1"/>
    <n v="0.91304347826086951"/>
  </r>
  <r>
    <s v="R20"/>
    <x v="411"/>
    <x v="0"/>
    <x v="0"/>
    <n v="7"/>
    <s v="C"/>
    <n v="3"/>
    <x v="4"/>
    <n v="1"/>
    <n v="0.91304347826086951"/>
  </r>
  <r>
    <s v="R20"/>
    <x v="411"/>
    <x v="29"/>
    <x v="27"/>
    <n v="8"/>
    <s v="B"/>
    <n v="3"/>
    <x v="4"/>
    <n v="1"/>
    <n v="1.0434782608695652"/>
  </r>
  <r>
    <s v="R20"/>
    <x v="411"/>
    <x v="30"/>
    <x v="28"/>
    <n v="6"/>
    <s v="D"/>
    <n v="3"/>
    <x v="4"/>
    <n v="1"/>
    <n v="0.78260869565217395"/>
  </r>
  <r>
    <s v="R20"/>
    <x v="411"/>
    <x v="31"/>
    <x v="29"/>
    <n v="10"/>
    <s v="A+"/>
    <n v="2"/>
    <x v="4"/>
    <n v="1"/>
    <n v="0.86956521739130432"/>
  </r>
  <r>
    <s v="R20"/>
    <x v="411"/>
    <x v="32"/>
    <x v="7"/>
    <n v="10"/>
    <s v="A+"/>
    <n v="3"/>
    <x v="4"/>
    <n v="1"/>
    <n v="1.3043478260869565"/>
  </r>
  <r>
    <s v="R20"/>
    <x v="411"/>
    <x v="33"/>
    <x v="30"/>
    <n v="5"/>
    <s v="E"/>
    <n v="3"/>
    <x v="4"/>
    <n v="1"/>
    <n v="0.65217391304347827"/>
  </r>
  <r>
    <s v="R20"/>
    <x v="411"/>
    <x v="34"/>
    <x v="31"/>
    <n v="5"/>
    <s v="E"/>
    <n v="3"/>
    <x v="4"/>
    <n v="1"/>
    <n v="0.65217391304347827"/>
  </r>
  <r>
    <s v="R20"/>
    <x v="411"/>
    <x v="35"/>
    <x v="32"/>
    <n v="6"/>
    <s v="D"/>
    <n v="3"/>
    <x v="4"/>
    <n v="1"/>
    <n v="0.78260869565217395"/>
  </r>
  <r>
    <s v="R20"/>
    <x v="412"/>
    <x v="0"/>
    <x v="0"/>
    <n v="7"/>
    <s v="C"/>
    <n v="3"/>
    <x v="4"/>
    <n v="1"/>
    <n v="0.91304347826086951"/>
  </r>
  <r>
    <s v="R20"/>
    <x v="412"/>
    <x v="29"/>
    <x v="27"/>
    <n v="8"/>
    <s v="B"/>
    <n v="3"/>
    <x v="4"/>
    <n v="1"/>
    <n v="1.0434782608695652"/>
  </r>
  <r>
    <s v="R20"/>
    <x v="412"/>
    <x v="30"/>
    <x v="28"/>
    <n v="7"/>
    <s v="C"/>
    <n v="3"/>
    <x v="4"/>
    <n v="1"/>
    <n v="0.91304347826086951"/>
  </r>
  <r>
    <s v="R20"/>
    <x v="412"/>
    <x v="31"/>
    <x v="29"/>
    <n v="10"/>
    <s v="A+"/>
    <n v="2"/>
    <x v="4"/>
    <n v="1"/>
    <n v="0.86956521739130432"/>
  </r>
  <r>
    <s v="R20"/>
    <x v="412"/>
    <x v="32"/>
    <x v="7"/>
    <n v="10"/>
    <s v="A+"/>
    <n v="3"/>
    <x v="4"/>
    <n v="1"/>
    <n v="1.3043478260869565"/>
  </r>
  <r>
    <s v="R20"/>
    <x v="412"/>
    <x v="33"/>
    <x v="30"/>
    <n v="7"/>
    <s v="C"/>
    <n v="3"/>
    <x v="4"/>
    <n v="1"/>
    <n v="0.91304347826086951"/>
  </r>
  <r>
    <s v="R20"/>
    <x v="412"/>
    <x v="34"/>
    <x v="31"/>
    <n v="9"/>
    <s v="A"/>
    <n v="3"/>
    <x v="4"/>
    <n v="1"/>
    <n v="1.173913043478261"/>
  </r>
  <r>
    <s v="R20"/>
    <x v="412"/>
    <x v="35"/>
    <x v="32"/>
    <n v="7"/>
    <s v="C"/>
    <n v="3"/>
    <x v="4"/>
    <n v="1"/>
    <n v="0.91304347826086951"/>
  </r>
  <r>
    <s v="R20"/>
    <x v="413"/>
    <x v="0"/>
    <x v="0"/>
    <n v="7"/>
    <s v="C"/>
    <n v="3"/>
    <x v="4"/>
    <n v="1"/>
    <n v="0.91304347826086951"/>
  </r>
  <r>
    <s v="R20"/>
    <x v="413"/>
    <x v="29"/>
    <x v="27"/>
    <n v="7"/>
    <s v="C"/>
    <n v="3"/>
    <x v="4"/>
    <n v="1"/>
    <n v="0.91304347826086951"/>
  </r>
  <r>
    <s v="R20"/>
    <x v="413"/>
    <x v="30"/>
    <x v="28"/>
    <n v="7"/>
    <s v="C"/>
    <n v="3"/>
    <x v="4"/>
    <n v="1"/>
    <n v="0.91304347826086951"/>
  </r>
  <r>
    <s v="R20"/>
    <x v="413"/>
    <x v="31"/>
    <x v="29"/>
    <n v="10"/>
    <s v="A+"/>
    <n v="2"/>
    <x v="4"/>
    <n v="1"/>
    <n v="0.86956521739130432"/>
  </r>
  <r>
    <s v="R20"/>
    <x v="413"/>
    <x v="32"/>
    <x v="7"/>
    <n v="10"/>
    <s v="A+"/>
    <n v="3"/>
    <x v="4"/>
    <n v="1"/>
    <n v="1.3043478260869565"/>
  </r>
  <r>
    <s v="R20"/>
    <x v="413"/>
    <x v="33"/>
    <x v="30"/>
    <n v="6"/>
    <s v="D"/>
    <n v="3"/>
    <x v="4"/>
    <n v="1"/>
    <n v="0.78260869565217395"/>
  </r>
  <r>
    <s v="R20"/>
    <x v="413"/>
    <x v="34"/>
    <x v="31"/>
    <n v="7"/>
    <s v="C"/>
    <n v="3"/>
    <x v="4"/>
    <n v="1"/>
    <n v="0.91304347826086951"/>
  </r>
  <r>
    <s v="R20"/>
    <x v="413"/>
    <x v="35"/>
    <x v="32"/>
    <n v="8"/>
    <s v="B"/>
    <n v="3"/>
    <x v="4"/>
    <n v="1"/>
    <n v="1.0434782608695652"/>
  </r>
  <r>
    <s v="R20"/>
    <x v="414"/>
    <x v="0"/>
    <x v="0"/>
    <n v="8"/>
    <s v="B"/>
    <n v="3"/>
    <x v="4"/>
    <n v="1"/>
    <n v="1.0434782608695652"/>
  </r>
  <r>
    <s v="R20"/>
    <x v="414"/>
    <x v="29"/>
    <x v="27"/>
    <n v="8"/>
    <s v="B"/>
    <n v="3"/>
    <x v="4"/>
    <n v="1"/>
    <n v="1.0434782608695652"/>
  </r>
  <r>
    <s v="R20"/>
    <x v="414"/>
    <x v="30"/>
    <x v="28"/>
    <n v="8"/>
    <s v="B"/>
    <n v="3"/>
    <x v="4"/>
    <n v="1"/>
    <n v="1.0434782608695652"/>
  </r>
  <r>
    <s v="R20"/>
    <x v="414"/>
    <x v="31"/>
    <x v="29"/>
    <n v="10"/>
    <s v="A+"/>
    <n v="2"/>
    <x v="4"/>
    <n v="1"/>
    <n v="0.86956521739130432"/>
  </r>
  <r>
    <s v="R20"/>
    <x v="414"/>
    <x v="32"/>
    <x v="7"/>
    <n v="10"/>
    <s v="A+"/>
    <n v="3"/>
    <x v="4"/>
    <n v="1"/>
    <n v="1.3043478260869565"/>
  </r>
  <r>
    <s v="R20"/>
    <x v="414"/>
    <x v="33"/>
    <x v="30"/>
    <n v="6"/>
    <s v="D"/>
    <n v="3"/>
    <x v="4"/>
    <n v="1"/>
    <n v="0.78260869565217395"/>
  </r>
  <r>
    <s v="R20"/>
    <x v="414"/>
    <x v="34"/>
    <x v="31"/>
    <n v="7"/>
    <s v="C"/>
    <n v="3"/>
    <x v="4"/>
    <n v="1"/>
    <n v="0.91304347826086951"/>
  </r>
  <r>
    <s v="R20"/>
    <x v="414"/>
    <x v="35"/>
    <x v="32"/>
    <n v="6"/>
    <s v="D"/>
    <n v="3"/>
    <x v="4"/>
    <n v="1"/>
    <n v="0.78260869565217395"/>
  </r>
  <r>
    <s v="R20"/>
    <x v="415"/>
    <x v="0"/>
    <x v="0"/>
    <n v="7"/>
    <s v="C"/>
    <n v="3"/>
    <x v="4"/>
    <n v="1"/>
    <n v="0.91304347826086951"/>
  </r>
  <r>
    <s v="R20"/>
    <x v="415"/>
    <x v="29"/>
    <x v="27"/>
    <n v="8"/>
    <s v="B"/>
    <n v="3"/>
    <x v="4"/>
    <n v="1"/>
    <n v="1.0434782608695652"/>
  </r>
  <r>
    <s v="R20"/>
    <x v="415"/>
    <x v="30"/>
    <x v="28"/>
    <n v="5"/>
    <s v="E"/>
    <n v="3"/>
    <x v="4"/>
    <n v="1"/>
    <n v="0.65217391304347827"/>
  </r>
  <r>
    <s v="R20"/>
    <x v="415"/>
    <x v="31"/>
    <x v="29"/>
    <n v="10"/>
    <s v="A+"/>
    <n v="2"/>
    <x v="4"/>
    <n v="1"/>
    <n v="0.86956521739130432"/>
  </r>
  <r>
    <s v="R20"/>
    <x v="415"/>
    <x v="32"/>
    <x v="7"/>
    <n v="10"/>
    <s v="A+"/>
    <n v="3"/>
    <x v="4"/>
    <n v="1"/>
    <n v="1.3043478260869565"/>
  </r>
  <r>
    <s v="R20"/>
    <x v="415"/>
    <x v="33"/>
    <x v="30"/>
    <n v="6"/>
    <s v="D"/>
    <n v="3"/>
    <x v="4"/>
    <n v="1"/>
    <n v="0.78260869565217395"/>
  </r>
  <r>
    <s v="R20"/>
    <x v="415"/>
    <x v="34"/>
    <x v="31"/>
    <n v="6"/>
    <s v="D"/>
    <n v="3"/>
    <x v="4"/>
    <n v="1"/>
    <n v="0.78260869565217395"/>
  </r>
  <r>
    <s v="R20"/>
    <x v="415"/>
    <x v="35"/>
    <x v="32"/>
    <n v="7"/>
    <s v="C"/>
    <n v="3"/>
    <x v="4"/>
    <n v="1"/>
    <n v="0.91304347826086951"/>
  </r>
  <r>
    <s v="R20"/>
    <x v="416"/>
    <x v="0"/>
    <x v="0"/>
    <n v="7"/>
    <s v="C"/>
    <n v="3"/>
    <x v="4"/>
    <n v="1"/>
    <n v="0.91304347826086951"/>
  </r>
  <r>
    <s v="R20"/>
    <x v="416"/>
    <x v="29"/>
    <x v="27"/>
    <n v="7"/>
    <s v="C"/>
    <n v="3"/>
    <x v="4"/>
    <n v="1"/>
    <n v="0.91304347826086951"/>
  </r>
  <r>
    <s v="R20"/>
    <x v="416"/>
    <x v="30"/>
    <x v="28"/>
    <n v="6"/>
    <s v="D"/>
    <n v="3"/>
    <x v="4"/>
    <n v="1"/>
    <n v="0.78260869565217395"/>
  </r>
  <r>
    <s v="R20"/>
    <x v="416"/>
    <x v="31"/>
    <x v="29"/>
    <n v="10"/>
    <s v="A+"/>
    <n v="2"/>
    <x v="4"/>
    <n v="1"/>
    <n v="0.86956521739130432"/>
  </r>
  <r>
    <s v="R20"/>
    <x v="416"/>
    <x v="32"/>
    <x v="7"/>
    <n v="10"/>
    <s v="A+"/>
    <n v="3"/>
    <x v="4"/>
    <n v="1"/>
    <n v="1.3043478260869565"/>
  </r>
  <r>
    <s v="R20"/>
    <x v="416"/>
    <x v="33"/>
    <x v="30"/>
    <n v="6"/>
    <s v="D"/>
    <n v="3"/>
    <x v="4"/>
    <n v="1"/>
    <n v="0.78260869565217395"/>
  </r>
  <r>
    <s v="R20"/>
    <x v="416"/>
    <x v="34"/>
    <x v="31"/>
    <n v="6"/>
    <s v="D"/>
    <n v="3"/>
    <x v="4"/>
    <n v="1"/>
    <n v="0.78260869565217395"/>
  </r>
  <r>
    <s v="R20"/>
    <x v="416"/>
    <x v="35"/>
    <x v="32"/>
    <n v="7"/>
    <s v="C"/>
    <n v="3"/>
    <x v="4"/>
    <n v="1"/>
    <n v="0.91304347826086951"/>
  </r>
  <r>
    <s v="R20"/>
    <x v="417"/>
    <x v="0"/>
    <x v="0"/>
    <n v="6"/>
    <s v="D"/>
    <n v="3"/>
    <x v="4"/>
    <n v="1"/>
    <n v="0.78260869565217395"/>
  </r>
  <r>
    <s v="R20"/>
    <x v="417"/>
    <x v="29"/>
    <x v="27"/>
    <n v="7"/>
    <s v="C"/>
    <n v="3"/>
    <x v="4"/>
    <n v="1"/>
    <n v="0.91304347826086951"/>
  </r>
  <r>
    <s v="R20"/>
    <x v="417"/>
    <x v="30"/>
    <x v="28"/>
    <n v="6"/>
    <s v="D"/>
    <n v="3"/>
    <x v="4"/>
    <n v="1"/>
    <n v="0.78260869565217395"/>
  </r>
  <r>
    <s v="R20"/>
    <x v="417"/>
    <x v="31"/>
    <x v="29"/>
    <n v="10"/>
    <s v="A+"/>
    <n v="2"/>
    <x v="4"/>
    <n v="1"/>
    <n v="0.86956521739130432"/>
  </r>
  <r>
    <s v="R20"/>
    <x v="417"/>
    <x v="32"/>
    <x v="7"/>
    <n v="10"/>
    <s v="A+"/>
    <n v="3"/>
    <x v="4"/>
    <n v="1"/>
    <n v="1.3043478260869565"/>
  </r>
  <r>
    <s v="R20"/>
    <x v="417"/>
    <x v="33"/>
    <x v="30"/>
    <n v="5"/>
    <s v="E"/>
    <n v="3"/>
    <x v="4"/>
    <n v="1"/>
    <n v="0.65217391304347827"/>
  </r>
  <r>
    <s v="R20"/>
    <x v="417"/>
    <x v="34"/>
    <x v="31"/>
    <n v="6"/>
    <s v="D"/>
    <n v="3"/>
    <x v="4"/>
    <n v="1"/>
    <n v="0.78260869565217395"/>
  </r>
  <r>
    <s v="R20"/>
    <x v="417"/>
    <x v="35"/>
    <x v="32"/>
    <n v="7"/>
    <s v="C"/>
    <n v="3"/>
    <x v="4"/>
    <n v="1"/>
    <n v="0.91304347826086951"/>
  </r>
  <r>
    <s v="R20"/>
    <x v="418"/>
    <x v="0"/>
    <x v="0"/>
    <n v="7"/>
    <s v="C"/>
    <n v="3"/>
    <x v="4"/>
    <n v="1"/>
    <n v="0.91304347826086951"/>
  </r>
  <r>
    <s v="R20"/>
    <x v="418"/>
    <x v="29"/>
    <x v="27"/>
    <n v="7"/>
    <s v="C"/>
    <n v="3"/>
    <x v="4"/>
    <n v="1"/>
    <n v="0.91304347826086951"/>
  </r>
  <r>
    <s v="R20"/>
    <x v="418"/>
    <x v="30"/>
    <x v="28"/>
    <n v="7"/>
    <s v="C"/>
    <n v="3"/>
    <x v="4"/>
    <n v="1"/>
    <n v="0.91304347826086951"/>
  </r>
  <r>
    <s v="R20"/>
    <x v="418"/>
    <x v="31"/>
    <x v="29"/>
    <n v="10"/>
    <s v="A+"/>
    <n v="2"/>
    <x v="4"/>
    <n v="1"/>
    <n v="0.86956521739130432"/>
  </r>
  <r>
    <s v="R20"/>
    <x v="418"/>
    <x v="32"/>
    <x v="7"/>
    <n v="10"/>
    <s v="A+"/>
    <n v="3"/>
    <x v="4"/>
    <n v="1"/>
    <n v="1.3043478260869565"/>
  </r>
  <r>
    <s v="R20"/>
    <x v="418"/>
    <x v="33"/>
    <x v="30"/>
    <n v="6"/>
    <s v="D"/>
    <n v="3"/>
    <x v="4"/>
    <n v="1"/>
    <n v="0.78260869565217395"/>
  </r>
  <r>
    <s v="R20"/>
    <x v="418"/>
    <x v="34"/>
    <x v="31"/>
    <n v="6"/>
    <s v="D"/>
    <n v="3"/>
    <x v="4"/>
    <n v="1"/>
    <n v="0.78260869565217395"/>
  </r>
  <r>
    <s v="R20"/>
    <x v="418"/>
    <x v="35"/>
    <x v="32"/>
    <n v="6"/>
    <s v="D"/>
    <n v="3"/>
    <x v="4"/>
    <n v="1"/>
    <n v="0.78260869565217395"/>
  </r>
  <r>
    <s v="R20"/>
    <x v="419"/>
    <x v="0"/>
    <x v="0"/>
    <n v="6"/>
    <s v="D"/>
    <n v="3"/>
    <x v="4"/>
    <n v="1"/>
    <n v="0.78260869565217395"/>
  </r>
  <r>
    <s v="R20"/>
    <x v="419"/>
    <x v="29"/>
    <x v="27"/>
    <n v="6"/>
    <s v="D"/>
    <n v="3"/>
    <x v="4"/>
    <n v="1"/>
    <n v="0.78260869565217395"/>
  </r>
  <r>
    <s v="R20"/>
    <x v="419"/>
    <x v="30"/>
    <x v="28"/>
    <n v="0"/>
    <s v="F"/>
    <n v="0"/>
    <x v="4"/>
    <n v="0"/>
    <n v="0"/>
  </r>
  <r>
    <s v="R20"/>
    <x v="419"/>
    <x v="31"/>
    <x v="29"/>
    <n v="10"/>
    <s v="A+"/>
    <n v="2"/>
    <x v="4"/>
    <n v="1"/>
    <n v="0.86956521739130432"/>
  </r>
  <r>
    <s v="R20"/>
    <x v="419"/>
    <x v="32"/>
    <x v="7"/>
    <n v="10"/>
    <s v="A+"/>
    <n v="3"/>
    <x v="4"/>
    <n v="1"/>
    <n v="1.3043478260869565"/>
  </r>
  <r>
    <s v="R20"/>
    <x v="419"/>
    <x v="33"/>
    <x v="30"/>
    <n v="5"/>
    <s v="E"/>
    <n v="3"/>
    <x v="4"/>
    <n v="1"/>
    <n v="0.65217391304347827"/>
  </r>
  <r>
    <s v="R20"/>
    <x v="419"/>
    <x v="34"/>
    <x v="31"/>
    <n v="0"/>
    <s v="F"/>
    <n v="0"/>
    <x v="4"/>
    <n v="0"/>
    <n v="0"/>
  </r>
  <r>
    <s v="R20"/>
    <x v="419"/>
    <x v="35"/>
    <x v="32"/>
    <n v="0"/>
    <s v="F"/>
    <n v="0"/>
    <x v="4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3364" firstHeaderRow="1" firstDataRow="1" firstDataCol="4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14">
        <item x="0"/>
        <item m="1" x="138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96"/>
        <item m="1" x="232"/>
        <item m="1" x="128"/>
        <item m="1" x="138"/>
        <item m="1" x="152"/>
        <item m="1" x="170"/>
        <item m="1" x="186"/>
        <item m="1" x="214"/>
        <item m="1" x="148"/>
        <item m="1" x="165"/>
        <item m="1" x="182"/>
        <item m="1" x="196"/>
        <item m="1" x="210"/>
        <item m="1" x="237"/>
        <item m="1" x="145"/>
        <item m="1" x="206"/>
        <item m="1" x="247"/>
        <item m="1" x="258"/>
        <item m="1" x="141"/>
        <item m="1" x="155"/>
        <item m="1" x="175"/>
        <item m="1" x="191"/>
        <item m="1" x="243"/>
        <item m="1" x="253"/>
        <item m="1" x="264"/>
        <item m="1" x="171"/>
        <item m="1" x="166"/>
        <item m="1" x="197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208"/>
        <item m="1" x="154"/>
        <item m="1" x="113"/>
        <item m="1" x="87"/>
        <item m="1" x="256"/>
        <item m="1" x="213"/>
        <item m="1" x="158"/>
        <item m="1" x="116"/>
        <item m="1" x="88"/>
        <item m="1" x="120"/>
        <item m="1" x="124"/>
        <item m="1" x="222"/>
        <item m="1" x="173"/>
        <item m="1" x="125"/>
        <item m="1" x="94"/>
        <item m="1" x="266"/>
        <item m="1" x="226"/>
        <item m="1" x="177"/>
        <item m="1" x="127"/>
        <item m="1" x="131"/>
        <item m="1" x="235"/>
        <item m="1" x="189"/>
        <item m="1" x="135"/>
        <item m="1" x="101"/>
        <item m="1" x="77"/>
        <item m="1" x="239"/>
        <item m="1" x="193"/>
        <item m="1" x="137"/>
        <item m="1" x="107"/>
        <item m="1" x="109"/>
        <item m="1" x="250"/>
        <item m="1" x="202"/>
        <item m="1" x="147"/>
        <item m="1" x="110"/>
        <item m="1" x="85"/>
        <item m="1" x="252"/>
        <item m="1" x="204"/>
        <item m="1" x="151"/>
        <item m="1" x="159"/>
        <item m="1" x="262"/>
        <item m="1" x="174"/>
        <item m="1" x="259"/>
        <item m="1" x="215"/>
        <item m="1" x="161"/>
        <item m="1" x="117"/>
        <item m="1" x="89"/>
        <item m="1" x="218"/>
        <item m="1" x="169"/>
        <item m="1" x="121"/>
        <item m="1" x="178"/>
        <item m="1" x="95"/>
        <item m="1" x="184"/>
        <item m="1" x="230"/>
        <item m="1" x="185"/>
        <item m="1" x="132"/>
        <item m="1" x="260"/>
        <item m="1" x="216"/>
        <item m="1" x="162"/>
        <item m="1" x="118"/>
        <item m="1" x="90"/>
        <item m="1" x="227"/>
        <item m="1" x="24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218">
        <item m="1" x="144"/>
        <item m="1" x="160"/>
        <item m="1" x="77"/>
        <item m="1" x="183"/>
        <item m="1" x="111"/>
        <item m="1" x="163"/>
        <item m="1" x="128"/>
        <item m="1" x="131"/>
        <item m="1" x="175"/>
        <item m="1" x="154"/>
        <item m="1" x="139"/>
        <item m="1" x="156"/>
        <item m="1" x="191"/>
        <item m="1" x="117"/>
        <item m="1" x="100"/>
        <item m="1" x="71"/>
        <item x="28"/>
        <item m="1" x="79"/>
        <item m="1" x="84"/>
        <item m="1" x="164"/>
        <item m="1" x="185"/>
        <item m="1" x="122"/>
        <item m="1" x="107"/>
        <item m="1" x="98"/>
        <item m="1" x="141"/>
        <item m="1" x="214"/>
        <item m="1" x="47"/>
        <item m="1" x="167"/>
        <item m="1" x="94"/>
        <item m="1" x="72"/>
        <item m="1" x="202"/>
        <item m="1" x="88"/>
        <item m="1" x="194"/>
        <item m="1" x="170"/>
        <item m="1" x="138"/>
        <item m="1" x="199"/>
        <item m="1" x="186"/>
        <item m="1" x="215"/>
        <item m="1" x="195"/>
        <item m="1" x="55"/>
        <item m="1" x="57"/>
        <item m="1" x="73"/>
        <item m="1" x="153"/>
        <item m="1" x="97"/>
        <item m="1" x="146"/>
        <item m="1" x="207"/>
        <item m="1" x="85"/>
        <item m="1" x="142"/>
        <item m="1" x="169"/>
        <item m="1" x="134"/>
        <item m="1" x="213"/>
        <item m="1" x="116"/>
        <item m="1" x="143"/>
        <item m="1" x="204"/>
        <item m="1" x="95"/>
        <item m="1" x="126"/>
        <item m="1" x="189"/>
        <item m="1" x="113"/>
        <item m="1" x="205"/>
        <item m="1" x="147"/>
        <item m="1" x="159"/>
        <item m="1" x="173"/>
        <item m="1" x="211"/>
        <item m="1" x="123"/>
        <item m="1" x="87"/>
        <item m="1" x="171"/>
        <item m="1" x="166"/>
        <item m="1" x="121"/>
        <item x="20"/>
        <item m="1" x="120"/>
        <item m="1" x="180"/>
        <item m="1" x="201"/>
        <item m="1" x="203"/>
        <item m="1" x="118"/>
        <item m="1" x="148"/>
        <item m="1" x="89"/>
        <item m="1" x="66"/>
        <item m="1" x="83"/>
        <item m="1" x="106"/>
        <item m="1" x="172"/>
        <item m="1" x="197"/>
        <item m="1" x="192"/>
        <item m="1" x="150"/>
        <item m="1" x="182"/>
        <item m="1" x="125"/>
        <item m="1" x="212"/>
        <item m="1" x="110"/>
        <item m="1" x="69"/>
        <item m="1" x="90"/>
        <item m="1" x="78"/>
        <item m="1" x="209"/>
        <item m="1" x="161"/>
        <item m="1" x="196"/>
        <item m="1" x="103"/>
        <item m="1" x="114"/>
        <item m="1" x="210"/>
        <item m="1" x="104"/>
        <item m="1" x="80"/>
        <item m="1" x="49"/>
        <item m="1" x="101"/>
        <item m="1" x="178"/>
        <item m="1" x="99"/>
        <item m="1" x="124"/>
        <item m="1" x="190"/>
        <item m="1" x="76"/>
        <item m="1" x="67"/>
        <item m="1" x="198"/>
        <item m="1" x="208"/>
        <item m="1" x="68"/>
        <item m="1" x="46"/>
        <item m="1" x="81"/>
        <item m="1" x="75"/>
        <item m="1" x="108"/>
        <item x="15"/>
        <item m="1" x="165"/>
        <item m="1" x="115"/>
        <item m="1" x="158"/>
        <item m="1" x="168"/>
        <item m="1" x="50"/>
        <item m="1" x="129"/>
        <item m="1" x="135"/>
        <item m="1" x="102"/>
        <item m="1" x="74"/>
        <item m="1" x="86"/>
        <item m="1" x="132"/>
        <item m="1" x="92"/>
        <item m="1" x="93"/>
        <item x="14"/>
        <item m="1" x="137"/>
        <item m="1" x="82"/>
        <item m="1" x="70"/>
        <item m="1" x="127"/>
        <item m="1" x="187"/>
        <item m="1" x="184"/>
        <item m="1" x="152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m="1" x="7"/>
        <item x="1"/>
        <item x="4"/>
        <item x="0"/>
        <item x="3"/>
        <item x="6"/>
        <item x="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7"/>
    <field x="1"/>
    <field x="2"/>
    <field x="3"/>
  </rowFields>
  <rowItems count="3361">
    <i>
      <x v="1"/>
      <x v="2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4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5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6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7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8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9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10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12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13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14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15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890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891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892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893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894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 r="1">
      <x v="895"/>
      <x v="225"/>
      <x v="184"/>
    </i>
    <i r="2">
      <x v="233"/>
      <x v="192"/>
    </i>
    <i r="2">
      <x v="234"/>
      <x v="191"/>
    </i>
    <i r="2">
      <x v="235"/>
      <x v="193"/>
    </i>
    <i r="2">
      <x v="236"/>
      <x v="194"/>
    </i>
    <i r="2">
      <x v="237"/>
      <x v="195"/>
    </i>
    <i r="2">
      <x v="238"/>
      <x v="196"/>
    </i>
    <i r="2">
      <x v="239"/>
      <x v="197"/>
    </i>
    <i>
      <x v="2"/>
      <x v="17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7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7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7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7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7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7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7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7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8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19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0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1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2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3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4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5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6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7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71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27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4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48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49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50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52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53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54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55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56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 r="1">
      <x v="957"/>
      <x v="225"/>
      <x v="184"/>
    </i>
    <i r="2">
      <x v="254"/>
      <x v="208"/>
    </i>
    <i r="2">
      <x v="255"/>
      <x v="16"/>
    </i>
    <i r="2">
      <x v="256"/>
      <x v="209"/>
    </i>
    <i r="2">
      <x v="257"/>
      <x v="191"/>
    </i>
    <i r="2">
      <x v="258"/>
      <x v="210"/>
    </i>
    <i r="2">
      <x v="259"/>
      <x v="211"/>
    </i>
    <i r="2">
      <x v="260"/>
      <x v="212"/>
    </i>
    <i>
      <x v="3"/>
      <x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0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1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2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3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4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5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6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7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8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29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0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1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2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3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4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5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6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7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8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39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0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1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2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3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4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5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6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7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49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0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1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2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3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4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5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7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8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59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60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62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63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64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65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66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68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69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70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72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73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74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 r="1">
      <x v="375"/>
      <x v="225"/>
      <x v="184"/>
    </i>
    <i r="2">
      <x v="226"/>
      <x v="185"/>
    </i>
    <i r="2">
      <x v="227"/>
      <x v="186"/>
    </i>
    <i r="2">
      <x v="228"/>
      <x v="187"/>
    </i>
    <i r="2">
      <x v="229"/>
      <x v="188"/>
    </i>
    <i r="2">
      <x v="230"/>
      <x v="189"/>
    </i>
    <i r="2">
      <x v="231"/>
      <x v="190"/>
    </i>
    <i r="2">
      <x v="232"/>
      <x v="191"/>
    </i>
    <i>
      <x v="4"/>
      <x v="2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2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2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3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4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5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6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7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8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0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0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0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0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0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0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0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0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1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2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3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4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5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6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17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6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7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8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39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40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41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42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43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44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 r="1">
      <x v="945"/>
      <x v="225"/>
      <x v="184"/>
    </i>
    <i r="2">
      <x v="247"/>
      <x v="191"/>
    </i>
    <i r="2">
      <x v="248"/>
      <x v="202"/>
    </i>
    <i r="2">
      <x v="249"/>
      <x v="203"/>
    </i>
    <i r="2">
      <x v="250"/>
      <x v="204"/>
    </i>
    <i r="2">
      <x v="251"/>
      <x v="205"/>
    </i>
    <i r="2">
      <x v="252"/>
      <x v="206"/>
    </i>
    <i r="2">
      <x v="253"/>
      <x v="207"/>
    </i>
    <i>
      <x v="5"/>
      <x v="896"/>
      <x v="225"/>
      <x v="184"/>
    </i>
    <i r="2">
      <x v="252"/>
      <x v="206"/>
    </i>
    <i r="2">
      <x v="253"/>
      <x v="207"/>
    </i>
    <i r="2">
      <x v="265"/>
      <x v="213"/>
    </i>
    <i r="2">
      <x v="266"/>
      <x v="214"/>
    </i>
    <i r="2">
      <x v="267"/>
      <x v="215"/>
    </i>
    <i r="2">
      <x v="268"/>
      <x v="216"/>
    </i>
    <i r="2">
      <x v="269"/>
      <x v="191"/>
    </i>
    <i r="1">
      <x v="897"/>
      <x v="225"/>
      <x v="184"/>
    </i>
    <i r="2">
      <x v="252"/>
      <x v="206"/>
    </i>
    <i r="2">
      <x v="253"/>
      <x v="207"/>
    </i>
    <i r="2">
      <x v="265"/>
      <x v="213"/>
    </i>
    <i r="2">
      <x v="266"/>
      <x v="214"/>
    </i>
    <i r="2">
      <x v="267"/>
      <x v="215"/>
    </i>
    <i r="2">
      <x v="268"/>
      <x v="216"/>
    </i>
    <i r="2">
      <x v="269"/>
      <x v="191"/>
    </i>
    <i r="1">
      <x v="898"/>
      <x v="225"/>
      <x v="184"/>
    </i>
    <i r="2">
      <x v="252"/>
      <x v="206"/>
    </i>
    <i r="2">
      <x v="253"/>
      <x v="207"/>
    </i>
    <i r="2">
      <x v="265"/>
      <x v="213"/>
    </i>
    <i r="2">
      <x v="266"/>
      <x v="214"/>
    </i>
    <i r="2">
      <x v="267"/>
      <x v="215"/>
    </i>
    <i r="2">
      <x v="268"/>
      <x v="216"/>
    </i>
    <i r="2">
      <x v="269"/>
      <x v="191"/>
    </i>
    <i r="1">
      <x v="899"/>
      <x v="225"/>
      <x v="184"/>
    </i>
    <i r="2">
      <x v="252"/>
      <x v="206"/>
    </i>
    <i r="2">
      <x v="253"/>
      <x v="207"/>
    </i>
    <i r="2">
      <x v="265"/>
      <x v="213"/>
    </i>
    <i r="2">
      <x v="266"/>
      <x v="214"/>
    </i>
    <i r="2">
      <x v="267"/>
      <x v="215"/>
    </i>
    <i r="2">
      <x v="268"/>
      <x v="216"/>
    </i>
    <i r="2">
      <x v="269"/>
      <x v="191"/>
    </i>
    <i r="1">
      <x v="900"/>
      <x v="225"/>
      <x v="184"/>
    </i>
    <i r="2">
      <x v="252"/>
      <x v="206"/>
    </i>
    <i r="2">
      <x v="253"/>
      <x v="207"/>
    </i>
    <i r="2">
      <x v="265"/>
      <x v="213"/>
    </i>
    <i r="2">
      <x v="266"/>
      <x v="214"/>
    </i>
    <i r="2">
      <x v="267"/>
      <x v="215"/>
    </i>
    <i r="2">
      <x v="268"/>
      <x v="216"/>
    </i>
    <i r="2">
      <x v="269"/>
      <x v="191"/>
    </i>
    <i r="1">
      <x v="901"/>
      <x v="225"/>
      <x v="184"/>
    </i>
    <i r="2">
      <x v="252"/>
      <x v="206"/>
    </i>
    <i r="2">
      <x v="253"/>
      <x v="207"/>
    </i>
    <i r="2">
      <x v="265"/>
      <x v="213"/>
    </i>
    <i r="2">
      <x v="266"/>
      <x v="214"/>
    </i>
    <i r="2">
      <x v="267"/>
      <x v="215"/>
    </i>
    <i r="2">
      <x v="268"/>
      <x v="216"/>
    </i>
    <i r="2">
      <x v="269"/>
      <x v="191"/>
    </i>
    <i r="1">
      <x v="902"/>
      <x v="225"/>
      <x v="184"/>
    </i>
    <i r="2">
      <x v="252"/>
      <x v="206"/>
    </i>
    <i r="2">
      <x v="253"/>
      <x v="207"/>
    </i>
    <i r="2">
      <x v="265"/>
      <x v="213"/>
    </i>
    <i r="2">
      <x v="266"/>
      <x v="214"/>
    </i>
    <i r="2">
      <x v="267"/>
      <x v="215"/>
    </i>
    <i r="2">
      <x v="268"/>
      <x v="216"/>
    </i>
    <i r="2">
      <x v="269"/>
      <x v="191"/>
    </i>
    <i>
      <x v="6"/>
      <x v="273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74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75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76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78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79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0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1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2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3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4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5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6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7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8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89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0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1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2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3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4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5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6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7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8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299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0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1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2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3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4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5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6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7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8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09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0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1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2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3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4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5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6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7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8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 r="1">
      <x v="319"/>
      <x v="225"/>
      <x v="184"/>
    </i>
    <i r="2">
      <x v="226"/>
      <x v="185"/>
    </i>
    <i r="2">
      <x v="227"/>
      <x v="186"/>
    </i>
    <i r="2">
      <x v="259"/>
      <x v="211"/>
    </i>
    <i r="2">
      <x v="261"/>
      <x v="187"/>
    </i>
    <i r="2">
      <x v="262"/>
      <x v="188"/>
    </i>
    <i r="2">
      <x v="263"/>
      <x v="209"/>
    </i>
    <i r="2">
      <x v="264"/>
      <x v="191"/>
    </i>
    <i>
      <x v="7"/>
      <x v="16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17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18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19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20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21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22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23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24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25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03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04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05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06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07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08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09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0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1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2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3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4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5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6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7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8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19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0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1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2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3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4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5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6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7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8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29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30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r="1">
      <x v="931"/>
      <x v="225"/>
      <x v="184"/>
    </i>
    <i r="2">
      <x v="240"/>
      <x v="127"/>
    </i>
    <i r="2">
      <x v="241"/>
      <x v="113"/>
    </i>
    <i r="2">
      <x v="242"/>
      <x v="198"/>
    </i>
    <i r="2">
      <x v="243"/>
      <x v="199"/>
    </i>
    <i r="2">
      <x v="244"/>
      <x v="200"/>
    </i>
    <i r="2">
      <x v="245"/>
      <x v="201"/>
    </i>
    <i r="2">
      <x v="246"/>
      <x v="68"/>
    </i>
    <i t="grand">
      <x/>
    </i>
  </rowItems>
  <colItems count="1">
    <i/>
  </colItems>
  <dataFields count="1">
    <dataField name="Sum of Result" fld="8" baseField="0" baseItem="0"/>
  </dataFields>
  <formats count="5987">
    <format dxfId="9007">
      <pivotArea type="all" dataOnly="0" outline="0" fieldPosition="0"/>
    </format>
    <format dxfId="9006">
      <pivotArea outline="0" collapsedLevelsAreSubtotals="1" fieldPosition="0"/>
    </format>
    <format dxfId="9005">
      <pivotArea field="7" type="button" dataOnly="0" labelOnly="1" outline="0" axis="axisRow" fieldPosition="0"/>
    </format>
    <format dxfId="9004">
      <pivotArea field="1" type="button" dataOnly="0" labelOnly="1" outline="0" axis="axisRow" fieldPosition="1"/>
    </format>
    <format dxfId="9003">
      <pivotArea field="2" type="button" dataOnly="0" labelOnly="1" outline="0" axis="axisRow" fieldPosition="2"/>
    </format>
    <format dxfId="9002">
      <pivotArea field="3" type="button" dataOnly="0" labelOnly="1" outline="0" axis="axisRow" fieldPosition="3"/>
    </format>
    <format dxfId="9001">
      <pivotArea dataOnly="0" labelOnly="1" outline="0" fieldPosition="0">
        <references count="1">
          <reference field="7" count="0"/>
        </references>
      </pivotArea>
    </format>
    <format dxfId="9000">
      <pivotArea dataOnly="0" labelOnly="1" grandRow="1" outline="0" fieldPosition="0"/>
    </format>
    <format dxfId="8999">
      <pivotArea dataOnly="0" labelOnly="1" outline="0" fieldPosition="0">
        <references count="2">
          <reference field="1" count="50"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50"/>
            <x v="1551"/>
            <x v="1552"/>
            <x v="1553"/>
            <x v="1554"/>
            <x v="1555"/>
            <x v="1556"/>
            <x v="1558"/>
            <x v="1560"/>
            <x v="1561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9"/>
            <x v="1580"/>
            <x v="1581"/>
            <x v="1582"/>
            <x v="1583"/>
            <x v="1584"/>
            <x v="1585"/>
          </reference>
          <reference field="7" count="1" selected="0">
            <x v="0"/>
          </reference>
        </references>
      </pivotArea>
    </format>
    <format dxfId="8998">
      <pivotArea dataOnly="0" labelOnly="1" outline="0" fieldPosition="0">
        <references count="2">
          <reference field="1" count="3">
            <x v="1586"/>
            <x v="1587"/>
            <x v="1613"/>
          </reference>
          <reference field="7" count="1" selected="0">
            <x v="0"/>
          </reference>
        </references>
      </pivotArea>
    </format>
    <format dxfId="8997">
      <pivotArea dataOnly="0" labelOnly="1" outline="0" fieldPosition="0">
        <references count="2">
          <reference field="1" count="50"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</reference>
          <reference field="7" count="1" selected="0">
            <x v="2"/>
          </reference>
        </references>
      </pivotArea>
    </format>
    <format dxfId="8996">
      <pivotArea dataOnly="0" labelOnly="1" outline="0" fieldPosition="0">
        <references count="2">
          <reference field="1" count="50"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  <x v="1250"/>
            <x v="1251"/>
            <x v="1252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</reference>
          <reference field="7" count="1" selected="0">
            <x v="2"/>
          </reference>
        </references>
      </pivotArea>
    </format>
    <format dxfId="8995">
      <pivotArea dataOnly="0" labelOnly="1" outline="0" fieldPosition="0">
        <references count="2">
          <reference field="1" count="39"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8"/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605"/>
            <x v="1606"/>
            <x v="1607"/>
            <x v="1608"/>
            <x v="1609"/>
          </reference>
          <reference field="7" count="1" selected="0">
            <x v="2"/>
          </reference>
        </references>
      </pivotArea>
    </format>
    <format dxfId="8994">
      <pivotArea dataOnly="0" labelOnly="1" outline="0" fieldPosition="0">
        <references count="2">
          <reference field="1" count="50"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6"/>
            <x v="1387"/>
            <x v="1388"/>
            <x v="1389"/>
            <x v="1391"/>
            <x v="1393"/>
            <x v="1394"/>
            <x v="1396"/>
            <x v="1397"/>
            <x v="1398"/>
            <x v="1399"/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</reference>
          <reference field="7" count="1" selected="0">
            <x v="3"/>
          </reference>
        </references>
      </pivotArea>
    </format>
    <format dxfId="8993">
      <pivotArea dataOnly="0" labelOnly="1" outline="0" fieldPosition="0">
        <references count="2">
          <reference field="1" count="50">
            <x v="1429"/>
            <x v="1430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</reference>
          <reference field="7" count="1" selected="0">
            <x v="3"/>
          </reference>
        </references>
      </pivotArea>
    </format>
    <format dxfId="8992">
      <pivotArea dataOnly="0" labelOnly="1" outline="0" fieldPosition="0">
        <references count="2">
          <reference field="1" count="50">
            <x v="1480"/>
            <x v="1481"/>
            <x v="1483"/>
            <x v="1484"/>
            <x v="1485"/>
            <x v="1486"/>
            <x v="1487"/>
            <x v="1488"/>
            <x v="1489"/>
            <x v="1491"/>
            <x v="1492"/>
            <x v="1493"/>
            <x v="1494"/>
            <x v="1495"/>
            <x v="1496"/>
            <x v="1497"/>
            <x v="1498"/>
            <x v="1499"/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610"/>
            <x v="1611"/>
            <x v="1612"/>
          </reference>
          <reference field="7" count="1" selected="0">
            <x v="3"/>
          </reference>
        </references>
      </pivotArea>
    </format>
    <format dxfId="8991">
      <pivotArea dataOnly="0" labelOnly="1" outline="0" fieldPosition="0">
        <references count="2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7"/>
            <x v="1120"/>
            <x v="1121"/>
            <x v="1122"/>
            <x v="1123"/>
            <x v="1124"/>
            <x v="1125"/>
            <x v="1126"/>
            <x v="1127"/>
          </reference>
          <reference field="7" count="1" selected="0">
            <x v="4"/>
          </reference>
        </references>
      </pivotArea>
    </format>
    <format dxfId="8990">
      <pivotArea dataOnly="0" labelOnly="1" outline="0" fieldPosition="0">
        <references count="2">
          <reference field="1" count="50">
            <x v="1128"/>
            <x v="1129"/>
            <x v="1130"/>
            <x v="1132"/>
            <x v="1133"/>
            <x v="1134"/>
            <x v="1135"/>
            <x v="1136"/>
            <x v="1137"/>
            <x v="1138"/>
            <x v="1139"/>
            <x v="1141"/>
            <x v="1142"/>
            <x v="1143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588"/>
            <x v="1589"/>
            <x v="1590"/>
            <x v="1591"/>
            <x v="1592"/>
            <x v="1593"/>
            <x v="1594"/>
            <x v="1595"/>
            <x v="1596"/>
            <x v="1597"/>
          </reference>
          <reference field="7" count="1" selected="0">
            <x v="4"/>
          </reference>
        </references>
      </pivotArea>
    </format>
    <format dxfId="8989">
      <pivotArea dataOnly="0" labelOnly="1" outline="0" fieldPosition="0">
        <references count="2">
          <reference field="1" count="7">
            <x v="1598"/>
            <x v="1599"/>
            <x v="1600"/>
            <x v="1601"/>
            <x v="1602"/>
            <x v="1603"/>
            <x v="1604"/>
          </reference>
          <reference field="7" count="1" selected="0">
            <x v="4"/>
          </reference>
        </references>
      </pivotArea>
    </format>
    <format dxfId="8988">
      <pivotArea dataOnly="0" labelOnly="1" outline="0" fieldPosition="0">
        <references count="2">
          <reference field="1" count="50">
            <x v="1314"/>
            <x v="1315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3"/>
            <x v="1364"/>
            <x v="1365"/>
            <x v="1366"/>
            <x v="1367"/>
          </reference>
          <reference field="7" count="1" selected="0">
            <x v="6"/>
          </reference>
        </references>
      </pivotArea>
    </format>
    <format dxfId="8987">
      <pivotArea dataOnly="0" labelOnly="1" outline="0" fieldPosition="0">
        <references count="2">
          <reference field="1" count="7">
            <x v="1368"/>
            <x v="1369"/>
            <x v="1370"/>
            <x v="1371"/>
            <x v="1372"/>
            <x v="1373"/>
            <x v="1374"/>
          </reference>
          <reference field="7" count="1" selected="0">
            <x v="6"/>
          </reference>
        </references>
      </pivotArea>
    </format>
    <format dxfId="8986">
      <pivotArea dataOnly="0" labelOnly="1" outline="0" fieldPosition="0">
        <references count="3">
          <reference field="1" count="1" selected="0">
            <x v="153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85">
      <pivotArea dataOnly="0" labelOnly="1" outline="0" fieldPosition="0">
        <references count="3">
          <reference field="1" count="1" selected="0">
            <x v="153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84">
      <pivotArea dataOnly="0" labelOnly="1" outline="0" fieldPosition="0">
        <references count="3">
          <reference field="1" count="1" selected="0">
            <x v="153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83">
      <pivotArea dataOnly="0" labelOnly="1" outline="0" fieldPosition="0">
        <references count="3">
          <reference field="1" count="1" selected="0">
            <x v="153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82">
      <pivotArea dataOnly="0" labelOnly="1" outline="0" fieldPosition="0">
        <references count="3">
          <reference field="1" count="1" selected="0">
            <x v="153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81">
      <pivotArea dataOnly="0" labelOnly="1" outline="0" fieldPosition="0">
        <references count="3">
          <reference field="1" count="1" selected="0">
            <x v="153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80">
      <pivotArea dataOnly="0" labelOnly="1" outline="0" fieldPosition="0">
        <references count="3">
          <reference field="1" count="1" selected="0">
            <x v="153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9">
      <pivotArea dataOnly="0" labelOnly="1" outline="0" fieldPosition="0">
        <references count="3">
          <reference field="1" count="1" selected="0">
            <x v="153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8">
      <pivotArea dataOnly="0" labelOnly="1" outline="0" fieldPosition="0">
        <references count="3">
          <reference field="1" count="1" selected="0">
            <x v="153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7">
      <pivotArea dataOnly="0" labelOnly="1" outline="0" fieldPosition="0">
        <references count="3">
          <reference field="1" count="1" selected="0">
            <x v="154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6">
      <pivotArea dataOnly="0" labelOnly="1" outline="0" fieldPosition="0">
        <references count="3">
          <reference field="1" count="1" selected="0">
            <x v="154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5">
      <pivotArea dataOnly="0" labelOnly="1" outline="0" fieldPosition="0">
        <references count="3">
          <reference field="1" count="1" selected="0">
            <x v="154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4">
      <pivotArea dataOnly="0" labelOnly="1" outline="0" fieldPosition="0">
        <references count="3">
          <reference field="1" count="1" selected="0">
            <x v="154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3">
      <pivotArea dataOnly="0" labelOnly="1" outline="0" fieldPosition="0">
        <references count="3">
          <reference field="1" count="1" selected="0">
            <x v="154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2">
      <pivotArea dataOnly="0" labelOnly="1" outline="0" fieldPosition="0">
        <references count="3">
          <reference field="1" count="1" selected="0">
            <x v="154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1">
      <pivotArea dataOnly="0" labelOnly="1" outline="0" fieldPosition="0">
        <references count="3">
          <reference field="1" count="1" selected="0">
            <x v="154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70">
      <pivotArea dataOnly="0" labelOnly="1" outline="0" fieldPosition="0">
        <references count="3">
          <reference field="1" count="1" selected="0">
            <x v="154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9">
      <pivotArea dataOnly="0" labelOnly="1" outline="0" fieldPosition="0">
        <references count="3">
          <reference field="1" count="1" selected="0">
            <x v="154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8">
      <pivotArea dataOnly="0" labelOnly="1" outline="0" fieldPosition="0">
        <references count="3">
          <reference field="1" count="1" selected="0">
            <x v="155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7">
      <pivotArea dataOnly="0" labelOnly="1" outline="0" fieldPosition="0">
        <references count="3">
          <reference field="1" count="1" selected="0">
            <x v="155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6">
      <pivotArea dataOnly="0" labelOnly="1" outline="0" fieldPosition="0">
        <references count="3">
          <reference field="1" count="1" selected="0">
            <x v="155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5">
      <pivotArea dataOnly="0" labelOnly="1" outline="0" fieldPosition="0">
        <references count="3">
          <reference field="1" count="1" selected="0">
            <x v="155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4">
      <pivotArea dataOnly="0" labelOnly="1" outline="0" fieldPosition="0">
        <references count="3">
          <reference field="1" count="1" selected="0">
            <x v="155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3">
      <pivotArea dataOnly="0" labelOnly="1" outline="0" fieldPosition="0">
        <references count="3">
          <reference field="1" count="1" selected="0">
            <x v="155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2">
      <pivotArea dataOnly="0" labelOnly="1" outline="0" fieldPosition="0">
        <references count="3">
          <reference field="1" count="1" selected="0">
            <x v="155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1">
      <pivotArea dataOnly="0" labelOnly="1" outline="0" fieldPosition="0">
        <references count="3">
          <reference field="1" count="1" selected="0">
            <x v="155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60">
      <pivotArea dataOnly="0" labelOnly="1" outline="0" fieldPosition="0">
        <references count="3">
          <reference field="1" count="1" selected="0">
            <x v="156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9">
      <pivotArea dataOnly="0" labelOnly="1" outline="0" fieldPosition="0">
        <references count="3">
          <reference field="1" count="1" selected="0">
            <x v="156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8">
      <pivotArea dataOnly="0" labelOnly="1" outline="0" fieldPosition="0">
        <references count="3">
          <reference field="1" count="1" selected="0">
            <x v="156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7">
      <pivotArea dataOnly="0" labelOnly="1" outline="0" fieldPosition="0">
        <references count="3">
          <reference field="1" count="1" selected="0">
            <x v="156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6">
      <pivotArea dataOnly="0" labelOnly="1" outline="0" fieldPosition="0">
        <references count="3">
          <reference field="1" count="1" selected="0">
            <x v="156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5">
      <pivotArea dataOnly="0" labelOnly="1" outline="0" fieldPosition="0">
        <references count="3">
          <reference field="1" count="1" selected="0">
            <x v="156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4">
      <pivotArea dataOnly="0" labelOnly="1" outline="0" fieldPosition="0">
        <references count="3">
          <reference field="1" count="1" selected="0">
            <x v="156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3">
      <pivotArea dataOnly="0" labelOnly="1" outline="0" fieldPosition="0">
        <references count="3">
          <reference field="1" count="1" selected="0">
            <x v="156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2">
      <pivotArea dataOnly="0" labelOnly="1" outline="0" fieldPosition="0">
        <references count="3">
          <reference field="1" count="1" selected="0">
            <x v="156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1">
      <pivotArea dataOnly="0" labelOnly="1" outline="0" fieldPosition="0">
        <references count="3">
          <reference field="1" count="1" selected="0">
            <x v="157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50">
      <pivotArea dataOnly="0" labelOnly="1" outline="0" fieldPosition="0">
        <references count="3">
          <reference field="1" count="1" selected="0">
            <x v="157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9">
      <pivotArea dataOnly="0" labelOnly="1" outline="0" fieldPosition="0">
        <references count="3">
          <reference field="1" count="1" selected="0">
            <x v="157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8">
      <pivotArea dataOnly="0" labelOnly="1" outline="0" fieldPosition="0">
        <references count="3">
          <reference field="1" count="1" selected="0">
            <x v="157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7">
      <pivotArea dataOnly="0" labelOnly="1" outline="0" fieldPosition="0">
        <references count="3">
          <reference field="1" count="1" selected="0">
            <x v="157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6">
      <pivotArea dataOnly="0" labelOnly="1" outline="0" fieldPosition="0">
        <references count="3">
          <reference field="1" count="1" selected="0">
            <x v="157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5">
      <pivotArea dataOnly="0" labelOnly="1" outline="0" fieldPosition="0">
        <references count="3">
          <reference field="1" count="1" selected="0">
            <x v="157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4">
      <pivotArea dataOnly="0" labelOnly="1" outline="0" fieldPosition="0">
        <references count="3">
          <reference field="1" count="1" selected="0">
            <x v="157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3">
      <pivotArea dataOnly="0" labelOnly="1" outline="0" fieldPosition="0">
        <references count="3">
          <reference field="1" count="1" selected="0">
            <x v="157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2">
      <pivotArea dataOnly="0" labelOnly="1" outline="0" fieldPosition="0">
        <references count="3">
          <reference field="1" count="1" selected="0">
            <x v="158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1">
      <pivotArea dataOnly="0" labelOnly="1" outline="0" fieldPosition="0">
        <references count="3">
          <reference field="1" count="1" selected="0">
            <x v="158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40">
      <pivotArea dataOnly="0" labelOnly="1" outline="0" fieldPosition="0">
        <references count="3">
          <reference field="1" count="1" selected="0">
            <x v="158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39">
      <pivotArea dataOnly="0" labelOnly="1" outline="0" fieldPosition="0">
        <references count="3">
          <reference field="1" count="1" selected="0">
            <x v="158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38">
      <pivotArea dataOnly="0" labelOnly="1" outline="0" fieldPosition="0">
        <references count="3">
          <reference field="1" count="1" selected="0">
            <x v="158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37">
      <pivotArea dataOnly="0" labelOnly="1" outline="0" fieldPosition="0">
        <references count="3">
          <reference field="1" count="1" selected="0">
            <x v="158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36">
      <pivotArea dataOnly="0" labelOnly="1" outline="0" fieldPosition="0">
        <references count="3">
          <reference field="1" count="1" selected="0">
            <x v="158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35">
      <pivotArea dataOnly="0" labelOnly="1" outline="0" fieldPosition="0">
        <references count="3">
          <reference field="1" count="1" selected="0">
            <x v="158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34">
      <pivotArea dataOnly="0" labelOnly="1" outline="0" fieldPosition="0">
        <references count="3">
          <reference field="1" count="1" selected="0">
            <x v="161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90"/>
            <x v="191"/>
          </reference>
          <reference field="7" count="1" selected="0">
            <x v="0"/>
          </reference>
        </references>
      </pivotArea>
    </format>
    <format dxfId="8933">
      <pivotArea dataOnly="0" labelOnly="1" outline="0" fieldPosition="0">
        <references count="3">
          <reference field="1" count="1" selected="0">
            <x v="117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32">
      <pivotArea dataOnly="0" labelOnly="1" outline="0" fieldPosition="0">
        <references count="3">
          <reference field="1" count="1" selected="0">
            <x v="117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31">
      <pivotArea dataOnly="0" labelOnly="1" outline="0" fieldPosition="0">
        <references count="3">
          <reference field="1" count="1" selected="0">
            <x v="117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30">
      <pivotArea dataOnly="0" labelOnly="1" outline="0" fieldPosition="0">
        <references count="3">
          <reference field="1" count="1" selected="0">
            <x v="117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9">
      <pivotArea dataOnly="0" labelOnly="1" outline="0" fieldPosition="0">
        <references count="3">
          <reference field="1" count="1" selected="0">
            <x v="117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8">
      <pivotArea dataOnly="0" labelOnly="1" outline="0" fieldPosition="0">
        <references count="3">
          <reference field="1" count="1" selected="0">
            <x v="117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7">
      <pivotArea dataOnly="0" labelOnly="1" outline="0" fieldPosition="0">
        <references count="3">
          <reference field="1" count="1" selected="0">
            <x v="117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6">
      <pivotArea dataOnly="0" labelOnly="1" outline="0" fieldPosition="0">
        <references count="3">
          <reference field="1" count="1" selected="0">
            <x v="117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5">
      <pivotArea dataOnly="0" labelOnly="1" outline="0" fieldPosition="0">
        <references count="3">
          <reference field="1" count="1" selected="0">
            <x v="117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4">
      <pivotArea dataOnly="0" labelOnly="1" outline="0" fieldPosition="0">
        <references count="3">
          <reference field="1" count="1" selected="0">
            <x v="118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3">
      <pivotArea dataOnly="0" labelOnly="1" outline="0" fieldPosition="0">
        <references count="3">
          <reference field="1" count="1" selected="0">
            <x v="118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2">
      <pivotArea dataOnly="0" labelOnly="1" outline="0" fieldPosition="0">
        <references count="3">
          <reference field="1" count="1" selected="0">
            <x v="118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1">
      <pivotArea dataOnly="0" labelOnly="1" outline="0" fieldPosition="0">
        <references count="3">
          <reference field="1" count="1" selected="0">
            <x v="118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20">
      <pivotArea dataOnly="0" labelOnly="1" outline="0" fieldPosition="0">
        <references count="3">
          <reference field="1" count="1" selected="0">
            <x v="118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9">
      <pivotArea dataOnly="0" labelOnly="1" outline="0" fieldPosition="0">
        <references count="3">
          <reference field="1" count="1" selected="0">
            <x v="118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8">
      <pivotArea dataOnly="0" labelOnly="1" outline="0" fieldPosition="0">
        <references count="3">
          <reference field="1" count="1" selected="0">
            <x v="118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7">
      <pivotArea dataOnly="0" labelOnly="1" outline="0" fieldPosition="0">
        <references count="3">
          <reference field="1" count="1" selected="0">
            <x v="118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6">
      <pivotArea dataOnly="0" labelOnly="1" outline="0" fieldPosition="0">
        <references count="3">
          <reference field="1" count="1" selected="0">
            <x v="118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5">
      <pivotArea dataOnly="0" labelOnly="1" outline="0" fieldPosition="0">
        <references count="3">
          <reference field="1" count="1" selected="0">
            <x v="118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4">
      <pivotArea dataOnly="0" labelOnly="1" outline="0" fieldPosition="0">
        <references count="3">
          <reference field="1" count="1" selected="0">
            <x v="119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3">
      <pivotArea dataOnly="0" labelOnly="1" outline="0" fieldPosition="0">
        <references count="3">
          <reference field="1" count="1" selected="0">
            <x v="119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2">
      <pivotArea dataOnly="0" labelOnly="1" outline="0" fieldPosition="0">
        <references count="3">
          <reference field="1" count="1" selected="0">
            <x v="119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1">
      <pivotArea dataOnly="0" labelOnly="1" outline="0" fieldPosition="0">
        <references count="3">
          <reference field="1" count="1" selected="0">
            <x v="119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10">
      <pivotArea dataOnly="0" labelOnly="1" outline="0" fieldPosition="0">
        <references count="3">
          <reference field="1" count="1" selected="0">
            <x v="119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9">
      <pivotArea dataOnly="0" labelOnly="1" outline="0" fieldPosition="0">
        <references count="3">
          <reference field="1" count="1" selected="0">
            <x v="119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8">
      <pivotArea dataOnly="0" labelOnly="1" outline="0" fieldPosition="0">
        <references count="3">
          <reference field="1" count="1" selected="0">
            <x v="119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7">
      <pivotArea dataOnly="0" labelOnly="1" outline="0" fieldPosition="0">
        <references count="3">
          <reference field="1" count="1" selected="0">
            <x v="119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6">
      <pivotArea dataOnly="0" labelOnly="1" outline="0" fieldPosition="0">
        <references count="3">
          <reference field="1" count="1" selected="0">
            <x v="119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5">
      <pivotArea dataOnly="0" labelOnly="1" outline="0" fieldPosition="0">
        <references count="3">
          <reference field="1" count="1" selected="0">
            <x v="119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4">
      <pivotArea dataOnly="0" labelOnly="1" outline="0" fieldPosition="0">
        <references count="3">
          <reference field="1" count="1" selected="0">
            <x v="120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3">
      <pivotArea dataOnly="0" labelOnly="1" outline="0" fieldPosition="0">
        <references count="3">
          <reference field="1" count="1" selected="0">
            <x v="120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2">
      <pivotArea dataOnly="0" labelOnly="1" outline="0" fieldPosition="0">
        <references count="3">
          <reference field="1" count="1" selected="0">
            <x v="120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1">
      <pivotArea dataOnly="0" labelOnly="1" outline="0" fieldPosition="0">
        <references count="3">
          <reference field="1" count="1" selected="0">
            <x v="120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900">
      <pivotArea dataOnly="0" labelOnly="1" outline="0" fieldPosition="0">
        <references count="3">
          <reference field="1" count="1" selected="0">
            <x v="120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9">
      <pivotArea dataOnly="0" labelOnly="1" outline="0" fieldPosition="0">
        <references count="3">
          <reference field="1" count="1" selected="0">
            <x v="120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8">
      <pivotArea dataOnly="0" labelOnly="1" outline="0" fieldPosition="0">
        <references count="3">
          <reference field="1" count="1" selected="0">
            <x v="120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7">
      <pivotArea dataOnly="0" labelOnly="1" outline="0" fieldPosition="0">
        <references count="3">
          <reference field="1" count="1" selected="0">
            <x v="120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6">
      <pivotArea dataOnly="0" labelOnly="1" outline="0" fieldPosition="0">
        <references count="3">
          <reference field="1" count="1" selected="0">
            <x v="120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5">
      <pivotArea dataOnly="0" labelOnly="1" outline="0" fieldPosition="0">
        <references count="3">
          <reference field="1" count="1" selected="0">
            <x v="120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4">
      <pivotArea dataOnly="0" labelOnly="1" outline="0" fieldPosition="0">
        <references count="3">
          <reference field="1" count="1" selected="0">
            <x v="121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3">
      <pivotArea dataOnly="0" labelOnly="1" outline="0" fieldPosition="0">
        <references count="3">
          <reference field="1" count="1" selected="0">
            <x v="121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2">
      <pivotArea dataOnly="0" labelOnly="1" outline="0" fieldPosition="0">
        <references count="3">
          <reference field="1" count="1" selected="0">
            <x v="121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1">
      <pivotArea dataOnly="0" labelOnly="1" outline="0" fieldPosition="0">
        <references count="3">
          <reference field="1" count="1" selected="0">
            <x v="121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90">
      <pivotArea dataOnly="0" labelOnly="1" outline="0" fieldPosition="0">
        <references count="3">
          <reference field="1" count="1" selected="0">
            <x v="121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9">
      <pivotArea dataOnly="0" labelOnly="1" outline="0" fieldPosition="0">
        <references count="3">
          <reference field="1" count="1" selected="0">
            <x v="121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8">
      <pivotArea dataOnly="0" labelOnly="1" outline="0" fieldPosition="0">
        <references count="3">
          <reference field="1" count="1" selected="0">
            <x v="121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7">
      <pivotArea dataOnly="0" labelOnly="1" outline="0" fieldPosition="0">
        <references count="3">
          <reference field="1" count="1" selected="0">
            <x v="121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6">
      <pivotArea dataOnly="0" labelOnly="1" outline="0" fieldPosition="0">
        <references count="3">
          <reference field="1" count="1" selected="0">
            <x v="121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5">
      <pivotArea dataOnly="0" labelOnly="1" outline="0" fieldPosition="0">
        <references count="3">
          <reference field="1" count="1" selected="0">
            <x v="121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4">
      <pivotArea dataOnly="0" labelOnly="1" outline="0" fieldPosition="0">
        <references count="3">
          <reference field="1" count="1" selected="0">
            <x v="122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3">
      <pivotArea dataOnly="0" labelOnly="1" outline="0" fieldPosition="0">
        <references count="3">
          <reference field="1" count="1" selected="0">
            <x v="122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2">
      <pivotArea dataOnly="0" labelOnly="1" outline="0" fieldPosition="0">
        <references count="3">
          <reference field="1" count="1" selected="0">
            <x v="122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1">
      <pivotArea dataOnly="0" labelOnly="1" outline="0" fieldPosition="0">
        <references count="3">
          <reference field="1" count="1" selected="0">
            <x v="122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80">
      <pivotArea dataOnly="0" labelOnly="1" outline="0" fieldPosition="0">
        <references count="3">
          <reference field="1" count="1" selected="0">
            <x v="122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9">
      <pivotArea dataOnly="0" labelOnly="1" outline="0" fieldPosition="0">
        <references count="3">
          <reference field="1" count="1" selected="0">
            <x v="122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8">
      <pivotArea dataOnly="0" labelOnly="1" outline="0" fieldPosition="0">
        <references count="3">
          <reference field="1" count="1" selected="0">
            <x v="122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7">
      <pivotArea dataOnly="0" labelOnly="1" outline="0" fieldPosition="0">
        <references count="3">
          <reference field="1" count="1" selected="0">
            <x v="122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6">
      <pivotArea dataOnly="0" labelOnly="1" outline="0" fieldPosition="0">
        <references count="3">
          <reference field="1" count="1" selected="0">
            <x v="122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5">
      <pivotArea dataOnly="0" labelOnly="1" outline="0" fieldPosition="0">
        <references count="3">
          <reference field="1" count="1" selected="0">
            <x v="122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4">
      <pivotArea dataOnly="0" labelOnly="1" outline="0" fieldPosition="0">
        <references count="3">
          <reference field="1" count="1" selected="0">
            <x v="123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3">
      <pivotArea dataOnly="0" labelOnly="1" outline="0" fieldPosition="0">
        <references count="3">
          <reference field="1" count="1" selected="0">
            <x v="123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2">
      <pivotArea dataOnly="0" labelOnly="1" outline="0" fieldPosition="0">
        <references count="3">
          <reference field="1" count="1" selected="0">
            <x v="123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1">
      <pivotArea dataOnly="0" labelOnly="1" outline="0" fieldPosition="0">
        <references count="3">
          <reference field="1" count="1" selected="0">
            <x v="123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70">
      <pivotArea dataOnly="0" labelOnly="1" outline="0" fieldPosition="0">
        <references count="3">
          <reference field="1" count="1" selected="0">
            <x v="123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9">
      <pivotArea dataOnly="0" labelOnly="1" outline="0" fieldPosition="0">
        <references count="3">
          <reference field="1" count="1" selected="0">
            <x v="123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8">
      <pivotArea dataOnly="0" labelOnly="1" outline="0" fieldPosition="0">
        <references count="3">
          <reference field="1" count="1" selected="0">
            <x v="123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7">
      <pivotArea dataOnly="0" labelOnly="1" outline="0" fieldPosition="0">
        <references count="3">
          <reference field="1" count="1" selected="0">
            <x v="123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6">
      <pivotArea dataOnly="0" labelOnly="1" outline="0" fieldPosition="0">
        <references count="3">
          <reference field="1" count="1" selected="0">
            <x v="123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5">
      <pivotArea dataOnly="0" labelOnly="1" outline="0" fieldPosition="0">
        <references count="3">
          <reference field="1" count="1" selected="0">
            <x v="124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4">
      <pivotArea dataOnly="0" labelOnly="1" outline="0" fieldPosition="0">
        <references count="3">
          <reference field="1" count="1" selected="0">
            <x v="124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3">
      <pivotArea dataOnly="0" labelOnly="1" outline="0" fieldPosition="0">
        <references count="3">
          <reference field="1" count="1" selected="0">
            <x v="124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2">
      <pivotArea dataOnly="0" labelOnly="1" outline="0" fieldPosition="0">
        <references count="3">
          <reference field="1" count="1" selected="0">
            <x v="124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1">
      <pivotArea dataOnly="0" labelOnly="1" outline="0" fieldPosition="0">
        <references count="3">
          <reference field="1" count="1" selected="0">
            <x v="124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60">
      <pivotArea dataOnly="0" labelOnly="1" outline="0" fieldPosition="0">
        <references count="3">
          <reference field="1" count="1" selected="0">
            <x v="124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9">
      <pivotArea dataOnly="0" labelOnly="1" outline="0" fieldPosition="0">
        <references count="3">
          <reference field="1" count="1" selected="0">
            <x v="124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8">
      <pivotArea dataOnly="0" labelOnly="1" outline="0" fieldPosition="0">
        <references count="3">
          <reference field="1" count="1" selected="0">
            <x v="124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7">
      <pivotArea dataOnly="0" labelOnly="1" outline="0" fieldPosition="0">
        <references count="3">
          <reference field="1" count="1" selected="0">
            <x v="124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6">
      <pivotArea dataOnly="0" labelOnly="1" outline="0" fieldPosition="0">
        <references count="3">
          <reference field="1" count="1" selected="0">
            <x v="124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5">
      <pivotArea dataOnly="0" labelOnly="1" outline="0" fieldPosition="0">
        <references count="3">
          <reference field="1" count="1" selected="0">
            <x v="125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4">
      <pivotArea dataOnly="0" labelOnly="1" outline="0" fieldPosition="0">
        <references count="3">
          <reference field="1" count="1" selected="0">
            <x v="125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3">
      <pivotArea dataOnly="0" labelOnly="1" outline="0" fieldPosition="0">
        <references count="3">
          <reference field="1" count="1" selected="0">
            <x v="125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2">
      <pivotArea dataOnly="0" labelOnly="1" outline="0" fieldPosition="0">
        <references count="3">
          <reference field="1" count="1" selected="0">
            <x v="125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1">
      <pivotArea dataOnly="0" labelOnly="1" outline="0" fieldPosition="0">
        <references count="3">
          <reference field="1" count="1" selected="0">
            <x v="125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50">
      <pivotArea dataOnly="0" labelOnly="1" outline="0" fieldPosition="0">
        <references count="3">
          <reference field="1" count="1" selected="0">
            <x v="125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9">
      <pivotArea dataOnly="0" labelOnly="1" outline="0" fieldPosition="0">
        <references count="3">
          <reference field="1" count="1" selected="0">
            <x v="125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8">
      <pivotArea dataOnly="0" labelOnly="1" outline="0" fieldPosition="0">
        <references count="3">
          <reference field="1" count="1" selected="0">
            <x v="125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7">
      <pivotArea dataOnly="0" labelOnly="1" outline="0" fieldPosition="0">
        <references count="3">
          <reference field="1" count="1" selected="0">
            <x v="125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6">
      <pivotArea dataOnly="0" labelOnly="1" outline="0" fieldPosition="0">
        <references count="3">
          <reference field="1" count="1" selected="0">
            <x v="126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5">
      <pivotArea dataOnly="0" labelOnly="1" outline="0" fieldPosition="0">
        <references count="3">
          <reference field="1" count="1" selected="0">
            <x v="126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4">
      <pivotArea dataOnly="0" labelOnly="1" outline="0" fieldPosition="0">
        <references count="3">
          <reference field="1" count="1" selected="0">
            <x v="126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3">
      <pivotArea dataOnly="0" labelOnly="1" outline="0" fieldPosition="0">
        <references count="3">
          <reference field="1" count="1" selected="0">
            <x v="126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2">
      <pivotArea dataOnly="0" labelOnly="1" outline="0" fieldPosition="0">
        <references count="3">
          <reference field="1" count="1" selected="0">
            <x v="126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1">
      <pivotArea dataOnly="0" labelOnly="1" outline="0" fieldPosition="0">
        <references count="3">
          <reference field="1" count="1" selected="0">
            <x v="126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40">
      <pivotArea dataOnly="0" labelOnly="1" outline="0" fieldPosition="0">
        <references count="3">
          <reference field="1" count="1" selected="0">
            <x v="126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9">
      <pivotArea dataOnly="0" labelOnly="1" outline="0" fieldPosition="0">
        <references count="3">
          <reference field="1" count="1" selected="0">
            <x v="126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8">
      <pivotArea dataOnly="0" labelOnly="1" outline="0" fieldPosition="0">
        <references count="3">
          <reference field="1" count="1" selected="0">
            <x v="126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7">
      <pivotArea dataOnly="0" labelOnly="1" outline="0" fieldPosition="0">
        <references count="3">
          <reference field="1" count="1" selected="0">
            <x v="126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6">
      <pivotArea dataOnly="0" labelOnly="1" outline="0" fieldPosition="0">
        <references count="3">
          <reference field="1" count="1" selected="0">
            <x v="127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5">
      <pivotArea dataOnly="0" labelOnly="1" outline="0" fieldPosition="0">
        <references count="3">
          <reference field="1" count="1" selected="0">
            <x v="127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4">
      <pivotArea dataOnly="0" labelOnly="1" outline="0" fieldPosition="0">
        <references count="3">
          <reference field="1" count="1" selected="0">
            <x v="127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3">
      <pivotArea dataOnly="0" labelOnly="1" outline="0" fieldPosition="0">
        <references count="3">
          <reference field="1" count="1" selected="0">
            <x v="127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2">
      <pivotArea dataOnly="0" labelOnly="1" outline="0" fieldPosition="0">
        <references count="3">
          <reference field="1" count="1" selected="0">
            <x v="127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1">
      <pivotArea dataOnly="0" labelOnly="1" outline="0" fieldPosition="0">
        <references count="3">
          <reference field="1" count="1" selected="0">
            <x v="127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30">
      <pivotArea dataOnly="0" labelOnly="1" outline="0" fieldPosition="0">
        <references count="3">
          <reference field="1" count="1" selected="0">
            <x v="127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9">
      <pivotArea dataOnly="0" labelOnly="1" outline="0" fieldPosition="0">
        <references count="3">
          <reference field="1" count="1" selected="0">
            <x v="127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8">
      <pivotArea dataOnly="0" labelOnly="1" outline="0" fieldPosition="0">
        <references count="3">
          <reference field="1" count="1" selected="0">
            <x v="127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7">
      <pivotArea dataOnly="0" labelOnly="1" outline="0" fieldPosition="0">
        <references count="3">
          <reference field="1" count="1" selected="0">
            <x v="127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6">
      <pivotArea dataOnly="0" labelOnly="1" outline="0" fieldPosition="0">
        <references count="3">
          <reference field="1" count="1" selected="0">
            <x v="128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5">
      <pivotArea dataOnly="0" labelOnly="1" outline="0" fieldPosition="0">
        <references count="3">
          <reference field="1" count="1" selected="0">
            <x v="128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4">
      <pivotArea dataOnly="0" labelOnly="1" outline="0" fieldPosition="0">
        <references count="3">
          <reference field="1" count="1" selected="0">
            <x v="128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3">
      <pivotArea dataOnly="0" labelOnly="1" outline="0" fieldPosition="0">
        <references count="3">
          <reference field="1" count="1" selected="0">
            <x v="128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2">
      <pivotArea dataOnly="0" labelOnly="1" outline="0" fieldPosition="0">
        <references count="3">
          <reference field="1" count="1" selected="0">
            <x v="128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1">
      <pivotArea dataOnly="0" labelOnly="1" outline="0" fieldPosition="0">
        <references count="3">
          <reference field="1" count="1" selected="0">
            <x v="128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20">
      <pivotArea dataOnly="0" labelOnly="1" outline="0" fieldPosition="0">
        <references count="3">
          <reference field="1" count="1" selected="0">
            <x v="128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9">
      <pivotArea dataOnly="0" labelOnly="1" outline="0" fieldPosition="0">
        <references count="3">
          <reference field="1" count="1" selected="0">
            <x v="128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8">
      <pivotArea dataOnly="0" labelOnly="1" outline="0" fieldPosition="0">
        <references count="3">
          <reference field="1" count="1" selected="0">
            <x v="128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7">
      <pivotArea dataOnly="0" labelOnly="1" outline="0" fieldPosition="0">
        <references count="3">
          <reference field="1" count="1" selected="0">
            <x v="128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6">
      <pivotArea dataOnly="0" labelOnly="1" outline="0" fieldPosition="0">
        <references count="3">
          <reference field="1" count="1" selected="0">
            <x v="129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5">
      <pivotArea dataOnly="0" labelOnly="1" outline="0" fieldPosition="0">
        <references count="3">
          <reference field="1" count="1" selected="0">
            <x v="129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4">
      <pivotArea dataOnly="0" labelOnly="1" outline="0" fieldPosition="0">
        <references count="3">
          <reference field="1" count="1" selected="0">
            <x v="129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3">
      <pivotArea dataOnly="0" labelOnly="1" outline="0" fieldPosition="0">
        <references count="3">
          <reference field="1" count="1" selected="0">
            <x v="129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2">
      <pivotArea dataOnly="0" labelOnly="1" outline="0" fieldPosition="0">
        <references count="3">
          <reference field="1" count="1" selected="0">
            <x v="129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1">
      <pivotArea dataOnly="0" labelOnly="1" outline="0" fieldPosition="0">
        <references count="3">
          <reference field="1" count="1" selected="0">
            <x v="129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10">
      <pivotArea dataOnly="0" labelOnly="1" outline="0" fieldPosition="0">
        <references count="3">
          <reference field="1" count="1" selected="0">
            <x v="130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9">
      <pivotArea dataOnly="0" labelOnly="1" outline="0" fieldPosition="0">
        <references count="3">
          <reference field="1" count="1" selected="0">
            <x v="1301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8">
      <pivotArea dataOnly="0" labelOnly="1" outline="0" fieldPosition="0">
        <references count="3">
          <reference field="1" count="1" selected="0">
            <x v="1302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7">
      <pivotArea dataOnly="0" labelOnly="1" outline="0" fieldPosition="0">
        <references count="3">
          <reference field="1" count="1" selected="0">
            <x v="1303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6">
      <pivotArea dataOnly="0" labelOnly="1" outline="0" fieldPosition="0">
        <references count="3">
          <reference field="1" count="1" selected="0">
            <x v="1304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5">
      <pivotArea dataOnly="0" labelOnly="1" outline="0" fieldPosition="0">
        <references count="3">
          <reference field="1" count="1" selected="0">
            <x v="130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4">
      <pivotArea dataOnly="0" labelOnly="1" outline="0" fieldPosition="0">
        <references count="3">
          <reference field="1" count="1" selected="0">
            <x v="130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3">
      <pivotArea dataOnly="0" labelOnly="1" outline="0" fieldPosition="0">
        <references count="3">
          <reference field="1" count="1" selected="0">
            <x v="130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2">
      <pivotArea dataOnly="0" labelOnly="1" outline="0" fieldPosition="0">
        <references count="3">
          <reference field="1" count="1" selected="0">
            <x v="130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1">
      <pivotArea dataOnly="0" labelOnly="1" outline="0" fieldPosition="0">
        <references count="3">
          <reference field="1" count="1" selected="0">
            <x v="130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800">
      <pivotArea dataOnly="0" labelOnly="1" outline="0" fieldPosition="0">
        <references count="3">
          <reference field="1" count="1" selected="0">
            <x v="1310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799">
      <pivotArea dataOnly="0" labelOnly="1" outline="0" fieldPosition="0">
        <references count="3">
          <reference field="1" count="1" selected="0">
            <x v="1605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798">
      <pivotArea dataOnly="0" labelOnly="1" outline="0" fieldPosition="0">
        <references count="3">
          <reference field="1" count="1" selected="0">
            <x v="1606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797">
      <pivotArea dataOnly="0" labelOnly="1" outline="0" fieldPosition="0">
        <references count="3">
          <reference field="1" count="1" selected="0">
            <x v="1607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796">
      <pivotArea dataOnly="0" labelOnly="1" outline="0" fieldPosition="0">
        <references count="3">
          <reference field="1" count="1" selected="0">
            <x v="1608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795">
      <pivotArea dataOnly="0" labelOnly="1" outline="0" fieldPosition="0">
        <references count="3">
          <reference field="1" count="1" selected="0">
            <x v="1609"/>
          </reference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  <reference field="7" count="1" selected="0">
            <x v="2"/>
          </reference>
        </references>
      </pivotArea>
    </format>
    <format dxfId="8794">
      <pivotArea dataOnly="0" labelOnly="1" outline="0" fieldPosition="0">
        <references count="3">
          <reference field="1" count="1" selected="0">
            <x v="137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93">
      <pivotArea dataOnly="0" labelOnly="1" outline="0" fieldPosition="0">
        <references count="3">
          <reference field="1" count="1" selected="0">
            <x v="137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92">
      <pivotArea dataOnly="0" labelOnly="1" outline="0" fieldPosition="0">
        <references count="3">
          <reference field="1" count="1" selected="0">
            <x v="137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91">
      <pivotArea dataOnly="0" labelOnly="1" outline="0" fieldPosition="0">
        <references count="3">
          <reference field="1" count="1" selected="0">
            <x v="137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90">
      <pivotArea dataOnly="0" labelOnly="1" outline="0" fieldPosition="0">
        <references count="3">
          <reference field="1" count="1" selected="0">
            <x v="137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9">
      <pivotArea dataOnly="0" labelOnly="1" outline="0" fieldPosition="0">
        <references count="3">
          <reference field="1" count="1" selected="0">
            <x v="138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8">
      <pivotArea dataOnly="0" labelOnly="1" outline="0" fieldPosition="0">
        <references count="3">
          <reference field="1" count="1" selected="0">
            <x v="138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7">
      <pivotArea dataOnly="0" labelOnly="1" outline="0" fieldPosition="0">
        <references count="3">
          <reference field="1" count="1" selected="0">
            <x v="138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6">
      <pivotArea dataOnly="0" labelOnly="1" outline="0" fieldPosition="0">
        <references count="3">
          <reference field="1" count="1" selected="0">
            <x v="138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5">
      <pivotArea dataOnly="0" labelOnly="1" outline="0" fieldPosition="0">
        <references count="3">
          <reference field="1" count="1" selected="0">
            <x v="138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4">
      <pivotArea dataOnly="0" labelOnly="1" outline="0" fieldPosition="0">
        <references count="3">
          <reference field="1" count="1" selected="0">
            <x v="138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3">
      <pivotArea dataOnly="0" labelOnly="1" outline="0" fieldPosition="0">
        <references count="3">
          <reference field="1" count="1" selected="0">
            <x v="138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2">
      <pivotArea dataOnly="0" labelOnly="1" outline="0" fieldPosition="0">
        <references count="3">
          <reference field="1" count="1" selected="0">
            <x v="138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1">
      <pivotArea dataOnly="0" labelOnly="1" outline="0" fieldPosition="0">
        <references count="3">
          <reference field="1" count="1" selected="0">
            <x v="138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80">
      <pivotArea dataOnly="0" labelOnly="1" outline="0" fieldPosition="0">
        <references count="3">
          <reference field="1" count="1" selected="0">
            <x v="139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9">
      <pivotArea dataOnly="0" labelOnly="1" outline="0" fieldPosition="0">
        <references count="3">
          <reference field="1" count="1" selected="0">
            <x v="139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8">
      <pivotArea dataOnly="0" labelOnly="1" outline="0" fieldPosition="0">
        <references count="3">
          <reference field="1" count="1" selected="0">
            <x v="139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7">
      <pivotArea dataOnly="0" labelOnly="1" outline="0" fieldPosition="0">
        <references count="3">
          <reference field="1" count="1" selected="0">
            <x v="139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6">
      <pivotArea dataOnly="0" labelOnly="1" outline="0" fieldPosition="0">
        <references count="3">
          <reference field="1" count="1" selected="0">
            <x v="139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5">
      <pivotArea dataOnly="0" labelOnly="1" outline="0" fieldPosition="0">
        <references count="3">
          <reference field="1" count="1" selected="0">
            <x v="139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4">
      <pivotArea dataOnly="0" labelOnly="1" outline="0" fieldPosition="0">
        <references count="3">
          <reference field="1" count="1" selected="0">
            <x v="139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3">
      <pivotArea dataOnly="0" labelOnly="1" outline="0" fieldPosition="0">
        <references count="3">
          <reference field="1" count="1" selected="0">
            <x v="140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2">
      <pivotArea dataOnly="0" labelOnly="1" outline="0" fieldPosition="0">
        <references count="3">
          <reference field="1" count="1" selected="0">
            <x v="140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1">
      <pivotArea dataOnly="0" labelOnly="1" outline="0" fieldPosition="0">
        <references count="3">
          <reference field="1" count="1" selected="0">
            <x v="140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70">
      <pivotArea dataOnly="0" labelOnly="1" outline="0" fieldPosition="0">
        <references count="3">
          <reference field="1" count="1" selected="0">
            <x v="140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9">
      <pivotArea dataOnly="0" labelOnly="1" outline="0" fieldPosition="0">
        <references count="3">
          <reference field="1" count="1" selected="0">
            <x v="140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8">
      <pivotArea dataOnly="0" labelOnly="1" outline="0" fieldPosition="0">
        <references count="3">
          <reference field="1" count="1" selected="0">
            <x v="140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7">
      <pivotArea dataOnly="0" labelOnly="1" outline="0" fieldPosition="0">
        <references count="3">
          <reference field="1" count="1" selected="0">
            <x v="140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6">
      <pivotArea dataOnly="0" labelOnly="1" outline="0" fieldPosition="0">
        <references count="3">
          <reference field="1" count="1" selected="0">
            <x v="140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5">
      <pivotArea dataOnly="0" labelOnly="1" outline="0" fieldPosition="0">
        <references count="3">
          <reference field="1" count="1" selected="0">
            <x v="140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4">
      <pivotArea dataOnly="0" labelOnly="1" outline="0" fieldPosition="0">
        <references count="3">
          <reference field="1" count="1" selected="0">
            <x v="140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3">
      <pivotArea dataOnly="0" labelOnly="1" outline="0" fieldPosition="0">
        <references count="3">
          <reference field="1" count="1" selected="0">
            <x v="141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2">
      <pivotArea dataOnly="0" labelOnly="1" outline="0" fieldPosition="0">
        <references count="3">
          <reference field="1" count="1" selected="0">
            <x v="141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1">
      <pivotArea dataOnly="0" labelOnly="1" outline="0" fieldPosition="0">
        <references count="3">
          <reference field="1" count="1" selected="0">
            <x v="141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60">
      <pivotArea dataOnly="0" labelOnly="1" outline="0" fieldPosition="0">
        <references count="3">
          <reference field="1" count="1" selected="0">
            <x v="141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9">
      <pivotArea dataOnly="0" labelOnly="1" outline="0" fieldPosition="0">
        <references count="3">
          <reference field="1" count="1" selected="0">
            <x v="141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8">
      <pivotArea dataOnly="0" labelOnly="1" outline="0" fieldPosition="0">
        <references count="3">
          <reference field="1" count="1" selected="0">
            <x v="141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7">
      <pivotArea dataOnly="0" labelOnly="1" outline="0" fieldPosition="0">
        <references count="3">
          <reference field="1" count="1" selected="0">
            <x v="141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6">
      <pivotArea dataOnly="0" labelOnly="1" outline="0" fieldPosition="0">
        <references count="3">
          <reference field="1" count="1" selected="0">
            <x v="141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5">
      <pivotArea dataOnly="0" labelOnly="1" outline="0" fieldPosition="0">
        <references count="3">
          <reference field="1" count="1" selected="0">
            <x v="141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4">
      <pivotArea dataOnly="0" labelOnly="1" outline="0" fieldPosition="0">
        <references count="3">
          <reference field="1" count="1" selected="0">
            <x v="141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3">
      <pivotArea dataOnly="0" labelOnly="1" outline="0" fieldPosition="0">
        <references count="3">
          <reference field="1" count="1" selected="0">
            <x v="142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2">
      <pivotArea dataOnly="0" labelOnly="1" outline="0" fieldPosition="0">
        <references count="3">
          <reference field="1" count="1" selected="0">
            <x v="142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1">
      <pivotArea dataOnly="0" labelOnly="1" outline="0" fieldPosition="0">
        <references count="3">
          <reference field="1" count="1" selected="0">
            <x v="142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50">
      <pivotArea dataOnly="0" labelOnly="1" outline="0" fieldPosition="0">
        <references count="3">
          <reference field="1" count="1" selected="0">
            <x v="142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9">
      <pivotArea dataOnly="0" labelOnly="1" outline="0" fieldPosition="0">
        <references count="3">
          <reference field="1" count="1" selected="0">
            <x v="142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8">
      <pivotArea dataOnly="0" labelOnly="1" outline="0" fieldPosition="0">
        <references count="3">
          <reference field="1" count="1" selected="0">
            <x v="142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7">
      <pivotArea dataOnly="0" labelOnly="1" outline="0" fieldPosition="0">
        <references count="3">
          <reference field="1" count="1" selected="0">
            <x v="142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6">
      <pivotArea dataOnly="0" labelOnly="1" outline="0" fieldPosition="0">
        <references count="3">
          <reference field="1" count="1" selected="0">
            <x v="142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5">
      <pivotArea dataOnly="0" labelOnly="1" outline="0" fieldPosition="0">
        <references count="3">
          <reference field="1" count="1" selected="0">
            <x v="142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4">
      <pivotArea dataOnly="0" labelOnly="1" outline="0" fieldPosition="0">
        <references count="3">
          <reference field="1" count="1" selected="0">
            <x v="142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3">
      <pivotArea dataOnly="0" labelOnly="1" outline="0" fieldPosition="0">
        <references count="3">
          <reference field="1" count="1" selected="0">
            <x v="143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2">
      <pivotArea dataOnly="0" labelOnly="1" outline="0" fieldPosition="0">
        <references count="3">
          <reference field="1" count="1" selected="0">
            <x v="143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1">
      <pivotArea dataOnly="0" labelOnly="1" outline="0" fieldPosition="0">
        <references count="3">
          <reference field="1" count="1" selected="0">
            <x v="143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40">
      <pivotArea dataOnly="0" labelOnly="1" outline="0" fieldPosition="0">
        <references count="3">
          <reference field="1" count="1" selected="0">
            <x v="143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9">
      <pivotArea dataOnly="0" labelOnly="1" outline="0" fieldPosition="0">
        <references count="3">
          <reference field="1" count="1" selected="0">
            <x v="143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8">
      <pivotArea dataOnly="0" labelOnly="1" outline="0" fieldPosition="0">
        <references count="3">
          <reference field="1" count="1" selected="0">
            <x v="143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7">
      <pivotArea dataOnly="0" labelOnly="1" outline="0" fieldPosition="0">
        <references count="3">
          <reference field="1" count="1" selected="0">
            <x v="143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6">
      <pivotArea dataOnly="0" labelOnly="1" outline="0" fieldPosition="0">
        <references count="3">
          <reference field="1" count="1" selected="0">
            <x v="143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5">
      <pivotArea dataOnly="0" labelOnly="1" outline="0" fieldPosition="0">
        <references count="3">
          <reference field="1" count="1" selected="0">
            <x v="143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4">
      <pivotArea dataOnly="0" labelOnly="1" outline="0" fieldPosition="0">
        <references count="3">
          <reference field="1" count="1" selected="0">
            <x v="144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3">
      <pivotArea dataOnly="0" labelOnly="1" outline="0" fieldPosition="0">
        <references count="3">
          <reference field="1" count="1" selected="0">
            <x v="144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2">
      <pivotArea dataOnly="0" labelOnly="1" outline="0" fieldPosition="0">
        <references count="3">
          <reference field="1" count="1" selected="0">
            <x v="144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1">
      <pivotArea dataOnly="0" labelOnly="1" outline="0" fieldPosition="0">
        <references count="3">
          <reference field="1" count="1" selected="0">
            <x v="144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30">
      <pivotArea dataOnly="0" labelOnly="1" outline="0" fieldPosition="0">
        <references count="3">
          <reference field="1" count="1" selected="0">
            <x v="144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9">
      <pivotArea dataOnly="0" labelOnly="1" outline="0" fieldPosition="0">
        <references count="3">
          <reference field="1" count="1" selected="0">
            <x v="144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8">
      <pivotArea dataOnly="0" labelOnly="1" outline="0" fieldPosition="0">
        <references count="3">
          <reference field="1" count="1" selected="0">
            <x v="144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7">
      <pivotArea dataOnly="0" labelOnly="1" outline="0" fieldPosition="0">
        <references count="3">
          <reference field="1" count="1" selected="0">
            <x v="144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6">
      <pivotArea dataOnly="0" labelOnly="1" outline="0" fieldPosition="0">
        <references count="3">
          <reference field="1" count="1" selected="0">
            <x v="144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5">
      <pivotArea dataOnly="0" labelOnly="1" outline="0" fieldPosition="0">
        <references count="3">
          <reference field="1" count="1" selected="0">
            <x v="144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4">
      <pivotArea dataOnly="0" labelOnly="1" outline="0" fieldPosition="0">
        <references count="3">
          <reference field="1" count="1" selected="0">
            <x v="145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3">
      <pivotArea dataOnly="0" labelOnly="1" outline="0" fieldPosition="0">
        <references count="3">
          <reference field="1" count="1" selected="0">
            <x v="145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2">
      <pivotArea dataOnly="0" labelOnly="1" outline="0" fieldPosition="0">
        <references count="3">
          <reference field="1" count="1" selected="0">
            <x v="145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1">
      <pivotArea dataOnly="0" labelOnly="1" outline="0" fieldPosition="0">
        <references count="3">
          <reference field="1" count="1" selected="0">
            <x v="145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20">
      <pivotArea dataOnly="0" labelOnly="1" outline="0" fieldPosition="0">
        <references count="3">
          <reference field="1" count="1" selected="0">
            <x v="145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9">
      <pivotArea dataOnly="0" labelOnly="1" outline="0" fieldPosition="0">
        <references count="3">
          <reference field="1" count="1" selected="0">
            <x v="145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8">
      <pivotArea dataOnly="0" labelOnly="1" outline="0" fieldPosition="0">
        <references count="3">
          <reference field="1" count="1" selected="0">
            <x v="145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7">
      <pivotArea dataOnly="0" labelOnly="1" outline="0" fieldPosition="0">
        <references count="3">
          <reference field="1" count="1" selected="0">
            <x v="145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6">
      <pivotArea dataOnly="0" labelOnly="1" outline="0" fieldPosition="0">
        <references count="3">
          <reference field="1" count="1" selected="0">
            <x v="145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5">
      <pivotArea dataOnly="0" labelOnly="1" outline="0" fieldPosition="0">
        <references count="3">
          <reference field="1" count="1" selected="0">
            <x v="145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4">
      <pivotArea dataOnly="0" labelOnly="1" outline="0" fieldPosition="0">
        <references count="3">
          <reference field="1" count="1" selected="0">
            <x v="146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3">
      <pivotArea dataOnly="0" labelOnly="1" outline="0" fieldPosition="0">
        <references count="3">
          <reference field="1" count="1" selected="0">
            <x v="146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2">
      <pivotArea dataOnly="0" labelOnly="1" outline="0" fieldPosition="0">
        <references count="3">
          <reference field="1" count="1" selected="0">
            <x v="146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1">
      <pivotArea dataOnly="0" labelOnly="1" outline="0" fieldPosition="0">
        <references count="3">
          <reference field="1" count="1" selected="0">
            <x v="146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10">
      <pivotArea dataOnly="0" labelOnly="1" outline="0" fieldPosition="0">
        <references count="3">
          <reference field="1" count="1" selected="0">
            <x v="146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9">
      <pivotArea dataOnly="0" labelOnly="1" outline="0" fieldPosition="0">
        <references count="3">
          <reference field="1" count="1" selected="0">
            <x v="146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8">
      <pivotArea dataOnly="0" labelOnly="1" outline="0" fieldPosition="0">
        <references count="3">
          <reference field="1" count="1" selected="0">
            <x v="146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7">
      <pivotArea dataOnly="0" labelOnly="1" outline="0" fieldPosition="0">
        <references count="3">
          <reference field="1" count="1" selected="0">
            <x v="146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6">
      <pivotArea dataOnly="0" labelOnly="1" outline="0" fieldPosition="0">
        <references count="3">
          <reference field="1" count="1" selected="0">
            <x v="146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5">
      <pivotArea dataOnly="0" labelOnly="1" outline="0" fieldPosition="0">
        <references count="3">
          <reference field="1" count="1" selected="0">
            <x v="146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4">
      <pivotArea dataOnly="0" labelOnly="1" outline="0" fieldPosition="0">
        <references count="3">
          <reference field="1" count="1" selected="0">
            <x v="147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3">
      <pivotArea dataOnly="0" labelOnly="1" outline="0" fieldPosition="0">
        <references count="3">
          <reference field="1" count="1" selected="0">
            <x v="147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2">
      <pivotArea dataOnly="0" labelOnly="1" outline="0" fieldPosition="0">
        <references count="3">
          <reference field="1" count="1" selected="0">
            <x v="147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1">
      <pivotArea dataOnly="0" labelOnly="1" outline="0" fieldPosition="0">
        <references count="3">
          <reference field="1" count="1" selected="0">
            <x v="147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700">
      <pivotArea dataOnly="0" labelOnly="1" outline="0" fieldPosition="0">
        <references count="3">
          <reference field="1" count="1" selected="0">
            <x v="147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9">
      <pivotArea dataOnly="0" labelOnly="1" outline="0" fieldPosition="0">
        <references count="3">
          <reference field="1" count="1" selected="0">
            <x v="147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8">
      <pivotArea dataOnly="0" labelOnly="1" outline="0" fieldPosition="0">
        <references count="3">
          <reference field="1" count="1" selected="0">
            <x v="147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7">
      <pivotArea dataOnly="0" labelOnly="1" outline="0" fieldPosition="0">
        <references count="3">
          <reference field="1" count="1" selected="0">
            <x v="147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6">
      <pivotArea dataOnly="0" labelOnly="1" outline="0" fieldPosition="0">
        <references count="3">
          <reference field="1" count="1" selected="0">
            <x v="147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5">
      <pivotArea dataOnly="0" labelOnly="1" outline="0" fieldPosition="0">
        <references count="3">
          <reference field="1" count="1" selected="0">
            <x v="147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4">
      <pivotArea dataOnly="0" labelOnly="1" outline="0" fieldPosition="0">
        <references count="3">
          <reference field="1" count="1" selected="0">
            <x v="148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3">
      <pivotArea dataOnly="0" labelOnly="1" outline="0" fieldPosition="0">
        <references count="3">
          <reference field="1" count="1" selected="0">
            <x v="148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2">
      <pivotArea dataOnly="0" labelOnly="1" outline="0" fieldPosition="0">
        <references count="3">
          <reference field="1" count="1" selected="0">
            <x v="148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1">
      <pivotArea dataOnly="0" labelOnly="1" outline="0" fieldPosition="0">
        <references count="3">
          <reference field="1" count="1" selected="0">
            <x v="148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90">
      <pivotArea dataOnly="0" labelOnly="1" outline="0" fieldPosition="0">
        <references count="3">
          <reference field="1" count="1" selected="0">
            <x v="148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9">
      <pivotArea dataOnly="0" labelOnly="1" outline="0" fieldPosition="0">
        <references count="3">
          <reference field="1" count="1" selected="0">
            <x v="148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8">
      <pivotArea dataOnly="0" labelOnly="1" outline="0" fieldPosition="0">
        <references count="3">
          <reference field="1" count="1" selected="0">
            <x v="148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7">
      <pivotArea dataOnly="0" labelOnly="1" outline="0" fieldPosition="0">
        <references count="3">
          <reference field="1" count="1" selected="0">
            <x v="148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6">
      <pivotArea dataOnly="0" labelOnly="1" outline="0" fieldPosition="0">
        <references count="3">
          <reference field="1" count="1" selected="0">
            <x v="148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5">
      <pivotArea dataOnly="0" labelOnly="1" outline="0" fieldPosition="0">
        <references count="3">
          <reference field="1" count="1" selected="0">
            <x v="149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4">
      <pivotArea dataOnly="0" labelOnly="1" outline="0" fieldPosition="0">
        <references count="3">
          <reference field="1" count="1" selected="0">
            <x v="149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3">
      <pivotArea dataOnly="0" labelOnly="1" outline="0" fieldPosition="0">
        <references count="3">
          <reference field="1" count="1" selected="0">
            <x v="149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2">
      <pivotArea dataOnly="0" labelOnly="1" outline="0" fieldPosition="0">
        <references count="3">
          <reference field="1" count="1" selected="0">
            <x v="149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1">
      <pivotArea dataOnly="0" labelOnly="1" outline="0" fieldPosition="0">
        <references count="3">
          <reference field="1" count="1" selected="0">
            <x v="149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80">
      <pivotArea dataOnly="0" labelOnly="1" outline="0" fieldPosition="0">
        <references count="3">
          <reference field="1" count="1" selected="0">
            <x v="149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9">
      <pivotArea dataOnly="0" labelOnly="1" outline="0" fieldPosition="0">
        <references count="3">
          <reference field="1" count="1" selected="0">
            <x v="149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8">
      <pivotArea dataOnly="0" labelOnly="1" outline="0" fieldPosition="0">
        <references count="3">
          <reference field="1" count="1" selected="0">
            <x v="149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7">
      <pivotArea dataOnly="0" labelOnly="1" outline="0" fieldPosition="0">
        <references count="3">
          <reference field="1" count="1" selected="0">
            <x v="149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6">
      <pivotArea dataOnly="0" labelOnly="1" outline="0" fieldPosition="0">
        <references count="3">
          <reference field="1" count="1" selected="0">
            <x v="150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5">
      <pivotArea dataOnly="0" labelOnly="1" outline="0" fieldPosition="0">
        <references count="3">
          <reference field="1" count="1" selected="0">
            <x v="150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4">
      <pivotArea dataOnly="0" labelOnly="1" outline="0" fieldPosition="0">
        <references count="3">
          <reference field="1" count="1" selected="0">
            <x v="150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3">
      <pivotArea dataOnly="0" labelOnly="1" outline="0" fieldPosition="0">
        <references count="3">
          <reference field="1" count="1" selected="0">
            <x v="150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2">
      <pivotArea dataOnly="0" labelOnly="1" outline="0" fieldPosition="0">
        <references count="3">
          <reference field="1" count="1" selected="0">
            <x v="150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1">
      <pivotArea dataOnly="0" labelOnly="1" outline="0" fieldPosition="0">
        <references count="3">
          <reference field="1" count="1" selected="0">
            <x v="150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70">
      <pivotArea dataOnly="0" labelOnly="1" outline="0" fieldPosition="0">
        <references count="3">
          <reference field="1" count="1" selected="0">
            <x v="150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9">
      <pivotArea dataOnly="0" labelOnly="1" outline="0" fieldPosition="0">
        <references count="3">
          <reference field="1" count="1" selected="0">
            <x v="150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8">
      <pivotArea dataOnly="0" labelOnly="1" outline="0" fieldPosition="0">
        <references count="3">
          <reference field="1" count="1" selected="0">
            <x v="150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7">
      <pivotArea dataOnly="0" labelOnly="1" outline="0" fieldPosition="0">
        <references count="3">
          <reference field="1" count="1" selected="0">
            <x v="150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6">
      <pivotArea dataOnly="0" labelOnly="1" outline="0" fieldPosition="0">
        <references count="3">
          <reference field="1" count="1" selected="0">
            <x v="151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5">
      <pivotArea dataOnly="0" labelOnly="1" outline="0" fieldPosition="0">
        <references count="3">
          <reference field="1" count="1" selected="0">
            <x v="151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4">
      <pivotArea dataOnly="0" labelOnly="1" outline="0" fieldPosition="0">
        <references count="3">
          <reference field="1" count="1" selected="0">
            <x v="151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3">
      <pivotArea dataOnly="0" labelOnly="1" outline="0" fieldPosition="0">
        <references count="3">
          <reference field="1" count="1" selected="0">
            <x v="151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2">
      <pivotArea dataOnly="0" labelOnly="1" outline="0" fieldPosition="0">
        <references count="3">
          <reference field="1" count="1" selected="0">
            <x v="151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1">
      <pivotArea dataOnly="0" labelOnly="1" outline="0" fieldPosition="0">
        <references count="3">
          <reference field="1" count="1" selected="0">
            <x v="151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60">
      <pivotArea dataOnly="0" labelOnly="1" outline="0" fieldPosition="0">
        <references count="3">
          <reference field="1" count="1" selected="0">
            <x v="151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9">
      <pivotArea dataOnly="0" labelOnly="1" outline="0" fieldPosition="0">
        <references count="3">
          <reference field="1" count="1" selected="0">
            <x v="151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8">
      <pivotArea dataOnly="0" labelOnly="1" outline="0" fieldPosition="0">
        <references count="3">
          <reference field="1" count="1" selected="0">
            <x v="152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7">
      <pivotArea dataOnly="0" labelOnly="1" outline="0" fieldPosition="0">
        <references count="3">
          <reference field="1" count="1" selected="0">
            <x v="152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6">
      <pivotArea dataOnly="0" labelOnly="1" outline="0" fieldPosition="0">
        <references count="3">
          <reference field="1" count="1" selected="0">
            <x v="152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5">
      <pivotArea dataOnly="0" labelOnly="1" outline="0" fieldPosition="0">
        <references count="3">
          <reference field="1" count="1" selected="0">
            <x v="1523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4">
      <pivotArea dataOnly="0" labelOnly="1" outline="0" fieldPosition="0">
        <references count="3">
          <reference field="1" count="1" selected="0">
            <x v="1524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3">
      <pivotArea dataOnly="0" labelOnly="1" outline="0" fieldPosition="0">
        <references count="3">
          <reference field="1" count="1" selected="0">
            <x v="1525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2">
      <pivotArea dataOnly="0" labelOnly="1" outline="0" fieldPosition="0">
        <references count="3">
          <reference field="1" count="1" selected="0">
            <x v="1526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1">
      <pivotArea dataOnly="0" labelOnly="1" outline="0" fieldPosition="0">
        <references count="3">
          <reference field="1" count="1" selected="0">
            <x v="1527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50">
      <pivotArea dataOnly="0" labelOnly="1" outline="0" fieldPosition="0">
        <references count="3">
          <reference field="1" count="1" selected="0">
            <x v="1528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49">
      <pivotArea dataOnly="0" labelOnly="1" outline="0" fieldPosition="0">
        <references count="3">
          <reference field="1" count="1" selected="0">
            <x v="1529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48">
      <pivotArea dataOnly="0" labelOnly="1" outline="0" fieldPosition="0">
        <references count="3">
          <reference field="1" count="1" selected="0">
            <x v="153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47">
      <pivotArea dataOnly="0" labelOnly="1" outline="0" fieldPosition="0">
        <references count="3">
          <reference field="1" count="1" selected="0">
            <x v="1610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46">
      <pivotArea dataOnly="0" labelOnly="1" outline="0" fieldPosition="0">
        <references count="3">
          <reference field="1" count="1" selected="0">
            <x v="1611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45">
      <pivotArea dataOnly="0" labelOnly="1" outline="0" fieldPosition="0">
        <references count="3">
          <reference field="1" count="1" selected="0">
            <x v="1612"/>
          </reference>
          <reference field="2" count="11">
            <x v="154"/>
            <x v="163"/>
            <x v="175"/>
            <x v="180"/>
            <x v="182"/>
            <x v="184"/>
            <x v="185"/>
            <x v="186"/>
            <x v="187"/>
            <x v="188"/>
            <x v="189"/>
          </reference>
          <reference field="7" count="1" selected="0">
            <x v="3"/>
          </reference>
        </references>
      </pivotArea>
    </format>
    <format dxfId="8644">
      <pivotArea dataOnly="0" labelOnly="1" outline="0" fieldPosition="0">
        <references count="3">
          <reference field="1" count="1" selected="0">
            <x v="107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43">
      <pivotArea dataOnly="0" labelOnly="1" outline="0" fieldPosition="0">
        <references count="3">
          <reference field="1" count="1" selected="0">
            <x v="107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42">
      <pivotArea dataOnly="0" labelOnly="1" outline="0" fieldPosition="0">
        <references count="3">
          <reference field="1" count="1" selected="0">
            <x v="107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41">
      <pivotArea dataOnly="0" labelOnly="1" outline="0" fieldPosition="0">
        <references count="3">
          <reference field="1" count="1" selected="0">
            <x v="107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40">
      <pivotArea dataOnly="0" labelOnly="1" outline="0" fieldPosition="0">
        <references count="3">
          <reference field="1" count="1" selected="0">
            <x v="107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9">
      <pivotArea dataOnly="0" labelOnly="1" outline="0" fieldPosition="0">
        <references count="3">
          <reference field="1" count="1" selected="0">
            <x v="107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8">
      <pivotArea dataOnly="0" labelOnly="1" outline="0" fieldPosition="0">
        <references count="3">
          <reference field="1" count="1" selected="0">
            <x v="108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7">
      <pivotArea dataOnly="0" labelOnly="1" outline="0" fieldPosition="0">
        <references count="3">
          <reference field="1" count="1" selected="0">
            <x v="108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6">
      <pivotArea dataOnly="0" labelOnly="1" outline="0" fieldPosition="0">
        <references count="3">
          <reference field="1" count="1" selected="0">
            <x v="108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5">
      <pivotArea dataOnly="0" labelOnly="1" outline="0" fieldPosition="0">
        <references count="3">
          <reference field="1" count="1" selected="0">
            <x v="108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4">
      <pivotArea dataOnly="0" labelOnly="1" outline="0" fieldPosition="0">
        <references count="3">
          <reference field="1" count="1" selected="0">
            <x v="108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3">
      <pivotArea dataOnly="0" labelOnly="1" outline="0" fieldPosition="0">
        <references count="3">
          <reference field="1" count="1" selected="0">
            <x v="108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2">
      <pivotArea dataOnly="0" labelOnly="1" outline="0" fieldPosition="0">
        <references count="3">
          <reference field="1" count="1" selected="0">
            <x v="108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1">
      <pivotArea dataOnly="0" labelOnly="1" outline="0" fieldPosition="0">
        <references count="3">
          <reference field="1" count="1" selected="0">
            <x v="108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30">
      <pivotArea dataOnly="0" labelOnly="1" outline="0" fieldPosition="0">
        <references count="3">
          <reference field="1" count="1" selected="0">
            <x v="108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9">
      <pivotArea dataOnly="0" labelOnly="1" outline="0" fieldPosition="0">
        <references count="3">
          <reference field="1" count="1" selected="0">
            <x v="108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8">
      <pivotArea dataOnly="0" labelOnly="1" outline="0" fieldPosition="0">
        <references count="3">
          <reference field="1" count="1" selected="0">
            <x v="109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7">
      <pivotArea dataOnly="0" labelOnly="1" outline="0" fieldPosition="0">
        <references count="3">
          <reference field="1" count="1" selected="0">
            <x v="109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6">
      <pivotArea dataOnly="0" labelOnly="1" outline="0" fieldPosition="0">
        <references count="3">
          <reference field="1" count="1" selected="0">
            <x v="109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5">
      <pivotArea dataOnly="0" labelOnly="1" outline="0" fieldPosition="0">
        <references count="3">
          <reference field="1" count="1" selected="0">
            <x v="109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4">
      <pivotArea dataOnly="0" labelOnly="1" outline="0" fieldPosition="0">
        <references count="3">
          <reference field="1" count="1" selected="0">
            <x v="109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3">
      <pivotArea dataOnly="0" labelOnly="1" outline="0" fieldPosition="0">
        <references count="3">
          <reference field="1" count="1" selected="0">
            <x v="109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2">
      <pivotArea dataOnly="0" labelOnly="1" outline="0" fieldPosition="0">
        <references count="3">
          <reference field="1" count="1" selected="0">
            <x v="109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1">
      <pivotArea dataOnly="0" labelOnly="1" outline="0" fieldPosition="0">
        <references count="3">
          <reference field="1" count="1" selected="0">
            <x v="109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20">
      <pivotArea dataOnly="0" labelOnly="1" outline="0" fieldPosition="0">
        <references count="3">
          <reference field="1" count="1" selected="0">
            <x v="109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9">
      <pivotArea dataOnly="0" labelOnly="1" outline="0" fieldPosition="0">
        <references count="3">
          <reference field="1" count="1" selected="0">
            <x v="109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8">
      <pivotArea dataOnly="0" labelOnly="1" outline="0" fieldPosition="0">
        <references count="3">
          <reference field="1" count="1" selected="0">
            <x v="110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7">
      <pivotArea dataOnly="0" labelOnly="1" outline="0" fieldPosition="0">
        <references count="3">
          <reference field="1" count="1" selected="0">
            <x v="110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6">
      <pivotArea dataOnly="0" labelOnly="1" outline="0" fieldPosition="0">
        <references count="3">
          <reference field="1" count="1" selected="0">
            <x v="110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5">
      <pivotArea dataOnly="0" labelOnly="1" outline="0" fieldPosition="0">
        <references count="3">
          <reference field="1" count="1" selected="0">
            <x v="110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4">
      <pivotArea dataOnly="0" labelOnly="1" outline="0" fieldPosition="0">
        <references count="3">
          <reference field="1" count="1" selected="0">
            <x v="110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3">
      <pivotArea dataOnly="0" labelOnly="1" outline="0" fieldPosition="0">
        <references count="3">
          <reference field="1" count="1" selected="0">
            <x v="110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2">
      <pivotArea dataOnly="0" labelOnly="1" outline="0" fieldPosition="0">
        <references count="3">
          <reference field="1" count="1" selected="0">
            <x v="110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1">
      <pivotArea dataOnly="0" labelOnly="1" outline="0" fieldPosition="0">
        <references count="3">
          <reference field="1" count="1" selected="0">
            <x v="110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10">
      <pivotArea dataOnly="0" labelOnly="1" outline="0" fieldPosition="0">
        <references count="3">
          <reference field="1" count="1" selected="0">
            <x v="110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9">
      <pivotArea dataOnly="0" labelOnly="1" outline="0" fieldPosition="0">
        <references count="3">
          <reference field="1" count="1" selected="0">
            <x v="110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8">
      <pivotArea dataOnly="0" labelOnly="1" outline="0" fieldPosition="0">
        <references count="3">
          <reference field="1" count="1" selected="0">
            <x v="111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7">
      <pivotArea dataOnly="0" labelOnly="1" outline="0" fieldPosition="0">
        <references count="3">
          <reference field="1" count="1" selected="0">
            <x v="111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6">
      <pivotArea dataOnly="0" labelOnly="1" outline="0" fieldPosition="0">
        <references count="3">
          <reference field="1" count="1" selected="0">
            <x v="111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5">
      <pivotArea dataOnly="0" labelOnly="1" outline="0" fieldPosition="0">
        <references count="3">
          <reference field="1" count="1" selected="0">
            <x v="111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4">
      <pivotArea dataOnly="0" labelOnly="1" outline="0" fieldPosition="0">
        <references count="3">
          <reference field="1" count="1" selected="0">
            <x v="111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3">
      <pivotArea dataOnly="0" labelOnly="1" outline="0" fieldPosition="0">
        <references count="3">
          <reference field="1" count="1" selected="0">
            <x v="111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2">
      <pivotArea dataOnly="0" labelOnly="1" outline="0" fieldPosition="0">
        <references count="3">
          <reference field="1" count="1" selected="0">
            <x v="112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1">
      <pivotArea dataOnly="0" labelOnly="1" outline="0" fieldPosition="0">
        <references count="3">
          <reference field="1" count="1" selected="0">
            <x v="112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600">
      <pivotArea dataOnly="0" labelOnly="1" outline="0" fieldPosition="0">
        <references count="3">
          <reference field="1" count="1" selected="0">
            <x v="112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9">
      <pivotArea dataOnly="0" labelOnly="1" outline="0" fieldPosition="0">
        <references count="3">
          <reference field="1" count="1" selected="0">
            <x v="112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8">
      <pivotArea dataOnly="0" labelOnly="1" outline="0" fieldPosition="0">
        <references count="3">
          <reference field="1" count="1" selected="0">
            <x v="112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7">
      <pivotArea dataOnly="0" labelOnly="1" outline="0" fieldPosition="0">
        <references count="3">
          <reference field="1" count="1" selected="0">
            <x v="112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6">
      <pivotArea dataOnly="0" labelOnly="1" outline="0" fieldPosition="0">
        <references count="3">
          <reference field="1" count="1" selected="0">
            <x v="112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5">
      <pivotArea dataOnly="0" labelOnly="1" outline="0" fieldPosition="0">
        <references count="3">
          <reference field="1" count="1" selected="0">
            <x v="112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4">
      <pivotArea dataOnly="0" labelOnly="1" outline="0" fieldPosition="0">
        <references count="3">
          <reference field="1" count="1" selected="0">
            <x v="112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3">
      <pivotArea dataOnly="0" labelOnly="1" outline="0" fieldPosition="0">
        <references count="3">
          <reference field="1" count="1" selected="0">
            <x v="112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2">
      <pivotArea dataOnly="0" labelOnly="1" outline="0" fieldPosition="0">
        <references count="3">
          <reference field="1" count="1" selected="0">
            <x v="113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1">
      <pivotArea dataOnly="0" labelOnly="1" outline="0" fieldPosition="0">
        <references count="3">
          <reference field="1" count="1" selected="0">
            <x v="113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90">
      <pivotArea dataOnly="0" labelOnly="1" outline="0" fieldPosition="0">
        <references count="3">
          <reference field="1" count="1" selected="0">
            <x v="113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9">
      <pivotArea dataOnly="0" labelOnly="1" outline="0" fieldPosition="0">
        <references count="3">
          <reference field="1" count="1" selected="0">
            <x v="113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8">
      <pivotArea dataOnly="0" labelOnly="1" outline="0" fieldPosition="0">
        <references count="3">
          <reference field="1" count="1" selected="0">
            <x v="113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7">
      <pivotArea dataOnly="0" labelOnly="1" outline="0" fieldPosition="0">
        <references count="3">
          <reference field="1" count="1" selected="0">
            <x v="113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6">
      <pivotArea dataOnly="0" labelOnly="1" outline="0" fieldPosition="0">
        <references count="3">
          <reference field="1" count="1" selected="0">
            <x v="113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5">
      <pivotArea dataOnly="0" labelOnly="1" outline="0" fieldPosition="0">
        <references count="3">
          <reference field="1" count="1" selected="0">
            <x v="113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4">
      <pivotArea dataOnly="0" labelOnly="1" outline="0" fieldPosition="0">
        <references count="3">
          <reference field="1" count="1" selected="0">
            <x v="113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3">
      <pivotArea dataOnly="0" labelOnly="1" outline="0" fieldPosition="0">
        <references count="3">
          <reference field="1" count="1" selected="0">
            <x v="114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2">
      <pivotArea dataOnly="0" labelOnly="1" outline="0" fieldPosition="0">
        <references count="3">
          <reference field="1" count="1" selected="0">
            <x v="114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1">
      <pivotArea dataOnly="0" labelOnly="1" outline="0" fieldPosition="0">
        <references count="3">
          <reference field="1" count="1" selected="0">
            <x v="114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80">
      <pivotArea dataOnly="0" labelOnly="1" outline="0" fieldPosition="0">
        <references count="3">
          <reference field="1" count="1" selected="0">
            <x v="114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9">
      <pivotArea dataOnly="0" labelOnly="1" outline="0" fieldPosition="0">
        <references count="3">
          <reference field="1" count="1" selected="0">
            <x v="114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8">
      <pivotArea dataOnly="0" labelOnly="1" outline="0" fieldPosition="0">
        <references count="3">
          <reference field="1" count="1" selected="0">
            <x v="114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7">
      <pivotArea dataOnly="0" labelOnly="1" outline="0" fieldPosition="0">
        <references count="3">
          <reference field="1" count="1" selected="0">
            <x v="114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6">
      <pivotArea dataOnly="0" labelOnly="1" outline="0" fieldPosition="0">
        <references count="3">
          <reference field="1" count="1" selected="0">
            <x v="114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5">
      <pivotArea dataOnly="0" labelOnly="1" outline="0" fieldPosition="0">
        <references count="3">
          <reference field="1" count="1" selected="0">
            <x v="115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4">
      <pivotArea dataOnly="0" labelOnly="1" outline="0" fieldPosition="0">
        <references count="3">
          <reference field="1" count="1" selected="0">
            <x v="115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3">
      <pivotArea dataOnly="0" labelOnly="1" outline="0" fieldPosition="0">
        <references count="3">
          <reference field="1" count="1" selected="0">
            <x v="115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2">
      <pivotArea dataOnly="0" labelOnly="1" outline="0" fieldPosition="0">
        <references count="3">
          <reference field="1" count="1" selected="0">
            <x v="115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1">
      <pivotArea dataOnly="0" labelOnly="1" outline="0" fieldPosition="0">
        <references count="3">
          <reference field="1" count="1" selected="0">
            <x v="115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70">
      <pivotArea dataOnly="0" labelOnly="1" outline="0" fieldPosition="0">
        <references count="3">
          <reference field="1" count="1" selected="0">
            <x v="115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9">
      <pivotArea dataOnly="0" labelOnly="1" outline="0" fieldPosition="0">
        <references count="3">
          <reference field="1" count="1" selected="0">
            <x v="115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8">
      <pivotArea dataOnly="0" labelOnly="1" outline="0" fieldPosition="0">
        <references count="3">
          <reference field="1" count="1" selected="0">
            <x v="115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7">
      <pivotArea dataOnly="0" labelOnly="1" outline="0" fieldPosition="0">
        <references count="3">
          <reference field="1" count="1" selected="0">
            <x v="115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6">
      <pivotArea dataOnly="0" labelOnly="1" outline="0" fieldPosition="0">
        <references count="3">
          <reference field="1" count="1" selected="0">
            <x v="115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5">
      <pivotArea dataOnly="0" labelOnly="1" outline="0" fieldPosition="0">
        <references count="3">
          <reference field="1" count="1" selected="0">
            <x v="116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4">
      <pivotArea dataOnly="0" labelOnly="1" outline="0" fieldPosition="0">
        <references count="3">
          <reference field="1" count="1" selected="0">
            <x v="116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3">
      <pivotArea dataOnly="0" labelOnly="1" outline="0" fieldPosition="0">
        <references count="3">
          <reference field="1" count="1" selected="0">
            <x v="116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2">
      <pivotArea dataOnly="0" labelOnly="1" outline="0" fieldPosition="0">
        <references count="3">
          <reference field="1" count="1" selected="0">
            <x v="116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1">
      <pivotArea dataOnly="0" labelOnly="1" outline="0" fieldPosition="0">
        <references count="3">
          <reference field="1" count="1" selected="0">
            <x v="116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60">
      <pivotArea dataOnly="0" labelOnly="1" outline="0" fieldPosition="0">
        <references count="3">
          <reference field="1" count="1" selected="0">
            <x v="116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9">
      <pivotArea dataOnly="0" labelOnly="1" outline="0" fieldPosition="0">
        <references count="3">
          <reference field="1" count="1" selected="0">
            <x v="116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8">
      <pivotArea dataOnly="0" labelOnly="1" outline="0" fieldPosition="0">
        <references count="3">
          <reference field="1" count="1" selected="0">
            <x v="116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7">
      <pivotArea dataOnly="0" labelOnly="1" outline="0" fieldPosition="0">
        <references count="3">
          <reference field="1" count="1" selected="0">
            <x v="116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6">
      <pivotArea dataOnly="0" labelOnly="1" outline="0" fieldPosition="0">
        <references count="3">
          <reference field="1" count="1" selected="0">
            <x v="116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5">
      <pivotArea dataOnly="0" labelOnly="1" outline="0" fieldPosition="0">
        <references count="3">
          <reference field="1" count="1" selected="0">
            <x v="117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4">
      <pivotArea dataOnly="0" labelOnly="1" outline="0" fieldPosition="0">
        <references count="3">
          <reference field="1" count="1" selected="0">
            <x v="158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3">
      <pivotArea dataOnly="0" labelOnly="1" outline="0" fieldPosition="0">
        <references count="3">
          <reference field="1" count="1" selected="0">
            <x v="158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2">
      <pivotArea dataOnly="0" labelOnly="1" outline="0" fieldPosition="0">
        <references count="3">
          <reference field="1" count="1" selected="0">
            <x v="159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1">
      <pivotArea dataOnly="0" labelOnly="1" outline="0" fieldPosition="0">
        <references count="3">
          <reference field="1" count="1" selected="0">
            <x v="159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50">
      <pivotArea dataOnly="0" labelOnly="1" outline="0" fieldPosition="0">
        <references count="3">
          <reference field="1" count="1" selected="0">
            <x v="159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9">
      <pivotArea dataOnly="0" labelOnly="1" outline="0" fieldPosition="0">
        <references count="3">
          <reference field="1" count="1" selected="0">
            <x v="159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8">
      <pivotArea dataOnly="0" labelOnly="1" outline="0" fieldPosition="0">
        <references count="3">
          <reference field="1" count="1" selected="0">
            <x v="159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7">
      <pivotArea dataOnly="0" labelOnly="1" outline="0" fieldPosition="0">
        <references count="3">
          <reference field="1" count="1" selected="0">
            <x v="1595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6">
      <pivotArea dataOnly="0" labelOnly="1" outline="0" fieldPosition="0">
        <references count="3">
          <reference field="1" count="1" selected="0">
            <x v="1596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5">
      <pivotArea dataOnly="0" labelOnly="1" outline="0" fieldPosition="0">
        <references count="3">
          <reference field="1" count="1" selected="0">
            <x v="1597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4">
      <pivotArea dataOnly="0" labelOnly="1" outline="0" fieldPosition="0">
        <references count="3">
          <reference field="1" count="1" selected="0">
            <x v="1598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3">
      <pivotArea dataOnly="0" labelOnly="1" outline="0" fieldPosition="0">
        <references count="3">
          <reference field="1" count="1" selected="0">
            <x v="1599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2">
      <pivotArea dataOnly="0" labelOnly="1" outline="0" fieldPosition="0">
        <references count="3">
          <reference field="1" count="1" selected="0">
            <x v="1600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1">
      <pivotArea dataOnly="0" labelOnly="1" outline="0" fieldPosition="0">
        <references count="3">
          <reference field="1" count="1" selected="0">
            <x v="1601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40">
      <pivotArea dataOnly="0" labelOnly="1" outline="0" fieldPosition="0">
        <references count="3">
          <reference field="1" count="1" selected="0">
            <x v="1602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39">
      <pivotArea dataOnly="0" labelOnly="1" outline="0" fieldPosition="0">
        <references count="3">
          <reference field="1" count="1" selected="0">
            <x v="1603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38">
      <pivotArea dataOnly="0" labelOnly="1" outline="0" fieldPosition="0">
        <references count="3">
          <reference field="1" count="1" selected="0">
            <x v="1604"/>
          </reference>
          <reference field="2" count="10">
            <x v="154"/>
            <x v="163"/>
            <x v="164"/>
            <x v="165"/>
            <x v="166"/>
            <x v="167"/>
            <x v="168"/>
            <x v="169"/>
            <x v="170"/>
            <x v="171"/>
          </reference>
          <reference field="7" count="1" selected="0">
            <x v="4"/>
          </reference>
        </references>
      </pivotArea>
    </format>
    <format dxfId="8537">
      <pivotArea dataOnly="0" labelOnly="1" outline="0" fieldPosition="0">
        <references count="3">
          <reference field="1" count="1" selected="0">
            <x v="1314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36">
      <pivotArea dataOnly="0" labelOnly="1" outline="0" fieldPosition="0">
        <references count="3">
          <reference field="1" count="1" selected="0">
            <x v="1315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35">
      <pivotArea dataOnly="0" labelOnly="1" outline="0" fieldPosition="0">
        <references count="3">
          <reference field="1" count="1" selected="0">
            <x v="1317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34">
      <pivotArea dataOnly="0" labelOnly="1" outline="0" fieldPosition="0">
        <references count="3">
          <reference field="1" count="1" selected="0">
            <x v="1318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33">
      <pivotArea dataOnly="0" labelOnly="1" outline="0" fieldPosition="0">
        <references count="3">
          <reference field="1" count="1" selected="0">
            <x v="1319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32">
      <pivotArea dataOnly="0" labelOnly="1" outline="0" fieldPosition="0">
        <references count="3">
          <reference field="1" count="1" selected="0">
            <x v="1320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31">
      <pivotArea dataOnly="0" labelOnly="1" outline="0" fieldPosition="0">
        <references count="3">
          <reference field="1" count="1" selected="0">
            <x v="1321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30">
      <pivotArea dataOnly="0" labelOnly="1" outline="0" fieldPosition="0">
        <references count="3">
          <reference field="1" count="1" selected="0">
            <x v="1322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9">
      <pivotArea dataOnly="0" labelOnly="1" outline="0" fieldPosition="0">
        <references count="3">
          <reference field="1" count="1" selected="0">
            <x v="1323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8">
      <pivotArea dataOnly="0" labelOnly="1" outline="0" fieldPosition="0">
        <references count="3">
          <reference field="1" count="1" selected="0">
            <x v="1324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7">
      <pivotArea dataOnly="0" labelOnly="1" outline="0" fieldPosition="0">
        <references count="3">
          <reference field="1" count="1" selected="0">
            <x v="1325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6">
      <pivotArea dataOnly="0" labelOnly="1" outline="0" fieldPosition="0">
        <references count="3">
          <reference field="1" count="1" selected="0">
            <x v="1326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5">
      <pivotArea dataOnly="0" labelOnly="1" outline="0" fieldPosition="0">
        <references count="3">
          <reference field="1" count="1" selected="0">
            <x v="1327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4">
      <pivotArea dataOnly="0" labelOnly="1" outline="0" fieldPosition="0">
        <references count="3">
          <reference field="1" count="1" selected="0">
            <x v="1328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3">
      <pivotArea dataOnly="0" labelOnly="1" outline="0" fieldPosition="0">
        <references count="3">
          <reference field="1" count="1" selected="0">
            <x v="1329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2">
      <pivotArea dataOnly="0" labelOnly="1" outline="0" fieldPosition="0">
        <references count="3">
          <reference field="1" count="1" selected="0">
            <x v="1330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1">
      <pivotArea dataOnly="0" labelOnly="1" outline="0" fieldPosition="0">
        <references count="3">
          <reference field="1" count="1" selected="0">
            <x v="1331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20">
      <pivotArea dataOnly="0" labelOnly="1" outline="0" fieldPosition="0">
        <references count="3">
          <reference field="1" count="1" selected="0">
            <x v="1332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9">
      <pivotArea dataOnly="0" labelOnly="1" outline="0" fieldPosition="0">
        <references count="3">
          <reference field="1" count="1" selected="0">
            <x v="1333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8">
      <pivotArea dataOnly="0" labelOnly="1" outline="0" fieldPosition="0">
        <references count="3">
          <reference field="1" count="1" selected="0">
            <x v="1334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7">
      <pivotArea dataOnly="0" labelOnly="1" outline="0" fieldPosition="0">
        <references count="3">
          <reference field="1" count="1" selected="0">
            <x v="1336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6">
      <pivotArea dataOnly="0" labelOnly="1" outline="0" fieldPosition="0">
        <references count="3">
          <reference field="1" count="1" selected="0">
            <x v="1337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5">
      <pivotArea dataOnly="0" labelOnly="1" outline="0" fieldPosition="0">
        <references count="3">
          <reference field="1" count="1" selected="0">
            <x v="1338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4">
      <pivotArea dataOnly="0" labelOnly="1" outline="0" fieldPosition="0">
        <references count="3">
          <reference field="1" count="1" selected="0">
            <x v="1339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3">
      <pivotArea dataOnly="0" labelOnly="1" outline="0" fieldPosition="0">
        <references count="3">
          <reference field="1" count="1" selected="0">
            <x v="1340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2">
      <pivotArea dataOnly="0" labelOnly="1" outline="0" fieldPosition="0">
        <references count="3">
          <reference field="1" count="1" selected="0">
            <x v="1341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1">
      <pivotArea dataOnly="0" labelOnly="1" outline="0" fieldPosition="0">
        <references count="3">
          <reference field="1" count="1" selected="0">
            <x v="1342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10">
      <pivotArea dataOnly="0" labelOnly="1" outline="0" fieldPosition="0">
        <references count="3">
          <reference field="1" count="1" selected="0">
            <x v="1343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9">
      <pivotArea dataOnly="0" labelOnly="1" outline="0" fieldPosition="0">
        <references count="3">
          <reference field="1" count="1" selected="0">
            <x v="1344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8">
      <pivotArea dataOnly="0" labelOnly="1" outline="0" fieldPosition="0">
        <references count="3">
          <reference field="1" count="1" selected="0">
            <x v="1345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7">
      <pivotArea dataOnly="0" labelOnly="1" outline="0" fieldPosition="0">
        <references count="3">
          <reference field="1" count="1" selected="0">
            <x v="1346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6">
      <pivotArea dataOnly="0" labelOnly="1" outline="0" fieldPosition="0">
        <references count="3">
          <reference field="1" count="1" selected="0">
            <x v="1347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5">
      <pivotArea dataOnly="0" labelOnly="1" outline="0" fieldPosition="0">
        <references count="3">
          <reference field="1" count="1" selected="0">
            <x v="1348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4">
      <pivotArea dataOnly="0" labelOnly="1" outline="0" fieldPosition="0">
        <references count="3">
          <reference field="1" count="1" selected="0">
            <x v="1350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3">
      <pivotArea dataOnly="0" labelOnly="1" outline="0" fieldPosition="0">
        <references count="3">
          <reference field="1" count="1" selected="0">
            <x v="1351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2">
      <pivotArea dataOnly="0" labelOnly="1" outline="0" fieldPosition="0">
        <references count="3">
          <reference field="1" count="1" selected="0">
            <x v="1352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1">
      <pivotArea dataOnly="0" labelOnly="1" outline="0" fieldPosition="0">
        <references count="3">
          <reference field="1" count="1" selected="0">
            <x v="1353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500">
      <pivotArea dataOnly="0" labelOnly="1" outline="0" fieldPosition="0">
        <references count="3">
          <reference field="1" count="1" selected="0">
            <x v="1354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9">
      <pivotArea dataOnly="0" labelOnly="1" outline="0" fieldPosition="0">
        <references count="3">
          <reference field="1" count="1" selected="0">
            <x v="1355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8">
      <pivotArea dataOnly="0" labelOnly="1" outline="0" fieldPosition="0">
        <references count="3">
          <reference field="1" count="1" selected="0">
            <x v="1356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7">
      <pivotArea dataOnly="0" labelOnly="1" outline="0" fieldPosition="0">
        <references count="3">
          <reference field="1" count="1" selected="0">
            <x v="1357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6">
      <pivotArea dataOnly="0" labelOnly="1" outline="0" fieldPosition="0">
        <references count="3">
          <reference field="1" count="1" selected="0">
            <x v="1358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5">
      <pivotArea dataOnly="0" labelOnly="1" outline="0" fieldPosition="0">
        <references count="3">
          <reference field="1" count="1" selected="0">
            <x v="1359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4">
      <pivotArea dataOnly="0" labelOnly="1" outline="0" fieldPosition="0">
        <references count="3">
          <reference field="1" count="1" selected="0">
            <x v="1360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3">
      <pivotArea dataOnly="0" labelOnly="1" outline="0" fieldPosition="0">
        <references count="3">
          <reference field="1" count="1" selected="0">
            <x v="1361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2">
      <pivotArea dataOnly="0" labelOnly="1" outline="0" fieldPosition="0">
        <references count="3">
          <reference field="1" count="1" selected="0">
            <x v="1363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1">
      <pivotArea dataOnly="0" labelOnly="1" outline="0" fieldPosition="0">
        <references count="3">
          <reference field="1" count="1" selected="0">
            <x v="1364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90">
      <pivotArea dataOnly="0" labelOnly="1" outline="0" fieldPosition="0">
        <references count="3">
          <reference field="1" count="1" selected="0">
            <x v="1365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9">
      <pivotArea dataOnly="0" labelOnly="1" outline="0" fieldPosition="0">
        <references count="3">
          <reference field="1" count="1" selected="0">
            <x v="1366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8">
      <pivotArea dataOnly="0" labelOnly="1" outline="0" fieldPosition="0">
        <references count="3">
          <reference field="1" count="1" selected="0">
            <x v="1367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7">
      <pivotArea dataOnly="0" labelOnly="1" outline="0" fieldPosition="0">
        <references count="3">
          <reference field="1" count="1" selected="0">
            <x v="1368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6">
      <pivotArea dataOnly="0" labelOnly="1" outline="0" fieldPosition="0">
        <references count="3">
          <reference field="1" count="1" selected="0">
            <x v="1369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5">
      <pivotArea dataOnly="0" labelOnly="1" outline="0" fieldPosition="0">
        <references count="3">
          <reference field="1" count="1" selected="0">
            <x v="1370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4">
      <pivotArea dataOnly="0" labelOnly="1" outline="0" fieldPosition="0">
        <references count="3">
          <reference field="1" count="1" selected="0">
            <x v="1371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3">
      <pivotArea dataOnly="0" labelOnly="1" outline="0" fieldPosition="0">
        <references count="3">
          <reference field="1" count="1" selected="0">
            <x v="1372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2">
      <pivotArea dataOnly="0" labelOnly="1" outline="0" fieldPosition="0">
        <references count="3">
          <reference field="1" count="1" selected="0">
            <x v="1373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1">
      <pivotArea dataOnly="0" labelOnly="1" outline="0" fieldPosition="0">
        <references count="3">
          <reference field="1" count="1" selected="0">
            <x v="1374"/>
          </reference>
          <reference field="2" count="11">
            <x v="153"/>
            <x v="154"/>
            <x v="163"/>
            <x v="172"/>
            <x v="173"/>
            <x v="176"/>
            <x v="177"/>
            <x v="180"/>
            <x v="181"/>
            <x v="182"/>
            <x v="183"/>
          </reference>
          <reference field="7" count="1" selected="0">
            <x v="6"/>
          </reference>
        </references>
      </pivotArea>
    </format>
    <format dxfId="8480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479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478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477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476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475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474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473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472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471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70">
      <pivotArea dataOnly="0" labelOnly="1" outline="0" fieldPosition="0">
        <references count="4">
          <reference field="1" count="1" selected="0">
            <x v="1531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69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468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467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466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465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464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463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462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461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460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59">
      <pivotArea dataOnly="0" labelOnly="1" outline="0" fieldPosition="0">
        <references count="4">
          <reference field="1" count="1" selected="0">
            <x v="1532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58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457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456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455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454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453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452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451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450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449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48">
      <pivotArea dataOnly="0" labelOnly="1" outline="0" fieldPosition="0">
        <references count="4">
          <reference field="1" count="1" selected="0">
            <x v="1533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47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446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445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444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443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442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441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440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439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438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37">
      <pivotArea dataOnly="0" labelOnly="1" outline="0" fieldPosition="0">
        <references count="4">
          <reference field="1" count="1" selected="0">
            <x v="1534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36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435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434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433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432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431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430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429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428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427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26">
      <pivotArea dataOnly="0" labelOnly="1" outline="0" fieldPosition="0">
        <references count="4">
          <reference field="1" count="1" selected="0">
            <x v="1535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25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424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423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422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421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420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419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418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417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416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15">
      <pivotArea dataOnly="0" labelOnly="1" outline="0" fieldPosition="0">
        <references count="4">
          <reference field="1" count="1" selected="0">
            <x v="1536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14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413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412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411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410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409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408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407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406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405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04">
      <pivotArea dataOnly="0" labelOnly="1" outline="0" fieldPosition="0">
        <references count="4">
          <reference field="1" count="1" selected="0">
            <x v="1537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403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402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401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400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99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98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97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96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95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94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93">
      <pivotArea dataOnly="0" labelOnly="1" outline="0" fieldPosition="0">
        <references count="4">
          <reference field="1" count="1" selected="0">
            <x v="1538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92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91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90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89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88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87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86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85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84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83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82">
      <pivotArea dataOnly="0" labelOnly="1" outline="0" fieldPosition="0">
        <references count="4">
          <reference field="1" count="1" selected="0">
            <x v="1539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81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80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79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78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77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76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75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74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73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72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71">
      <pivotArea dataOnly="0" labelOnly="1" outline="0" fieldPosition="0">
        <references count="4">
          <reference field="1" count="1" selected="0">
            <x v="1540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70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69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68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67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66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65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64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63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62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61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60">
      <pivotArea dataOnly="0" labelOnly="1" outline="0" fieldPosition="0">
        <references count="4">
          <reference field="1" count="1" selected="0">
            <x v="1541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59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58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57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56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55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54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53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52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51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50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49">
      <pivotArea dataOnly="0" labelOnly="1" outline="0" fieldPosition="0">
        <references count="4">
          <reference field="1" count="1" selected="0">
            <x v="1542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48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47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46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45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44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43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42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41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40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39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38">
      <pivotArea dataOnly="0" labelOnly="1" outline="0" fieldPosition="0">
        <references count="4">
          <reference field="1" count="1" selected="0">
            <x v="1543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37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36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35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34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33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32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31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30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29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28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27">
      <pivotArea dataOnly="0" labelOnly="1" outline="0" fieldPosition="0">
        <references count="4">
          <reference field="1" count="1" selected="0">
            <x v="1544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26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25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24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23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22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21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20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19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18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17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16">
      <pivotArea dataOnly="0" labelOnly="1" outline="0" fieldPosition="0">
        <references count="4">
          <reference field="1" count="1" selected="0">
            <x v="1545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15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14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13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12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11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310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309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308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307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306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05">
      <pivotArea dataOnly="0" labelOnly="1" outline="0" fieldPosition="0">
        <references count="4">
          <reference field="1" count="1" selected="0">
            <x v="1546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304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303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302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301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300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99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98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97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96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95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94">
      <pivotArea dataOnly="0" labelOnly="1" outline="0" fieldPosition="0">
        <references count="4">
          <reference field="1" count="1" selected="0">
            <x v="1547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93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92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91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90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89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88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87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86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85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84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83">
      <pivotArea dataOnly="0" labelOnly="1" outline="0" fieldPosition="0">
        <references count="4">
          <reference field="1" count="1" selected="0">
            <x v="1548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82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81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80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79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78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77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76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75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74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73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72">
      <pivotArea dataOnly="0" labelOnly="1" outline="0" fieldPosition="0">
        <references count="4">
          <reference field="1" count="1" selected="0">
            <x v="1550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71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70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69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68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67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66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65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64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63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62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61">
      <pivotArea dataOnly="0" labelOnly="1" outline="0" fieldPosition="0">
        <references count="4">
          <reference field="1" count="1" selected="0">
            <x v="1551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60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59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58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57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56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55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54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53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52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51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50">
      <pivotArea dataOnly="0" labelOnly="1" outline="0" fieldPosition="0">
        <references count="4">
          <reference field="1" count="1" selected="0">
            <x v="1552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49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48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47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46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45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44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43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42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41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40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39">
      <pivotArea dataOnly="0" labelOnly="1" outline="0" fieldPosition="0">
        <references count="4">
          <reference field="1" count="1" selected="0">
            <x v="1553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38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37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36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35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34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33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32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31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30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29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28">
      <pivotArea dataOnly="0" labelOnly="1" outline="0" fieldPosition="0">
        <references count="4">
          <reference field="1" count="1" selected="0">
            <x v="1554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27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26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25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24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23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22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21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20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19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18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17">
      <pivotArea dataOnly="0" labelOnly="1" outline="0" fieldPosition="0">
        <references count="4">
          <reference field="1" count="1" selected="0">
            <x v="1555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16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15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14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13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12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11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210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209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208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207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06">
      <pivotArea dataOnly="0" labelOnly="1" outline="0" fieldPosition="0">
        <references count="4">
          <reference field="1" count="1" selected="0">
            <x v="1556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205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204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203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202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201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200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99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98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97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96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95">
      <pivotArea dataOnly="0" labelOnly="1" outline="0" fieldPosition="0">
        <references count="4">
          <reference field="1" count="1" selected="0">
            <x v="1558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94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93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92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91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90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89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88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87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86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85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84">
      <pivotArea dataOnly="0" labelOnly="1" outline="0" fieldPosition="0">
        <references count="4">
          <reference field="1" count="1" selected="0">
            <x v="1560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83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82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81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80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79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78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77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76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75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74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73">
      <pivotArea dataOnly="0" labelOnly="1" outline="0" fieldPosition="0">
        <references count="4">
          <reference field="1" count="1" selected="0">
            <x v="1561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72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71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70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69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68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67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66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65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64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63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62">
      <pivotArea dataOnly="0" labelOnly="1" outline="0" fieldPosition="0">
        <references count="4">
          <reference field="1" count="1" selected="0">
            <x v="1563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61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60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59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58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57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56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55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54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53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52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51">
      <pivotArea dataOnly="0" labelOnly="1" outline="0" fieldPosition="0">
        <references count="4">
          <reference field="1" count="1" selected="0">
            <x v="1564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50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49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48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47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46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45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44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43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42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41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40">
      <pivotArea dataOnly="0" labelOnly="1" outline="0" fieldPosition="0">
        <references count="4">
          <reference field="1" count="1" selected="0">
            <x v="1565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39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38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37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36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35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34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33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32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31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30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29">
      <pivotArea dataOnly="0" labelOnly="1" outline="0" fieldPosition="0">
        <references count="4">
          <reference field="1" count="1" selected="0">
            <x v="1566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28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27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26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25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24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23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22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21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20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19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18">
      <pivotArea dataOnly="0" labelOnly="1" outline="0" fieldPosition="0">
        <references count="4">
          <reference field="1" count="1" selected="0">
            <x v="1567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17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16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15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14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13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12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11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110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109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108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07">
      <pivotArea dataOnly="0" labelOnly="1" outline="0" fieldPosition="0">
        <references count="4">
          <reference field="1" count="1" selected="0">
            <x v="1568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106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105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104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103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102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101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100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99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98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97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96">
      <pivotArea dataOnly="0" labelOnly="1" outline="0" fieldPosition="0">
        <references count="4">
          <reference field="1" count="1" selected="0">
            <x v="1569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95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94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93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92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91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90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89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88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87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86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85">
      <pivotArea dataOnly="0" labelOnly="1" outline="0" fieldPosition="0">
        <references count="4">
          <reference field="1" count="1" selected="0">
            <x v="1570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84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83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82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81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80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79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78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77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76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75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74">
      <pivotArea dataOnly="0" labelOnly="1" outline="0" fieldPosition="0">
        <references count="4">
          <reference field="1" count="1" selected="0">
            <x v="1571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73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72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71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70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69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68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67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66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65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64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63">
      <pivotArea dataOnly="0" labelOnly="1" outline="0" fieldPosition="0">
        <references count="4">
          <reference field="1" count="1" selected="0">
            <x v="1572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62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61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60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59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58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57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56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55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54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53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52">
      <pivotArea dataOnly="0" labelOnly="1" outline="0" fieldPosition="0">
        <references count="4">
          <reference field="1" count="1" selected="0">
            <x v="1573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51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50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49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48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47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46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45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44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43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42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41">
      <pivotArea dataOnly="0" labelOnly="1" outline="0" fieldPosition="0">
        <references count="4">
          <reference field="1" count="1" selected="0">
            <x v="1574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40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39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38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37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36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35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34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33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32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31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30">
      <pivotArea dataOnly="0" labelOnly="1" outline="0" fieldPosition="0">
        <references count="4">
          <reference field="1" count="1" selected="0">
            <x v="1575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29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28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27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26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25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24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23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22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21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20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19">
      <pivotArea dataOnly="0" labelOnly="1" outline="0" fieldPosition="0">
        <references count="4">
          <reference field="1" count="1" selected="0">
            <x v="1576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18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17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16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15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14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13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12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11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8010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8009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08">
      <pivotArea dataOnly="0" labelOnly="1" outline="0" fieldPosition="0">
        <references count="4">
          <reference field="1" count="1" selected="0">
            <x v="1577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8007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8006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8005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8004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8003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8002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8001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8000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99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98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97">
      <pivotArea dataOnly="0" labelOnly="1" outline="0" fieldPosition="0">
        <references count="4">
          <reference field="1" count="1" selected="0">
            <x v="1579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96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95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94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93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92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91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90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89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88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87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86">
      <pivotArea dataOnly="0" labelOnly="1" outline="0" fieldPosition="0">
        <references count="4">
          <reference field="1" count="1" selected="0">
            <x v="1580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85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84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83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82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81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80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79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78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77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76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75">
      <pivotArea dataOnly="0" labelOnly="1" outline="0" fieldPosition="0">
        <references count="4">
          <reference field="1" count="1" selected="0">
            <x v="1581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74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73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72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71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70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69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68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67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66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65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64">
      <pivotArea dataOnly="0" labelOnly="1" outline="0" fieldPosition="0">
        <references count="4">
          <reference field="1" count="1" selected="0">
            <x v="1582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63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62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61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60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59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58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57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56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55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54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53">
      <pivotArea dataOnly="0" labelOnly="1" outline="0" fieldPosition="0">
        <references count="4">
          <reference field="1" count="1" selected="0">
            <x v="1583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52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51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50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49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48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47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46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45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44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43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42">
      <pivotArea dataOnly="0" labelOnly="1" outline="0" fieldPosition="0">
        <references count="4">
          <reference field="1" count="1" selected="0">
            <x v="1584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41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40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39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38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37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36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35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34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33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32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31">
      <pivotArea dataOnly="0" labelOnly="1" outline="0" fieldPosition="0">
        <references count="4">
          <reference field="1" count="1" selected="0">
            <x v="1585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30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29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28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27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26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25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24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23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22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21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20">
      <pivotArea dataOnly="0" labelOnly="1" outline="0" fieldPosition="0">
        <references count="4">
          <reference field="1" count="1" selected="0">
            <x v="1586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19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18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17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16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15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14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13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12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11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910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09">
      <pivotArea dataOnly="0" labelOnly="1" outline="0" fieldPosition="0">
        <references count="4">
          <reference field="1" count="1" selected="0">
            <x v="1587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908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0"/>
          </reference>
        </references>
      </pivotArea>
    </format>
    <format dxfId="7907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0"/>
          </reference>
        </references>
      </pivotArea>
    </format>
    <format dxfId="7906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0"/>
          </reference>
        </references>
      </pivotArea>
    </format>
    <format dxfId="7905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0"/>
          </reference>
        </references>
      </pivotArea>
    </format>
    <format dxfId="7904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0"/>
          </reference>
        </references>
      </pivotArea>
    </format>
    <format dxfId="7903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0"/>
          </reference>
        </references>
      </pivotArea>
    </format>
    <format dxfId="7902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0"/>
          </reference>
        </references>
      </pivotArea>
    </format>
    <format dxfId="7901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0"/>
          </reference>
        </references>
      </pivotArea>
    </format>
    <format dxfId="7900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0"/>
          </reference>
        </references>
      </pivotArea>
    </format>
    <format dxfId="7899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90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898">
      <pivotArea dataOnly="0" labelOnly="1" outline="0" fieldPosition="0">
        <references count="4">
          <reference field="1" count="1" selected="0">
            <x v="1613"/>
          </reference>
          <reference field="2" count="1" selected="0">
            <x v="191"/>
          </reference>
          <reference field="3" count="1">
            <x v="164"/>
          </reference>
          <reference field="7" count="1" selected="0">
            <x v="0"/>
          </reference>
        </references>
      </pivotArea>
    </format>
    <format dxfId="7897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96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95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94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93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92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91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90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89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88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887">
      <pivotArea dataOnly="0" labelOnly="1" outline="0" fieldPosition="0">
        <references count="4">
          <reference field="1" count="1" selected="0">
            <x v="117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886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85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84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83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82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81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80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79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78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77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876">
      <pivotArea dataOnly="0" labelOnly="1" outline="0" fieldPosition="0">
        <references count="4">
          <reference field="1" count="1" selected="0">
            <x v="117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875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74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73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72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71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70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69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68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67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66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865">
      <pivotArea dataOnly="0" labelOnly="1" outline="0" fieldPosition="0">
        <references count="4">
          <reference field="1" count="1" selected="0">
            <x v="117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864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63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62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61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60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59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58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57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56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55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854">
      <pivotArea dataOnly="0" labelOnly="1" outline="0" fieldPosition="0">
        <references count="4">
          <reference field="1" count="1" selected="0">
            <x v="117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853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52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51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50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49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48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47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46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45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44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843">
      <pivotArea dataOnly="0" labelOnly="1" outline="0" fieldPosition="0">
        <references count="4">
          <reference field="1" count="1" selected="0">
            <x v="117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842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41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40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39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38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37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36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35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34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33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832">
      <pivotArea dataOnly="0" labelOnly="1" outline="0" fieldPosition="0">
        <references count="4">
          <reference field="1" count="1" selected="0">
            <x v="117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831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30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29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28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27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26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25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24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23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22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821">
      <pivotArea dataOnly="0" labelOnly="1" outline="0" fieldPosition="0">
        <references count="4">
          <reference field="1" count="1" selected="0">
            <x v="117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820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19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18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17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16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15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14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13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12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11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810">
      <pivotArea dataOnly="0" labelOnly="1" outline="0" fieldPosition="0">
        <references count="4">
          <reference field="1" count="1" selected="0">
            <x v="117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809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808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807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806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05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804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803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802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801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800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99">
      <pivotArea dataOnly="0" labelOnly="1" outline="0" fieldPosition="0">
        <references count="4">
          <reference field="1" count="1" selected="0">
            <x v="117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98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97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96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95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94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93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92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91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90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89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88">
      <pivotArea dataOnly="0" labelOnly="1" outline="0" fieldPosition="0">
        <references count="4">
          <reference field="1" count="1" selected="0">
            <x v="118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87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86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85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84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83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82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81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80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79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78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77">
      <pivotArea dataOnly="0" labelOnly="1" outline="0" fieldPosition="0">
        <references count="4">
          <reference field="1" count="1" selected="0">
            <x v="118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76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75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74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73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72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71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70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69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68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67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66">
      <pivotArea dataOnly="0" labelOnly="1" outline="0" fieldPosition="0">
        <references count="4">
          <reference field="1" count="1" selected="0">
            <x v="118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65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64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63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62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61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60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59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58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57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56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55">
      <pivotArea dataOnly="0" labelOnly="1" outline="0" fieldPosition="0">
        <references count="4">
          <reference field="1" count="1" selected="0">
            <x v="118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54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53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52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51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50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49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48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47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46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45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44">
      <pivotArea dataOnly="0" labelOnly="1" outline="0" fieldPosition="0">
        <references count="4">
          <reference field="1" count="1" selected="0">
            <x v="118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43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42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41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40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39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38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37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36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35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34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33">
      <pivotArea dataOnly="0" labelOnly="1" outline="0" fieldPosition="0">
        <references count="4">
          <reference field="1" count="1" selected="0">
            <x v="118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32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31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30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29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28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27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26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25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24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23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22">
      <pivotArea dataOnly="0" labelOnly="1" outline="0" fieldPosition="0">
        <references count="4">
          <reference field="1" count="1" selected="0">
            <x v="118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21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20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19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18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17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16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15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14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13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12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11">
      <pivotArea dataOnly="0" labelOnly="1" outline="0" fieldPosition="0">
        <references count="4">
          <reference field="1" count="1" selected="0">
            <x v="118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710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709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708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707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06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705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704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703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702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701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700">
      <pivotArea dataOnly="0" labelOnly="1" outline="0" fieldPosition="0">
        <references count="4">
          <reference field="1" count="1" selected="0">
            <x v="118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99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98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97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96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95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94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93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92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91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90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89">
      <pivotArea dataOnly="0" labelOnly="1" outline="0" fieldPosition="0">
        <references count="4">
          <reference field="1" count="1" selected="0">
            <x v="118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88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87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86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85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84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83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82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81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80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79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78">
      <pivotArea dataOnly="0" labelOnly="1" outline="0" fieldPosition="0">
        <references count="4">
          <reference field="1" count="1" selected="0">
            <x v="119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77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76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75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74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73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72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71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70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69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68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67">
      <pivotArea dataOnly="0" labelOnly="1" outline="0" fieldPosition="0">
        <references count="4">
          <reference field="1" count="1" selected="0">
            <x v="119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66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65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64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63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62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61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60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59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58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57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56">
      <pivotArea dataOnly="0" labelOnly="1" outline="0" fieldPosition="0">
        <references count="4">
          <reference field="1" count="1" selected="0">
            <x v="119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55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54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53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52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51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50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49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48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47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46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45">
      <pivotArea dataOnly="0" labelOnly="1" outline="0" fieldPosition="0">
        <references count="4">
          <reference field="1" count="1" selected="0">
            <x v="119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44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43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42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41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40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39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38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37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36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35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34">
      <pivotArea dataOnly="0" labelOnly="1" outline="0" fieldPosition="0">
        <references count="4">
          <reference field="1" count="1" selected="0">
            <x v="119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33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32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31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30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29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28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27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26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25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24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23">
      <pivotArea dataOnly="0" labelOnly="1" outline="0" fieldPosition="0">
        <references count="4">
          <reference field="1" count="1" selected="0">
            <x v="119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22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21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20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19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18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17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16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15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14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13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12">
      <pivotArea dataOnly="0" labelOnly="1" outline="0" fieldPosition="0">
        <references count="4">
          <reference field="1" count="1" selected="0">
            <x v="119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11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610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609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608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07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606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605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604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603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602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601">
      <pivotArea dataOnly="0" labelOnly="1" outline="0" fieldPosition="0">
        <references count="4">
          <reference field="1" count="1" selected="0">
            <x v="119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600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99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98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97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96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95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94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93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92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91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90">
      <pivotArea dataOnly="0" labelOnly="1" outline="0" fieldPosition="0">
        <references count="4">
          <reference field="1" count="1" selected="0">
            <x v="119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89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88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87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86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85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84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83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82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81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80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79">
      <pivotArea dataOnly="0" labelOnly="1" outline="0" fieldPosition="0">
        <references count="4">
          <reference field="1" count="1" selected="0">
            <x v="119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78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77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76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75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74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73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72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71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70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69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68">
      <pivotArea dataOnly="0" labelOnly="1" outline="0" fieldPosition="0">
        <references count="4">
          <reference field="1" count="1" selected="0">
            <x v="120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67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66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65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64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63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62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61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60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59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58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57">
      <pivotArea dataOnly="0" labelOnly="1" outline="0" fieldPosition="0">
        <references count="4">
          <reference field="1" count="1" selected="0">
            <x v="120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56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55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54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53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52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51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50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49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48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47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46">
      <pivotArea dataOnly="0" labelOnly="1" outline="0" fieldPosition="0">
        <references count="4">
          <reference field="1" count="1" selected="0">
            <x v="120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45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44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43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42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41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40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39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38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37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36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35">
      <pivotArea dataOnly="0" labelOnly="1" outline="0" fieldPosition="0">
        <references count="4">
          <reference field="1" count="1" selected="0">
            <x v="120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34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33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32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31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30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29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28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27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26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25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24">
      <pivotArea dataOnly="0" labelOnly="1" outline="0" fieldPosition="0">
        <references count="4">
          <reference field="1" count="1" selected="0">
            <x v="120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23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22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21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20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19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18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17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16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15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14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13">
      <pivotArea dataOnly="0" labelOnly="1" outline="0" fieldPosition="0">
        <references count="4">
          <reference field="1" count="1" selected="0">
            <x v="120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12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11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510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509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08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507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506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505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504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503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502">
      <pivotArea dataOnly="0" labelOnly="1" outline="0" fieldPosition="0">
        <references count="4">
          <reference field="1" count="1" selected="0">
            <x v="120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501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500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99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98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97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96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95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94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93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92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91">
      <pivotArea dataOnly="0" labelOnly="1" outline="0" fieldPosition="0">
        <references count="4">
          <reference field="1" count="1" selected="0">
            <x v="120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90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89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88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87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86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85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84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83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82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81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80">
      <pivotArea dataOnly="0" labelOnly="1" outline="0" fieldPosition="0">
        <references count="4">
          <reference field="1" count="1" selected="0">
            <x v="120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79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78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77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76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75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74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73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72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71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70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69">
      <pivotArea dataOnly="0" labelOnly="1" outline="0" fieldPosition="0">
        <references count="4">
          <reference field="1" count="1" selected="0">
            <x v="120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68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67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66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65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64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63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62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61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60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59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58">
      <pivotArea dataOnly="0" labelOnly="1" outline="0" fieldPosition="0">
        <references count="4">
          <reference field="1" count="1" selected="0">
            <x v="121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57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56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55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54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53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52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51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50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49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48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47">
      <pivotArea dataOnly="0" labelOnly="1" outline="0" fieldPosition="0">
        <references count="4">
          <reference field="1" count="1" selected="0">
            <x v="121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46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45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44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43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42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41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40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39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38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37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36">
      <pivotArea dataOnly="0" labelOnly="1" outline="0" fieldPosition="0">
        <references count="4">
          <reference field="1" count="1" selected="0">
            <x v="121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35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34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33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32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31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30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29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28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27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26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25">
      <pivotArea dataOnly="0" labelOnly="1" outline="0" fieldPosition="0">
        <references count="4">
          <reference field="1" count="1" selected="0">
            <x v="121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24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23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22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21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20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19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18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17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16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15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14">
      <pivotArea dataOnly="0" labelOnly="1" outline="0" fieldPosition="0">
        <references count="4">
          <reference field="1" count="1" selected="0">
            <x v="121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13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12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11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410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09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408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407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406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405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404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403">
      <pivotArea dataOnly="0" labelOnly="1" outline="0" fieldPosition="0">
        <references count="4">
          <reference field="1" count="1" selected="0">
            <x v="121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402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401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400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99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98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97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96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95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94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93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92">
      <pivotArea dataOnly="0" labelOnly="1" outline="0" fieldPosition="0">
        <references count="4">
          <reference field="1" count="1" selected="0">
            <x v="121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91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90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89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88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87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86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85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84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83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82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81">
      <pivotArea dataOnly="0" labelOnly="1" outline="0" fieldPosition="0">
        <references count="4">
          <reference field="1" count="1" selected="0">
            <x v="121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80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79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78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77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76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75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74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73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72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71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70">
      <pivotArea dataOnly="0" labelOnly="1" outline="0" fieldPosition="0">
        <references count="4">
          <reference field="1" count="1" selected="0">
            <x v="121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69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68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67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66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65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64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63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62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61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60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59">
      <pivotArea dataOnly="0" labelOnly="1" outline="0" fieldPosition="0">
        <references count="4">
          <reference field="1" count="1" selected="0">
            <x v="121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58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57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56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55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54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53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52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51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50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49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48">
      <pivotArea dataOnly="0" labelOnly="1" outline="0" fieldPosition="0">
        <references count="4">
          <reference field="1" count="1" selected="0">
            <x v="122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47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46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45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44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43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42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41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40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39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38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37">
      <pivotArea dataOnly="0" labelOnly="1" outline="0" fieldPosition="0">
        <references count="4">
          <reference field="1" count="1" selected="0">
            <x v="122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36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35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34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33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32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31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30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29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28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27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26">
      <pivotArea dataOnly="0" labelOnly="1" outline="0" fieldPosition="0">
        <references count="4">
          <reference field="1" count="1" selected="0">
            <x v="122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25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24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23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22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21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20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19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18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17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16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15">
      <pivotArea dataOnly="0" labelOnly="1" outline="0" fieldPosition="0">
        <references count="4">
          <reference field="1" count="1" selected="0">
            <x v="122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14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13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12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11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10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309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308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307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306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305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304">
      <pivotArea dataOnly="0" labelOnly="1" outline="0" fieldPosition="0">
        <references count="4">
          <reference field="1" count="1" selected="0">
            <x v="122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303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302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301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300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99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98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97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96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95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94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93">
      <pivotArea dataOnly="0" labelOnly="1" outline="0" fieldPosition="0">
        <references count="4">
          <reference field="1" count="1" selected="0">
            <x v="122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92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91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90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89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88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87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86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85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84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83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82">
      <pivotArea dataOnly="0" labelOnly="1" outline="0" fieldPosition="0">
        <references count="4">
          <reference field="1" count="1" selected="0">
            <x v="122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81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80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79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78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77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76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75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74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73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72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71">
      <pivotArea dataOnly="0" labelOnly="1" outline="0" fieldPosition="0">
        <references count="4">
          <reference field="1" count="1" selected="0">
            <x v="122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70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69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68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67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66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65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64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63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62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61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60">
      <pivotArea dataOnly="0" labelOnly="1" outline="0" fieldPosition="0">
        <references count="4">
          <reference field="1" count="1" selected="0">
            <x v="122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59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58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57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56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55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54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53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52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51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50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49">
      <pivotArea dataOnly="0" labelOnly="1" outline="0" fieldPosition="0">
        <references count="4">
          <reference field="1" count="1" selected="0">
            <x v="122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48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47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46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45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44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43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42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41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40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39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38">
      <pivotArea dataOnly="0" labelOnly="1" outline="0" fieldPosition="0">
        <references count="4">
          <reference field="1" count="1" selected="0">
            <x v="123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37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36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35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34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33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32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31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30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29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28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27">
      <pivotArea dataOnly="0" labelOnly="1" outline="0" fieldPosition="0">
        <references count="4">
          <reference field="1" count="1" selected="0">
            <x v="123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26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25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24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23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22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21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20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19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18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17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16">
      <pivotArea dataOnly="0" labelOnly="1" outline="0" fieldPosition="0">
        <references count="4">
          <reference field="1" count="1" selected="0">
            <x v="123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15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14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13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12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11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210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209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208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07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206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205">
      <pivotArea dataOnly="0" labelOnly="1" outline="0" fieldPosition="0">
        <references count="4">
          <reference field="1" count="1" selected="0">
            <x v="123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204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203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202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201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200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99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98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97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96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95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94">
      <pivotArea dataOnly="0" labelOnly="1" outline="0" fieldPosition="0">
        <references count="4">
          <reference field="1" count="1" selected="0">
            <x v="123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93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92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91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90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89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88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87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86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85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84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83">
      <pivotArea dataOnly="0" labelOnly="1" outline="0" fieldPosition="0">
        <references count="4">
          <reference field="1" count="1" selected="0">
            <x v="123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82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81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80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79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78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77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76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75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74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73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72">
      <pivotArea dataOnly="0" labelOnly="1" outline="0" fieldPosition="0">
        <references count="4">
          <reference field="1" count="1" selected="0">
            <x v="123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71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70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69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68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67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66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65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64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63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62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61">
      <pivotArea dataOnly="0" labelOnly="1" outline="0" fieldPosition="0">
        <references count="4">
          <reference field="1" count="1" selected="0">
            <x v="123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60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59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58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57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56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55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54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53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52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51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50">
      <pivotArea dataOnly="0" labelOnly="1" outline="0" fieldPosition="0">
        <references count="4">
          <reference field="1" count="1" selected="0">
            <x v="123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49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48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47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46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45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44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43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42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41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40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39">
      <pivotArea dataOnly="0" labelOnly="1" outline="0" fieldPosition="0">
        <references count="4">
          <reference field="1" count="1" selected="0">
            <x v="124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38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37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36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35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34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33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32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31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30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29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28">
      <pivotArea dataOnly="0" labelOnly="1" outline="0" fieldPosition="0">
        <references count="4">
          <reference field="1" count="1" selected="0">
            <x v="124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27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26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25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24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23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22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21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20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19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18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17">
      <pivotArea dataOnly="0" labelOnly="1" outline="0" fieldPosition="0">
        <references count="4">
          <reference field="1" count="1" selected="0">
            <x v="124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16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15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14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13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12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11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110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109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08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107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106">
      <pivotArea dataOnly="0" labelOnly="1" outline="0" fieldPosition="0">
        <references count="4">
          <reference field="1" count="1" selected="0">
            <x v="124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105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104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103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102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101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100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99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98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97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96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95">
      <pivotArea dataOnly="0" labelOnly="1" outline="0" fieldPosition="0">
        <references count="4">
          <reference field="1" count="1" selected="0">
            <x v="124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94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93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92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91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90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89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88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87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86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85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84">
      <pivotArea dataOnly="0" labelOnly="1" outline="0" fieldPosition="0">
        <references count="4">
          <reference field="1" count="1" selected="0">
            <x v="124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83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82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81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80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79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78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77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76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75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74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73">
      <pivotArea dataOnly="0" labelOnly="1" outline="0" fieldPosition="0">
        <references count="4">
          <reference field="1" count="1" selected="0">
            <x v="124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72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71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70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69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68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67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66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65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64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63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62">
      <pivotArea dataOnly="0" labelOnly="1" outline="0" fieldPosition="0">
        <references count="4">
          <reference field="1" count="1" selected="0">
            <x v="124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61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60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59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58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57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56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55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54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53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52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51">
      <pivotArea dataOnly="0" labelOnly="1" outline="0" fieldPosition="0">
        <references count="4">
          <reference field="1" count="1" selected="0">
            <x v="124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50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49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48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47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46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45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44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43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42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41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40">
      <pivotArea dataOnly="0" labelOnly="1" outline="0" fieldPosition="0">
        <references count="4">
          <reference field="1" count="1" selected="0">
            <x v="124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39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38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37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36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35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34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33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32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31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30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29">
      <pivotArea dataOnly="0" labelOnly="1" outline="0" fieldPosition="0">
        <references count="4">
          <reference field="1" count="1" selected="0">
            <x v="125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28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27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26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25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24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23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22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21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20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19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18">
      <pivotArea dataOnly="0" labelOnly="1" outline="0" fieldPosition="0">
        <references count="4">
          <reference field="1" count="1" selected="0">
            <x v="125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17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16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15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14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13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12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11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7010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09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7008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7007">
      <pivotArea dataOnly="0" labelOnly="1" outline="0" fieldPosition="0">
        <references count="4">
          <reference field="1" count="1" selected="0">
            <x v="125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7006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7005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7004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7003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7002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7001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7000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99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98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97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96">
      <pivotArea dataOnly="0" labelOnly="1" outline="0" fieldPosition="0">
        <references count="4">
          <reference field="1" count="1" selected="0">
            <x v="125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95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94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93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92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91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90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89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88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87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86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85">
      <pivotArea dataOnly="0" labelOnly="1" outline="0" fieldPosition="0">
        <references count="4">
          <reference field="1" count="1" selected="0">
            <x v="125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84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83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82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81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80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79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78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77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76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75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74">
      <pivotArea dataOnly="0" labelOnly="1" outline="0" fieldPosition="0">
        <references count="4">
          <reference field="1" count="1" selected="0">
            <x v="125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73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72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71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70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69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68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67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66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65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64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63">
      <pivotArea dataOnly="0" labelOnly="1" outline="0" fieldPosition="0">
        <references count="4">
          <reference field="1" count="1" selected="0">
            <x v="125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62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61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60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59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58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57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56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55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54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53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52">
      <pivotArea dataOnly="0" labelOnly="1" outline="0" fieldPosition="0">
        <references count="4">
          <reference field="1" count="1" selected="0">
            <x v="125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51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50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49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48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47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46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45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44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43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42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41">
      <pivotArea dataOnly="0" labelOnly="1" outline="0" fieldPosition="0">
        <references count="4">
          <reference field="1" count="1" selected="0">
            <x v="125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40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39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38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37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36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35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34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33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32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31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30">
      <pivotArea dataOnly="0" labelOnly="1" outline="0" fieldPosition="0">
        <references count="4">
          <reference field="1" count="1" selected="0">
            <x v="126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29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28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27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26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25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24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23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22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21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20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19">
      <pivotArea dataOnly="0" labelOnly="1" outline="0" fieldPosition="0">
        <references count="4">
          <reference field="1" count="1" selected="0">
            <x v="126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18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17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16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15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14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13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12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11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10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909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908">
      <pivotArea dataOnly="0" labelOnly="1" outline="0" fieldPosition="0">
        <references count="4">
          <reference field="1" count="1" selected="0">
            <x v="126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907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906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905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904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903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902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901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900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99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98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97">
      <pivotArea dataOnly="0" labelOnly="1" outline="0" fieldPosition="0">
        <references count="4">
          <reference field="1" count="1" selected="0">
            <x v="126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96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95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94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93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92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91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90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89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88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87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86">
      <pivotArea dataOnly="0" labelOnly="1" outline="0" fieldPosition="0">
        <references count="4">
          <reference field="1" count="1" selected="0">
            <x v="126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85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84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83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82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81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80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79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78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77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76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75">
      <pivotArea dataOnly="0" labelOnly="1" outline="0" fieldPosition="0">
        <references count="4">
          <reference field="1" count="1" selected="0">
            <x v="126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74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73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72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71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70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69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68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67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66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65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64">
      <pivotArea dataOnly="0" labelOnly="1" outline="0" fieldPosition="0">
        <references count="4">
          <reference field="1" count="1" selected="0">
            <x v="126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63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62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61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60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59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58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57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56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55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54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53">
      <pivotArea dataOnly="0" labelOnly="1" outline="0" fieldPosition="0">
        <references count="4">
          <reference field="1" count="1" selected="0">
            <x v="126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52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51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50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49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48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47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46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45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44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43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42">
      <pivotArea dataOnly="0" labelOnly="1" outline="0" fieldPosition="0">
        <references count="4">
          <reference field="1" count="1" selected="0">
            <x v="126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41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40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39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38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37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36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35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34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33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32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31">
      <pivotArea dataOnly="0" labelOnly="1" outline="0" fieldPosition="0">
        <references count="4">
          <reference field="1" count="1" selected="0">
            <x v="126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30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29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28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27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26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25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24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23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22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21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20">
      <pivotArea dataOnly="0" labelOnly="1" outline="0" fieldPosition="0">
        <references count="4">
          <reference field="1" count="1" selected="0">
            <x v="127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19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18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17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16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15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14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13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12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11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810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809">
      <pivotArea dataOnly="0" labelOnly="1" outline="0" fieldPosition="0">
        <references count="4">
          <reference field="1" count="1" selected="0">
            <x v="127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808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807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806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805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04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803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802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801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800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99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98">
      <pivotArea dataOnly="0" labelOnly="1" outline="0" fieldPosition="0">
        <references count="4">
          <reference field="1" count="1" selected="0">
            <x v="127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97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96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95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94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93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92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91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90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89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88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87">
      <pivotArea dataOnly="0" labelOnly="1" outline="0" fieldPosition="0">
        <references count="4">
          <reference field="1" count="1" selected="0">
            <x v="127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86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85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84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83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82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81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80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79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78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77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76">
      <pivotArea dataOnly="0" labelOnly="1" outline="0" fieldPosition="0">
        <references count="4">
          <reference field="1" count="1" selected="0">
            <x v="127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75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74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73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72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71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70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69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68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67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66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65">
      <pivotArea dataOnly="0" labelOnly="1" outline="0" fieldPosition="0">
        <references count="4">
          <reference field="1" count="1" selected="0">
            <x v="127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64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63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62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61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60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59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58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57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56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55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54">
      <pivotArea dataOnly="0" labelOnly="1" outline="0" fieldPosition="0">
        <references count="4">
          <reference field="1" count="1" selected="0">
            <x v="127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53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52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51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50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49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48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47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46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45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44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43">
      <pivotArea dataOnly="0" labelOnly="1" outline="0" fieldPosition="0">
        <references count="4">
          <reference field="1" count="1" selected="0">
            <x v="127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42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41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40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39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38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37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36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35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34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33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32">
      <pivotArea dataOnly="0" labelOnly="1" outline="0" fieldPosition="0">
        <references count="4">
          <reference field="1" count="1" selected="0">
            <x v="127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31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30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29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28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27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26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25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24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23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22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21">
      <pivotArea dataOnly="0" labelOnly="1" outline="0" fieldPosition="0">
        <references count="4">
          <reference field="1" count="1" selected="0">
            <x v="127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20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19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18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17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16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15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14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13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12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11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710">
      <pivotArea dataOnly="0" labelOnly="1" outline="0" fieldPosition="0">
        <references count="4">
          <reference field="1" count="1" selected="0">
            <x v="128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709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708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707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706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05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704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703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702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701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700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99">
      <pivotArea dataOnly="0" labelOnly="1" outline="0" fieldPosition="0">
        <references count="4">
          <reference field="1" count="1" selected="0">
            <x v="128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98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97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96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95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94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93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92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91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90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89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88">
      <pivotArea dataOnly="0" labelOnly="1" outline="0" fieldPosition="0">
        <references count="4">
          <reference field="1" count="1" selected="0">
            <x v="128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87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86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85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84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83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82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81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80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79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78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77">
      <pivotArea dataOnly="0" labelOnly="1" outline="0" fieldPosition="0">
        <references count="4">
          <reference field="1" count="1" selected="0">
            <x v="128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76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75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74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73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72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71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70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69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68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67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66">
      <pivotArea dataOnly="0" labelOnly="1" outline="0" fieldPosition="0">
        <references count="4">
          <reference field="1" count="1" selected="0">
            <x v="128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65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64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63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62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61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60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59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58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57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56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55">
      <pivotArea dataOnly="0" labelOnly="1" outline="0" fieldPosition="0">
        <references count="4">
          <reference field="1" count="1" selected="0">
            <x v="128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54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53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52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51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50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49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48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47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46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45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44">
      <pivotArea dataOnly="0" labelOnly="1" outline="0" fieldPosition="0">
        <references count="4">
          <reference field="1" count="1" selected="0">
            <x v="128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43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42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41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40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39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38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37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36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35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34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33">
      <pivotArea dataOnly="0" labelOnly="1" outline="0" fieldPosition="0">
        <references count="4">
          <reference field="1" count="1" selected="0">
            <x v="128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32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31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30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29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28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27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26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25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24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23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22">
      <pivotArea dataOnly="0" labelOnly="1" outline="0" fieldPosition="0">
        <references count="4">
          <reference field="1" count="1" selected="0">
            <x v="128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21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20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19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18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17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16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15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14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13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12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11">
      <pivotArea dataOnly="0" labelOnly="1" outline="0" fieldPosition="0">
        <references count="4">
          <reference field="1" count="1" selected="0">
            <x v="128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610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609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608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607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06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605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604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603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602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601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600">
      <pivotArea dataOnly="0" labelOnly="1" outline="0" fieldPosition="0">
        <references count="4">
          <reference field="1" count="1" selected="0">
            <x v="129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99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98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97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96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95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94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93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92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91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90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89">
      <pivotArea dataOnly="0" labelOnly="1" outline="0" fieldPosition="0">
        <references count="4">
          <reference field="1" count="1" selected="0">
            <x v="129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88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87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86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85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84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83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82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81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80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79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78">
      <pivotArea dataOnly="0" labelOnly="1" outline="0" fieldPosition="0">
        <references count="4">
          <reference field="1" count="1" selected="0">
            <x v="129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77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76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75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74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73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72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71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70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69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68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67">
      <pivotArea dataOnly="0" labelOnly="1" outline="0" fieldPosition="0">
        <references count="4">
          <reference field="1" count="1" selected="0">
            <x v="129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66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65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64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63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62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61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60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59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58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57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56">
      <pivotArea dataOnly="0" labelOnly="1" outline="0" fieldPosition="0">
        <references count="4">
          <reference field="1" count="1" selected="0">
            <x v="129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55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54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53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52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51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50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49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48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47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46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45">
      <pivotArea dataOnly="0" labelOnly="1" outline="0" fieldPosition="0">
        <references count="4">
          <reference field="1" count="1" selected="0">
            <x v="129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44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43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42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41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40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39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38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37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36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35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34">
      <pivotArea dataOnly="0" labelOnly="1" outline="0" fieldPosition="0">
        <references count="4">
          <reference field="1" count="1" selected="0">
            <x v="130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33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32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31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30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29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28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27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26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25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24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23">
      <pivotArea dataOnly="0" labelOnly="1" outline="0" fieldPosition="0">
        <references count="4">
          <reference field="1" count="1" selected="0">
            <x v="1301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22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21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20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19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18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17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16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15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14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13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12">
      <pivotArea dataOnly="0" labelOnly="1" outline="0" fieldPosition="0">
        <references count="4">
          <reference field="1" count="1" selected="0">
            <x v="1302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11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510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509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508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07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506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505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504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503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502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501">
      <pivotArea dataOnly="0" labelOnly="1" outline="0" fieldPosition="0">
        <references count="4">
          <reference field="1" count="1" selected="0">
            <x v="1303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500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99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98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97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96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95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94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93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92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91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90">
      <pivotArea dataOnly="0" labelOnly="1" outline="0" fieldPosition="0">
        <references count="4">
          <reference field="1" count="1" selected="0">
            <x v="1304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89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88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87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86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85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84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83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82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81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80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79">
      <pivotArea dataOnly="0" labelOnly="1" outline="0" fieldPosition="0">
        <references count="4">
          <reference field="1" count="1" selected="0">
            <x v="130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78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77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76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75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74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73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72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71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70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69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68">
      <pivotArea dataOnly="0" labelOnly="1" outline="0" fieldPosition="0">
        <references count="4">
          <reference field="1" count="1" selected="0">
            <x v="130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67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66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65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64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63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62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61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60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59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58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57">
      <pivotArea dataOnly="0" labelOnly="1" outline="0" fieldPosition="0">
        <references count="4">
          <reference field="1" count="1" selected="0">
            <x v="130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56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55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54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53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52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51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50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49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48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47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46">
      <pivotArea dataOnly="0" labelOnly="1" outline="0" fieldPosition="0">
        <references count="4">
          <reference field="1" count="1" selected="0">
            <x v="130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45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44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43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42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41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40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39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38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37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36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35">
      <pivotArea dataOnly="0" labelOnly="1" outline="0" fieldPosition="0">
        <references count="4">
          <reference field="1" count="1" selected="0">
            <x v="130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34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33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32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31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30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29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28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27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26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25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24">
      <pivotArea dataOnly="0" labelOnly="1" outline="0" fieldPosition="0">
        <references count="4">
          <reference field="1" count="1" selected="0">
            <x v="1310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23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22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21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20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19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18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17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16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15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14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13">
      <pivotArea dataOnly="0" labelOnly="1" outline="0" fieldPosition="0">
        <references count="4">
          <reference field="1" count="1" selected="0">
            <x v="1605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12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11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410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409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08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407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406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405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404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403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402">
      <pivotArea dataOnly="0" labelOnly="1" outline="0" fieldPosition="0">
        <references count="4">
          <reference field="1" count="1" selected="0">
            <x v="1606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401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400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399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398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397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396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395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394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393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392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391">
      <pivotArea dataOnly="0" labelOnly="1" outline="0" fieldPosition="0">
        <references count="4">
          <reference field="1" count="1" selected="0">
            <x v="1607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390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389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388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387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386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385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384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383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382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381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380">
      <pivotArea dataOnly="0" labelOnly="1" outline="0" fieldPosition="0">
        <references count="4">
          <reference field="1" count="1" selected="0">
            <x v="1608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379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2"/>
          </reference>
        </references>
      </pivotArea>
    </format>
    <format dxfId="6378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2"/>
          </reference>
        </references>
      </pivotArea>
    </format>
    <format dxfId="6377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2"/>
          </reference>
        </references>
      </pivotArea>
    </format>
    <format dxfId="6376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375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2"/>
          </reference>
        </references>
      </pivotArea>
    </format>
    <format dxfId="6374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74"/>
          </reference>
          <reference field="3" count="1">
            <x v="118"/>
          </reference>
          <reference field="7" count="1" selected="0">
            <x v="2"/>
          </reference>
        </references>
      </pivotArea>
    </format>
    <format dxfId="6373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2"/>
          </reference>
        </references>
      </pivotArea>
    </format>
    <format dxfId="6372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2"/>
          </reference>
        </references>
      </pivotArea>
    </format>
    <format dxfId="6371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2"/>
          </reference>
        </references>
      </pivotArea>
    </format>
    <format dxfId="6370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78"/>
          </reference>
          <reference field="3" count="1">
            <x v="154"/>
          </reference>
          <reference field="7" count="1" selected="0">
            <x v="2"/>
          </reference>
        </references>
      </pivotArea>
    </format>
    <format dxfId="6369">
      <pivotArea dataOnly="0" labelOnly="1" outline="0" fieldPosition="0">
        <references count="4">
          <reference field="1" count="1" selected="0">
            <x v="1609"/>
          </reference>
          <reference field="2" count="1" selected="0">
            <x v="179"/>
          </reference>
          <reference field="3" count="1">
            <x v="155"/>
          </reference>
          <reference field="7" count="1" selected="0">
            <x v="2"/>
          </reference>
        </references>
      </pivotArea>
    </format>
    <format dxfId="6368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367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366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365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364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363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362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361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360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359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358">
      <pivotArea dataOnly="0" labelOnly="1" outline="0" fieldPosition="0">
        <references count="4">
          <reference field="1" count="1" selected="0">
            <x v="137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357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356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355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354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353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352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351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350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349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348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347">
      <pivotArea dataOnly="0" labelOnly="1" outline="0" fieldPosition="0">
        <references count="4">
          <reference field="1" count="1" selected="0">
            <x v="137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346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345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344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343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342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341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340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339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338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337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336">
      <pivotArea dataOnly="0" labelOnly="1" outline="0" fieldPosition="0">
        <references count="4">
          <reference field="1" count="1" selected="0">
            <x v="137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335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334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333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332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331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330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329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328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327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326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325">
      <pivotArea dataOnly="0" labelOnly="1" outline="0" fieldPosition="0">
        <references count="4">
          <reference field="1" count="1" selected="0">
            <x v="137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324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323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322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321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320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319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318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317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316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315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314">
      <pivotArea dataOnly="0" labelOnly="1" outline="0" fieldPosition="0">
        <references count="4">
          <reference field="1" count="1" selected="0">
            <x v="137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313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312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311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310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309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308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307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306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305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304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303">
      <pivotArea dataOnly="0" labelOnly="1" outline="0" fieldPosition="0">
        <references count="4">
          <reference field="1" count="1" selected="0">
            <x v="138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302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301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300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99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98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97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96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95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94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93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92">
      <pivotArea dataOnly="0" labelOnly="1" outline="0" fieldPosition="0">
        <references count="4">
          <reference field="1" count="1" selected="0">
            <x v="138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91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90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89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88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87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86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85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84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83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82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81">
      <pivotArea dataOnly="0" labelOnly="1" outline="0" fieldPosition="0">
        <references count="4">
          <reference field="1" count="1" selected="0">
            <x v="138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80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79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78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77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76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75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74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73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72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71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70">
      <pivotArea dataOnly="0" labelOnly="1" outline="0" fieldPosition="0">
        <references count="4">
          <reference field="1" count="1" selected="0">
            <x v="138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69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68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67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66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65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64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63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62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61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60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59">
      <pivotArea dataOnly="0" labelOnly="1" outline="0" fieldPosition="0">
        <references count="4">
          <reference field="1" count="1" selected="0">
            <x v="138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58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57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56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55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54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53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52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51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50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49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48">
      <pivotArea dataOnly="0" labelOnly="1" outline="0" fieldPosition="0">
        <references count="4">
          <reference field="1" count="1" selected="0">
            <x v="138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47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46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45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44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43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42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41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40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39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38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37">
      <pivotArea dataOnly="0" labelOnly="1" outline="0" fieldPosition="0">
        <references count="4">
          <reference field="1" count="1" selected="0">
            <x v="138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36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35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34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33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32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31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30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29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28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27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26">
      <pivotArea dataOnly="0" labelOnly="1" outline="0" fieldPosition="0">
        <references count="4">
          <reference field="1" count="1" selected="0">
            <x v="138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25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24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23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22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21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20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19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18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17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16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15">
      <pivotArea dataOnly="0" labelOnly="1" outline="0" fieldPosition="0">
        <references count="4">
          <reference field="1" count="1" selected="0">
            <x v="138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14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13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12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11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210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209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208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207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206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205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204">
      <pivotArea dataOnly="0" labelOnly="1" outline="0" fieldPosition="0">
        <references count="4">
          <reference field="1" count="1" selected="0">
            <x v="139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203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202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201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200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99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98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97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96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95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94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93">
      <pivotArea dataOnly="0" labelOnly="1" outline="0" fieldPosition="0">
        <references count="4">
          <reference field="1" count="1" selected="0">
            <x v="139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92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91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90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89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88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87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86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85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84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83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82">
      <pivotArea dataOnly="0" labelOnly="1" outline="0" fieldPosition="0">
        <references count="4">
          <reference field="1" count="1" selected="0">
            <x v="139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81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80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79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78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77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76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75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74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73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72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71">
      <pivotArea dataOnly="0" labelOnly="1" outline="0" fieldPosition="0">
        <references count="4">
          <reference field="1" count="1" selected="0">
            <x v="139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70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69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68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67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66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65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64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63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62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61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60">
      <pivotArea dataOnly="0" labelOnly="1" outline="0" fieldPosition="0">
        <references count="4">
          <reference field="1" count="1" selected="0">
            <x v="139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59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58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57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56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55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54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53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52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51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50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49">
      <pivotArea dataOnly="0" labelOnly="1" outline="0" fieldPosition="0">
        <references count="4">
          <reference field="1" count="1" selected="0">
            <x v="139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48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47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46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45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44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43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42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41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40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39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38">
      <pivotArea dataOnly="0" labelOnly="1" outline="0" fieldPosition="0">
        <references count="4">
          <reference field="1" count="1" selected="0">
            <x v="139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37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36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35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34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33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32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31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30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29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28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27">
      <pivotArea dataOnly="0" labelOnly="1" outline="0" fieldPosition="0">
        <references count="4">
          <reference field="1" count="1" selected="0">
            <x v="140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26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25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24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23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22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21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20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19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18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17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16">
      <pivotArea dataOnly="0" labelOnly="1" outline="0" fieldPosition="0">
        <references count="4">
          <reference field="1" count="1" selected="0">
            <x v="140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15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14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13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12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11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110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109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108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107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106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105">
      <pivotArea dataOnly="0" labelOnly="1" outline="0" fieldPosition="0">
        <references count="4">
          <reference field="1" count="1" selected="0">
            <x v="140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104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103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102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101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100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99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98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97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96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95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94">
      <pivotArea dataOnly="0" labelOnly="1" outline="0" fieldPosition="0">
        <references count="4">
          <reference field="1" count="1" selected="0">
            <x v="140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93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92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91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90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89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88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87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86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85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84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83">
      <pivotArea dataOnly="0" labelOnly="1" outline="0" fieldPosition="0">
        <references count="4">
          <reference field="1" count="1" selected="0">
            <x v="140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82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81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80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79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78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77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76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75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74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73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72">
      <pivotArea dataOnly="0" labelOnly="1" outline="0" fieldPosition="0">
        <references count="4">
          <reference field="1" count="1" selected="0">
            <x v="140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71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70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69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68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67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66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65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64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63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62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61">
      <pivotArea dataOnly="0" labelOnly="1" outline="0" fieldPosition="0">
        <references count="4">
          <reference field="1" count="1" selected="0">
            <x v="140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60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59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58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57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56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55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54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53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52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51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50">
      <pivotArea dataOnly="0" labelOnly="1" outline="0" fieldPosition="0">
        <references count="4">
          <reference field="1" count="1" selected="0">
            <x v="140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49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48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47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46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45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44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43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42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41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40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39">
      <pivotArea dataOnly="0" labelOnly="1" outline="0" fieldPosition="0">
        <references count="4">
          <reference field="1" count="1" selected="0">
            <x v="140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38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37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36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35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34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33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32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31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30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29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28">
      <pivotArea dataOnly="0" labelOnly="1" outline="0" fieldPosition="0">
        <references count="4">
          <reference field="1" count="1" selected="0">
            <x v="140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27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26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25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24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23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22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21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20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19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18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17">
      <pivotArea dataOnly="0" labelOnly="1" outline="0" fieldPosition="0">
        <references count="4">
          <reference field="1" count="1" selected="0">
            <x v="141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16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15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14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13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12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11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6010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6009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6008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6007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6006">
      <pivotArea dataOnly="0" labelOnly="1" outline="0" fieldPosition="0">
        <references count="4">
          <reference field="1" count="1" selected="0">
            <x v="141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6005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6004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6003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6002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6001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6000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99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98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97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96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95">
      <pivotArea dataOnly="0" labelOnly="1" outline="0" fieldPosition="0">
        <references count="4">
          <reference field="1" count="1" selected="0">
            <x v="141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94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93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92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91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90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89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88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87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86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85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84">
      <pivotArea dataOnly="0" labelOnly="1" outline="0" fieldPosition="0">
        <references count="4">
          <reference field="1" count="1" selected="0">
            <x v="141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83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82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81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80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79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78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77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76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75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74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73">
      <pivotArea dataOnly="0" labelOnly="1" outline="0" fieldPosition="0">
        <references count="4">
          <reference field="1" count="1" selected="0">
            <x v="141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72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71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70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69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68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67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66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65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64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63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62">
      <pivotArea dataOnly="0" labelOnly="1" outline="0" fieldPosition="0">
        <references count="4">
          <reference field="1" count="1" selected="0">
            <x v="141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61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60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59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58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57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56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55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54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53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52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51">
      <pivotArea dataOnly="0" labelOnly="1" outline="0" fieldPosition="0">
        <references count="4">
          <reference field="1" count="1" selected="0">
            <x v="141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50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49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48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47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46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45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44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43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42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41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40">
      <pivotArea dataOnly="0" labelOnly="1" outline="0" fieldPosition="0">
        <references count="4">
          <reference field="1" count="1" selected="0">
            <x v="141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39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38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37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36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35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34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33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32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31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30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29">
      <pivotArea dataOnly="0" labelOnly="1" outline="0" fieldPosition="0">
        <references count="4">
          <reference field="1" count="1" selected="0">
            <x v="141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28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27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26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25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24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23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22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21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20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19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18">
      <pivotArea dataOnly="0" labelOnly="1" outline="0" fieldPosition="0">
        <references count="4">
          <reference field="1" count="1" selected="0">
            <x v="141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17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16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15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14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13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12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11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910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909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908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907">
      <pivotArea dataOnly="0" labelOnly="1" outline="0" fieldPosition="0">
        <references count="4">
          <reference field="1" count="1" selected="0">
            <x v="142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906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905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904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903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902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901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900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99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98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97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96">
      <pivotArea dataOnly="0" labelOnly="1" outline="0" fieldPosition="0">
        <references count="4">
          <reference field="1" count="1" selected="0">
            <x v="142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95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94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93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92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91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90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89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88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87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86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85">
      <pivotArea dataOnly="0" labelOnly="1" outline="0" fieldPosition="0">
        <references count="4">
          <reference field="1" count="1" selected="0">
            <x v="142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84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83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82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81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80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79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78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77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76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75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74">
      <pivotArea dataOnly="0" labelOnly="1" outline="0" fieldPosition="0">
        <references count="4">
          <reference field="1" count="1" selected="0">
            <x v="142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73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72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71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70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69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68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67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66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65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64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63">
      <pivotArea dataOnly="0" labelOnly="1" outline="0" fieldPosition="0">
        <references count="4">
          <reference field="1" count="1" selected="0">
            <x v="142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62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61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60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59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58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57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56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55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54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53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52">
      <pivotArea dataOnly="0" labelOnly="1" outline="0" fieldPosition="0">
        <references count="4">
          <reference field="1" count="1" selected="0">
            <x v="142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51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50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49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48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47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46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45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44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43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42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41">
      <pivotArea dataOnly="0" labelOnly="1" outline="0" fieldPosition="0">
        <references count="4">
          <reference field="1" count="1" selected="0">
            <x v="142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40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39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38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37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36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35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34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33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32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31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30">
      <pivotArea dataOnly="0" labelOnly="1" outline="0" fieldPosition="0">
        <references count="4">
          <reference field="1" count="1" selected="0">
            <x v="142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29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28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27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26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25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24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23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22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21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20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19">
      <pivotArea dataOnly="0" labelOnly="1" outline="0" fieldPosition="0">
        <references count="4">
          <reference field="1" count="1" selected="0">
            <x v="142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18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17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16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15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14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13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12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11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810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809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808">
      <pivotArea dataOnly="0" labelOnly="1" outline="0" fieldPosition="0">
        <references count="4">
          <reference field="1" count="1" selected="0">
            <x v="142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807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806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805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804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803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802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801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800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99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98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97">
      <pivotArea dataOnly="0" labelOnly="1" outline="0" fieldPosition="0">
        <references count="4">
          <reference field="1" count="1" selected="0">
            <x v="143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96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95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94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93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92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91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90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89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88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87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86">
      <pivotArea dataOnly="0" labelOnly="1" outline="0" fieldPosition="0">
        <references count="4">
          <reference field="1" count="1" selected="0">
            <x v="143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85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84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83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82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81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80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79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78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77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76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75">
      <pivotArea dataOnly="0" labelOnly="1" outline="0" fieldPosition="0">
        <references count="4">
          <reference field="1" count="1" selected="0">
            <x v="143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74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73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72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71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70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69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68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67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66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65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64">
      <pivotArea dataOnly="0" labelOnly="1" outline="0" fieldPosition="0">
        <references count="4">
          <reference field="1" count="1" selected="0">
            <x v="143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63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62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61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60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59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58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57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56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55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54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53">
      <pivotArea dataOnly="0" labelOnly="1" outline="0" fieldPosition="0">
        <references count="4">
          <reference field="1" count="1" selected="0">
            <x v="143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52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51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50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49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48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47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46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45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44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43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42">
      <pivotArea dataOnly="0" labelOnly="1" outline="0" fieldPosition="0">
        <references count="4">
          <reference field="1" count="1" selected="0">
            <x v="143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41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40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39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38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37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36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35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34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33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32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31">
      <pivotArea dataOnly="0" labelOnly="1" outline="0" fieldPosition="0">
        <references count="4">
          <reference field="1" count="1" selected="0">
            <x v="143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30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29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28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27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26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25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24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23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22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21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20">
      <pivotArea dataOnly="0" labelOnly="1" outline="0" fieldPosition="0">
        <references count="4">
          <reference field="1" count="1" selected="0">
            <x v="143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19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18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17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16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15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14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13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12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11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710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709">
      <pivotArea dataOnly="0" labelOnly="1" outline="0" fieldPosition="0">
        <references count="4">
          <reference field="1" count="1" selected="0">
            <x v="143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708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707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706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705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704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703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702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701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700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99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98">
      <pivotArea dataOnly="0" labelOnly="1" outline="0" fieldPosition="0">
        <references count="4">
          <reference field="1" count="1" selected="0">
            <x v="144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97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96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95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94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93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92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91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90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89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88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87">
      <pivotArea dataOnly="0" labelOnly="1" outline="0" fieldPosition="0">
        <references count="4">
          <reference field="1" count="1" selected="0">
            <x v="144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86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85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84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83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82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81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80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79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78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77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76">
      <pivotArea dataOnly="0" labelOnly="1" outline="0" fieldPosition="0">
        <references count="4">
          <reference field="1" count="1" selected="0">
            <x v="144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75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74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73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72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71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70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69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68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67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66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65">
      <pivotArea dataOnly="0" labelOnly="1" outline="0" fieldPosition="0">
        <references count="4">
          <reference field="1" count="1" selected="0">
            <x v="144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64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63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62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61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60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59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58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57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56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55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54">
      <pivotArea dataOnly="0" labelOnly="1" outline="0" fieldPosition="0">
        <references count="4">
          <reference field="1" count="1" selected="0">
            <x v="144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53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52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51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50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49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48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47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46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45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44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43">
      <pivotArea dataOnly="0" labelOnly="1" outline="0" fieldPosition="0">
        <references count="4">
          <reference field="1" count="1" selected="0">
            <x v="144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42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41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40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39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38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37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36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35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34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33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32">
      <pivotArea dataOnly="0" labelOnly="1" outline="0" fieldPosition="0">
        <references count="4">
          <reference field="1" count="1" selected="0">
            <x v="144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31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30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29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28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27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26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25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24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23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22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21">
      <pivotArea dataOnly="0" labelOnly="1" outline="0" fieldPosition="0">
        <references count="4">
          <reference field="1" count="1" selected="0">
            <x v="144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20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19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18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17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16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15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14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13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12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11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610">
      <pivotArea dataOnly="0" labelOnly="1" outline="0" fieldPosition="0">
        <references count="4">
          <reference field="1" count="1" selected="0">
            <x v="144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609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608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607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606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605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604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603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602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601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600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99">
      <pivotArea dataOnly="0" labelOnly="1" outline="0" fieldPosition="0">
        <references count="4">
          <reference field="1" count="1" selected="0">
            <x v="144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98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97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96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95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94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93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92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91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90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89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88">
      <pivotArea dataOnly="0" labelOnly="1" outline="0" fieldPosition="0">
        <references count="4">
          <reference field="1" count="1" selected="0">
            <x v="145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87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86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85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84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83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82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81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80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79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78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77">
      <pivotArea dataOnly="0" labelOnly="1" outline="0" fieldPosition="0">
        <references count="4">
          <reference field="1" count="1" selected="0">
            <x v="145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76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75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74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73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72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71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70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69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68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67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66">
      <pivotArea dataOnly="0" labelOnly="1" outline="0" fieldPosition="0">
        <references count="4">
          <reference field="1" count="1" selected="0">
            <x v="145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65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64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63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62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61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60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59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58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57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56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55">
      <pivotArea dataOnly="0" labelOnly="1" outline="0" fieldPosition="0">
        <references count="4">
          <reference field="1" count="1" selected="0">
            <x v="145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54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53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52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51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50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49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48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47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46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45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44">
      <pivotArea dataOnly="0" labelOnly="1" outline="0" fieldPosition="0">
        <references count="4">
          <reference field="1" count="1" selected="0">
            <x v="145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43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42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41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40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39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38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37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36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35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34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33">
      <pivotArea dataOnly="0" labelOnly="1" outline="0" fieldPosition="0">
        <references count="4">
          <reference field="1" count="1" selected="0">
            <x v="145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32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31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30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29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28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27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26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25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24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23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22">
      <pivotArea dataOnly="0" labelOnly="1" outline="0" fieldPosition="0">
        <references count="4">
          <reference field="1" count="1" selected="0">
            <x v="145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21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20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19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18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17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16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15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14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13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12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11">
      <pivotArea dataOnly="0" labelOnly="1" outline="0" fieldPosition="0">
        <references count="4">
          <reference field="1" count="1" selected="0">
            <x v="145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510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509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508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507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506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505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504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503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502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501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500">
      <pivotArea dataOnly="0" labelOnly="1" outline="0" fieldPosition="0">
        <references count="4">
          <reference field="1" count="1" selected="0">
            <x v="145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99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98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97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96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95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94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93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92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91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90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89">
      <pivotArea dataOnly="0" labelOnly="1" outline="0" fieldPosition="0">
        <references count="4">
          <reference field="1" count="1" selected="0">
            <x v="145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88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87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86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85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84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83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82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81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80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79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78">
      <pivotArea dataOnly="0" labelOnly="1" outline="0" fieldPosition="0">
        <references count="4">
          <reference field="1" count="1" selected="0">
            <x v="146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77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76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75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74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73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72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71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70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69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68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67">
      <pivotArea dataOnly="0" labelOnly="1" outline="0" fieldPosition="0">
        <references count="4">
          <reference field="1" count="1" selected="0">
            <x v="146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66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65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64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63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62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61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60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59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58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57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56">
      <pivotArea dataOnly="0" labelOnly="1" outline="0" fieldPosition="0">
        <references count="4">
          <reference field="1" count="1" selected="0">
            <x v="146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55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54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53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52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51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50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49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48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47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46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45">
      <pivotArea dataOnly="0" labelOnly="1" outline="0" fieldPosition="0">
        <references count="4">
          <reference field="1" count="1" selected="0">
            <x v="146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44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43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42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41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40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39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38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37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36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35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34">
      <pivotArea dataOnly="0" labelOnly="1" outline="0" fieldPosition="0">
        <references count="4">
          <reference field="1" count="1" selected="0">
            <x v="146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33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32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31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30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29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28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27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26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25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24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23">
      <pivotArea dataOnly="0" labelOnly="1" outline="0" fieldPosition="0">
        <references count="4">
          <reference field="1" count="1" selected="0">
            <x v="146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22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21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20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19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18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17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16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15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14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13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12">
      <pivotArea dataOnly="0" labelOnly="1" outline="0" fieldPosition="0">
        <references count="4">
          <reference field="1" count="1" selected="0">
            <x v="146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11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410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409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408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407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406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405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404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403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402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401">
      <pivotArea dataOnly="0" labelOnly="1" outline="0" fieldPosition="0">
        <references count="4">
          <reference field="1" count="1" selected="0">
            <x v="146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400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99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98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97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96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95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94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93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92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91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90">
      <pivotArea dataOnly="0" labelOnly="1" outline="0" fieldPosition="0">
        <references count="4">
          <reference field="1" count="1" selected="0">
            <x v="146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89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88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87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86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85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84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83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82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81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80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79">
      <pivotArea dataOnly="0" labelOnly="1" outline="0" fieldPosition="0">
        <references count="4">
          <reference field="1" count="1" selected="0">
            <x v="146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78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77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76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75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74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73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72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71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70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69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68">
      <pivotArea dataOnly="0" labelOnly="1" outline="0" fieldPosition="0">
        <references count="4">
          <reference field="1" count="1" selected="0">
            <x v="147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67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66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65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64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63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62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61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60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59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58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57">
      <pivotArea dataOnly="0" labelOnly="1" outline="0" fieldPosition="0">
        <references count="4">
          <reference field="1" count="1" selected="0">
            <x v="147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56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55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54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53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52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51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50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49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48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47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46">
      <pivotArea dataOnly="0" labelOnly="1" outline="0" fieldPosition="0">
        <references count="4">
          <reference field="1" count="1" selected="0">
            <x v="147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45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44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43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42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41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40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39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38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37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36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35">
      <pivotArea dataOnly="0" labelOnly="1" outline="0" fieldPosition="0">
        <references count="4">
          <reference field="1" count="1" selected="0">
            <x v="147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34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33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32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31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30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29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28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27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26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25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24">
      <pivotArea dataOnly="0" labelOnly="1" outline="0" fieldPosition="0">
        <references count="4">
          <reference field="1" count="1" selected="0">
            <x v="147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23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22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21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20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19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18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17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16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15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14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13">
      <pivotArea dataOnly="0" labelOnly="1" outline="0" fieldPosition="0">
        <references count="4">
          <reference field="1" count="1" selected="0">
            <x v="147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12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11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310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309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308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307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306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305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304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303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302">
      <pivotArea dataOnly="0" labelOnly="1" outline="0" fieldPosition="0">
        <references count="4">
          <reference field="1" count="1" selected="0">
            <x v="147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301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300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99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98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97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96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95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94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93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92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91">
      <pivotArea dataOnly="0" labelOnly="1" outline="0" fieldPosition="0">
        <references count="4">
          <reference field="1" count="1" selected="0">
            <x v="147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90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89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88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87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86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85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84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83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82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81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80">
      <pivotArea dataOnly="0" labelOnly="1" outline="0" fieldPosition="0">
        <references count="4">
          <reference field="1" count="1" selected="0">
            <x v="147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79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78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77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76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75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74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73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72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71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70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69">
      <pivotArea dataOnly="0" labelOnly="1" outline="0" fieldPosition="0">
        <references count="4">
          <reference field="1" count="1" selected="0">
            <x v="147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68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67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66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65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64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63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62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61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60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59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58">
      <pivotArea dataOnly="0" labelOnly="1" outline="0" fieldPosition="0">
        <references count="4">
          <reference field="1" count="1" selected="0">
            <x v="148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57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56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55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54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53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52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51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50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49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48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47">
      <pivotArea dataOnly="0" labelOnly="1" outline="0" fieldPosition="0">
        <references count="4">
          <reference field="1" count="1" selected="0">
            <x v="148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46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45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44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43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42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41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40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39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38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37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36">
      <pivotArea dataOnly="0" labelOnly="1" outline="0" fieldPosition="0">
        <references count="4">
          <reference field="1" count="1" selected="0">
            <x v="148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35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34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33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32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31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30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29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28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27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26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25">
      <pivotArea dataOnly="0" labelOnly="1" outline="0" fieldPosition="0">
        <references count="4">
          <reference field="1" count="1" selected="0">
            <x v="148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24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23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22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21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20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19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18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17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16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15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14">
      <pivotArea dataOnly="0" labelOnly="1" outline="0" fieldPosition="0">
        <references count="4">
          <reference field="1" count="1" selected="0">
            <x v="148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13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12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11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210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209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208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207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206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205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204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203">
      <pivotArea dataOnly="0" labelOnly="1" outline="0" fieldPosition="0">
        <references count="4">
          <reference field="1" count="1" selected="0">
            <x v="148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202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201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200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99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98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97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96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95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94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93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92">
      <pivotArea dataOnly="0" labelOnly="1" outline="0" fieldPosition="0">
        <references count="4">
          <reference field="1" count="1" selected="0">
            <x v="148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91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90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89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88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87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86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85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84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83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82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81">
      <pivotArea dataOnly="0" labelOnly="1" outline="0" fieldPosition="0">
        <references count="4">
          <reference field="1" count="1" selected="0">
            <x v="148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80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79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78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77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76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75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74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73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72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71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70">
      <pivotArea dataOnly="0" labelOnly="1" outline="0" fieldPosition="0">
        <references count="4">
          <reference field="1" count="1" selected="0">
            <x v="148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69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68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67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66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65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64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63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62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61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60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59">
      <pivotArea dataOnly="0" labelOnly="1" outline="0" fieldPosition="0">
        <references count="4">
          <reference field="1" count="1" selected="0">
            <x v="149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58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57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56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55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54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53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52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51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50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49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48">
      <pivotArea dataOnly="0" labelOnly="1" outline="0" fieldPosition="0">
        <references count="4">
          <reference field="1" count="1" selected="0">
            <x v="149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47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46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45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44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43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42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41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40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39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38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37">
      <pivotArea dataOnly="0" labelOnly="1" outline="0" fieldPosition="0">
        <references count="4">
          <reference field="1" count="1" selected="0">
            <x v="149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36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35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34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33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32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31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30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29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28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27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26">
      <pivotArea dataOnly="0" labelOnly="1" outline="0" fieldPosition="0">
        <references count="4">
          <reference field="1" count="1" selected="0">
            <x v="149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25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24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23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22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21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20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19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18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17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16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15">
      <pivotArea dataOnly="0" labelOnly="1" outline="0" fieldPosition="0">
        <references count="4">
          <reference field="1" count="1" selected="0">
            <x v="149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14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13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12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11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110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109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108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107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106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105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104">
      <pivotArea dataOnly="0" labelOnly="1" outline="0" fieldPosition="0">
        <references count="4">
          <reference field="1" count="1" selected="0">
            <x v="149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103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102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101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100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99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98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97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96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95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94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93">
      <pivotArea dataOnly="0" labelOnly="1" outline="0" fieldPosition="0">
        <references count="4">
          <reference field="1" count="1" selected="0">
            <x v="149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92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91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90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89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88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87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86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85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84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83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82">
      <pivotArea dataOnly="0" labelOnly="1" outline="0" fieldPosition="0">
        <references count="4">
          <reference field="1" count="1" selected="0">
            <x v="149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81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80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79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78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77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76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75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74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73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72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71">
      <pivotArea dataOnly="0" labelOnly="1" outline="0" fieldPosition="0">
        <references count="4">
          <reference field="1" count="1" selected="0">
            <x v="149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70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69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68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67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66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65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64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63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62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61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60">
      <pivotArea dataOnly="0" labelOnly="1" outline="0" fieldPosition="0">
        <references count="4">
          <reference field="1" count="1" selected="0">
            <x v="150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59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58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57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56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55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54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53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52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51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50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49">
      <pivotArea dataOnly="0" labelOnly="1" outline="0" fieldPosition="0">
        <references count="4">
          <reference field="1" count="1" selected="0">
            <x v="150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48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47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46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45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44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43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42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41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40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39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38">
      <pivotArea dataOnly="0" labelOnly="1" outline="0" fieldPosition="0">
        <references count="4">
          <reference field="1" count="1" selected="0">
            <x v="150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37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36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35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34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33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32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31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30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29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28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27">
      <pivotArea dataOnly="0" labelOnly="1" outline="0" fieldPosition="0">
        <references count="4">
          <reference field="1" count="1" selected="0">
            <x v="150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26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25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24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23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22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21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20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19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18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17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16">
      <pivotArea dataOnly="0" labelOnly="1" outline="0" fieldPosition="0">
        <references count="4">
          <reference field="1" count="1" selected="0">
            <x v="150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15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14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13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12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11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5010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5009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5008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5007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5006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5005">
      <pivotArea dataOnly="0" labelOnly="1" outline="0" fieldPosition="0">
        <references count="4">
          <reference field="1" count="1" selected="0">
            <x v="150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5004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5003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5002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5001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5000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99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98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97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96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95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94">
      <pivotArea dataOnly="0" labelOnly="1" outline="0" fieldPosition="0">
        <references count="4">
          <reference field="1" count="1" selected="0">
            <x v="150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93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92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91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90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89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88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87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86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85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84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83">
      <pivotArea dataOnly="0" labelOnly="1" outline="0" fieldPosition="0">
        <references count="4">
          <reference field="1" count="1" selected="0">
            <x v="150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82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81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80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79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78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77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76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75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74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73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72">
      <pivotArea dataOnly="0" labelOnly="1" outline="0" fieldPosition="0">
        <references count="4">
          <reference field="1" count="1" selected="0">
            <x v="150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71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70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69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68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67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66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65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64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63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62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61">
      <pivotArea dataOnly="0" labelOnly="1" outline="0" fieldPosition="0">
        <references count="4">
          <reference field="1" count="1" selected="0">
            <x v="150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60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59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58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57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56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55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54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53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52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51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50">
      <pivotArea dataOnly="0" labelOnly="1" outline="0" fieldPosition="0">
        <references count="4">
          <reference field="1" count="1" selected="0">
            <x v="151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49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48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47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46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45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44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43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42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41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40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39">
      <pivotArea dataOnly="0" labelOnly="1" outline="0" fieldPosition="0">
        <references count="4">
          <reference field="1" count="1" selected="0">
            <x v="151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38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37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36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35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34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33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32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31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30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29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28">
      <pivotArea dataOnly="0" labelOnly="1" outline="0" fieldPosition="0">
        <references count="4">
          <reference field="1" count="1" selected="0">
            <x v="151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27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26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25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24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23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22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21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20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19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18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17">
      <pivotArea dataOnly="0" labelOnly="1" outline="0" fieldPosition="0">
        <references count="4">
          <reference field="1" count="1" selected="0">
            <x v="151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16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15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14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13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12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11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910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909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908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907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906">
      <pivotArea dataOnly="0" labelOnly="1" outline="0" fieldPosition="0">
        <references count="4">
          <reference field="1" count="1" selected="0">
            <x v="151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905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904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903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902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901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900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99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98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97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96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95">
      <pivotArea dataOnly="0" labelOnly="1" outline="0" fieldPosition="0">
        <references count="4">
          <reference field="1" count="1" selected="0">
            <x v="151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94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93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92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91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90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89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88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87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86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85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84">
      <pivotArea dataOnly="0" labelOnly="1" outline="0" fieldPosition="0">
        <references count="4">
          <reference field="1" count="1" selected="0">
            <x v="151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83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82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81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80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79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78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77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76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75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74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73">
      <pivotArea dataOnly="0" labelOnly="1" outline="0" fieldPosition="0">
        <references count="4">
          <reference field="1" count="1" selected="0">
            <x v="151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72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71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70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69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68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67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66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65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64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63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62">
      <pivotArea dataOnly="0" labelOnly="1" outline="0" fieldPosition="0">
        <references count="4">
          <reference field="1" count="1" selected="0">
            <x v="152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61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60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59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58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57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56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55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54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53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52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51">
      <pivotArea dataOnly="0" labelOnly="1" outline="0" fieldPosition="0">
        <references count="4">
          <reference field="1" count="1" selected="0">
            <x v="152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50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49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48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47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46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45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44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43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42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41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40">
      <pivotArea dataOnly="0" labelOnly="1" outline="0" fieldPosition="0">
        <references count="4">
          <reference field="1" count="1" selected="0">
            <x v="152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39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38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37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36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35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34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33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32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31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30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29">
      <pivotArea dataOnly="0" labelOnly="1" outline="0" fieldPosition="0">
        <references count="4">
          <reference field="1" count="1" selected="0">
            <x v="1523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28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27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26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25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24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23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22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21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20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19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18">
      <pivotArea dataOnly="0" labelOnly="1" outline="0" fieldPosition="0">
        <references count="4">
          <reference field="1" count="1" selected="0">
            <x v="1524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17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16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15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14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13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12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11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810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809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808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807">
      <pivotArea dataOnly="0" labelOnly="1" outline="0" fieldPosition="0">
        <references count="4">
          <reference field="1" count="1" selected="0">
            <x v="1525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806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805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804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803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802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801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800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799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798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797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796">
      <pivotArea dataOnly="0" labelOnly="1" outline="0" fieldPosition="0">
        <references count="4">
          <reference field="1" count="1" selected="0">
            <x v="1526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795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794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793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792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791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790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789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788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787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786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785">
      <pivotArea dataOnly="0" labelOnly="1" outline="0" fieldPosition="0">
        <references count="4">
          <reference field="1" count="1" selected="0">
            <x v="1527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784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783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782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781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780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779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778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777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776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775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774">
      <pivotArea dataOnly="0" labelOnly="1" outline="0" fieldPosition="0">
        <references count="4">
          <reference field="1" count="1" selected="0">
            <x v="1528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773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772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771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770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769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768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767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766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765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764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763">
      <pivotArea dataOnly="0" labelOnly="1" outline="0" fieldPosition="0">
        <references count="4">
          <reference field="1" count="1" selected="0">
            <x v="1529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762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761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760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759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758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757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756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755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754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753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752">
      <pivotArea dataOnly="0" labelOnly="1" outline="0" fieldPosition="0">
        <references count="4">
          <reference field="1" count="1" selected="0">
            <x v="153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751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750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749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748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747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746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745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744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743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742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741">
      <pivotArea dataOnly="0" labelOnly="1" outline="0" fieldPosition="0">
        <references count="4">
          <reference field="1" count="1" selected="0">
            <x v="1610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740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739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738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737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736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735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734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733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732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731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730">
      <pivotArea dataOnly="0" labelOnly="1" outline="0" fieldPosition="0">
        <references count="4">
          <reference field="1" count="1" selected="0">
            <x v="1611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729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3"/>
          </reference>
        </references>
      </pivotArea>
    </format>
    <format dxfId="4728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3"/>
          </reference>
        </references>
      </pivotArea>
    </format>
    <format dxfId="4727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75"/>
          </reference>
          <reference field="3" count="1">
            <x v="152"/>
          </reference>
          <reference field="7" count="1" selected="0">
            <x v="3"/>
          </reference>
        </references>
      </pivotArea>
    </format>
    <format dxfId="4726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3"/>
          </reference>
        </references>
      </pivotArea>
    </format>
    <format dxfId="4725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3"/>
          </reference>
        </references>
      </pivotArea>
    </format>
    <format dxfId="4724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84"/>
          </reference>
          <reference field="3" count="1">
            <x v="158"/>
          </reference>
          <reference field="7" count="1" selected="0">
            <x v="3"/>
          </reference>
        </references>
      </pivotArea>
    </format>
    <format dxfId="4723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85"/>
          </reference>
          <reference field="3" count="1">
            <x v="159"/>
          </reference>
          <reference field="7" count="1" selected="0">
            <x v="3"/>
          </reference>
        </references>
      </pivotArea>
    </format>
    <format dxfId="4722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86"/>
          </reference>
          <reference field="3" count="1">
            <x v="160"/>
          </reference>
          <reference field="7" count="1" selected="0">
            <x v="3"/>
          </reference>
        </references>
      </pivotArea>
    </format>
    <format dxfId="4721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87"/>
          </reference>
          <reference field="3" count="1">
            <x v="161"/>
          </reference>
          <reference field="7" count="1" selected="0">
            <x v="3"/>
          </reference>
        </references>
      </pivotArea>
    </format>
    <format dxfId="4720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88"/>
          </reference>
          <reference field="3" count="1">
            <x v="162"/>
          </reference>
          <reference field="7" count="1" selected="0">
            <x v="3"/>
          </reference>
        </references>
      </pivotArea>
    </format>
    <format dxfId="4719">
      <pivotArea dataOnly="0" labelOnly="1" outline="0" fieldPosition="0">
        <references count="4">
          <reference field="1" count="1" selected="0">
            <x v="1612"/>
          </reference>
          <reference field="2" count="1" selected="0">
            <x v="189"/>
          </reference>
          <reference field="3" count="1">
            <x v="163"/>
          </reference>
          <reference field="7" count="1" selected="0">
            <x v="3"/>
          </reference>
        </references>
      </pivotArea>
    </format>
    <format dxfId="4718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717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716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715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714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713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712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711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710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709">
      <pivotArea dataOnly="0" labelOnly="1" outline="0" fieldPosition="0">
        <references count="4">
          <reference field="1" count="1" selected="0">
            <x v="107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708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707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706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705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704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703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702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701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700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99">
      <pivotArea dataOnly="0" labelOnly="1" outline="0" fieldPosition="0">
        <references count="4">
          <reference field="1" count="1" selected="0">
            <x v="107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98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97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96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95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94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93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92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91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90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89">
      <pivotArea dataOnly="0" labelOnly="1" outline="0" fieldPosition="0">
        <references count="4">
          <reference field="1" count="1" selected="0">
            <x v="107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88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87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86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85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84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83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82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81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80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79">
      <pivotArea dataOnly="0" labelOnly="1" outline="0" fieldPosition="0">
        <references count="4">
          <reference field="1" count="1" selected="0">
            <x v="107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78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77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76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75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74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73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72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71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70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69">
      <pivotArea dataOnly="0" labelOnly="1" outline="0" fieldPosition="0">
        <references count="4">
          <reference field="1" count="1" selected="0">
            <x v="107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68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67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66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65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64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63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62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61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60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59">
      <pivotArea dataOnly="0" labelOnly="1" outline="0" fieldPosition="0">
        <references count="4">
          <reference field="1" count="1" selected="0">
            <x v="107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58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57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56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55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54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53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52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51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50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49">
      <pivotArea dataOnly="0" labelOnly="1" outline="0" fieldPosition="0">
        <references count="4">
          <reference field="1" count="1" selected="0">
            <x v="108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48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47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46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45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44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43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42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41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40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39">
      <pivotArea dataOnly="0" labelOnly="1" outline="0" fieldPosition="0">
        <references count="4">
          <reference field="1" count="1" selected="0">
            <x v="108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38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37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36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35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34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33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32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31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30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29">
      <pivotArea dataOnly="0" labelOnly="1" outline="0" fieldPosition="0">
        <references count="4">
          <reference field="1" count="1" selected="0">
            <x v="108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28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27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26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25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24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23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22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21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20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19">
      <pivotArea dataOnly="0" labelOnly="1" outline="0" fieldPosition="0">
        <references count="4">
          <reference field="1" count="1" selected="0">
            <x v="108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18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17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16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15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14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13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12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11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10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609">
      <pivotArea dataOnly="0" labelOnly="1" outline="0" fieldPosition="0">
        <references count="4">
          <reference field="1" count="1" selected="0">
            <x v="108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608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607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606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605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604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603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602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601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600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99">
      <pivotArea dataOnly="0" labelOnly="1" outline="0" fieldPosition="0">
        <references count="4">
          <reference field="1" count="1" selected="0">
            <x v="108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98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97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96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95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94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93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92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91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90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89">
      <pivotArea dataOnly="0" labelOnly="1" outline="0" fieldPosition="0">
        <references count="4">
          <reference field="1" count="1" selected="0">
            <x v="108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88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87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86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85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84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83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82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81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80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79">
      <pivotArea dataOnly="0" labelOnly="1" outline="0" fieldPosition="0">
        <references count="4">
          <reference field="1" count="1" selected="0">
            <x v="108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78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77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76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75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74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73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72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71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70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69">
      <pivotArea dataOnly="0" labelOnly="1" outline="0" fieldPosition="0">
        <references count="4">
          <reference field="1" count="1" selected="0">
            <x v="108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68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67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66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65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64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63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62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61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60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59">
      <pivotArea dataOnly="0" labelOnly="1" outline="0" fieldPosition="0">
        <references count="4">
          <reference field="1" count="1" selected="0">
            <x v="108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58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57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56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55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54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53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52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51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50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49">
      <pivotArea dataOnly="0" labelOnly="1" outline="0" fieldPosition="0">
        <references count="4">
          <reference field="1" count="1" selected="0">
            <x v="109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48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47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46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45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44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43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42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41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40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39">
      <pivotArea dataOnly="0" labelOnly="1" outline="0" fieldPosition="0">
        <references count="4">
          <reference field="1" count="1" selected="0">
            <x v="109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38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37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36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35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34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33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32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31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30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29">
      <pivotArea dataOnly="0" labelOnly="1" outline="0" fieldPosition="0">
        <references count="4">
          <reference field="1" count="1" selected="0">
            <x v="109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28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27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26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25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24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23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22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21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20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19">
      <pivotArea dataOnly="0" labelOnly="1" outline="0" fieldPosition="0">
        <references count="4">
          <reference field="1" count="1" selected="0">
            <x v="109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18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17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16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15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14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13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12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11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10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509">
      <pivotArea dataOnly="0" labelOnly="1" outline="0" fieldPosition="0">
        <references count="4">
          <reference field="1" count="1" selected="0">
            <x v="109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508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507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506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505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504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503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502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501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500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99">
      <pivotArea dataOnly="0" labelOnly="1" outline="0" fieldPosition="0">
        <references count="4">
          <reference field="1" count="1" selected="0">
            <x v="109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98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97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96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95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94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93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92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91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90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89">
      <pivotArea dataOnly="0" labelOnly="1" outline="0" fieldPosition="0">
        <references count="4">
          <reference field="1" count="1" selected="0">
            <x v="109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88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87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86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85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84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83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82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81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80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79">
      <pivotArea dataOnly="0" labelOnly="1" outline="0" fieldPosition="0">
        <references count="4">
          <reference field="1" count="1" selected="0">
            <x v="109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78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77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76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75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74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73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72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71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70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69">
      <pivotArea dataOnly="0" labelOnly="1" outline="0" fieldPosition="0">
        <references count="4">
          <reference field="1" count="1" selected="0">
            <x v="109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68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67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66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65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64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63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62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61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60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59">
      <pivotArea dataOnly="0" labelOnly="1" outline="0" fieldPosition="0">
        <references count="4">
          <reference field="1" count="1" selected="0">
            <x v="109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58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57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56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55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54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53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52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51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50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49">
      <pivotArea dataOnly="0" labelOnly="1" outline="0" fieldPosition="0">
        <references count="4">
          <reference field="1" count="1" selected="0">
            <x v="110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48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47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46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45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44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43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42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41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40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39">
      <pivotArea dataOnly="0" labelOnly="1" outline="0" fieldPosition="0">
        <references count="4">
          <reference field="1" count="1" selected="0">
            <x v="110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38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37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36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35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34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33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32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31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30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29">
      <pivotArea dataOnly="0" labelOnly="1" outline="0" fieldPosition="0">
        <references count="4">
          <reference field="1" count="1" selected="0">
            <x v="110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28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27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26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25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24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23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22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21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20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19">
      <pivotArea dataOnly="0" labelOnly="1" outline="0" fieldPosition="0">
        <references count="4">
          <reference field="1" count="1" selected="0">
            <x v="110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18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17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16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15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14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13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12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11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10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409">
      <pivotArea dataOnly="0" labelOnly="1" outline="0" fieldPosition="0">
        <references count="4">
          <reference field="1" count="1" selected="0">
            <x v="110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408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407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406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405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404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403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402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401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400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99">
      <pivotArea dataOnly="0" labelOnly="1" outline="0" fieldPosition="0">
        <references count="4">
          <reference field="1" count="1" selected="0">
            <x v="110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98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97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96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95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94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93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92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91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90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89">
      <pivotArea dataOnly="0" labelOnly="1" outline="0" fieldPosition="0">
        <references count="4">
          <reference field="1" count="1" selected="0">
            <x v="110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88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87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86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85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84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83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82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81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80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79">
      <pivotArea dataOnly="0" labelOnly="1" outline="0" fieldPosition="0">
        <references count="4">
          <reference field="1" count="1" selected="0">
            <x v="110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78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77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76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75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74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73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72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71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70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69">
      <pivotArea dataOnly="0" labelOnly="1" outline="0" fieldPosition="0">
        <references count="4">
          <reference field="1" count="1" selected="0">
            <x v="110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68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67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66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65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64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63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62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61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60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59">
      <pivotArea dataOnly="0" labelOnly="1" outline="0" fieldPosition="0">
        <references count="4">
          <reference field="1" count="1" selected="0">
            <x v="110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58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57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56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55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54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53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52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51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50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49">
      <pivotArea dataOnly="0" labelOnly="1" outline="0" fieldPosition="0">
        <references count="4">
          <reference field="1" count="1" selected="0">
            <x v="111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48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47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46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45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44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43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42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41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40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39">
      <pivotArea dataOnly="0" labelOnly="1" outline="0" fieldPosition="0">
        <references count="4">
          <reference field="1" count="1" selected="0">
            <x v="111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38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37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36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35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34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33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32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31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30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29">
      <pivotArea dataOnly="0" labelOnly="1" outline="0" fieldPosition="0">
        <references count="4">
          <reference field="1" count="1" selected="0">
            <x v="111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28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27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26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25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24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23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22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21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20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19">
      <pivotArea dataOnly="0" labelOnly="1" outline="0" fieldPosition="0">
        <references count="4">
          <reference field="1" count="1" selected="0">
            <x v="111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18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17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16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15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14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13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12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11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10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309">
      <pivotArea dataOnly="0" labelOnly="1" outline="0" fieldPosition="0">
        <references count="4">
          <reference field="1" count="1" selected="0">
            <x v="111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308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307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306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305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304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303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302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301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300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99">
      <pivotArea dataOnly="0" labelOnly="1" outline="0" fieldPosition="0">
        <references count="4">
          <reference field="1" count="1" selected="0">
            <x v="111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98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97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96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95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94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93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92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91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90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89">
      <pivotArea dataOnly="0" labelOnly="1" outline="0" fieldPosition="0">
        <references count="4">
          <reference field="1" count="1" selected="0">
            <x v="112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88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87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86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85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84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83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82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81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80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79">
      <pivotArea dataOnly="0" labelOnly="1" outline="0" fieldPosition="0">
        <references count="4">
          <reference field="1" count="1" selected="0">
            <x v="112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78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77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76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75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74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73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72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71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70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69">
      <pivotArea dataOnly="0" labelOnly="1" outline="0" fieldPosition="0">
        <references count="4">
          <reference field="1" count="1" selected="0">
            <x v="112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68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67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66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65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64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63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62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61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60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59">
      <pivotArea dataOnly="0" labelOnly="1" outline="0" fieldPosition="0">
        <references count="4">
          <reference field="1" count="1" selected="0">
            <x v="112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58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57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56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55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54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53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52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51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50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49">
      <pivotArea dataOnly="0" labelOnly="1" outline="0" fieldPosition="0">
        <references count="4">
          <reference field="1" count="1" selected="0">
            <x v="112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48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47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46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45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44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43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42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41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40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39">
      <pivotArea dataOnly="0" labelOnly="1" outline="0" fieldPosition="0">
        <references count="4">
          <reference field="1" count="1" selected="0">
            <x v="112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38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37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36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35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34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33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32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31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30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29">
      <pivotArea dataOnly="0" labelOnly="1" outline="0" fieldPosition="0">
        <references count="4">
          <reference field="1" count="1" selected="0">
            <x v="112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28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27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26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25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24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23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22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21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20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19">
      <pivotArea dataOnly="0" labelOnly="1" outline="0" fieldPosition="0">
        <references count="4">
          <reference field="1" count="1" selected="0">
            <x v="112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18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17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16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15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14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13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12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11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10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209">
      <pivotArea dataOnly="0" labelOnly="1" outline="0" fieldPosition="0">
        <references count="4">
          <reference field="1" count="1" selected="0">
            <x v="112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208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207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206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205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204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203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202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201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200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99">
      <pivotArea dataOnly="0" labelOnly="1" outline="0" fieldPosition="0">
        <references count="4">
          <reference field="1" count="1" selected="0">
            <x v="112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98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97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96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95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94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93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92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91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90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89">
      <pivotArea dataOnly="0" labelOnly="1" outline="0" fieldPosition="0">
        <references count="4">
          <reference field="1" count="1" selected="0">
            <x v="113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88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87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86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85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84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83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82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81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80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79">
      <pivotArea dataOnly="0" labelOnly="1" outline="0" fieldPosition="0">
        <references count="4">
          <reference field="1" count="1" selected="0">
            <x v="113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78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77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76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75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74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73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72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71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70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69">
      <pivotArea dataOnly="0" labelOnly="1" outline="0" fieldPosition="0">
        <references count="4">
          <reference field="1" count="1" selected="0">
            <x v="113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68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67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66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65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64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63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62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61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60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59">
      <pivotArea dataOnly="0" labelOnly="1" outline="0" fieldPosition="0">
        <references count="4">
          <reference field="1" count="1" selected="0">
            <x v="113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58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57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56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55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54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53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52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51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50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49">
      <pivotArea dataOnly="0" labelOnly="1" outline="0" fieldPosition="0">
        <references count="4">
          <reference field="1" count="1" selected="0">
            <x v="113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48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47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46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45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44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43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42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41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40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39">
      <pivotArea dataOnly="0" labelOnly="1" outline="0" fieldPosition="0">
        <references count="4">
          <reference field="1" count="1" selected="0">
            <x v="113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38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37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36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35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34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33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32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31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30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29">
      <pivotArea dataOnly="0" labelOnly="1" outline="0" fieldPosition="0">
        <references count="4">
          <reference field="1" count="1" selected="0">
            <x v="113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28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27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26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25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24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23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22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21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20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19">
      <pivotArea dataOnly="0" labelOnly="1" outline="0" fieldPosition="0">
        <references count="4">
          <reference field="1" count="1" selected="0">
            <x v="113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18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17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16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15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14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13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12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11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10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109">
      <pivotArea dataOnly="0" labelOnly="1" outline="0" fieldPosition="0">
        <references count="4">
          <reference field="1" count="1" selected="0">
            <x v="113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108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107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106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105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104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103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102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101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100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99">
      <pivotArea dataOnly="0" labelOnly="1" outline="0" fieldPosition="0">
        <references count="4">
          <reference field="1" count="1" selected="0">
            <x v="114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98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97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96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95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94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93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92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91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90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89">
      <pivotArea dataOnly="0" labelOnly="1" outline="0" fieldPosition="0">
        <references count="4">
          <reference field="1" count="1" selected="0">
            <x v="114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88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87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86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85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84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83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82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81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80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79">
      <pivotArea dataOnly="0" labelOnly="1" outline="0" fieldPosition="0">
        <references count="4">
          <reference field="1" count="1" selected="0">
            <x v="114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78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77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76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75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74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73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72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71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70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69">
      <pivotArea dataOnly="0" labelOnly="1" outline="0" fieldPosition="0">
        <references count="4">
          <reference field="1" count="1" selected="0">
            <x v="114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68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67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66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65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64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63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62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61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60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59">
      <pivotArea dataOnly="0" labelOnly="1" outline="0" fieldPosition="0">
        <references count="4">
          <reference field="1" count="1" selected="0">
            <x v="114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58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57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56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55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54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53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52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51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50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49">
      <pivotArea dataOnly="0" labelOnly="1" outline="0" fieldPosition="0">
        <references count="4">
          <reference field="1" count="1" selected="0">
            <x v="114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48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47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46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45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44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43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42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41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40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39">
      <pivotArea dataOnly="0" labelOnly="1" outline="0" fieldPosition="0">
        <references count="4">
          <reference field="1" count="1" selected="0">
            <x v="114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38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37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36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35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34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33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32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31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30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29">
      <pivotArea dataOnly="0" labelOnly="1" outline="0" fieldPosition="0">
        <references count="4">
          <reference field="1" count="1" selected="0">
            <x v="114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28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27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26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25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24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23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22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21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20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19">
      <pivotArea dataOnly="0" labelOnly="1" outline="0" fieldPosition="0">
        <references count="4">
          <reference field="1" count="1" selected="0">
            <x v="115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18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17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16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15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14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13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12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11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10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4009">
      <pivotArea dataOnly="0" labelOnly="1" outline="0" fieldPosition="0">
        <references count="4">
          <reference field="1" count="1" selected="0">
            <x v="115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4008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4007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4006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4005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4004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4003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4002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4001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4000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99">
      <pivotArea dataOnly="0" labelOnly="1" outline="0" fieldPosition="0">
        <references count="4">
          <reference field="1" count="1" selected="0">
            <x v="115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98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97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96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95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94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93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92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91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90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89">
      <pivotArea dataOnly="0" labelOnly="1" outline="0" fieldPosition="0">
        <references count="4">
          <reference field="1" count="1" selected="0">
            <x v="115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88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87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86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85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84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83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82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81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80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79">
      <pivotArea dataOnly="0" labelOnly="1" outline="0" fieldPosition="0">
        <references count="4">
          <reference field="1" count="1" selected="0">
            <x v="115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78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77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76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75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74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73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72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71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70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69">
      <pivotArea dataOnly="0" labelOnly="1" outline="0" fieldPosition="0">
        <references count="4">
          <reference field="1" count="1" selected="0">
            <x v="115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68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67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66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65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64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63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62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61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60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59">
      <pivotArea dataOnly="0" labelOnly="1" outline="0" fieldPosition="0">
        <references count="4">
          <reference field="1" count="1" selected="0">
            <x v="115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58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57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56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55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54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53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52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51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50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49">
      <pivotArea dataOnly="0" labelOnly="1" outline="0" fieldPosition="0">
        <references count="4">
          <reference field="1" count="1" selected="0">
            <x v="115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48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47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46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45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44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43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42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41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40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39">
      <pivotArea dataOnly="0" labelOnly="1" outline="0" fieldPosition="0">
        <references count="4">
          <reference field="1" count="1" selected="0">
            <x v="115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38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37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36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35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34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33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32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31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30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29">
      <pivotArea dataOnly="0" labelOnly="1" outline="0" fieldPosition="0">
        <references count="4">
          <reference field="1" count="1" selected="0">
            <x v="115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28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27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26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25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24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23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22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21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20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19">
      <pivotArea dataOnly="0" labelOnly="1" outline="0" fieldPosition="0">
        <references count="4">
          <reference field="1" count="1" selected="0">
            <x v="116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18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17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16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15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14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13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12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11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10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909">
      <pivotArea dataOnly="0" labelOnly="1" outline="0" fieldPosition="0">
        <references count="4">
          <reference field="1" count="1" selected="0">
            <x v="116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908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907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906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905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904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903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902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901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900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99">
      <pivotArea dataOnly="0" labelOnly="1" outline="0" fieldPosition="0">
        <references count="4">
          <reference field="1" count="1" selected="0">
            <x v="116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98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97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96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95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94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93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92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91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90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89">
      <pivotArea dataOnly="0" labelOnly="1" outline="0" fieldPosition="0">
        <references count="4">
          <reference field="1" count="1" selected="0">
            <x v="116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88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87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86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85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84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83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82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81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80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79">
      <pivotArea dataOnly="0" labelOnly="1" outline="0" fieldPosition="0">
        <references count="4">
          <reference field="1" count="1" selected="0">
            <x v="116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78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77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76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75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74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73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72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71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70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69">
      <pivotArea dataOnly="0" labelOnly="1" outline="0" fieldPosition="0">
        <references count="4">
          <reference field="1" count="1" selected="0">
            <x v="116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68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67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66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65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64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63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62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61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60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59">
      <pivotArea dataOnly="0" labelOnly="1" outline="0" fieldPosition="0">
        <references count="4">
          <reference field="1" count="1" selected="0">
            <x v="116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58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57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56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55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54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53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52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51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50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49">
      <pivotArea dataOnly="0" labelOnly="1" outline="0" fieldPosition="0">
        <references count="4">
          <reference field="1" count="1" selected="0">
            <x v="116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48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47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46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45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44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43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42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41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40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39">
      <pivotArea dataOnly="0" labelOnly="1" outline="0" fieldPosition="0">
        <references count="4">
          <reference field="1" count="1" selected="0">
            <x v="116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38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37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36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35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34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33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32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31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30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29">
      <pivotArea dataOnly="0" labelOnly="1" outline="0" fieldPosition="0">
        <references count="4">
          <reference field="1" count="1" selected="0">
            <x v="116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28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27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26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25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24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23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22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21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20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19">
      <pivotArea dataOnly="0" labelOnly="1" outline="0" fieldPosition="0">
        <references count="4">
          <reference field="1" count="1" selected="0">
            <x v="117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18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17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16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15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14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13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12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11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10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809">
      <pivotArea dataOnly="0" labelOnly="1" outline="0" fieldPosition="0">
        <references count="4">
          <reference field="1" count="1" selected="0">
            <x v="158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808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807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806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805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804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803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802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801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800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99">
      <pivotArea dataOnly="0" labelOnly="1" outline="0" fieldPosition="0">
        <references count="4">
          <reference field="1" count="1" selected="0">
            <x v="158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98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97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96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95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94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93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92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91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90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89">
      <pivotArea dataOnly="0" labelOnly="1" outline="0" fieldPosition="0">
        <references count="4">
          <reference field="1" count="1" selected="0">
            <x v="159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88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87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86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85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84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83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82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81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80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79">
      <pivotArea dataOnly="0" labelOnly="1" outline="0" fieldPosition="0">
        <references count="4">
          <reference field="1" count="1" selected="0">
            <x v="159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78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77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76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75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74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73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72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71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70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69">
      <pivotArea dataOnly="0" labelOnly="1" outline="0" fieldPosition="0">
        <references count="4">
          <reference field="1" count="1" selected="0">
            <x v="159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68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67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66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65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64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63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62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61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60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59">
      <pivotArea dataOnly="0" labelOnly="1" outline="0" fieldPosition="0">
        <references count="4">
          <reference field="1" count="1" selected="0">
            <x v="159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58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57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56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55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54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53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52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51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50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49">
      <pivotArea dataOnly="0" labelOnly="1" outline="0" fieldPosition="0">
        <references count="4">
          <reference field="1" count="1" selected="0">
            <x v="159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48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47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46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45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44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43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42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41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40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39">
      <pivotArea dataOnly="0" labelOnly="1" outline="0" fieldPosition="0">
        <references count="4">
          <reference field="1" count="1" selected="0">
            <x v="1595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38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37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36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35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34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33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32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31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30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29">
      <pivotArea dataOnly="0" labelOnly="1" outline="0" fieldPosition="0">
        <references count="4">
          <reference field="1" count="1" selected="0">
            <x v="1596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28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27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26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25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24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23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22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21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20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19">
      <pivotArea dataOnly="0" labelOnly="1" outline="0" fieldPosition="0">
        <references count="4">
          <reference field="1" count="1" selected="0">
            <x v="1597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18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17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16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15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14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13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12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11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10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709">
      <pivotArea dataOnly="0" labelOnly="1" outline="0" fieldPosition="0">
        <references count="4">
          <reference field="1" count="1" selected="0">
            <x v="1598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708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707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706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705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704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703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702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701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700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699">
      <pivotArea dataOnly="0" labelOnly="1" outline="0" fieldPosition="0">
        <references count="4">
          <reference field="1" count="1" selected="0">
            <x v="1599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698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697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696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695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694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693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692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691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690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689">
      <pivotArea dataOnly="0" labelOnly="1" outline="0" fieldPosition="0">
        <references count="4">
          <reference field="1" count="1" selected="0">
            <x v="1600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688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687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686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685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684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683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682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681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680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679">
      <pivotArea dataOnly="0" labelOnly="1" outline="0" fieldPosition="0">
        <references count="4">
          <reference field="1" count="1" selected="0">
            <x v="1601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678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677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676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675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674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673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672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671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670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669">
      <pivotArea dataOnly="0" labelOnly="1" outline="0" fieldPosition="0">
        <references count="4">
          <reference field="1" count="1" selected="0">
            <x v="1602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668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667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666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665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664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663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662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661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660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659">
      <pivotArea dataOnly="0" labelOnly="1" outline="0" fieldPosition="0">
        <references count="4">
          <reference field="1" count="1" selected="0">
            <x v="1603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658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4"/>
          </reference>
        </references>
      </pivotArea>
    </format>
    <format dxfId="3657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4"/>
          </reference>
        </references>
      </pivotArea>
    </format>
    <format dxfId="3656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64"/>
          </reference>
          <reference field="3" count="1">
            <x v="144"/>
          </reference>
          <reference field="7" count="1" selected="0">
            <x v="4"/>
          </reference>
        </references>
      </pivotArea>
    </format>
    <format dxfId="3655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65"/>
          </reference>
          <reference field="3" count="1">
            <x v="145"/>
          </reference>
          <reference field="7" count="1" selected="0">
            <x v="4"/>
          </reference>
        </references>
      </pivotArea>
    </format>
    <format dxfId="3654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66"/>
          </reference>
          <reference field="3" count="1">
            <x v="146"/>
          </reference>
          <reference field="7" count="1" selected="0">
            <x v="4"/>
          </reference>
        </references>
      </pivotArea>
    </format>
    <format dxfId="3653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67"/>
          </reference>
          <reference field="3" count="1">
            <x v="147"/>
          </reference>
          <reference field="7" count="1" selected="0">
            <x v="4"/>
          </reference>
        </references>
      </pivotArea>
    </format>
    <format dxfId="3652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68"/>
          </reference>
          <reference field="3" count="1">
            <x v="148"/>
          </reference>
          <reference field="7" count="1" selected="0">
            <x v="4"/>
          </reference>
        </references>
      </pivotArea>
    </format>
    <format dxfId="3651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69"/>
          </reference>
          <reference field="3" count="1">
            <x v="149"/>
          </reference>
          <reference field="7" count="1" selected="0">
            <x v="4"/>
          </reference>
        </references>
      </pivotArea>
    </format>
    <format dxfId="3650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70"/>
          </reference>
          <reference field="3" count="1">
            <x v="150"/>
          </reference>
          <reference field="7" count="1" selected="0">
            <x v="4"/>
          </reference>
        </references>
      </pivotArea>
    </format>
    <format dxfId="3649">
      <pivotArea dataOnly="0" labelOnly="1" outline="0" fieldPosition="0">
        <references count="4">
          <reference field="1" count="1" selected="0">
            <x v="1604"/>
          </reference>
          <reference field="2" count="1" selected="0">
            <x v="171"/>
          </reference>
          <reference field="3" count="1">
            <x v="109"/>
          </reference>
          <reference field="7" count="1" selected="0">
            <x v="4"/>
          </reference>
        </references>
      </pivotArea>
    </format>
    <format dxfId="3648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647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646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645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44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643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42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641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640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639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638">
      <pivotArea dataOnly="0" labelOnly="1" outline="0" fieldPosition="0">
        <references count="4">
          <reference field="1" count="1" selected="0">
            <x v="1314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637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636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635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634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33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632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31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630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629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628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627">
      <pivotArea dataOnly="0" labelOnly="1" outline="0" fieldPosition="0">
        <references count="4">
          <reference field="1" count="1" selected="0">
            <x v="1315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626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625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624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623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22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621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20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619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618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617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616">
      <pivotArea dataOnly="0" labelOnly="1" outline="0" fieldPosition="0">
        <references count="4">
          <reference field="1" count="1" selected="0">
            <x v="1317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615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614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613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612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11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610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09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608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607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606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605">
      <pivotArea dataOnly="0" labelOnly="1" outline="0" fieldPosition="0">
        <references count="4">
          <reference field="1" count="1" selected="0">
            <x v="1318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604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603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602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601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600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99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98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97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96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95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94">
      <pivotArea dataOnly="0" labelOnly="1" outline="0" fieldPosition="0">
        <references count="4">
          <reference field="1" count="1" selected="0">
            <x v="1319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93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92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91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90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89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88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87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86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85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84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83">
      <pivotArea dataOnly="0" labelOnly="1" outline="0" fieldPosition="0">
        <references count="4">
          <reference field="1" count="1" selected="0">
            <x v="1320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82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81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80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79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78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77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76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75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74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73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72">
      <pivotArea dataOnly="0" labelOnly="1" outline="0" fieldPosition="0">
        <references count="4">
          <reference field="1" count="1" selected="0">
            <x v="1321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71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70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69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68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67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66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65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64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63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62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61">
      <pivotArea dataOnly="0" labelOnly="1" outline="0" fieldPosition="0">
        <references count="4">
          <reference field="1" count="1" selected="0">
            <x v="1322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60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59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58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57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56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55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54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53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52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51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50">
      <pivotArea dataOnly="0" labelOnly="1" outline="0" fieldPosition="0">
        <references count="4">
          <reference field="1" count="1" selected="0">
            <x v="1323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49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48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47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46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45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44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43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42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41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40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39">
      <pivotArea dataOnly="0" labelOnly="1" outline="0" fieldPosition="0">
        <references count="4">
          <reference field="1" count="1" selected="0">
            <x v="1324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38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37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36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35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34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33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32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31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30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29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28">
      <pivotArea dataOnly="0" labelOnly="1" outline="0" fieldPosition="0">
        <references count="4">
          <reference field="1" count="1" selected="0">
            <x v="1325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27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26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25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24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23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22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21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20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19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18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17">
      <pivotArea dataOnly="0" labelOnly="1" outline="0" fieldPosition="0">
        <references count="4">
          <reference field="1" count="1" selected="0">
            <x v="1326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16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15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14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13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12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11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10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509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508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507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506">
      <pivotArea dataOnly="0" labelOnly="1" outline="0" fieldPosition="0">
        <references count="4">
          <reference field="1" count="1" selected="0">
            <x v="1327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505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504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503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502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501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500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99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98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97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96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95">
      <pivotArea dataOnly="0" labelOnly="1" outline="0" fieldPosition="0">
        <references count="4">
          <reference field="1" count="1" selected="0">
            <x v="1328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94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93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92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91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90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89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88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87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86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85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84">
      <pivotArea dataOnly="0" labelOnly="1" outline="0" fieldPosition="0">
        <references count="4">
          <reference field="1" count="1" selected="0">
            <x v="1329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83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82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81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80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79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78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77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76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75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74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73">
      <pivotArea dataOnly="0" labelOnly="1" outline="0" fieldPosition="0">
        <references count="4">
          <reference field="1" count="1" selected="0">
            <x v="1330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72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71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70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69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68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67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66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65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64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63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62">
      <pivotArea dataOnly="0" labelOnly="1" outline="0" fieldPosition="0">
        <references count="4">
          <reference field="1" count="1" selected="0">
            <x v="1331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61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60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59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58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57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56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55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54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53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52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51">
      <pivotArea dataOnly="0" labelOnly="1" outline="0" fieldPosition="0">
        <references count="4">
          <reference field="1" count="1" selected="0">
            <x v="1332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50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49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48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47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46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45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44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43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42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41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40">
      <pivotArea dataOnly="0" labelOnly="1" outline="0" fieldPosition="0">
        <references count="4">
          <reference field="1" count="1" selected="0">
            <x v="1333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39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38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37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36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35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34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33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32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31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30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29">
      <pivotArea dataOnly="0" labelOnly="1" outline="0" fieldPosition="0">
        <references count="4">
          <reference field="1" count="1" selected="0">
            <x v="1334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28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27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26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25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24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23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22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21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20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19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18">
      <pivotArea dataOnly="0" labelOnly="1" outline="0" fieldPosition="0">
        <references count="4">
          <reference field="1" count="1" selected="0">
            <x v="1336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17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16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15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14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13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12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11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410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409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408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407">
      <pivotArea dataOnly="0" labelOnly="1" outline="0" fieldPosition="0">
        <references count="4">
          <reference field="1" count="1" selected="0">
            <x v="1337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406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405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404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403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02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401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400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99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98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97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96">
      <pivotArea dataOnly="0" labelOnly="1" outline="0" fieldPosition="0">
        <references count="4">
          <reference field="1" count="1" selected="0">
            <x v="1338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95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94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93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92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91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90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89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88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87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86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85">
      <pivotArea dataOnly="0" labelOnly="1" outline="0" fieldPosition="0">
        <references count="4">
          <reference field="1" count="1" selected="0">
            <x v="1339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84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83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82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81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80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79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78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77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76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75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74">
      <pivotArea dataOnly="0" labelOnly="1" outline="0" fieldPosition="0">
        <references count="4">
          <reference field="1" count="1" selected="0">
            <x v="1340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73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72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71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70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69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68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67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66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65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64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63">
      <pivotArea dataOnly="0" labelOnly="1" outline="0" fieldPosition="0">
        <references count="4">
          <reference field="1" count="1" selected="0">
            <x v="1341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62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61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60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59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58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57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56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55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54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53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52">
      <pivotArea dataOnly="0" labelOnly="1" outline="0" fieldPosition="0">
        <references count="4">
          <reference field="1" count="1" selected="0">
            <x v="1342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51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50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49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48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47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46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45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44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43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42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41">
      <pivotArea dataOnly="0" labelOnly="1" outline="0" fieldPosition="0">
        <references count="4">
          <reference field="1" count="1" selected="0">
            <x v="1343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40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39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38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37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36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35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34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33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32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31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30">
      <pivotArea dataOnly="0" labelOnly="1" outline="0" fieldPosition="0">
        <references count="4">
          <reference field="1" count="1" selected="0">
            <x v="1344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29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28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27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26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25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24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23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22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21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20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19">
      <pivotArea dataOnly="0" labelOnly="1" outline="0" fieldPosition="0">
        <references count="4">
          <reference field="1" count="1" selected="0">
            <x v="1345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18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17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16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15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14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13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12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11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310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309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308">
      <pivotArea dataOnly="0" labelOnly="1" outline="0" fieldPosition="0">
        <references count="4">
          <reference field="1" count="1" selected="0">
            <x v="1346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307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306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305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304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03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302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301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300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99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98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97">
      <pivotArea dataOnly="0" labelOnly="1" outline="0" fieldPosition="0">
        <references count="4">
          <reference field="1" count="1" selected="0">
            <x v="1347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96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95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94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93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92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91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90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89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88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87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86">
      <pivotArea dataOnly="0" labelOnly="1" outline="0" fieldPosition="0">
        <references count="4">
          <reference field="1" count="1" selected="0">
            <x v="1348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85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84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83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82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81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80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79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78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77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76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75">
      <pivotArea dataOnly="0" labelOnly="1" outline="0" fieldPosition="0">
        <references count="4">
          <reference field="1" count="1" selected="0">
            <x v="1350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74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73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72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71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70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69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68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67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66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65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64">
      <pivotArea dataOnly="0" labelOnly="1" outline="0" fieldPosition="0">
        <references count="4">
          <reference field="1" count="1" selected="0">
            <x v="1351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63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62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61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60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59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58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57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56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55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54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53">
      <pivotArea dataOnly="0" labelOnly="1" outline="0" fieldPosition="0">
        <references count="4">
          <reference field="1" count="1" selected="0">
            <x v="1352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52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51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50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49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48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47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46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45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44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43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42">
      <pivotArea dataOnly="0" labelOnly="1" outline="0" fieldPosition="0">
        <references count="4">
          <reference field="1" count="1" selected="0">
            <x v="1353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41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40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39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38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37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36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35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34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33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32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31">
      <pivotArea dataOnly="0" labelOnly="1" outline="0" fieldPosition="0">
        <references count="4">
          <reference field="1" count="1" selected="0">
            <x v="1354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30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29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28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27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26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25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24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23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22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21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20">
      <pivotArea dataOnly="0" labelOnly="1" outline="0" fieldPosition="0">
        <references count="4">
          <reference field="1" count="1" selected="0">
            <x v="1355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19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18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17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16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15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14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13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12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11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210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209">
      <pivotArea dataOnly="0" labelOnly="1" outline="0" fieldPosition="0">
        <references count="4">
          <reference field="1" count="1" selected="0">
            <x v="1356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208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207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206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205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04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203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202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201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200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99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98">
      <pivotArea dataOnly="0" labelOnly="1" outline="0" fieldPosition="0">
        <references count="4">
          <reference field="1" count="1" selected="0">
            <x v="1357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97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96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95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94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93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92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91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90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89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88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87">
      <pivotArea dataOnly="0" labelOnly="1" outline="0" fieldPosition="0">
        <references count="4">
          <reference field="1" count="1" selected="0">
            <x v="1358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86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85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84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83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82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81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80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79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78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77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76">
      <pivotArea dataOnly="0" labelOnly="1" outline="0" fieldPosition="0">
        <references count="4">
          <reference field="1" count="1" selected="0">
            <x v="1359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75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74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73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72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71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70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69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68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67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66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65">
      <pivotArea dataOnly="0" labelOnly="1" outline="0" fieldPosition="0">
        <references count="4">
          <reference field="1" count="1" selected="0">
            <x v="1360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64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63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62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61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60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59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58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57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56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55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54">
      <pivotArea dataOnly="0" labelOnly="1" outline="0" fieldPosition="0">
        <references count="4">
          <reference field="1" count="1" selected="0">
            <x v="1361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53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52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51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50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49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48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47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46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45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44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43">
      <pivotArea dataOnly="0" labelOnly="1" outline="0" fieldPosition="0">
        <references count="4">
          <reference field="1" count="1" selected="0">
            <x v="1363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42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41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40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39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38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37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36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35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34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33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32">
      <pivotArea dataOnly="0" labelOnly="1" outline="0" fieldPosition="0">
        <references count="4">
          <reference field="1" count="1" selected="0">
            <x v="1364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31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30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29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28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27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26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25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24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23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22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21">
      <pivotArea dataOnly="0" labelOnly="1" outline="0" fieldPosition="0">
        <references count="4">
          <reference field="1" count="1" selected="0">
            <x v="1365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20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19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18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17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16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15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14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13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12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11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110">
      <pivotArea dataOnly="0" labelOnly="1" outline="0" fieldPosition="0">
        <references count="4">
          <reference field="1" count="1" selected="0">
            <x v="1366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109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108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107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106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05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104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103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102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101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100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099">
      <pivotArea dataOnly="0" labelOnly="1" outline="0" fieldPosition="0">
        <references count="4">
          <reference field="1" count="1" selected="0">
            <x v="1367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098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097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096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095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94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093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92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091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090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089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088">
      <pivotArea dataOnly="0" labelOnly="1" outline="0" fieldPosition="0">
        <references count="4">
          <reference field="1" count="1" selected="0">
            <x v="1368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087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086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085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084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83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082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81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080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079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078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077">
      <pivotArea dataOnly="0" labelOnly="1" outline="0" fieldPosition="0">
        <references count="4">
          <reference field="1" count="1" selected="0">
            <x v="1369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076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075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074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073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72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071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70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069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068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067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066">
      <pivotArea dataOnly="0" labelOnly="1" outline="0" fieldPosition="0">
        <references count="4">
          <reference field="1" count="1" selected="0">
            <x v="1370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065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064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063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062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61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060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59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058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057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056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055">
      <pivotArea dataOnly="0" labelOnly="1" outline="0" fieldPosition="0">
        <references count="4">
          <reference field="1" count="1" selected="0">
            <x v="1371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054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053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052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051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50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049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48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047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046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045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044">
      <pivotArea dataOnly="0" labelOnly="1" outline="0" fieldPosition="0">
        <references count="4">
          <reference field="1" count="1" selected="0">
            <x v="1372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043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042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041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040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39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038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37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036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035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034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033">
      <pivotArea dataOnly="0" labelOnly="1" outline="0" fieldPosition="0">
        <references count="4">
          <reference field="1" count="1" selected="0">
            <x v="1373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032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53"/>
          </reference>
          <reference field="3" count="1">
            <x v="26"/>
          </reference>
          <reference field="7" count="1" selected="0">
            <x v="6"/>
          </reference>
        </references>
      </pivotArea>
    </format>
    <format dxfId="3031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54"/>
          </reference>
          <reference field="3" count="1">
            <x v="135"/>
          </reference>
          <reference field="7" count="1" selected="0">
            <x v="6"/>
          </reference>
        </references>
      </pivotArea>
    </format>
    <format dxfId="3030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63"/>
          </reference>
          <reference field="3" count="1">
            <x v="143"/>
          </reference>
          <reference field="7" count="1" selected="0">
            <x v="6"/>
          </reference>
        </references>
      </pivotArea>
    </format>
    <format dxfId="3029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72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28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73"/>
          </reference>
          <reference field="3" count="1">
            <x v="98"/>
          </reference>
          <reference field="7" count="1" selected="0">
            <x v="6"/>
          </reference>
        </references>
      </pivotArea>
    </format>
    <format dxfId="3027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76"/>
          </reference>
          <reference field="3" count="1">
            <x v="151"/>
          </reference>
          <reference field="7" count="1" selected="0">
            <x v="6"/>
          </reference>
        </references>
      </pivotArea>
    </format>
    <format dxfId="3026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77"/>
          </reference>
          <reference field="3" count="1">
            <x v="153"/>
          </reference>
          <reference field="7" count="1" selected="0">
            <x v="6"/>
          </reference>
        </references>
      </pivotArea>
    </format>
    <format dxfId="3025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80"/>
          </reference>
          <reference field="3" count="1">
            <x v="39"/>
          </reference>
          <reference field="7" count="1" selected="0">
            <x v="6"/>
          </reference>
        </references>
      </pivotArea>
    </format>
    <format dxfId="3024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81"/>
          </reference>
          <reference field="3" count="1">
            <x v="156"/>
          </reference>
          <reference field="7" count="1" selected="0">
            <x v="6"/>
          </reference>
        </references>
      </pivotArea>
    </format>
    <format dxfId="3023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82"/>
          </reference>
          <reference field="3" count="1">
            <x v="40"/>
          </reference>
          <reference field="7" count="1" selected="0">
            <x v="6"/>
          </reference>
        </references>
      </pivotArea>
    </format>
    <format dxfId="3022">
      <pivotArea dataOnly="0" labelOnly="1" outline="0" fieldPosition="0">
        <references count="4">
          <reference field="1" count="1" selected="0">
            <x v="1374"/>
          </reference>
          <reference field="2" count="1" selected="0">
            <x v="183"/>
          </reference>
          <reference field="3" count="1">
            <x v="157"/>
          </reference>
          <reference field="7" count="1" selected="0">
            <x v="6"/>
          </reference>
        </references>
      </pivotArea>
    </format>
    <format dxfId="30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1:F58" firstHeaderRow="1" firstDataRow="1" firstDataCol="3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1"/>
        <item x="4"/>
        <item x="0"/>
        <item x="3"/>
        <item x="6"/>
        <item x="5"/>
        <item x="2"/>
        <item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7"/>
    <field x="2"/>
    <field x="3"/>
  </rowFields>
  <rowItems count="57">
    <i>
      <x/>
      <x v="225"/>
      <x v="184"/>
    </i>
    <i r="1">
      <x v="233"/>
      <x v="192"/>
    </i>
    <i r="1">
      <x v="234"/>
      <x v="191"/>
    </i>
    <i r="1">
      <x v="235"/>
      <x v="193"/>
    </i>
    <i r="1">
      <x v="236"/>
      <x v="194"/>
    </i>
    <i r="1">
      <x v="237"/>
      <x v="195"/>
    </i>
    <i r="1">
      <x v="238"/>
      <x v="196"/>
    </i>
    <i r="1">
      <x v="239"/>
      <x v="197"/>
    </i>
    <i>
      <x v="1"/>
      <x v="225"/>
      <x v="184"/>
    </i>
    <i r="1">
      <x v="254"/>
      <x v="208"/>
    </i>
    <i r="1">
      <x v="255"/>
      <x v="89"/>
    </i>
    <i r="1">
      <x v="256"/>
      <x v="209"/>
    </i>
    <i r="1">
      <x v="257"/>
      <x v="191"/>
    </i>
    <i r="1">
      <x v="258"/>
      <x v="210"/>
    </i>
    <i r="1">
      <x v="259"/>
      <x v="211"/>
    </i>
    <i r="1">
      <x v="260"/>
      <x v="212"/>
    </i>
    <i>
      <x v="2"/>
      <x v="225"/>
      <x v="184"/>
    </i>
    <i r="1">
      <x v="226"/>
      <x v="185"/>
    </i>
    <i r="1">
      <x v="227"/>
      <x v="186"/>
    </i>
    <i r="1">
      <x v="228"/>
      <x v="187"/>
    </i>
    <i r="1">
      <x v="229"/>
      <x v="188"/>
    </i>
    <i r="1">
      <x v="230"/>
      <x v="189"/>
    </i>
    <i r="1">
      <x v="231"/>
      <x v="190"/>
    </i>
    <i r="1">
      <x v="232"/>
      <x v="191"/>
    </i>
    <i>
      <x v="3"/>
      <x v="225"/>
      <x v="184"/>
    </i>
    <i r="1">
      <x v="247"/>
      <x v="191"/>
    </i>
    <i r="1">
      <x v="248"/>
      <x v="202"/>
    </i>
    <i r="1">
      <x v="249"/>
      <x v="203"/>
    </i>
    <i r="1">
      <x v="250"/>
      <x v="204"/>
    </i>
    <i r="1">
      <x v="251"/>
      <x v="205"/>
    </i>
    <i r="1">
      <x v="252"/>
      <x v="206"/>
    </i>
    <i r="1">
      <x v="253"/>
      <x v="207"/>
    </i>
    <i>
      <x v="4"/>
      <x v="225"/>
      <x v="184"/>
    </i>
    <i r="1">
      <x v="252"/>
      <x v="206"/>
    </i>
    <i r="1">
      <x v="253"/>
      <x v="207"/>
    </i>
    <i r="1">
      <x v="265"/>
      <x v="213"/>
    </i>
    <i r="1">
      <x v="266"/>
      <x v="214"/>
    </i>
    <i r="1">
      <x v="267"/>
      <x v="215"/>
    </i>
    <i r="1">
      <x v="268"/>
      <x v="216"/>
    </i>
    <i r="1">
      <x v="269"/>
      <x v="191"/>
    </i>
    <i>
      <x v="5"/>
      <x v="225"/>
      <x v="184"/>
    </i>
    <i r="1">
      <x v="226"/>
      <x v="185"/>
    </i>
    <i r="1">
      <x v="227"/>
      <x v="186"/>
    </i>
    <i r="1">
      <x v="259"/>
      <x v="211"/>
    </i>
    <i r="1">
      <x v="261"/>
      <x v="187"/>
    </i>
    <i r="1">
      <x v="262"/>
      <x v="188"/>
    </i>
    <i r="1">
      <x v="263"/>
      <x v="209"/>
    </i>
    <i r="1">
      <x v="264"/>
      <x v="191"/>
    </i>
    <i>
      <x v="6"/>
      <x v="225"/>
      <x v="184"/>
    </i>
    <i r="1">
      <x v="240"/>
      <x v="97"/>
    </i>
    <i r="1">
      <x v="241"/>
      <x v="99"/>
    </i>
    <i r="1">
      <x v="242"/>
      <x v="198"/>
    </i>
    <i r="1">
      <x v="243"/>
      <x v="199"/>
    </i>
    <i r="1">
      <x v="244"/>
      <x v="200"/>
    </i>
    <i r="1">
      <x v="245"/>
      <x v="201"/>
    </i>
    <i r="1">
      <x v="246"/>
      <x v="103"/>
    </i>
    <i t="grand">
      <x/>
    </i>
  </rowItems>
  <colItems count="1">
    <i/>
  </colItems>
  <formats count="144">
    <format dxfId="2888">
      <pivotArea type="all" dataOnly="0" outline="0" fieldPosition="0"/>
    </format>
    <format dxfId="2887">
      <pivotArea field="7" type="button" dataOnly="0" labelOnly="1" outline="0" axis="axisRow" fieldPosition="0"/>
    </format>
    <format dxfId="2886">
      <pivotArea field="2" type="button" dataOnly="0" labelOnly="1" outline="0" axis="axisRow" fieldPosition="1"/>
    </format>
    <format dxfId="2885">
      <pivotArea field="3" type="button" dataOnly="0" labelOnly="1" outline="0" axis="axisRow" fieldPosition="2"/>
    </format>
    <format dxfId="2884">
      <pivotArea dataOnly="0" labelOnly="1" outline="0" fieldPosition="0">
        <references count="1">
          <reference field="7" count="0"/>
        </references>
      </pivotArea>
    </format>
    <format dxfId="2883">
      <pivotArea dataOnly="0" labelOnly="1" grandRow="1" outline="0" fieldPosition="0"/>
    </format>
    <format dxfId="2882">
      <pivotArea dataOnly="0" labelOnly="1" outline="0" fieldPosition="0">
        <references count="2">
          <reference field="2" count="10">
            <x v="102"/>
            <x v="103"/>
            <x v="104"/>
            <x v="105"/>
            <x v="106"/>
            <x v="107"/>
            <x v="109"/>
            <x v="111"/>
            <x v="121"/>
            <x v="222"/>
          </reference>
          <reference field="7" count="1" selected="0">
            <x v="0"/>
          </reference>
        </references>
      </pivotArea>
    </format>
    <format dxfId="2881">
      <pivotArea dataOnly="0" labelOnly="1" outline="0" fieldPosition="0">
        <references count="2">
          <reference field="2" count="10">
            <x v="92"/>
            <x v="93"/>
            <x v="131"/>
            <x v="132"/>
            <x v="133"/>
            <x v="134"/>
            <x v="135"/>
            <x v="136"/>
            <x v="137"/>
            <x v="138"/>
          </reference>
          <reference field="7" count="1" selected="0">
            <x v="1"/>
          </reference>
        </references>
      </pivotArea>
    </format>
    <format dxfId="2880">
      <pivotArea dataOnly="0" labelOnly="1" outline="0" fieldPosition="0">
        <references count="2">
          <reference field="2" count="10">
            <x v="92"/>
            <x v="93"/>
            <x v="94"/>
            <x v="95"/>
            <x v="96"/>
            <x v="97"/>
            <x v="98"/>
            <x v="99"/>
            <x v="100"/>
            <x v="101"/>
          </reference>
          <reference field="7" count="1" selected="0">
            <x v="2"/>
          </reference>
        </references>
      </pivotArea>
    </format>
    <format dxfId="2879">
      <pivotArea dataOnly="0" labelOnly="1" outline="0" fieldPosition="0">
        <references count="2">
          <reference field="2" count="10">
            <x v="122"/>
            <x v="123"/>
            <x v="124"/>
            <x v="125"/>
            <x v="126"/>
            <x v="127"/>
            <x v="128"/>
            <x v="129"/>
            <x v="130"/>
            <x v="223"/>
          </reference>
          <reference field="7" count="1" selected="0">
            <x v="3"/>
          </reference>
        </references>
      </pivotArea>
    </format>
    <format dxfId="2878">
      <pivotArea dataOnly="0" labelOnly="1" outline="0" fieldPosition="0">
        <references count="2">
          <reference field="2" count="10">
            <x v="92"/>
            <x v="93"/>
            <x v="133"/>
            <x v="134"/>
            <x v="136"/>
            <x v="138"/>
            <x v="139"/>
            <x v="140"/>
            <x v="141"/>
            <x v="142"/>
          </reference>
          <reference field="7" count="1" selected="0">
            <x v="5"/>
          </reference>
        </references>
      </pivotArea>
    </format>
    <format dxfId="2877">
      <pivotArea dataOnly="0" labelOnly="1" outline="0" fieldPosition="0">
        <references count="2">
          <reference field="2" count="10">
            <x v="92"/>
            <x v="93"/>
            <x v="95"/>
            <x v="96"/>
            <x v="97"/>
            <x v="98"/>
            <x v="99"/>
            <x v="100"/>
            <x v="101"/>
            <x v="224"/>
          </reference>
          <reference field="7" count="1" selected="0">
            <x v="7"/>
          </reference>
        </references>
      </pivotArea>
    </format>
    <format dxfId="2876">
      <pivotArea dataOnly="0" labelOnly="1" outline="0" fieldPosition="0">
        <references count="3">
          <reference field="2" count="1" selected="0">
            <x v="102"/>
          </reference>
          <reference field="3" count="1">
            <x v="91"/>
          </reference>
          <reference field="7" count="1" selected="0">
            <x v="0"/>
          </reference>
        </references>
      </pivotArea>
    </format>
    <format dxfId="2875">
      <pivotArea dataOnly="0" labelOnly="1" outline="0" fieldPosition="0">
        <references count="3">
          <reference field="2" count="1" selected="0">
            <x v="103"/>
          </reference>
          <reference field="3" count="1">
            <x v="92"/>
          </reference>
          <reference field="7" count="1" selected="0">
            <x v="0"/>
          </reference>
        </references>
      </pivotArea>
    </format>
    <format dxfId="2874">
      <pivotArea dataOnly="0" labelOnly="1" outline="0" fieldPosition="0">
        <references count="3">
          <reference field="2" count="1" selected="0">
            <x v="104"/>
          </reference>
          <reference field="3" count="1">
            <x v="93"/>
          </reference>
          <reference field="7" count="1" selected="0">
            <x v="0"/>
          </reference>
        </references>
      </pivotArea>
    </format>
    <format dxfId="2873">
      <pivotArea dataOnly="0" labelOnly="1" outline="0" fieldPosition="0">
        <references count="3">
          <reference field="2" count="1" selected="0">
            <x v="105"/>
          </reference>
          <reference field="3" count="1">
            <x v="94"/>
          </reference>
          <reference field="7" count="1" selected="0">
            <x v="0"/>
          </reference>
        </references>
      </pivotArea>
    </format>
    <format dxfId="2872">
      <pivotArea dataOnly="0" labelOnly="1" outline="0" fieldPosition="0">
        <references count="3">
          <reference field="2" count="1" selected="0">
            <x v="106"/>
          </reference>
          <reference field="3" count="1">
            <x v="95"/>
          </reference>
          <reference field="7" count="1" selected="0">
            <x v="0"/>
          </reference>
        </references>
      </pivotArea>
    </format>
    <format dxfId="2871">
      <pivotArea dataOnly="0" labelOnly="1" outline="0" fieldPosition="0">
        <references count="3">
          <reference field="2" count="1" selected="0">
            <x v="107"/>
          </reference>
          <reference field="3" count="1">
            <x v="96"/>
          </reference>
          <reference field="7" count="1" selected="0">
            <x v="0"/>
          </reference>
        </references>
      </pivotArea>
    </format>
    <format dxfId="2870">
      <pivotArea dataOnly="0" labelOnly="1" outline="0" fieldPosition="0">
        <references count="3">
          <reference field="2" count="1" selected="0">
            <x v="109"/>
          </reference>
          <reference field="3" count="1">
            <x v="98"/>
          </reference>
          <reference field="7" count="1" selected="0">
            <x v="0"/>
          </reference>
        </references>
      </pivotArea>
    </format>
    <format dxfId="2869">
      <pivotArea dataOnly="0" labelOnly="1" outline="0" fieldPosition="0">
        <references count="3">
          <reference field="2" count="1" selected="0">
            <x v="111"/>
          </reference>
          <reference field="3" count="1">
            <x v="100"/>
          </reference>
          <reference field="7" count="1" selected="0">
            <x v="0"/>
          </reference>
        </references>
      </pivotArea>
    </format>
    <format dxfId="2868">
      <pivotArea dataOnly="0" labelOnly="1" outline="0" fieldPosition="0">
        <references count="3">
          <reference field="2" count="1" selected="0">
            <x v="121"/>
          </reference>
          <reference field="3" count="1">
            <x v="110"/>
          </reference>
          <reference field="7" count="1" selected="0">
            <x v="0"/>
          </reference>
        </references>
      </pivotArea>
    </format>
    <format dxfId="2867">
      <pivotArea dataOnly="0" labelOnly="1" outline="0" fieldPosition="0">
        <references count="3">
          <reference field="2" count="1" selected="0">
            <x v="222"/>
          </reference>
          <reference field="3" count="1">
            <x v="182"/>
          </reference>
          <reference field="7" count="1" selected="0">
            <x v="0"/>
          </reference>
        </references>
      </pivotArea>
    </format>
    <format dxfId="2866">
      <pivotArea dataOnly="0" labelOnly="1" outline="0" fieldPosition="0">
        <references count="3">
          <reference field="2" count="1" selected="0">
            <x v="92"/>
          </reference>
          <reference field="3" count="1">
            <x v="81"/>
          </reference>
          <reference field="7" count="1" selected="0">
            <x v="1"/>
          </reference>
        </references>
      </pivotArea>
    </format>
    <format dxfId="2865">
      <pivotArea dataOnly="0" labelOnly="1" outline="0" fieldPosition="0">
        <references count="3">
          <reference field="2" count="1" selected="0">
            <x v="93"/>
          </reference>
          <reference field="3" count="1">
            <x v="82"/>
          </reference>
          <reference field="7" count="1" selected="0">
            <x v="1"/>
          </reference>
        </references>
      </pivotArea>
    </format>
    <format dxfId="2864">
      <pivotArea dataOnly="0" labelOnly="1" outline="0" fieldPosition="0">
        <references count="3">
          <reference field="2" count="1" selected="0">
            <x v="131"/>
          </reference>
          <reference field="3" count="1">
            <x v="113"/>
          </reference>
          <reference field="7" count="1" selected="0">
            <x v="1"/>
          </reference>
        </references>
      </pivotArea>
    </format>
    <format dxfId="2863">
      <pivotArea dataOnly="0" labelOnly="1" outline="0" fieldPosition="0">
        <references count="3">
          <reference field="2" count="1" selected="0">
            <x v="132"/>
          </reference>
          <reference field="3" count="1">
            <x v="120"/>
          </reference>
          <reference field="7" count="1" selected="0">
            <x v="1"/>
          </reference>
        </references>
      </pivotArea>
    </format>
    <format dxfId="2862">
      <pivotArea dataOnly="0" labelOnly="1" outline="0" fieldPosition="0">
        <references count="3">
          <reference field="2" count="1" selected="0">
            <x v="133"/>
          </reference>
          <reference field="3" count="1">
            <x v="121"/>
          </reference>
          <reference field="7" count="1" selected="0">
            <x v="1"/>
          </reference>
        </references>
      </pivotArea>
    </format>
    <format dxfId="2861">
      <pivotArea dataOnly="0" labelOnly="1" outline="0" fieldPosition="0">
        <references count="3">
          <reference field="2" count="1" selected="0">
            <x v="134"/>
          </reference>
          <reference field="3" count="1">
            <x v="122"/>
          </reference>
          <reference field="7" count="1" selected="0">
            <x v="1"/>
          </reference>
        </references>
      </pivotArea>
    </format>
    <format dxfId="2860">
      <pivotArea dataOnly="0" labelOnly="1" outline="0" fieldPosition="0">
        <references count="3">
          <reference field="2" count="1" selected="0">
            <x v="135"/>
          </reference>
          <reference field="3" count="1">
            <x v="123"/>
          </reference>
          <reference field="7" count="1" selected="0">
            <x v="1"/>
          </reference>
        </references>
      </pivotArea>
    </format>
    <format dxfId="2859">
      <pivotArea dataOnly="0" labelOnly="1" outline="0" fieldPosition="0">
        <references count="3">
          <reference field="2" count="1" selected="0">
            <x v="136"/>
          </reference>
          <reference field="3" count="1">
            <x v="124"/>
          </reference>
          <reference field="7" count="1" selected="0">
            <x v="1"/>
          </reference>
        </references>
      </pivotArea>
    </format>
    <format dxfId="2858">
      <pivotArea dataOnly="0" labelOnly="1" outline="0" fieldPosition="0">
        <references count="3">
          <reference field="2" count="1" selected="0">
            <x v="137"/>
          </reference>
          <reference field="3" count="1">
            <x v="125"/>
          </reference>
          <reference field="7" count="1" selected="0">
            <x v="1"/>
          </reference>
        </references>
      </pivotArea>
    </format>
    <format dxfId="2857">
      <pivotArea dataOnly="0" labelOnly="1" outline="0" fieldPosition="0">
        <references count="3">
          <reference field="2" count="1" selected="0">
            <x v="138"/>
          </reference>
          <reference field="3" count="1">
            <x v="79"/>
          </reference>
          <reference field="7" count="1" selected="0">
            <x v="1"/>
          </reference>
        </references>
      </pivotArea>
    </format>
    <format dxfId="2856">
      <pivotArea dataOnly="0" labelOnly="1" outline="0" fieldPosition="0">
        <references count="3">
          <reference field="2" count="1" selected="0">
            <x v="92"/>
          </reference>
          <reference field="3" count="1">
            <x v="81"/>
          </reference>
          <reference field="7" count="1" selected="0">
            <x v="2"/>
          </reference>
        </references>
      </pivotArea>
    </format>
    <format dxfId="2855">
      <pivotArea dataOnly="0" labelOnly="1" outline="0" fieldPosition="0">
        <references count="3">
          <reference field="2" count="1" selected="0">
            <x v="93"/>
          </reference>
          <reference field="3" count="1">
            <x v="82"/>
          </reference>
          <reference field="7" count="1" selected="0">
            <x v="2"/>
          </reference>
        </references>
      </pivotArea>
    </format>
    <format dxfId="2854">
      <pivotArea dataOnly="0" labelOnly="1" outline="0" fieldPosition="0">
        <references count="3">
          <reference field="2" count="1" selected="0">
            <x v="94"/>
          </reference>
          <reference field="3" count="1">
            <x v="83"/>
          </reference>
          <reference field="7" count="1" selected="0">
            <x v="2"/>
          </reference>
        </references>
      </pivotArea>
    </format>
    <format dxfId="2853">
      <pivotArea dataOnly="0" labelOnly="1" outline="0" fieldPosition="0">
        <references count="3">
          <reference field="2" count="1" selected="0">
            <x v="95"/>
          </reference>
          <reference field="3" count="1">
            <x v="84"/>
          </reference>
          <reference field="7" count="1" selected="0">
            <x v="2"/>
          </reference>
        </references>
      </pivotArea>
    </format>
    <format dxfId="2852">
      <pivotArea dataOnly="0" labelOnly="1" outline="0" fieldPosition="0">
        <references count="3">
          <reference field="2" count="1" selected="0">
            <x v="96"/>
          </reference>
          <reference field="3" count="1">
            <x v="85"/>
          </reference>
          <reference field="7" count="1" selected="0">
            <x v="2"/>
          </reference>
        </references>
      </pivotArea>
    </format>
    <format dxfId="2851">
      <pivotArea dataOnly="0" labelOnly="1" outline="0" fieldPosition="0">
        <references count="3">
          <reference field="2" count="1" selected="0">
            <x v="97"/>
          </reference>
          <reference field="3" count="1">
            <x v="86"/>
          </reference>
          <reference field="7" count="1" selected="0">
            <x v="2"/>
          </reference>
        </references>
      </pivotArea>
    </format>
    <format dxfId="2850">
      <pivotArea dataOnly="0" labelOnly="1" outline="0" fieldPosition="0">
        <references count="3">
          <reference field="2" count="1" selected="0">
            <x v="98"/>
          </reference>
          <reference field="3" count="1">
            <x v="87"/>
          </reference>
          <reference field="7" count="1" selected="0">
            <x v="2"/>
          </reference>
        </references>
      </pivotArea>
    </format>
    <format dxfId="2849">
      <pivotArea dataOnly="0" labelOnly="1" outline="0" fieldPosition="0">
        <references count="3">
          <reference field="2" count="1" selected="0">
            <x v="99"/>
          </reference>
          <reference field="3" count="1">
            <x v="88"/>
          </reference>
          <reference field="7" count="1" selected="0">
            <x v="2"/>
          </reference>
        </references>
      </pivotArea>
    </format>
    <format dxfId="2848">
      <pivotArea dataOnly="0" labelOnly="1" outline="0" fieldPosition="0">
        <references count="3">
          <reference field="2" count="1" selected="0">
            <x v="100"/>
          </reference>
          <reference field="3" count="1">
            <x v="89"/>
          </reference>
          <reference field="7" count="1" selected="0">
            <x v="2"/>
          </reference>
        </references>
      </pivotArea>
    </format>
    <format dxfId="2847">
      <pivotArea dataOnly="0" labelOnly="1" outline="0" fieldPosition="0">
        <references count="3">
          <reference field="2" count="1" selected="0">
            <x v="101"/>
          </reference>
          <reference field="3" count="1">
            <x v="90"/>
          </reference>
          <reference field="7" count="1" selected="0">
            <x v="2"/>
          </reference>
        </references>
      </pivotArea>
    </format>
    <format dxfId="2846">
      <pivotArea dataOnly="0" labelOnly="1" outline="0" fieldPosition="0">
        <references count="3">
          <reference field="2" count="1" selected="0">
            <x v="122"/>
          </reference>
          <reference field="3" count="1">
            <x v="111"/>
          </reference>
          <reference field="7" count="1" selected="0">
            <x v="3"/>
          </reference>
        </references>
      </pivotArea>
    </format>
    <format dxfId="2845">
      <pivotArea dataOnly="0" labelOnly="1" outline="0" fieldPosition="0">
        <references count="3">
          <reference field="2" count="1" selected="0">
            <x v="123"/>
          </reference>
          <reference field="3" count="1">
            <x v="112"/>
          </reference>
          <reference field="7" count="1" selected="0">
            <x v="3"/>
          </reference>
        </references>
      </pivotArea>
    </format>
    <format dxfId="2844">
      <pivotArea dataOnly="0" labelOnly="1" outline="0" fieldPosition="0">
        <references count="3">
          <reference field="2" count="1" selected="0">
            <x v="124"/>
          </reference>
          <reference field="3" count="1">
            <x v="113"/>
          </reference>
          <reference field="7" count="1" selected="0">
            <x v="3"/>
          </reference>
        </references>
      </pivotArea>
    </format>
    <format dxfId="2843">
      <pivotArea dataOnly="0" labelOnly="1" outline="0" fieldPosition="0">
        <references count="3">
          <reference field="2" count="1" selected="0">
            <x v="125"/>
          </reference>
          <reference field="3" count="1">
            <x v="114"/>
          </reference>
          <reference field="7" count="1" selected="0">
            <x v="3"/>
          </reference>
        </references>
      </pivotArea>
    </format>
    <format dxfId="2842">
      <pivotArea dataOnly="0" labelOnly="1" outline="0" fieldPosition="0">
        <references count="3">
          <reference field="2" count="1" selected="0">
            <x v="126"/>
          </reference>
          <reference field="3" count="1">
            <x v="115"/>
          </reference>
          <reference field="7" count="1" selected="0">
            <x v="3"/>
          </reference>
        </references>
      </pivotArea>
    </format>
    <format dxfId="2841">
      <pivotArea dataOnly="0" labelOnly="1" outline="0" fieldPosition="0">
        <references count="3">
          <reference field="2" count="1" selected="0">
            <x v="127"/>
          </reference>
          <reference field="3" count="1">
            <x v="116"/>
          </reference>
          <reference field="7" count="1" selected="0">
            <x v="3"/>
          </reference>
        </references>
      </pivotArea>
    </format>
    <format dxfId="2840">
      <pivotArea dataOnly="0" labelOnly="1" outline="0" fieldPosition="0">
        <references count="3">
          <reference field="2" count="1" selected="0">
            <x v="128"/>
          </reference>
          <reference field="3" count="1">
            <x v="117"/>
          </reference>
          <reference field="7" count="1" selected="0">
            <x v="3"/>
          </reference>
        </references>
      </pivotArea>
    </format>
    <format dxfId="2839">
      <pivotArea dataOnly="0" labelOnly="1" outline="0" fieldPosition="0">
        <references count="3">
          <reference field="2" count="1" selected="0">
            <x v="129"/>
          </reference>
          <reference field="3" count="1">
            <x v="118"/>
          </reference>
          <reference field="7" count="1" selected="0">
            <x v="3"/>
          </reference>
        </references>
      </pivotArea>
    </format>
    <format dxfId="2838">
      <pivotArea dataOnly="0" labelOnly="1" outline="0" fieldPosition="0">
        <references count="3">
          <reference field="2" count="1" selected="0">
            <x v="130"/>
          </reference>
          <reference field="3" count="1">
            <x v="119"/>
          </reference>
          <reference field="7" count="1" selected="0">
            <x v="3"/>
          </reference>
        </references>
      </pivotArea>
    </format>
    <format dxfId="2837">
      <pivotArea dataOnly="0" labelOnly="1" outline="0" fieldPosition="0">
        <references count="3">
          <reference field="2" count="1" selected="0">
            <x v="223"/>
          </reference>
          <reference field="3" count="1">
            <x v="183"/>
          </reference>
          <reference field="7" count="1" selected="0">
            <x v="3"/>
          </reference>
        </references>
      </pivotArea>
    </format>
    <format dxfId="2836">
      <pivotArea dataOnly="0" labelOnly="1" outline="0" fieldPosition="0">
        <references count="3">
          <reference field="2" count="1" selected="0">
            <x v="92"/>
          </reference>
          <reference field="3" count="1">
            <x v="81"/>
          </reference>
          <reference field="7" count="1" selected="0">
            <x v="5"/>
          </reference>
        </references>
      </pivotArea>
    </format>
    <format dxfId="2835">
      <pivotArea dataOnly="0" labelOnly="1" outline="0" fieldPosition="0">
        <references count="3">
          <reference field="2" count="1" selected="0">
            <x v="93"/>
          </reference>
          <reference field="3" count="1">
            <x v="82"/>
          </reference>
          <reference field="7" count="1" selected="0">
            <x v="5"/>
          </reference>
        </references>
      </pivotArea>
    </format>
    <format dxfId="2834">
      <pivotArea dataOnly="0" labelOnly="1" outline="0" fieldPosition="0">
        <references count="3">
          <reference field="2" count="1" selected="0">
            <x v="133"/>
          </reference>
          <reference field="3" count="1">
            <x v="121"/>
          </reference>
          <reference field="7" count="1" selected="0">
            <x v="5"/>
          </reference>
        </references>
      </pivotArea>
    </format>
    <format dxfId="2833">
      <pivotArea dataOnly="0" labelOnly="1" outline="0" fieldPosition="0">
        <references count="3">
          <reference field="2" count="1" selected="0">
            <x v="134"/>
          </reference>
          <reference field="3" count="1">
            <x v="122"/>
          </reference>
          <reference field="7" count="1" selected="0">
            <x v="5"/>
          </reference>
        </references>
      </pivotArea>
    </format>
    <format dxfId="2832">
      <pivotArea dataOnly="0" labelOnly="1" outline="0" fieldPosition="0">
        <references count="3">
          <reference field="2" count="1" selected="0">
            <x v="136"/>
          </reference>
          <reference field="3" count="1">
            <x v="124"/>
          </reference>
          <reference field="7" count="1" selected="0">
            <x v="5"/>
          </reference>
        </references>
      </pivotArea>
    </format>
    <format dxfId="2831">
      <pivotArea dataOnly="0" labelOnly="1" outline="0" fieldPosition="0">
        <references count="3">
          <reference field="2" count="1" selected="0">
            <x v="138"/>
          </reference>
          <reference field="3" count="1">
            <x v="79"/>
          </reference>
          <reference field="7" count="1" selected="0">
            <x v="5"/>
          </reference>
        </references>
      </pivotArea>
    </format>
    <format dxfId="2830">
      <pivotArea dataOnly="0" labelOnly="1" outline="0" fieldPosition="0">
        <references count="3">
          <reference field="2" count="1" selected="0">
            <x v="139"/>
          </reference>
          <reference field="3" count="1">
            <x v="83"/>
          </reference>
          <reference field="7" count="1" selected="0">
            <x v="5"/>
          </reference>
        </references>
      </pivotArea>
    </format>
    <format dxfId="2829">
      <pivotArea dataOnly="0" labelOnly="1" outline="0" fieldPosition="0">
        <references count="3">
          <reference field="2" count="1" selected="0">
            <x v="140"/>
          </reference>
          <reference field="3" count="1">
            <x v="126"/>
          </reference>
          <reference field="7" count="1" selected="0">
            <x v="5"/>
          </reference>
        </references>
      </pivotArea>
    </format>
    <format dxfId="2828">
      <pivotArea dataOnly="0" labelOnly="1" outline="0" fieldPosition="0">
        <references count="3">
          <reference field="2" count="1" selected="0">
            <x v="141"/>
          </reference>
          <reference field="3" count="1">
            <x v="127"/>
          </reference>
          <reference field="7" count="1" selected="0">
            <x v="5"/>
          </reference>
        </references>
      </pivotArea>
    </format>
    <format dxfId="2827">
      <pivotArea dataOnly="0" labelOnly="1" outline="0" fieldPosition="0">
        <references count="3">
          <reference field="2" count="1" selected="0">
            <x v="142"/>
          </reference>
          <reference field="3" count="1">
            <x v="128"/>
          </reference>
          <reference field="7" count="1" selected="0">
            <x v="5"/>
          </reference>
        </references>
      </pivotArea>
    </format>
    <format dxfId="2826">
      <pivotArea dataOnly="0" labelOnly="1" outline="0" fieldPosition="0">
        <references count="3">
          <reference field="2" count="1" selected="0">
            <x v="92"/>
          </reference>
          <reference field="3" count="1">
            <x v="81"/>
          </reference>
          <reference field="7" count="1" selected="0">
            <x v="7"/>
          </reference>
        </references>
      </pivotArea>
    </format>
    <format dxfId="2825">
      <pivotArea dataOnly="0" labelOnly="1" outline="0" fieldPosition="0">
        <references count="3">
          <reference field="2" count="1" selected="0">
            <x v="93"/>
          </reference>
          <reference field="3" count="1">
            <x v="82"/>
          </reference>
          <reference field="7" count="1" selected="0">
            <x v="7"/>
          </reference>
        </references>
      </pivotArea>
    </format>
    <format dxfId="2824">
      <pivotArea dataOnly="0" labelOnly="1" outline="0" fieldPosition="0">
        <references count="3">
          <reference field="2" count="1" selected="0">
            <x v="95"/>
          </reference>
          <reference field="3" count="1">
            <x v="84"/>
          </reference>
          <reference field="7" count="1" selected="0">
            <x v="7"/>
          </reference>
        </references>
      </pivotArea>
    </format>
    <format dxfId="2823">
      <pivotArea dataOnly="0" labelOnly="1" outline="0" fieldPosition="0">
        <references count="3">
          <reference field="2" count="1" selected="0">
            <x v="96"/>
          </reference>
          <reference field="3" count="1">
            <x v="85"/>
          </reference>
          <reference field="7" count="1" selected="0">
            <x v="7"/>
          </reference>
        </references>
      </pivotArea>
    </format>
    <format dxfId="2822">
      <pivotArea dataOnly="0" labelOnly="1" outline="0" fieldPosition="0">
        <references count="3">
          <reference field="2" count="1" selected="0">
            <x v="97"/>
          </reference>
          <reference field="3" count="1">
            <x v="86"/>
          </reference>
          <reference field="7" count="1" selected="0">
            <x v="7"/>
          </reference>
        </references>
      </pivotArea>
    </format>
    <format dxfId="2821">
      <pivotArea dataOnly="0" labelOnly="1" outline="0" fieldPosition="0">
        <references count="3">
          <reference field="2" count="1" selected="0">
            <x v="98"/>
          </reference>
          <reference field="3" count="1">
            <x v="87"/>
          </reference>
          <reference field="7" count="1" selected="0">
            <x v="7"/>
          </reference>
        </references>
      </pivotArea>
    </format>
    <format dxfId="2820">
      <pivotArea dataOnly="0" labelOnly="1" outline="0" fieldPosition="0">
        <references count="3">
          <reference field="2" count="1" selected="0">
            <x v="99"/>
          </reference>
          <reference field="3" count="1">
            <x v="88"/>
          </reference>
          <reference field="7" count="1" selected="0">
            <x v="7"/>
          </reference>
        </references>
      </pivotArea>
    </format>
    <format dxfId="2819">
      <pivotArea dataOnly="0" labelOnly="1" outline="0" fieldPosition="0">
        <references count="3">
          <reference field="2" count="1" selected="0">
            <x v="100"/>
          </reference>
          <reference field="3" count="1">
            <x v="89"/>
          </reference>
          <reference field="7" count="1" selected="0">
            <x v="7"/>
          </reference>
        </references>
      </pivotArea>
    </format>
    <format dxfId="2818">
      <pivotArea dataOnly="0" labelOnly="1" outline="0" fieldPosition="0">
        <references count="3">
          <reference field="2" count="1" selected="0">
            <x v="101"/>
          </reference>
          <reference field="3" count="1">
            <x v="90"/>
          </reference>
          <reference field="7" count="1" selected="0">
            <x v="7"/>
          </reference>
        </references>
      </pivotArea>
    </format>
    <format dxfId="2817">
      <pivotArea dataOnly="0" labelOnly="1" outline="0" fieldPosition="0">
        <references count="3">
          <reference field="2" count="1" selected="0">
            <x v="224"/>
          </reference>
          <reference field="3" count="1">
            <x v="113"/>
          </reference>
          <reference field="7" count="1" selected="0">
            <x v="7"/>
          </reference>
        </references>
      </pivotArea>
    </format>
    <format dxfId="2816">
      <pivotArea type="all" dataOnly="0" outline="0" fieldPosition="0"/>
    </format>
    <format dxfId="2815">
      <pivotArea field="7" type="button" dataOnly="0" labelOnly="1" outline="0" axis="axisRow" fieldPosition="0"/>
    </format>
    <format dxfId="2814">
      <pivotArea field="2" type="button" dataOnly="0" labelOnly="1" outline="0" axis="axisRow" fieldPosition="1"/>
    </format>
    <format dxfId="2813">
      <pivotArea field="3" type="button" dataOnly="0" labelOnly="1" outline="0" axis="axisRow" fieldPosition="2"/>
    </format>
    <format dxfId="2812">
      <pivotArea dataOnly="0" labelOnly="1" outline="0" fieldPosition="0">
        <references count="1">
          <reference field="7" count="0"/>
        </references>
      </pivotArea>
    </format>
    <format dxfId="2811">
      <pivotArea dataOnly="0" labelOnly="1" grandRow="1" outline="0" fieldPosition="0"/>
    </format>
    <format dxfId="2810">
      <pivotArea dataOnly="0" labelOnly="1" outline="0" fieldPosition="0">
        <references count="2">
          <reference field="2" count="10">
            <x v="102"/>
            <x v="103"/>
            <x v="104"/>
            <x v="105"/>
            <x v="106"/>
            <x v="107"/>
            <x v="109"/>
            <x v="111"/>
            <x v="121"/>
            <x v="222"/>
          </reference>
          <reference field="7" count="1" selected="0">
            <x v="0"/>
          </reference>
        </references>
      </pivotArea>
    </format>
    <format dxfId="2809">
      <pivotArea dataOnly="0" labelOnly="1" outline="0" fieldPosition="0">
        <references count="2">
          <reference field="2" count="10">
            <x v="92"/>
            <x v="93"/>
            <x v="131"/>
            <x v="132"/>
            <x v="133"/>
            <x v="134"/>
            <x v="135"/>
            <x v="136"/>
            <x v="137"/>
            <x v="138"/>
          </reference>
          <reference field="7" count="1" selected="0">
            <x v="1"/>
          </reference>
        </references>
      </pivotArea>
    </format>
    <format dxfId="2808">
      <pivotArea dataOnly="0" labelOnly="1" outline="0" fieldPosition="0">
        <references count="2">
          <reference field="2" count="10">
            <x v="92"/>
            <x v="93"/>
            <x v="94"/>
            <x v="95"/>
            <x v="96"/>
            <x v="97"/>
            <x v="98"/>
            <x v="99"/>
            <x v="100"/>
            <x v="101"/>
          </reference>
          <reference field="7" count="1" selected="0">
            <x v="2"/>
          </reference>
        </references>
      </pivotArea>
    </format>
    <format dxfId="2807">
      <pivotArea dataOnly="0" labelOnly="1" outline="0" fieldPosition="0">
        <references count="2">
          <reference field="2" count="10">
            <x v="122"/>
            <x v="123"/>
            <x v="124"/>
            <x v="125"/>
            <x v="126"/>
            <x v="127"/>
            <x v="128"/>
            <x v="129"/>
            <x v="130"/>
            <x v="223"/>
          </reference>
          <reference field="7" count="1" selected="0">
            <x v="3"/>
          </reference>
        </references>
      </pivotArea>
    </format>
    <format dxfId="2806">
      <pivotArea dataOnly="0" labelOnly="1" outline="0" fieldPosition="0">
        <references count="2">
          <reference field="2" count="10">
            <x v="92"/>
            <x v="93"/>
            <x v="133"/>
            <x v="134"/>
            <x v="136"/>
            <x v="138"/>
            <x v="139"/>
            <x v="140"/>
            <x v="141"/>
            <x v="142"/>
          </reference>
          <reference field="7" count="1" selected="0">
            <x v="5"/>
          </reference>
        </references>
      </pivotArea>
    </format>
    <format dxfId="2805">
      <pivotArea dataOnly="0" labelOnly="1" outline="0" fieldPosition="0">
        <references count="2">
          <reference field="2" count="10">
            <x v="92"/>
            <x v="93"/>
            <x v="95"/>
            <x v="96"/>
            <x v="97"/>
            <x v="98"/>
            <x v="99"/>
            <x v="100"/>
            <x v="101"/>
            <x v="224"/>
          </reference>
          <reference field="7" count="1" selected="0">
            <x v="7"/>
          </reference>
        </references>
      </pivotArea>
    </format>
    <format dxfId="2804">
      <pivotArea dataOnly="0" labelOnly="1" outline="0" fieldPosition="0">
        <references count="3">
          <reference field="2" count="1" selected="0">
            <x v="102"/>
          </reference>
          <reference field="3" count="1">
            <x v="91"/>
          </reference>
          <reference field="7" count="1" selected="0">
            <x v="0"/>
          </reference>
        </references>
      </pivotArea>
    </format>
    <format dxfId="2803">
      <pivotArea dataOnly="0" labelOnly="1" outline="0" fieldPosition="0">
        <references count="3">
          <reference field="2" count="1" selected="0">
            <x v="103"/>
          </reference>
          <reference field="3" count="1">
            <x v="92"/>
          </reference>
          <reference field="7" count="1" selected="0">
            <x v="0"/>
          </reference>
        </references>
      </pivotArea>
    </format>
    <format dxfId="2802">
      <pivotArea dataOnly="0" labelOnly="1" outline="0" fieldPosition="0">
        <references count="3">
          <reference field="2" count="1" selected="0">
            <x v="104"/>
          </reference>
          <reference field="3" count="1">
            <x v="93"/>
          </reference>
          <reference field="7" count="1" selected="0">
            <x v="0"/>
          </reference>
        </references>
      </pivotArea>
    </format>
    <format dxfId="2801">
      <pivotArea dataOnly="0" labelOnly="1" outline="0" fieldPosition="0">
        <references count="3">
          <reference field="2" count="1" selected="0">
            <x v="105"/>
          </reference>
          <reference field="3" count="1">
            <x v="94"/>
          </reference>
          <reference field="7" count="1" selected="0">
            <x v="0"/>
          </reference>
        </references>
      </pivotArea>
    </format>
    <format dxfId="2800">
      <pivotArea dataOnly="0" labelOnly="1" outline="0" fieldPosition="0">
        <references count="3">
          <reference field="2" count="1" selected="0">
            <x v="106"/>
          </reference>
          <reference field="3" count="1">
            <x v="95"/>
          </reference>
          <reference field="7" count="1" selected="0">
            <x v="0"/>
          </reference>
        </references>
      </pivotArea>
    </format>
    <format dxfId="2799">
      <pivotArea dataOnly="0" labelOnly="1" outline="0" fieldPosition="0">
        <references count="3">
          <reference field="2" count="1" selected="0">
            <x v="107"/>
          </reference>
          <reference field="3" count="1">
            <x v="96"/>
          </reference>
          <reference field="7" count="1" selected="0">
            <x v="0"/>
          </reference>
        </references>
      </pivotArea>
    </format>
    <format dxfId="2798">
      <pivotArea dataOnly="0" labelOnly="1" outline="0" fieldPosition="0">
        <references count="3">
          <reference field="2" count="1" selected="0">
            <x v="109"/>
          </reference>
          <reference field="3" count="1">
            <x v="98"/>
          </reference>
          <reference field="7" count="1" selected="0">
            <x v="0"/>
          </reference>
        </references>
      </pivotArea>
    </format>
    <format dxfId="2797">
      <pivotArea dataOnly="0" labelOnly="1" outline="0" fieldPosition="0">
        <references count="3">
          <reference field="2" count="1" selected="0">
            <x v="111"/>
          </reference>
          <reference field="3" count="1">
            <x v="100"/>
          </reference>
          <reference field="7" count="1" selected="0">
            <x v="0"/>
          </reference>
        </references>
      </pivotArea>
    </format>
    <format dxfId="2796">
      <pivotArea dataOnly="0" labelOnly="1" outline="0" fieldPosition="0">
        <references count="3">
          <reference field="2" count="1" selected="0">
            <x v="121"/>
          </reference>
          <reference field="3" count="1">
            <x v="110"/>
          </reference>
          <reference field="7" count="1" selected="0">
            <x v="0"/>
          </reference>
        </references>
      </pivotArea>
    </format>
    <format dxfId="2795">
      <pivotArea dataOnly="0" labelOnly="1" outline="0" fieldPosition="0">
        <references count="3">
          <reference field="2" count="1" selected="0">
            <x v="222"/>
          </reference>
          <reference field="3" count="1">
            <x v="182"/>
          </reference>
          <reference field="7" count="1" selected="0">
            <x v="0"/>
          </reference>
        </references>
      </pivotArea>
    </format>
    <format dxfId="2794">
      <pivotArea dataOnly="0" labelOnly="1" outline="0" fieldPosition="0">
        <references count="3">
          <reference field="2" count="1" selected="0">
            <x v="92"/>
          </reference>
          <reference field="3" count="1">
            <x v="81"/>
          </reference>
          <reference field="7" count="1" selected="0">
            <x v="1"/>
          </reference>
        </references>
      </pivotArea>
    </format>
    <format dxfId="2793">
      <pivotArea dataOnly="0" labelOnly="1" outline="0" fieldPosition="0">
        <references count="3">
          <reference field="2" count="1" selected="0">
            <x v="93"/>
          </reference>
          <reference field="3" count="1">
            <x v="82"/>
          </reference>
          <reference field="7" count="1" selected="0">
            <x v="1"/>
          </reference>
        </references>
      </pivotArea>
    </format>
    <format dxfId="2792">
      <pivotArea dataOnly="0" labelOnly="1" outline="0" fieldPosition="0">
        <references count="3">
          <reference field="2" count="1" selected="0">
            <x v="131"/>
          </reference>
          <reference field="3" count="1">
            <x v="113"/>
          </reference>
          <reference field="7" count="1" selected="0">
            <x v="1"/>
          </reference>
        </references>
      </pivotArea>
    </format>
    <format dxfId="2791">
      <pivotArea dataOnly="0" labelOnly="1" outline="0" fieldPosition="0">
        <references count="3">
          <reference field="2" count="1" selected="0">
            <x v="132"/>
          </reference>
          <reference field="3" count="1">
            <x v="120"/>
          </reference>
          <reference field="7" count="1" selected="0">
            <x v="1"/>
          </reference>
        </references>
      </pivotArea>
    </format>
    <format dxfId="2790">
      <pivotArea dataOnly="0" labelOnly="1" outline="0" fieldPosition="0">
        <references count="3">
          <reference field="2" count="1" selected="0">
            <x v="133"/>
          </reference>
          <reference field="3" count="1">
            <x v="121"/>
          </reference>
          <reference field="7" count="1" selected="0">
            <x v="1"/>
          </reference>
        </references>
      </pivotArea>
    </format>
    <format dxfId="2789">
      <pivotArea dataOnly="0" labelOnly="1" outline="0" fieldPosition="0">
        <references count="3">
          <reference field="2" count="1" selected="0">
            <x v="134"/>
          </reference>
          <reference field="3" count="1">
            <x v="122"/>
          </reference>
          <reference field="7" count="1" selected="0">
            <x v="1"/>
          </reference>
        </references>
      </pivotArea>
    </format>
    <format dxfId="2788">
      <pivotArea dataOnly="0" labelOnly="1" outline="0" fieldPosition="0">
        <references count="3">
          <reference field="2" count="1" selected="0">
            <x v="135"/>
          </reference>
          <reference field="3" count="1">
            <x v="123"/>
          </reference>
          <reference field="7" count="1" selected="0">
            <x v="1"/>
          </reference>
        </references>
      </pivotArea>
    </format>
    <format dxfId="2787">
      <pivotArea dataOnly="0" labelOnly="1" outline="0" fieldPosition="0">
        <references count="3">
          <reference field="2" count="1" selected="0">
            <x v="136"/>
          </reference>
          <reference field="3" count="1">
            <x v="124"/>
          </reference>
          <reference field="7" count="1" selected="0">
            <x v="1"/>
          </reference>
        </references>
      </pivotArea>
    </format>
    <format dxfId="2786">
      <pivotArea dataOnly="0" labelOnly="1" outline="0" fieldPosition="0">
        <references count="3">
          <reference field="2" count="1" selected="0">
            <x v="137"/>
          </reference>
          <reference field="3" count="1">
            <x v="125"/>
          </reference>
          <reference field="7" count="1" selected="0">
            <x v="1"/>
          </reference>
        </references>
      </pivotArea>
    </format>
    <format dxfId="2785">
      <pivotArea dataOnly="0" labelOnly="1" outline="0" fieldPosition="0">
        <references count="3">
          <reference field="2" count="1" selected="0">
            <x v="138"/>
          </reference>
          <reference field="3" count="1">
            <x v="79"/>
          </reference>
          <reference field="7" count="1" selected="0">
            <x v="1"/>
          </reference>
        </references>
      </pivotArea>
    </format>
    <format dxfId="2784">
      <pivotArea dataOnly="0" labelOnly="1" outline="0" fieldPosition="0">
        <references count="3">
          <reference field="2" count="1" selected="0">
            <x v="92"/>
          </reference>
          <reference field="3" count="1">
            <x v="81"/>
          </reference>
          <reference field="7" count="1" selected="0">
            <x v="2"/>
          </reference>
        </references>
      </pivotArea>
    </format>
    <format dxfId="2783">
      <pivotArea dataOnly="0" labelOnly="1" outline="0" fieldPosition="0">
        <references count="3">
          <reference field="2" count="1" selected="0">
            <x v="93"/>
          </reference>
          <reference field="3" count="1">
            <x v="82"/>
          </reference>
          <reference field="7" count="1" selected="0">
            <x v="2"/>
          </reference>
        </references>
      </pivotArea>
    </format>
    <format dxfId="2782">
      <pivotArea dataOnly="0" labelOnly="1" outline="0" fieldPosition="0">
        <references count="3">
          <reference field="2" count="1" selected="0">
            <x v="94"/>
          </reference>
          <reference field="3" count="1">
            <x v="83"/>
          </reference>
          <reference field="7" count="1" selected="0">
            <x v="2"/>
          </reference>
        </references>
      </pivotArea>
    </format>
    <format dxfId="2781">
      <pivotArea dataOnly="0" labelOnly="1" outline="0" fieldPosition="0">
        <references count="3">
          <reference field="2" count="1" selected="0">
            <x v="95"/>
          </reference>
          <reference field="3" count="1">
            <x v="84"/>
          </reference>
          <reference field="7" count="1" selected="0">
            <x v="2"/>
          </reference>
        </references>
      </pivotArea>
    </format>
    <format dxfId="2780">
      <pivotArea dataOnly="0" labelOnly="1" outline="0" fieldPosition="0">
        <references count="3">
          <reference field="2" count="1" selected="0">
            <x v="96"/>
          </reference>
          <reference field="3" count="1">
            <x v="85"/>
          </reference>
          <reference field="7" count="1" selected="0">
            <x v="2"/>
          </reference>
        </references>
      </pivotArea>
    </format>
    <format dxfId="2779">
      <pivotArea dataOnly="0" labelOnly="1" outline="0" fieldPosition="0">
        <references count="3">
          <reference field="2" count="1" selected="0">
            <x v="97"/>
          </reference>
          <reference field="3" count="1">
            <x v="86"/>
          </reference>
          <reference field="7" count="1" selected="0">
            <x v="2"/>
          </reference>
        </references>
      </pivotArea>
    </format>
    <format dxfId="2778">
      <pivotArea dataOnly="0" labelOnly="1" outline="0" fieldPosition="0">
        <references count="3">
          <reference field="2" count="1" selected="0">
            <x v="98"/>
          </reference>
          <reference field="3" count="1">
            <x v="87"/>
          </reference>
          <reference field="7" count="1" selected="0">
            <x v="2"/>
          </reference>
        </references>
      </pivotArea>
    </format>
    <format dxfId="2777">
      <pivotArea dataOnly="0" labelOnly="1" outline="0" fieldPosition="0">
        <references count="3">
          <reference field="2" count="1" selected="0">
            <x v="99"/>
          </reference>
          <reference field="3" count="1">
            <x v="88"/>
          </reference>
          <reference field="7" count="1" selected="0">
            <x v="2"/>
          </reference>
        </references>
      </pivotArea>
    </format>
    <format dxfId="2776">
      <pivotArea dataOnly="0" labelOnly="1" outline="0" fieldPosition="0">
        <references count="3">
          <reference field="2" count="1" selected="0">
            <x v="100"/>
          </reference>
          <reference field="3" count="1">
            <x v="89"/>
          </reference>
          <reference field="7" count="1" selected="0">
            <x v="2"/>
          </reference>
        </references>
      </pivotArea>
    </format>
    <format dxfId="2775">
      <pivotArea dataOnly="0" labelOnly="1" outline="0" fieldPosition="0">
        <references count="3">
          <reference field="2" count="1" selected="0">
            <x v="101"/>
          </reference>
          <reference field="3" count="1">
            <x v="90"/>
          </reference>
          <reference field="7" count="1" selected="0">
            <x v="2"/>
          </reference>
        </references>
      </pivotArea>
    </format>
    <format dxfId="2774">
      <pivotArea dataOnly="0" labelOnly="1" outline="0" fieldPosition="0">
        <references count="3">
          <reference field="2" count="1" selected="0">
            <x v="122"/>
          </reference>
          <reference field="3" count="1">
            <x v="111"/>
          </reference>
          <reference field="7" count="1" selected="0">
            <x v="3"/>
          </reference>
        </references>
      </pivotArea>
    </format>
    <format dxfId="2773">
      <pivotArea dataOnly="0" labelOnly="1" outline="0" fieldPosition="0">
        <references count="3">
          <reference field="2" count="1" selected="0">
            <x v="123"/>
          </reference>
          <reference field="3" count="1">
            <x v="112"/>
          </reference>
          <reference field="7" count="1" selected="0">
            <x v="3"/>
          </reference>
        </references>
      </pivotArea>
    </format>
    <format dxfId="2772">
      <pivotArea dataOnly="0" labelOnly="1" outline="0" fieldPosition="0">
        <references count="3">
          <reference field="2" count="1" selected="0">
            <x v="124"/>
          </reference>
          <reference field="3" count="1">
            <x v="113"/>
          </reference>
          <reference field="7" count="1" selected="0">
            <x v="3"/>
          </reference>
        </references>
      </pivotArea>
    </format>
    <format dxfId="2771">
      <pivotArea dataOnly="0" labelOnly="1" outline="0" fieldPosition="0">
        <references count="3">
          <reference field="2" count="1" selected="0">
            <x v="125"/>
          </reference>
          <reference field="3" count="1">
            <x v="114"/>
          </reference>
          <reference field="7" count="1" selected="0">
            <x v="3"/>
          </reference>
        </references>
      </pivotArea>
    </format>
    <format dxfId="2770">
      <pivotArea dataOnly="0" labelOnly="1" outline="0" fieldPosition="0">
        <references count="3">
          <reference field="2" count="1" selected="0">
            <x v="126"/>
          </reference>
          <reference field="3" count="1">
            <x v="115"/>
          </reference>
          <reference field="7" count="1" selected="0">
            <x v="3"/>
          </reference>
        </references>
      </pivotArea>
    </format>
    <format dxfId="2769">
      <pivotArea dataOnly="0" labelOnly="1" outline="0" fieldPosition="0">
        <references count="3">
          <reference field="2" count="1" selected="0">
            <x v="127"/>
          </reference>
          <reference field="3" count="1">
            <x v="116"/>
          </reference>
          <reference field="7" count="1" selected="0">
            <x v="3"/>
          </reference>
        </references>
      </pivotArea>
    </format>
    <format dxfId="2768">
      <pivotArea dataOnly="0" labelOnly="1" outline="0" fieldPosition="0">
        <references count="3">
          <reference field="2" count="1" selected="0">
            <x v="128"/>
          </reference>
          <reference field="3" count="1">
            <x v="117"/>
          </reference>
          <reference field="7" count="1" selected="0">
            <x v="3"/>
          </reference>
        </references>
      </pivotArea>
    </format>
    <format dxfId="2767">
      <pivotArea dataOnly="0" labelOnly="1" outline="0" fieldPosition="0">
        <references count="3">
          <reference field="2" count="1" selected="0">
            <x v="129"/>
          </reference>
          <reference field="3" count="1">
            <x v="118"/>
          </reference>
          <reference field="7" count="1" selected="0">
            <x v="3"/>
          </reference>
        </references>
      </pivotArea>
    </format>
    <format dxfId="2766">
      <pivotArea dataOnly="0" labelOnly="1" outline="0" fieldPosition="0">
        <references count="3">
          <reference field="2" count="1" selected="0">
            <x v="130"/>
          </reference>
          <reference field="3" count="1">
            <x v="119"/>
          </reference>
          <reference field="7" count="1" selected="0">
            <x v="3"/>
          </reference>
        </references>
      </pivotArea>
    </format>
    <format dxfId="2765">
      <pivotArea dataOnly="0" labelOnly="1" outline="0" fieldPosition="0">
        <references count="3">
          <reference field="2" count="1" selected="0">
            <x v="223"/>
          </reference>
          <reference field="3" count="1">
            <x v="183"/>
          </reference>
          <reference field="7" count="1" selected="0">
            <x v="3"/>
          </reference>
        </references>
      </pivotArea>
    </format>
    <format dxfId="2764">
      <pivotArea dataOnly="0" labelOnly="1" outline="0" fieldPosition="0">
        <references count="3">
          <reference field="2" count="1" selected="0">
            <x v="92"/>
          </reference>
          <reference field="3" count="1">
            <x v="81"/>
          </reference>
          <reference field="7" count="1" selected="0">
            <x v="5"/>
          </reference>
        </references>
      </pivotArea>
    </format>
    <format dxfId="2763">
      <pivotArea dataOnly="0" labelOnly="1" outline="0" fieldPosition="0">
        <references count="3">
          <reference field="2" count="1" selected="0">
            <x v="93"/>
          </reference>
          <reference field="3" count="1">
            <x v="82"/>
          </reference>
          <reference field="7" count="1" selected="0">
            <x v="5"/>
          </reference>
        </references>
      </pivotArea>
    </format>
    <format dxfId="2762">
      <pivotArea dataOnly="0" labelOnly="1" outline="0" fieldPosition="0">
        <references count="3">
          <reference field="2" count="1" selected="0">
            <x v="133"/>
          </reference>
          <reference field="3" count="1">
            <x v="121"/>
          </reference>
          <reference field="7" count="1" selected="0">
            <x v="5"/>
          </reference>
        </references>
      </pivotArea>
    </format>
    <format dxfId="2761">
      <pivotArea dataOnly="0" labelOnly="1" outline="0" fieldPosition="0">
        <references count="3">
          <reference field="2" count="1" selected="0">
            <x v="134"/>
          </reference>
          <reference field="3" count="1">
            <x v="122"/>
          </reference>
          <reference field="7" count="1" selected="0">
            <x v="5"/>
          </reference>
        </references>
      </pivotArea>
    </format>
    <format dxfId="2760">
      <pivotArea dataOnly="0" labelOnly="1" outline="0" fieldPosition="0">
        <references count="3">
          <reference field="2" count="1" selected="0">
            <x v="136"/>
          </reference>
          <reference field="3" count="1">
            <x v="124"/>
          </reference>
          <reference field="7" count="1" selected="0">
            <x v="5"/>
          </reference>
        </references>
      </pivotArea>
    </format>
    <format dxfId="2759">
      <pivotArea dataOnly="0" labelOnly="1" outline="0" fieldPosition="0">
        <references count="3">
          <reference field="2" count="1" selected="0">
            <x v="138"/>
          </reference>
          <reference field="3" count="1">
            <x v="79"/>
          </reference>
          <reference field="7" count="1" selected="0">
            <x v="5"/>
          </reference>
        </references>
      </pivotArea>
    </format>
    <format dxfId="2758">
      <pivotArea dataOnly="0" labelOnly="1" outline="0" fieldPosition="0">
        <references count="3">
          <reference field="2" count="1" selected="0">
            <x v="139"/>
          </reference>
          <reference field="3" count="1">
            <x v="83"/>
          </reference>
          <reference field="7" count="1" selected="0">
            <x v="5"/>
          </reference>
        </references>
      </pivotArea>
    </format>
    <format dxfId="2757">
      <pivotArea dataOnly="0" labelOnly="1" outline="0" fieldPosition="0">
        <references count="3">
          <reference field="2" count="1" selected="0">
            <x v="140"/>
          </reference>
          <reference field="3" count="1">
            <x v="126"/>
          </reference>
          <reference field="7" count="1" selected="0">
            <x v="5"/>
          </reference>
        </references>
      </pivotArea>
    </format>
    <format dxfId="2756">
      <pivotArea dataOnly="0" labelOnly="1" outline="0" fieldPosition="0">
        <references count="3">
          <reference field="2" count="1" selected="0">
            <x v="141"/>
          </reference>
          <reference field="3" count="1">
            <x v="127"/>
          </reference>
          <reference field="7" count="1" selected="0">
            <x v="5"/>
          </reference>
        </references>
      </pivotArea>
    </format>
    <format dxfId="2755">
      <pivotArea dataOnly="0" labelOnly="1" outline="0" fieldPosition="0">
        <references count="3">
          <reference field="2" count="1" selected="0">
            <x v="142"/>
          </reference>
          <reference field="3" count="1">
            <x v="128"/>
          </reference>
          <reference field="7" count="1" selected="0">
            <x v="5"/>
          </reference>
        </references>
      </pivotArea>
    </format>
    <format dxfId="2754">
      <pivotArea dataOnly="0" labelOnly="1" outline="0" fieldPosition="0">
        <references count="3">
          <reference field="2" count="1" selected="0">
            <x v="92"/>
          </reference>
          <reference field="3" count="1">
            <x v="81"/>
          </reference>
          <reference field="7" count="1" selected="0">
            <x v="7"/>
          </reference>
        </references>
      </pivotArea>
    </format>
    <format dxfId="2753">
      <pivotArea dataOnly="0" labelOnly="1" outline="0" fieldPosition="0">
        <references count="3">
          <reference field="2" count="1" selected="0">
            <x v="93"/>
          </reference>
          <reference field="3" count="1">
            <x v="82"/>
          </reference>
          <reference field="7" count="1" selected="0">
            <x v="7"/>
          </reference>
        </references>
      </pivotArea>
    </format>
    <format dxfId="2752">
      <pivotArea dataOnly="0" labelOnly="1" outline="0" fieldPosition="0">
        <references count="3">
          <reference field="2" count="1" selected="0">
            <x v="95"/>
          </reference>
          <reference field="3" count="1">
            <x v="84"/>
          </reference>
          <reference field="7" count="1" selected="0">
            <x v="7"/>
          </reference>
        </references>
      </pivotArea>
    </format>
    <format dxfId="2751">
      <pivotArea dataOnly="0" labelOnly="1" outline="0" fieldPosition="0">
        <references count="3">
          <reference field="2" count="1" selected="0">
            <x v="96"/>
          </reference>
          <reference field="3" count="1">
            <x v="85"/>
          </reference>
          <reference field="7" count="1" selected="0">
            <x v="7"/>
          </reference>
        </references>
      </pivotArea>
    </format>
    <format dxfId="2750">
      <pivotArea dataOnly="0" labelOnly="1" outline="0" fieldPosition="0">
        <references count="3">
          <reference field="2" count="1" selected="0">
            <x v="97"/>
          </reference>
          <reference field="3" count="1">
            <x v="86"/>
          </reference>
          <reference field="7" count="1" selected="0">
            <x v="7"/>
          </reference>
        </references>
      </pivotArea>
    </format>
    <format dxfId="2749">
      <pivotArea dataOnly="0" labelOnly="1" outline="0" fieldPosition="0">
        <references count="3">
          <reference field="2" count="1" selected="0">
            <x v="98"/>
          </reference>
          <reference field="3" count="1">
            <x v="87"/>
          </reference>
          <reference field="7" count="1" selected="0">
            <x v="7"/>
          </reference>
        </references>
      </pivotArea>
    </format>
    <format dxfId="2748">
      <pivotArea dataOnly="0" labelOnly="1" outline="0" fieldPosition="0">
        <references count="3">
          <reference field="2" count="1" selected="0">
            <x v="99"/>
          </reference>
          <reference field="3" count="1">
            <x v="88"/>
          </reference>
          <reference field="7" count="1" selected="0">
            <x v="7"/>
          </reference>
        </references>
      </pivotArea>
    </format>
    <format dxfId="2747">
      <pivotArea dataOnly="0" labelOnly="1" outline="0" fieldPosition="0">
        <references count="3">
          <reference field="2" count="1" selected="0">
            <x v="100"/>
          </reference>
          <reference field="3" count="1">
            <x v="89"/>
          </reference>
          <reference field="7" count="1" selected="0">
            <x v="7"/>
          </reference>
        </references>
      </pivotArea>
    </format>
    <format dxfId="2746">
      <pivotArea dataOnly="0" labelOnly="1" outline="0" fieldPosition="0">
        <references count="3">
          <reference field="2" count="1" selected="0">
            <x v="101"/>
          </reference>
          <reference field="3" count="1">
            <x v="90"/>
          </reference>
          <reference field="7" count="1" selected="0">
            <x v="7"/>
          </reference>
        </references>
      </pivotArea>
    </format>
    <format dxfId="2745">
      <pivotArea dataOnly="0" labelOnly="1" outline="0" fieldPosition="0">
        <references count="3">
          <reference field="2" count="1" selected="0">
            <x v="224"/>
          </reference>
          <reference field="3" count="1">
            <x v="113"/>
          </reference>
          <reference field="7" count="1" selected="0">
            <x v="7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I1:M421" firstHeaderRow="0" firstDataRow="1" firstDataCol="2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615">
        <item x="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m="1" x="1380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1"/>
        <item x="4"/>
        <item x="0"/>
        <item x="3"/>
        <item x="6"/>
        <item x="5"/>
        <item x="2"/>
        <item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1"/>
  </rowFields>
  <rowItems count="420">
    <i>
      <x/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380"/>
    </i>
    <i r="1">
      <x v="381"/>
    </i>
    <i r="1">
      <x v="382"/>
    </i>
    <i r="1">
      <x v="383"/>
    </i>
    <i r="1">
      <x v="384"/>
    </i>
    <i r="1">
      <x v="385"/>
    </i>
    <i>
      <x v="1"/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437"/>
    </i>
    <i r="1">
      <x v="438"/>
    </i>
    <i r="1">
      <x v="439"/>
    </i>
    <i r="1">
      <x v="440"/>
    </i>
    <i r="1">
      <x v="442"/>
    </i>
    <i r="1">
      <x v="443"/>
    </i>
    <i r="1">
      <x v="444"/>
    </i>
    <i r="1">
      <x v="445"/>
    </i>
    <i r="1">
      <x v="446"/>
    </i>
    <i r="1">
      <x v="447"/>
    </i>
    <i>
      <x v="2"/>
      <x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1"/>
    </i>
    <i r="1">
      <x v="362"/>
    </i>
    <i r="1">
      <x v="363"/>
    </i>
    <i r="1">
      <x v="364"/>
    </i>
    <i r="1">
      <x v="365"/>
    </i>
    <i r="1">
      <x v="367"/>
    </i>
    <i r="1">
      <x v="368"/>
    </i>
    <i r="1">
      <x v="369"/>
    </i>
    <i r="1">
      <x v="371"/>
    </i>
    <i r="1">
      <x v="372"/>
    </i>
    <i r="1">
      <x v="373"/>
    </i>
    <i r="1">
      <x v="374"/>
    </i>
    <i>
      <x v="3"/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7"/>
    </i>
    <i r="1">
      <x v="88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>
      <x v="4"/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>
      <x v="5"/>
      <x v="272"/>
    </i>
    <i r="1">
      <x v="273"/>
    </i>
    <i r="1">
      <x v="274"/>
    </i>
    <i r="1">
      <x v="275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>
      <x v="6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</rowItems>
  <colFields count="1">
    <field x="-2"/>
  </colFields>
  <colItems count="3">
    <i>
      <x/>
    </i>
    <i i="1">
      <x v="1"/>
    </i>
    <i i="2">
      <x v="2"/>
    </i>
  </colItems>
  <dataFields count="3">
    <dataField name=" SGPA" fld="9" baseField="0" baseItem="0"/>
    <dataField name=" Cr" fld="6" baseField="0" baseItem="0"/>
    <dataField name="Sum of Result" fld="8" baseField="0" baseItem="0"/>
  </dataFields>
  <formats count="132">
    <format dxfId="3020">
      <pivotArea field="7" type="button" dataOnly="0" labelOnly="1" outline="0" axis="axisRow" fieldPosition="0"/>
    </format>
    <format dxfId="3019">
      <pivotArea field="1" type="button" dataOnly="0" labelOnly="1" outline="0" axis="axisRow" fieldPosition="1"/>
    </format>
    <format dxfId="3018">
      <pivotArea dataOnly="0" labelOnly="1" grandCol="1" outline="0" fieldPosition="0"/>
    </format>
    <format dxfId="3017">
      <pivotArea type="all" dataOnly="0" outline="0" fieldPosition="0"/>
    </format>
    <format dxfId="3016">
      <pivotArea outline="0" collapsedLevelsAreSubtotals="1" fieldPosition="0"/>
    </format>
    <format dxfId="3015">
      <pivotArea type="origin" dataOnly="0" labelOnly="1" outline="0" fieldPosition="0"/>
    </format>
    <format dxfId="3014">
      <pivotArea field="2" type="button" dataOnly="0" labelOnly="1" outline="0"/>
    </format>
    <format dxfId="3013">
      <pivotArea field="3" type="button" dataOnly="0" labelOnly="1" outline="0"/>
    </format>
    <format dxfId="3012">
      <pivotArea type="topRight" dataOnly="0" labelOnly="1" outline="0" fieldPosition="0"/>
    </format>
    <format dxfId="3011">
      <pivotArea field="7" type="button" dataOnly="0" labelOnly="1" outline="0" axis="axisRow" fieldPosition="0"/>
    </format>
    <format dxfId="3010">
      <pivotArea field="1" type="button" dataOnly="0" labelOnly="1" outline="0" axis="axisRow" fieldPosition="1"/>
    </format>
    <format dxfId="3009">
      <pivotArea dataOnly="0" labelOnly="1" outline="0" fieldPosition="0">
        <references count="1">
          <reference field="7" count="0"/>
        </references>
      </pivotArea>
    </format>
    <format dxfId="3008">
      <pivotArea dataOnly="0" labelOnly="1" grandRow="1" outline="0" fieldPosition="0"/>
    </format>
    <format dxfId="3007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3006">
      <pivotArea dataOnly="0" labelOnly="1" grandCol="1" outline="0" fieldPosition="0"/>
    </format>
    <format dxfId="3005">
      <pivotArea type="all" dataOnly="0" outline="0" fieldPosition="0"/>
    </format>
    <format dxfId="3004">
      <pivotArea outline="0" collapsedLevelsAreSubtotals="1" fieldPosition="0"/>
    </format>
    <format dxfId="3003">
      <pivotArea type="origin" dataOnly="0" labelOnly="1" outline="0" fieldPosition="0"/>
    </format>
    <format dxfId="3002">
      <pivotArea field="2" type="button" dataOnly="0" labelOnly="1" outline="0"/>
    </format>
    <format dxfId="3001">
      <pivotArea field="3" type="button" dataOnly="0" labelOnly="1" outline="0"/>
    </format>
    <format dxfId="3000">
      <pivotArea type="topRight" dataOnly="0" labelOnly="1" outline="0" fieldPosition="0"/>
    </format>
    <format dxfId="2999">
      <pivotArea field="7" type="button" dataOnly="0" labelOnly="1" outline="0" axis="axisRow" fieldPosition="0"/>
    </format>
    <format dxfId="2998">
      <pivotArea field="1" type="button" dataOnly="0" labelOnly="1" outline="0" axis="axisRow" fieldPosition="1"/>
    </format>
    <format dxfId="2997">
      <pivotArea dataOnly="0" labelOnly="1" outline="0" fieldPosition="0">
        <references count="1">
          <reference field="7" count="0"/>
        </references>
      </pivotArea>
    </format>
    <format dxfId="2996">
      <pivotArea dataOnly="0" labelOnly="1" grandRow="1" outline="0" fieldPosition="0"/>
    </format>
    <format dxfId="2995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994">
      <pivotArea dataOnly="0" labelOnly="1" grandCol="1" outline="0" fieldPosition="0"/>
    </format>
    <format dxfId="2993">
      <pivotArea type="all" dataOnly="0" outline="0" fieldPosition="0"/>
    </format>
    <format dxfId="2992">
      <pivotArea outline="0" collapsedLevelsAreSubtotals="1" fieldPosition="0"/>
    </format>
    <format dxfId="2991">
      <pivotArea type="origin" dataOnly="0" labelOnly="1" outline="0" fieldPosition="0"/>
    </format>
    <format dxfId="2990">
      <pivotArea field="2" type="button" dataOnly="0" labelOnly="1" outline="0"/>
    </format>
    <format dxfId="2989">
      <pivotArea field="3" type="button" dataOnly="0" labelOnly="1" outline="0"/>
    </format>
    <format dxfId="2988">
      <pivotArea type="topRight" dataOnly="0" labelOnly="1" outline="0" fieldPosition="0"/>
    </format>
    <format dxfId="2987">
      <pivotArea field="7" type="button" dataOnly="0" labelOnly="1" outline="0" axis="axisRow" fieldPosition="0"/>
    </format>
    <format dxfId="2986">
      <pivotArea field="1" type="button" dataOnly="0" labelOnly="1" outline="0" axis="axisRow" fieldPosition="1"/>
    </format>
    <format dxfId="2985">
      <pivotArea dataOnly="0" labelOnly="1" outline="0" fieldPosition="0">
        <references count="1">
          <reference field="7" count="0"/>
        </references>
      </pivotArea>
    </format>
    <format dxfId="2984">
      <pivotArea dataOnly="0" labelOnly="1" grandRow="1" outline="0" fieldPosition="0"/>
    </format>
    <format dxfId="2983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982">
      <pivotArea dataOnly="0" labelOnly="1" grandCol="1" outline="0" fieldPosition="0"/>
    </format>
    <format dxfId="2981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980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979">
      <pivotArea dataOnly="0" labelOnly="1" outline="0" fieldPosition="0">
        <references count="1">
          <reference field="1" count="0"/>
        </references>
      </pivotArea>
    </format>
    <format dxfId="2978">
      <pivotArea type="origin" dataOnly="0" labelOnly="1" outline="0" offset="B1:B2" fieldPosition="0"/>
    </format>
    <format dxfId="2977">
      <pivotArea field="2" type="button" dataOnly="0" labelOnly="1" outline="0"/>
    </format>
    <format dxfId="2976">
      <pivotArea field="3" type="button" dataOnly="0" labelOnly="1" outline="0"/>
    </format>
    <format dxfId="2975">
      <pivotArea type="topRight" dataOnly="0" labelOnly="1" outline="0" fieldPosition="0"/>
    </format>
    <format dxfId="2974">
      <pivotArea field="1" type="button" dataOnly="0" labelOnly="1" outline="0" axis="axisRow" fieldPosition="1"/>
    </format>
    <format dxfId="2973">
      <pivotArea dataOnly="0" labelOnly="1" grandCol="1" outline="0" fieldPosition="0"/>
    </format>
    <format dxfId="2972">
      <pivotArea type="origin" dataOnly="0" labelOnly="1" outline="0" offset="B1:B2" fieldPosition="0"/>
    </format>
    <format dxfId="2971">
      <pivotArea field="2" type="button" dataOnly="0" labelOnly="1" outline="0"/>
    </format>
    <format dxfId="2970">
      <pivotArea field="3" type="button" dataOnly="0" labelOnly="1" outline="0"/>
    </format>
    <format dxfId="2969">
      <pivotArea type="topRight" dataOnly="0" labelOnly="1" outline="0" fieldPosition="0"/>
    </format>
    <format dxfId="2968">
      <pivotArea field="1" type="button" dataOnly="0" labelOnly="1" outline="0" axis="axisRow" fieldPosition="1"/>
    </format>
    <format dxfId="2967">
      <pivotArea dataOnly="0" labelOnly="1" grandCol="1" outline="0" fieldPosition="0"/>
    </format>
    <format dxfId="2966">
      <pivotArea outline="0" collapsedLevelsAreSubtotals="1" fieldPosition="0"/>
    </format>
    <format dxfId="2965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964">
      <pivotArea outline="0" collapsedLevelsAreSubtotals="1" fieldPosition="0"/>
    </format>
    <format dxfId="2963">
      <pivotArea type="all" dataOnly="0" outline="0" fieldPosition="0"/>
    </format>
    <format dxfId="2962">
      <pivotArea outline="0" collapsedLevelsAreSubtotals="1" fieldPosition="0"/>
    </format>
    <format dxfId="2961">
      <pivotArea field="7" type="button" dataOnly="0" labelOnly="1" outline="0" axis="axisRow" fieldPosition="0"/>
    </format>
    <format dxfId="2960">
      <pivotArea field="1" type="button" dataOnly="0" labelOnly="1" outline="0" axis="axisRow" fieldPosition="1"/>
    </format>
    <format dxfId="2959">
      <pivotArea dataOnly="0" labelOnly="1" outline="0" fieldPosition="0">
        <references count="1">
          <reference field="7" count="0"/>
        </references>
      </pivotArea>
    </format>
    <format dxfId="2958">
      <pivotArea dataOnly="0" labelOnly="1" outline="0" fieldPosition="0">
        <references count="2">
          <reference field="1" count="2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1" selected="0">
            <x v="0"/>
          </reference>
        </references>
      </pivotArea>
    </format>
    <format dxfId="2957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</reference>
          <reference field="7" count="1" selected="0">
            <x v="1"/>
          </reference>
        </references>
      </pivotArea>
    </format>
    <format dxfId="2956">
      <pivotArea dataOnly="0" labelOnly="1" outline="0" fieldPosition="0">
        <references count="2">
          <reference field="1" count="50"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</reference>
          <reference field="7" count="1" selected="0">
            <x v="1"/>
          </reference>
        </references>
      </pivotArea>
    </format>
    <format dxfId="2955">
      <pivotArea dataOnly="0" labelOnly="1" outline="0" fieldPosition="0">
        <references count="2">
          <reference field="1" count="13">
            <x v="270"/>
            <x v="271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1" selected="0">
            <x v="1"/>
          </reference>
        </references>
      </pivotArea>
    </format>
    <format dxfId="2954">
      <pivotArea dataOnly="0" labelOnly="1" outline="0" fieldPosition="0">
        <references count="2">
          <reference field="1" count="50">
            <x v="0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</reference>
          <reference field="7" count="1" selected="0">
            <x v="2"/>
          </reference>
        </references>
      </pivotArea>
    </format>
    <format dxfId="2953">
      <pivotArea dataOnly="0" labelOnly="1" outline="0" fieldPosition="0">
        <references count="2">
          <reference field="1" count="8">
            <x v="368"/>
            <x v="369"/>
            <x v="370"/>
            <x v="371"/>
            <x v="372"/>
            <x v="373"/>
            <x v="374"/>
            <x v="448"/>
          </reference>
          <reference field="7" count="1" selected="0">
            <x v="2"/>
          </reference>
        </references>
      </pivotArea>
    </format>
    <format dxfId="2952">
      <pivotArea dataOnly="0" labelOnly="1" outline="0" fieldPosition="0">
        <references count="2">
          <reference field="1" count="50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  <reference field="7" count="1" selected="0">
            <x v="3"/>
          </reference>
        </references>
      </pivotArea>
    </format>
    <format dxfId="2951">
      <pivotArea dataOnly="0" labelOnly="1" outline="0" fieldPosition="0">
        <references count="2">
          <reference field="1" count="50"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  <reference field="7" count="1" selected="0">
            <x v="3"/>
          </reference>
        </references>
      </pivotArea>
    </format>
    <format dxfId="2950">
      <pivotArea dataOnly="0" labelOnly="1" outline="0" fieldPosition="0">
        <references count="2">
          <reference field="1" count="50"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422"/>
            <x v="423"/>
            <x v="424"/>
            <x v="425"/>
            <x v="426"/>
          </reference>
          <reference field="7" count="1" selected="0">
            <x v="3"/>
          </reference>
        </references>
      </pivotArea>
    </format>
    <format dxfId="2949">
      <pivotArea dataOnly="0" labelOnly="1" outline="0" fieldPosition="0">
        <references count="2">
          <reference field="1" count="10">
            <x v="427"/>
            <x v="428"/>
            <x v="429"/>
            <x v="430"/>
            <x v="431"/>
            <x v="432"/>
            <x v="433"/>
            <x v="434"/>
            <x v="435"/>
            <x v="436"/>
          </reference>
          <reference field="7" count="1" selected="0">
            <x v="3"/>
          </reference>
        </references>
      </pivotArea>
    </format>
    <format dxfId="2948">
      <pivotArea dataOnly="0" labelOnly="1" outline="0" fieldPosition="0">
        <references count="2">
          <reference field="1" count="39">
            <x v="15"/>
            <x v="16"/>
            <x v="17"/>
            <x v="18"/>
            <x v="19"/>
            <x v="20"/>
            <x v="21"/>
            <x v="22"/>
            <x v="23"/>
            <x v="24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  <reference field="7" count="1" selected="0">
            <x v="4"/>
          </reference>
        </references>
      </pivotArea>
    </format>
    <format dxfId="2947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1" selected="0">
            <x v="5"/>
          </reference>
        </references>
      </pivotArea>
    </format>
    <format dxfId="2946">
      <pivotArea dataOnly="0" labelOnly="1" outline="0" fieldPosition="0">
        <references count="2">
          <reference field="1" count="7">
            <x v="386"/>
            <x v="387"/>
            <x v="388"/>
            <x v="389"/>
            <x v="390"/>
            <x v="391"/>
            <x v="392"/>
          </reference>
          <reference field="7" count="1" selected="0">
            <x v="6"/>
          </reference>
        </references>
      </pivotArea>
    </format>
    <format dxfId="2945">
      <pivotArea type="all" dataOnly="0" outline="0" fieldPosition="0"/>
    </format>
    <format dxfId="2944">
      <pivotArea outline="0" collapsedLevelsAreSubtotals="1" fieldPosition="0"/>
    </format>
    <format dxfId="2943">
      <pivotArea field="7" type="button" dataOnly="0" labelOnly="1" outline="0" axis="axisRow" fieldPosition="0"/>
    </format>
    <format dxfId="2942">
      <pivotArea field="1" type="button" dataOnly="0" labelOnly="1" outline="0" axis="axisRow" fieldPosition="1"/>
    </format>
    <format dxfId="2941">
      <pivotArea dataOnly="0" labelOnly="1" outline="0" fieldPosition="0">
        <references count="1">
          <reference field="7" count="0"/>
        </references>
      </pivotArea>
    </format>
    <format dxfId="2940">
      <pivotArea dataOnly="0" labelOnly="1" outline="0" fieldPosition="0">
        <references count="2">
          <reference field="1" count="2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1" selected="0">
            <x v="0"/>
          </reference>
        </references>
      </pivotArea>
    </format>
    <format dxfId="2939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</reference>
          <reference field="7" count="1" selected="0">
            <x v="1"/>
          </reference>
        </references>
      </pivotArea>
    </format>
    <format dxfId="2938">
      <pivotArea dataOnly="0" labelOnly="1" outline="0" fieldPosition="0">
        <references count="2">
          <reference field="1" count="50"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</reference>
          <reference field="7" count="1" selected="0">
            <x v="1"/>
          </reference>
        </references>
      </pivotArea>
    </format>
    <format dxfId="2937">
      <pivotArea dataOnly="0" labelOnly="1" outline="0" fieldPosition="0">
        <references count="2">
          <reference field="1" count="13">
            <x v="270"/>
            <x v="271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1" selected="0">
            <x v="1"/>
          </reference>
        </references>
      </pivotArea>
    </format>
    <format dxfId="2936">
      <pivotArea dataOnly="0" labelOnly="1" outline="0" fieldPosition="0">
        <references count="2">
          <reference field="1" count="50">
            <x v="0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</reference>
          <reference field="7" count="1" selected="0">
            <x v="2"/>
          </reference>
        </references>
      </pivotArea>
    </format>
    <format dxfId="2935">
      <pivotArea dataOnly="0" labelOnly="1" outline="0" fieldPosition="0">
        <references count="2">
          <reference field="1" count="8">
            <x v="368"/>
            <x v="369"/>
            <x v="370"/>
            <x v="371"/>
            <x v="372"/>
            <x v="373"/>
            <x v="374"/>
            <x v="448"/>
          </reference>
          <reference field="7" count="1" selected="0">
            <x v="2"/>
          </reference>
        </references>
      </pivotArea>
    </format>
    <format dxfId="2934">
      <pivotArea dataOnly="0" labelOnly="1" outline="0" fieldPosition="0">
        <references count="2">
          <reference field="1" count="50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  <reference field="7" count="1" selected="0">
            <x v="3"/>
          </reference>
        </references>
      </pivotArea>
    </format>
    <format dxfId="2933">
      <pivotArea dataOnly="0" labelOnly="1" outline="0" fieldPosition="0">
        <references count="2">
          <reference field="1" count="50"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  <reference field="7" count="1" selected="0">
            <x v="3"/>
          </reference>
        </references>
      </pivotArea>
    </format>
    <format dxfId="2932">
      <pivotArea dataOnly="0" labelOnly="1" outline="0" fieldPosition="0">
        <references count="2">
          <reference field="1" count="50"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422"/>
            <x v="423"/>
            <x v="424"/>
            <x v="425"/>
            <x v="426"/>
          </reference>
          <reference field="7" count="1" selected="0">
            <x v="3"/>
          </reference>
        </references>
      </pivotArea>
    </format>
    <format dxfId="2931">
      <pivotArea dataOnly="0" labelOnly="1" outline="0" fieldPosition="0">
        <references count="2">
          <reference field="1" count="10">
            <x v="427"/>
            <x v="428"/>
            <x v="429"/>
            <x v="430"/>
            <x v="431"/>
            <x v="432"/>
            <x v="433"/>
            <x v="434"/>
            <x v="435"/>
            <x v="436"/>
          </reference>
          <reference field="7" count="1" selected="0">
            <x v="3"/>
          </reference>
        </references>
      </pivotArea>
    </format>
    <format dxfId="2930">
      <pivotArea dataOnly="0" labelOnly="1" outline="0" fieldPosition="0">
        <references count="2">
          <reference field="1" count="39">
            <x v="15"/>
            <x v="16"/>
            <x v="17"/>
            <x v="18"/>
            <x v="19"/>
            <x v="20"/>
            <x v="21"/>
            <x v="22"/>
            <x v="23"/>
            <x v="24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  <reference field="7" count="1" selected="0">
            <x v="4"/>
          </reference>
        </references>
      </pivotArea>
    </format>
    <format dxfId="2929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1" selected="0">
            <x v="5"/>
          </reference>
        </references>
      </pivotArea>
    </format>
    <format dxfId="2928">
      <pivotArea dataOnly="0" labelOnly="1" outline="0" fieldPosition="0">
        <references count="2">
          <reference field="1" count="7">
            <x v="386"/>
            <x v="387"/>
            <x v="388"/>
            <x v="389"/>
            <x v="390"/>
            <x v="391"/>
            <x v="392"/>
          </reference>
          <reference field="7" count="1" selected="0">
            <x v="6"/>
          </reference>
        </references>
      </pivotArea>
    </format>
    <format dxfId="2927">
      <pivotArea type="all" dataOnly="0" outline="0" fieldPosition="0"/>
    </format>
    <format dxfId="2926">
      <pivotArea outline="0" collapsedLevelsAreSubtotals="1" fieldPosition="0"/>
    </format>
    <format dxfId="2925">
      <pivotArea field="7" type="button" dataOnly="0" labelOnly="1" outline="0" axis="axisRow" fieldPosition="0"/>
    </format>
    <format dxfId="2924">
      <pivotArea field="1" type="button" dataOnly="0" labelOnly="1" outline="0" axis="axisRow" fieldPosition="1"/>
    </format>
    <format dxfId="2923">
      <pivotArea dataOnly="0" labelOnly="1" outline="0" fieldPosition="0">
        <references count="1">
          <reference field="7" count="0"/>
        </references>
      </pivotArea>
    </format>
    <format dxfId="2922">
      <pivotArea dataOnly="0" labelOnly="1" outline="0" fieldPosition="0">
        <references count="2">
          <reference field="1" count="16"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</reference>
          <reference field="7" count="1" selected="0">
            <x v="0"/>
          </reference>
        </references>
      </pivotArea>
    </format>
    <format dxfId="2921">
      <pivotArea dataOnly="0" labelOnly="1" outline="0" fieldPosition="0">
        <references count="2">
          <reference field="1" count="50">
            <x v="600"/>
            <x v="601"/>
            <x v="602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2"/>
            <x v="654"/>
            <x v="655"/>
          </reference>
          <reference field="7" count="1" selected="0">
            <x v="1"/>
          </reference>
        </references>
      </pivotArea>
    </format>
    <format dxfId="2920">
      <pivotArea dataOnly="0" labelOnly="1" outline="0" fieldPosition="0">
        <references count="2">
          <reference field="1" count="50">
            <x v="656"/>
            <x v="657"/>
            <x v="658"/>
            <x v="659"/>
            <x v="660"/>
            <x v="661"/>
            <x v="662"/>
            <x v="663"/>
            <x v="664"/>
            <x v="665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1"/>
            <x v="682"/>
            <x v="684"/>
            <x v="685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</reference>
          <reference field="7" count="1" selected="0">
            <x v="1"/>
          </reference>
        </references>
      </pivotArea>
    </format>
    <format dxfId="2919">
      <pivotArea dataOnly="0" labelOnly="1" outline="0" fieldPosition="0">
        <references count="2">
          <reference field="1" count="13">
            <x v="712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</reference>
          <reference field="7" count="1" selected="0">
            <x v="1"/>
          </reference>
        </references>
      </pivotArea>
    </format>
    <format dxfId="2918">
      <pivotArea dataOnly="0" labelOnly="1" outline="0" fieldPosition="0">
        <references count="2">
          <reference field="1" count="50"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3"/>
            <x v="784"/>
            <x v="785"/>
            <x v="786"/>
            <x v="787"/>
            <x v="788"/>
            <x v="789"/>
            <x v="790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</reference>
          <reference field="7" count="1" selected="0">
            <x v="2"/>
          </reference>
        </references>
      </pivotArea>
    </format>
    <format dxfId="2917">
      <pivotArea dataOnly="0" labelOnly="1" outline="0" fieldPosition="0">
        <references count="2">
          <reference field="1" count="50">
            <x v="823"/>
            <x v="825"/>
            <x v="826"/>
            <x v="827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9"/>
            <x v="850"/>
            <x v="851"/>
            <x v="852"/>
            <x v="854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4"/>
            <x v="875"/>
            <x v="876"/>
            <x v="877"/>
            <x v="878"/>
            <x v="880"/>
          </reference>
          <reference field="7" count="1" selected="0">
            <x v="2"/>
          </reference>
        </references>
      </pivotArea>
    </format>
    <format dxfId="2916">
      <pivotArea dataOnly="0" labelOnly="1" outline="0" fieldPosition="0">
        <references count="2">
          <reference field="1" count="18">
            <x v="882"/>
            <x v="883"/>
            <x v="884"/>
            <x v="885"/>
            <x v="887"/>
            <x v="888"/>
            <x v="889"/>
            <x v="891"/>
            <x v="892"/>
            <x v="893"/>
            <x v="894"/>
            <x v="895"/>
            <x v="896"/>
            <x v="897"/>
            <x v="898"/>
            <x v="899"/>
            <x v="992"/>
            <x v="993"/>
          </reference>
          <reference field="7" count="1" selected="0">
            <x v="2"/>
          </reference>
        </references>
      </pivotArea>
    </format>
    <format dxfId="2915">
      <pivotArea dataOnly="0" labelOnly="1" outline="0" fieldPosition="0">
        <references count="2">
          <reference field="1" count="50"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4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</reference>
          <reference field="7" count="1" selected="0">
            <x v="3"/>
          </reference>
        </references>
      </pivotArea>
    </format>
    <format dxfId="2914">
      <pivotArea dataOnly="0" labelOnly="1" outline="0" fieldPosition="0">
        <references count="2">
          <reference field="1" count="50">
            <x v="518"/>
            <x v="519"/>
            <x v="520"/>
            <x v="521"/>
            <x v="522"/>
            <x v="523"/>
            <x v="524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</reference>
          <reference field="7" count="1" selected="0">
            <x v="3"/>
          </reference>
        </references>
      </pivotArea>
    </format>
    <format dxfId="2913">
      <pivotArea dataOnly="0" labelOnly="1" outline="0" fieldPosition="0">
        <references count="2">
          <reference field="1" count="46"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959"/>
            <x v="960"/>
            <x v="961"/>
            <x v="963"/>
            <x v="964"/>
            <x v="965"/>
            <x v="966"/>
            <x v="968"/>
            <x v="969"/>
            <x v="970"/>
            <x v="971"/>
            <x v="972"/>
            <x v="973"/>
            <x v="974"/>
            <x v="975"/>
            <x v="977"/>
          </reference>
          <reference field="7" count="1" selected="0">
            <x v="3"/>
          </reference>
        </references>
      </pivotArea>
    </format>
    <format dxfId="2912">
      <pivotArea dataOnly="0" labelOnly="1" outline="0" fieldPosition="0">
        <references count="2">
          <reference field="1" count="49">
            <x v="713"/>
            <x v="714"/>
            <x v="717"/>
            <x v="718"/>
            <x v="720"/>
            <x v="721"/>
            <x v="723"/>
            <x v="724"/>
            <x v="725"/>
            <x v="726"/>
            <x v="727"/>
            <x v="728"/>
            <x v="729"/>
            <x v="730"/>
            <x v="732"/>
            <x v="733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4"/>
            <x v="755"/>
            <x v="756"/>
            <x v="757"/>
            <x v="759"/>
            <x v="761"/>
            <x v="762"/>
            <x v="763"/>
            <x v="764"/>
            <x v="765"/>
            <x v="766"/>
            <x v="767"/>
            <x v="768"/>
            <x v="769"/>
            <x v="770"/>
          </reference>
          <reference field="7" count="1" selected="0">
            <x v="5"/>
          </reference>
        </references>
      </pivotArea>
    </format>
    <format dxfId="2911">
      <pivotArea dataOnly="0" labelOnly="1" outline="0" fieldPosition="0">
        <references count="2">
          <reference field="1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30"/>
            <x v="931"/>
            <x v="933"/>
            <x v="935"/>
            <x v="936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  <x v="950"/>
            <x v="951"/>
            <x v="952"/>
            <x v="953"/>
          </reference>
          <reference field="7" count="1" selected="0">
            <x v="7"/>
          </reference>
        </references>
      </pivotArea>
    </format>
    <format dxfId="2910">
      <pivotArea dataOnly="0" labelOnly="1" outline="0" fieldPosition="0">
        <references count="2">
          <reference field="1" count="5">
            <x v="954"/>
            <x v="955"/>
            <x v="956"/>
            <x v="957"/>
            <x v="994"/>
          </reference>
          <reference field="7" count="1" selected="0">
            <x v="7"/>
          </reference>
        </references>
      </pivotArea>
    </format>
    <format dxfId="29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08">
      <pivotArea type="all" dataOnly="0" outline="0" fieldPosition="0"/>
    </format>
    <format dxfId="2907">
      <pivotArea outline="0" collapsedLevelsAreSubtotals="1" fieldPosition="0"/>
    </format>
    <format dxfId="2906">
      <pivotArea field="7" type="button" dataOnly="0" labelOnly="1" outline="0" axis="axisRow" fieldPosition="0"/>
    </format>
    <format dxfId="2905">
      <pivotArea field="1" type="button" dataOnly="0" labelOnly="1" outline="0" axis="axisRow" fieldPosition="1"/>
    </format>
    <format dxfId="2904">
      <pivotArea dataOnly="0" labelOnly="1" outline="0" fieldPosition="0">
        <references count="1">
          <reference field="7" count="0"/>
        </references>
      </pivotArea>
    </format>
    <format dxfId="2903">
      <pivotArea dataOnly="0" labelOnly="1" outline="0" fieldPosition="0">
        <references count="2">
          <reference field="1" count="16"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</reference>
          <reference field="7" count="1" selected="0">
            <x v="0"/>
          </reference>
        </references>
      </pivotArea>
    </format>
    <format dxfId="2902">
      <pivotArea dataOnly="0" labelOnly="1" outline="0" fieldPosition="0">
        <references count="2">
          <reference field="1" count="50">
            <x v="600"/>
            <x v="601"/>
            <x v="602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2"/>
            <x v="654"/>
            <x v="655"/>
          </reference>
          <reference field="7" count="1" selected="0">
            <x v="1"/>
          </reference>
        </references>
      </pivotArea>
    </format>
    <format dxfId="2901">
      <pivotArea dataOnly="0" labelOnly="1" outline="0" fieldPosition="0">
        <references count="2">
          <reference field="1" count="50">
            <x v="656"/>
            <x v="657"/>
            <x v="658"/>
            <x v="659"/>
            <x v="660"/>
            <x v="661"/>
            <x v="662"/>
            <x v="663"/>
            <x v="664"/>
            <x v="665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1"/>
            <x v="682"/>
            <x v="684"/>
            <x v="685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</reference>
          <reference field="7" count="1" selected="0">
            <x v="1"/>
          </reference>
        </references>
      </pivotArea>
    </format>
    <format dxfId="2900">
      <pivotArea dataOnly="0" labelOnly="1" outline="0" fieldPosition="0">
        <references count="2">
          <reference field="1" count="13">
            <x v="712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</reference>
          <reference field="7" count="1" selected="0">
            <x v="1"/>
          </reference>
        </references>
      </pivotArea>
    </format>
    <format dxfId="2899">
      <pivotArea dataOnly="0" labelOnly="1" outline="0" fieldPosition="0">
        <references count="2">
          <reference field="1" count="50"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3"/>
            <x v="784"/>
            <x v="785"/>
            <x v="786"/>
            <x v="787"/>
            <x v="788"/>
            <x v="789"/>
            <x v="790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</reference>
          <reference field="7" count="1" selected="0">
            <x v="2"/>
          </reference>
        </references>
      </pivotArea>
    </format>
    <format dxfId="2898">
      <pivotArea dataOnly="0" labelOnly="1" outline="0" fieldPosition="0">
        <references count="2">
          <reference field="1" count="50">
            <x v="823"/>
            <x v="825"/>
            <x v="826"/>
            <x v="827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9"/>
            <x v="850"/>
            <x v="851"/>
            <x v="852"/>
            <x v="854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4"/>
            <x v="875"/>
            <x v="876"/>
            <x v="877"/>
            <x v="878"/>
            <x v="880"/>
          </reference>
          <reference field="7" count="1" selected="0">
            <x v="2"/>
          </reference>
        </references>
      </pivotArea>
    </format>
    <format dxfId="2897">
      <pivotArea dataOnly="0" labelOnly="1" outline="0" fieldPosition="0">
        <references count="2">
          <reference field="1" count="18">
            <x v="882"/>
            <x v="883"/>
            <x v="884"/>
            <x v="885"/>
            <x v="887"/>
            <x v="888"/>
            <x v="889"/>
            <x v="891"/>
            <x v="892"/>
            <x v="893"/>
            <x v="894"/>
            <x v="895"/>
            <x v="896"/>
            <x v="897"/>
            <x v="898"/>
            <x v="899"/>
            <x v="992"/>
            <x v="993"/>
          </reference>
          <reference field="7" count="1" selected="0">
            <x v="2"/>
          </reference>
        </references>
      </pivotArea>
    </format>
    <format dxfId="2896">
      <pivotArea dataOnly="0" labelOnly="1" outline="0" fieldPosition="0">
        <references count="2">
          <reference field="1" count="50"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4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</reference>
          <reference field="7" count="1" selected="0">
            <x v="3"/>
          </reference>
        </references>
      </pivotArea>
    </format>
    <format dxfId="2895">
      <pivotArea dataOnly="0" labelOnly="1" outline="0" fieldPosition="0">
        <references count="2">
          <reference field="1" count="50">
            <x v="518"/>
            <x v="519"/>
            <x v="520"/>
            <x v="521"/>
            <x v="522"/>
            <x v="523"/>
            <x v="524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</reference>
          <reference field="7" count="1" selected="0">
            <x v="3"/>
          </reference>
        </references>
      </pivotArea>
    </format>
    <format dxfId="2894">
      <pivotArea dataOnly="0" labelOnly="1" outline="0" fieldPosition="0">
        <references count="2">
          <reference field="1" count="46"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959"/>
            <x v="960"/>
            <x v="961"/>
            <x v="963"/>
            <x v="964"/>
            <x v="965"/>
            <x v="966"/>
            <x v="968"/>
            <x v="969"/>
            <x v="970"/>
            <x v="971"/>
            <x v="972"/>
            <x v="973"/>
            <x v="974"/>
            <x v="975"/>
            <x v="977"/>
          </reference>
          <reference field="7" count="1" selected="0">
            <x v="3"/>
          </reference>
        </references>
      </pivotArea>
    </format>
    <format dxfId="2893">
      <pivotArea dataOnly="0" labelOnly="1" outline="0" fieldPosition="0">
        <references count="2">
          <reference field="1" count="49">
            <x v="713"/>
            <x v="714"/>
            <x v="717"/>
            <x v="718"/>
            <x v="720"/>
            <x v="721"/>
            <x v="723"/>
            <x v="724"/>
            <x v="725"/>
            <x v="726"/>
            <x v="727"/>
            <x v="728"/>
            <x v="729"/>
            <x v="730"/>
            <x v="732"/>
            <x v="733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4"/>
            <x v="755"/>
            <x v="756"/>
            <x v="757"/>
            <x v="759"/>
            <x v="761"/>
            <x v="762"/>
            <x v="763"/>
            <x v="764"/>
            <x v="765"/>
            <x v="766"/>
            <x v="767"/>
            <x v="768"/>
            <x v="769"/>
            <x v="770"/>
          </reference>
          <reference field="7" count="1" selected="0">
            <x v="5"/>
          </reference>
        </references>
      </pivotArea>
    </format>
    <format dxfId="2892">
      <pivotArea dataOnly="0" labelOnly="1" outline="0" fieldPosition="0">
        <references count="2">
          <reference field="1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30"/>
            <x v="931"/>
            <x v="933"/>
            <x v="935"/>
            <x v="936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  <x v="950"/>
            <x v="951"/>
            <x v="952"/>
            <x v="953"/>
          </reference>
          <reference field="7" count="1" selected="0">
            <x v="7"/>
          </reference>
        </references>
      </pivotArea>
    </format>
    <format dxfId="2891">
      <pivotArea dataOnly="0" labelOnly="1" outline="0" fieldPosition="0">
        <references count="2">
          <reference field="1" count="5">
            <x v="954"/>
            <x v="955"/>
            <x v="956"/>
            <x v="957"/>
            <x v="994"/>
          </reference>
          <reference field="7" count="1" selected="0">
            <x v="7"/>
          </reference>
        </references>
      </pivotArea>
    </format>
    <format dxfId="289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89">
      <pivotArea dataOnly="0" outline="0" fieldPosition="0">
        <references count="1">
          <reference field="4294967294" count="1">
            <x v="0"/>
          </reference>
        </references>
      </pivotArea>
    </format>
  </formats>
  <pivotTableStyleInfo name="PivotStyleMedium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5" cacheId="0" applyNumberFormats="0" applyBorderFormats="0" applyFontFormats="0" applyPatternFormats="0" applyAlignmentFormats="0" applyWidthHeightFormats="1" dataCaption="Values" updatedVersion="8" minRefreshableVersion="3" rowGrandTotals="0" itemPrintTitles="1" mergeItem="1" createdVersion="8" indent="0" compact="0" compactData="0" multipleFieldFilters="0">
  <location ref="A7:S119" firstHeaderRow="1" firstDataRow="4" firstDataCol="1" rowPageCount="1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615">
        <item x="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m="1" x="1380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1"/>
        <item x="4"/>
        <item h="1" x="0"/>
        <item h="1" x="3"/>
        <item h="1" x="6"/>
        <item h="1" x="5"/>
        <item h="1" x="2"/>
        <item h="1"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09"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5"/>
    </i>
    <i>
      <x v="446"/>
    </i>
    <i>
      <x v="447"/>
    </i>
  </rowItems>
  <colFields count="3">
    <field x="2"/>
    <field x="3"/>
    <field x="-2"/>
  </colFields>
  <colItems count="18">
    <i>
      <x v="225"/>
      <x v="184"/>
      <x/>
    </i>
    <i r="2" i="1">
      <x v="1"/>
    </i>
    <i>
      <x v="254"/>
      <x v="208"/>
      <x/>
    </i>
    <i r="2" i="1">
      <x v="1"/>
    </i>
    <i>
      <x v="255"/>
      <x v="89"/>
      <x/>
    </i>
    <i r="2" i="1">
      <x v="1"/>
    </i>
    <i>
      <x v="256"/>
      <x v="209"/>
      <x/>
    </i>
    <i r="2" i="1">
      <x v="1"/>
    </i>
    <i>
      <x v="257"/>
      <x v="191"/>
      <x/>
    </i>
    <i r="2" i="1">
      <x v="1"/>
    </i>
    <i>
      <x v="258"/>
      <x v="210"/>
      <x/>
    </i>
    <i r="2" i="1">
      <x v="1"/>
    </i>
    <i>
      <x v="259"/>
      <x v="211"/>
      <x/>
    </i>
    <i r="2" i="1">
      <x v="1"/>
    </i>
    <i>
      <x v="260"/>
      <x v="212"/>
      <x/>
    </i>
    <i r="2" i="1">
      <x v="1"/>
    </i>
    <i t="grand">
      <x/>
    </i>
    <i t="grand" i="1">
      <x/>
    </i>
  </colItems>
  <pageFields count="1">
    <pageField fld="7" hier="-1"/>
  </pageFields>
  <dataFields count="2">
    <dataField name=" Gp" fld="4" baseField="1" baseItem="4"/>
    <dataField name=" Cr" fld="6" baseField="1" baseItem="4"/>
  </dataFields>
  <formats count="297">
    <format dxfId="2744">
      <pivotArea field="7" type="button" dataOnly="0" labelOnly="1" outline="0" axis="axisPage" fieldPosition="0"/>
    </format>
    <format dxfId="2743">
      <pivotArea field="1" type="button" dataOnly="0" labelOnly="1" outline="0" axis="axisRow" fieldPosition="0"/>
    </format>
    <format dxfId="2742">
      <pivotArea dataOnly="0" labelOnly="1" grandCol="1" outline="0" fieldPosition="0"/>
    </format>
    <format dxfId="2741">
      <pivotArea type="all" dataOnly="0" outline="0" fieldPosition="0"/>
    </format>
    <format dxfId="2740">
      <pivotArea outline="0" collapsedLevelsAreSubtotals="1" fieldPosition="0"/>
    </format>
    <format dxfId="2739">
      <pivotArea type="origin" dataOnly="0" labelOnly="1" outline="0" fieldPosition="0"/>
    </format>
    <format dxfId="2738">
      <pivotArea field="2" type="button" dataOnly="0" labelOnly="1" outline="0" axis="axisCol" fieldPosition="0"/>
    </format>
    <format dxfId="2737">
      <pivotArea field="3" type="button" dataOnly="0" labelOnly="1" outline="0" axis="axisCol" fieldPosition="1"/>
    </format>
    <format dxfId="2736">
      <pivotArea type="topRight" dataOnly="0" labelOnly="1" outline="0" fieldPosition="0"/>
    </format>
    <format dxfId="2735">
      <pivotArea field="7" type="button" dataOnly="0" labelOnly="1" outline="0" axis="axisPage" fieldPosition="0"/>
    </format>
    <format dxfId="2734">
      <pivotArea field="1" type="button" dataOnly="0" labelOnly="1" outline="0" axis="axisRow" fieldPosition="0"/>
    </format>
    <format dxfId="2733">
      <pivotArea dataOnly="0" labelOnly="1" outline="0" fieldPosition="0">
        <references count="1">
          <reference field="7" count="0"/>
        </references>
      </pivotArea>
    </format>
    <format dxfId="2732">
      <pivotArea dataOnly="0" labelOnly="1" grandRow="1" outline="0" fieldPosition="0"/>
    </format>
    <format dxfId="2731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730">
      <pivotArea dataOnly="0" labelOnly="1" grandCol="1" outline="0" fieldPosition="0"/>
    </format>
    <format dxfId="2729">
      <pivotArea type="all" dataOnly="0" outline="0" fieldPosition="0"/>
    </format>
    <format dxfId="2728">
      <pivotArea outline="0" collapsedLevelsAreSubtotals="1" fieldPosition="0"/>
    </format>
    <format dxfId="2727">
      <pivotArea type="origin" dataOnly="0" labelOnly="1" outline="0" fieldPosition="0"/>
    </format>
    <format dxfId="2726">
      <pivotArea field="2" type="button" dataOnly="0" labelOnly="1" outline="0" axis="axisCol" fieldPosition="0"/>
    </format>
    <format dxfId="2725">
      <pivotArea field="3" type="button" dataOnly="0" labelOnly="1" outline="0" axis="axisCol" fieldPosition="1"/>
    </format>
    <format dxfId="2724">
      <pivotArea type="topRight" dataOnly="0" labelOnly="1" outline="0" fieldPosition="0"/>
    </format>
    <format dxfId="2723">
      <pivotArea field="7" type="button" dataOnly="0" labelOnly="1" outline="0" axis="axisPage" fieldPosition="0"/>
    </format>
    <format dxfId="2722">
      <pivotArea field="1" type="button" dataOnly="0" labelOnly="1" outline="0" axis="axisRow" fieldPosition="0"/>
    </format>
    <format dxfId="2721">
      <pivotArea dataOnly="0" labelOnly="1" outline="0" fieldPosition="0">
        <references count="1">
          <reference field="7" count="0"/>
        </references>
      </pivotArea>
    </format>
    <format dxfId="2720">
      <pivotArea dataOnly="0" labelOnly="1" grandRow="1" outline="0" fieldPosition="0"/>
    </format>
    <format dxfId="2719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718">
      <pivotArea dataOnly="0" labelOnly="1" grandCol="1" outline="0" fieldPosition="0"/>
    </format>
    <format dxfId="2717">
      <pivotArea type="all" dataOnly="0" outline="0" fieldPosition="0"/>
    </format>
    <format dxfId="2716">
      <pivotArea type="origin" dataOnly="0" labelOnly="1" outline="0" fieldPosition="0"/>
    </format>
    <format dxfId="2715">
      <pivotArea field="2" type="button" dataOnly="0" labelOnly="1" outline="0" axis="axisCol" fieldPosition="0"/>
    </format>
    <format dxfId="2714">
      <pivotArea field="3" type="button" dataOnly="0" labelOnly="1" outline="0" axis="axisCol" fieldPosition="1"/>
    </format>
    <format dxfId="2713">
      <pivotArea type="topRight" dataOnly="0" labelOnly="1" outline="0" fieldPosition="0"/>
    </format>
    <format dxfId="2712">
      <pivotArea field="7" type="button" dataOnly="0" labelOnly="1" outline="0" axis="axisPage" fieldPosition="0"/>
    </format>
    <format dxfId="2711">
      <pivotArea field="1" type="button" dataOnly="0" labelOnly="1" outline="0" axis="axisRow" fieldPosition="0"/>
    </format>
    <format dxfId="2710">
      <pivotArea dataOnly="0" labelOnly="1" grandRow="1" outline="0" fieldPosition="0"/>
    </format>
    <format dxfId="2709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708">
      <pivotArea dataOnly="0" labelOnly="1" grandCol="1" outline="0" fieldPosition="0"/>
    </format>
    <format dxfId="2707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706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705">
      <pivotArea dataOnly="0" labelOnly="1" outline="0" fieldPosition="0">
        <references count="1">
          <reference field="1" count="0"/>
        </references>
      </pivotArea>
    </format>
    <format dxfId="2704">
      <pivotArea type="origin" dataOnly="0" labelOnly="1" outline="0" offset="B1:B2" fieldPosition="0"/>
    </format>
    <format dxfId="2703">
      <pivotArea field="2" type="button" dataOnly="0" labelOnly="1" outline="0" axis="axisCol" fieldPosition="0"/>
    </format>
    <format dxfId="2702">
      <pivotArea field="3" type="button" dataOnly="0" labelOnly="1" outline="0" axis="axisCol" fieldPosition="1"/>
    </format>
    <format dxfId="2701">
      <pivotArea type="topRight" dataOnly="0" labelOnly="1" outline="0" fieldPosition="0"/>
    </format>
    <format dxfId="2700">
      <pivotArea field="1" type="button" dataOnly="0" labelOnly="1" outline="0" axis="axisRow" fieldPosition="0"/>
    </format>
    <format dxfId="2699">
      <pivotArea dataOnly="0" labelOnly="1" grandCol="1" outline="0" fieldPosition="0"/>
    </format>
    <format dxfId="2698">
      <pivotArea type="origin" dataOnly="0" labelOnly="1" outline="0" offset="B1:B2" fieldPosition="0"/>
    </format>
    <format dxfId="2697">
      <pivotArea field="2" type="button" dataOnly="0" labelOnly="1" outline="0" axis="axisCol" fieldPosition="0"/>
    </format>
    <format dxfId="2696">
      <pivotArea field="3" type="button" dataOnly="0" labelOnly="1" outline="0" axis="axisCol" fieldPosition="1"/>
    </format>
    <format dxfId="2695">
      <pivotArea type="topRight" dataOnly="0" labelOnly="1" outline="0" fieldPosition="0"/>
    </format>
    <format dxfId="2694">
      <pivotArea field="1" type="button" dataOnly="0" labelOnly="1" outline="0" axis="axisRow" fieldPosition="0"/>
    </format>
    <format dxfId="2693">
      <pivotArea dataOnly="0" labelOnly="1" grandCol="1" outline="0" fieldPosition="0"/>
    </format>
    <format dxfId="2692">
      <pivotArea outline="0" collapsedLevelsAreSubtotals="1" fieldPosition="0"/>
    </format>
    <format dxfId="2691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690">
      <pivotArea field="7" type="button" dataOnly="0" labelOnly="1" outline="0" axis="axisPage" fieldPosition="0"/>
    </format>
    <format dxfId="2689">
      <pivotArea field="1" type="button" dataOnly="0" labelOnly="1" outline="0" axis="axisRow" fieldPosition="0"/>
    </format>
    <format dxfId="2688">
      <pivotArea dataOnly="0" labelOnly="1" grandCol="1" outline="0" fieldPosition="0"/>
    </format>
    <format dxfId="2687">
      <pivotArea field="7" type="button" dataOnly="0" labelOnly="1" outline="0" axis="axisPage" fieldPosition="0"/>
    </format>
    <format dxfId="2686">
      <pivotArea field="1" type="button" dataOnly="0" labelOnly="1" outline="0" axis="axisRow" fieldPosition="0"/>
    </format>
    <format dxfId="2685">
      <pivotArea dataOnly="0" labelOnly="1" grandCol="1" outline="0" fieldPosition="0"/>
    </format>
    <format dxfId="2684">
      <pivotArea type="all" dataOnly="0" outline="0" fieldPosition="0"/>
    </format>
    <format dxfId="2683">
      <pivotArea outline="0" collapsedLevelsAreSubtotals="1" fieldPosition="0"/>
    </format>
    <format dxfId="2682">
      <pivotArea type="origin" dataOnly="0" labelOnly="1" outline="0" fieldPosition="0"/>
    </format>
    <format dxfId="2681">
      <pivotArea field="2" type="button" dataOnly="0" labelOnly="1" outline="0" axis="axisCol" fieldPosition="0"/>
    </format>
    <format dxfId="2680">
      <pivotArea field="3" type="button" dataOnly="0" labelOnly="1" outline="0" axis="axisCol" fieldPosition="1"/>
    </format>
    <format dxfId="2679">
      <pivotArea type="topRight" dataOnly="0" labelOnly="1" outline="0" fieldPosition="0"/>
    </format>
    <format dxfId="2678">
      <pivotArea field="7" type="button" dataOnly="0" labelOnly="1" outline="0" axis="axisPage" fieldPosition="0"/>
    </format>
    <format dxfId="2677">
      <pivotArea field="1" type="button" dataOnly="0" labelOnly="1" outline="0" axis="axisRow" fieldPosition="0"/>
    </format>
    <format dxfId="2676">
      <pivotArea dataOnly="0" labelOnly="1" outline="0" fieldPosition="0">
        <references count="1">
          <reference field="7" count="0"/>
        </references>
      </pivotArea>
    </format>
    <format dxfId="2675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</reference>
          <reference field="7" count="0" selected="0"/>
        </references>
      </pivotArea>
    </format>
    <format dxfId="2674">
      <pivotArea dataOnly="0" labelOnly="1" outline="0" fieldPosition="0">
        <references count="2">
          <reference field="1" count="50">
            <x v="221"/>
            <x v="222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437"/>
          </reference>
          <reference field="7" count="0" selected="0"/>
        </references>
      </pivotArea>
    </format>
    <format dxfId="2673">
      <pivotArea dataOnly="0" labelOnly="1" outline="0" fieldPosition="0">
        <references count="2">
          <reference field="1" count="10"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0" selected="0"/>
        </references>
      </pivotArea>
    </format>
    <format dxfId="2672">
      <pivotArea outline="0" collapsedLevelsAreSubtotals="1" fieldPosition="0"/>
    </format>
    <format dxfId="2671">
      <pivotArea outline="0" collapsedLevelsAreSubtotals="1" fieldPosition="0"/>
    </format>
    <format dxfId="2670">
      <pivotArea field="7" type="button" dataOnly="0" labelOnly="1" outline="0" axis="axisPage" fieldPosition="0"/>
    </format>
    <format dxfId="2669">
      <pivotArea field="1" type="button" dataOnly="0" labelOnly="1" outline="0" axis="axisRow" fieldPosition="0"/>
    </format>
    <format dxfId="2668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667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666">
      <pivotArea field="7" type="button" dataOnly="0" labelOnly="1" outline="0" axis="axisPage" fieldPosition="0"/>
    </format>
    <format dxfId="2665">
      <pivotArea field="1" type="button" dataOnly="0" labelOnly="1" outline="0" axis="axisRow" fieldPosition="0"/>
    </format>
    <format dxfId="2664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663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662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661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660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659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658">
      <pivotArea type="all" dataOnly="0" outline="0" fieldPosition="0"/>
    </format>
    <format dxfId="2657">
      <pivotArea outline="0" collapsedLevelsAreSubtotals="1" fieldPosition="0"/>
    </format>
    <format dxfId="2656">
      <pivotArea type="origin" dataOnly="0" labelOnly="1" outline="0" fieldPosition="0"/>
    </format>
    <format dxfId="2655">
      <pivotArea field="2" type="button" dataOnly="0" labelOnly="1" outline="0" axis="axisCol" fieldPosition="0"/>
    </format>
    <format dxfId="2654">
      <pivotArea field="3" type="button" dataOnly="0" labelOnly="1" outline="0" axis="axisCol" fieldPosition="1"/>
    </format>
    <format dxfId="2653">
      <pivotArea field="-2" type="button" dataOnly="0" labelOnly="1" outline="0" axis="axisCol" fieldPosition="2"/>
    </format>
    <format dxfId="2652">
      <pivotArea type="topRight" dataOnly="0" labelOnly="1" outline="0" fieldPosition="0"/>
    </format>
    <format dxfId="2651">
      <pivotArea field="7" type="button" dataOnly="0" labelOnly="1" outline="0" axis="axisPage" fieldPosition="0"/>
    </format>
    <format dxfId="2650">
      <pivotArea field="1" type="button" dataOnly="0" labelOnly="1" outline="0" axis="axisRow" fieldPosition="0"/>
    </format>
    <format dxfId="2649">
      <pivotArea dataOnly="0" labelOnly="1" outline="0" fieldPosition="0">
        <references count="1">
          <reference field="7" count="0"/>
        </references>
      </pivotArea>
    </format>
    <format dxfId="2648">
      <pivotArea dataOnly="0" labelOnly="1" outline="0" fieldPosition="0">
        <references count="2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0" selected="0"/>
        </references>
      </pivotArea>
    </format>
    <format dxfId="2647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646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645">
      <pivotArea dataOnly="0" labelOnly="1" outline="0" fieldPosition="0">
        <references count="1">
          <reference field="7" count="0"/>
        </references>
      </pivotArea>
    </format>
    <format dxfId="2644">
      <pivotArea field="1" type="button" dataOnly="0" labelOnly="1" outline="0" axis="axisRow" fieldPosition="0"/>
    </format>
    <format dxfId="2643">
      <pivotArea dataOnly="0" labelOnly="1" outline="0" fieldPosition="0">
        <references count="1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</references>
      </pivotArea>
    </format>
    <format dxfId="2642">
      <pivotArea field="2" outline="0" axis="axisCol" fieldPosition="0">
        <references count="1">
          <reference field="4294967294" count="2" selected="0">
            <x v="0"/>
            <x v="1"/>
          </reference>
        </references>
      </pivotArea>
    </format>
    <format dxfId="2641">
      <pivotArea type="origin" dataOnly="0" labelOnly="1" outline="0" offset="A3" fieldPosition="0"/>
    </format>
    <format dxfId="2640">
      <pivotArea type="origin" dataOnly="0" labelOnly="1" outline="0" offset="A3" fieldPosition="0"/>
    </format>
    <format dxfId="2639">
      <pivotArea field="1" type="button" dataOnly="0" labelOnly="1" outline="0" axis="axisRow" fieldPosition="0"/>
    </format>
    <format dxfId="2638">
      <pivotArea type="origin" dataOnly="0" labelOnly="1" outline="0" offset="A3" fieldPosition="0"/>
    </format>
    <format dxfId="2637">
      <pivotArea field="1" type="button" dataOnly="0" labelOnly="1" outline="0" axis="axisRow" fieldPosition="0"/>
    </format>
    <format dxfId="2636">
      <pivotArea type="all" dataOnly="0" outline="0" fieldPosition="0"/>
    </format>
    <format dxfId="2635">
      <pivotArea outline="0" collapsedLevelsAreSubtotals="1" fieldPosition="0"/>
    </format>
    <format dxfId="2634">
      <pivotArea type="origin" dataOnly="0" labelOnly="1" outline="0" fieldPosition="0"/>
    </format>
    <format dxfId="2633">
      <pivotArea field="2" type="button" dataOnly="0" labelOnly="1" outline="0" axis="axisCol" fieldPosition="0"/>
    </format>
    <format dxfId="2632">
      <pivotArea field="3" type="button" dataOnly="0" labelOnly="1" outline="0" axis="axisCol" fieldPosition="1"/>
    </format>
    <format dxfId="2631">
      <pivotArea field="-2" type="button" dataOnly="0" labelOnly="1" outline="0" axis="axisCol" fieldPosition="2"/>
    </format>
    <format dxfId="2630">
      <pivotArea type="topRight" dataOnly="0" labelOnly="1" outline="0" fieldPosition="0"/>
    </format>
    <format dxfId="2629">
      <pivotArea field="1" type="button" dataOnly="0" labelOnly="1" outline="0" axis="axisRow" fieldPosition="0"/>
    </format>
    <format dxfId="2628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</reference>
        </references>
      </pivotArea>
    </format>
    <format dxfId="2627">
      <pivotArea dataOnly="0" labelOnly="1" outline="0" fieldPosition="0">
        <references count="1">
          <reference field="1" count="47"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2626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625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624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623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622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621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620">
      <pivotArea outline="0" collapsedLevelsAreSubtotals="1" fieldPosition="0"/>
    </format>
    <format dxfId="2619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6"/>
            <x v="1117"/>
            <x v="1119"/>
            <x v="1120"/>
            <x v="1121"/>
            <x v="1122"/>
            <x v="1123"/>
            <x v="1124"/>
            <x v="1125"/>
          </reference>
        </references>
      </pivotArea>
    </format>
    <format dxfId="2618">
      <pivotArea dataOnly="0" labelOnly="1" outline="0" fieldPosition="0">
        <references count="1">
          <reference field="1" count="45"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2617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2616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2615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2614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2613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2612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2611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2610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2609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2608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26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26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260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260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260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260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260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260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25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25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2597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2596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2595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2594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2593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2592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2591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2590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2589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2588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258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258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258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25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25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25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25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25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25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25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2577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2576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2575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2574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2573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2572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2571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2570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2569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2568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25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25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25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25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25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256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25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25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25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25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2557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2556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2555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2554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2553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2552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2551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2550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2549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2548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254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254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25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25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254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25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25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25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25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25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2537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536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535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534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533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532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531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530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529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528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527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526">
      <pivotArea dataOnly="0" labelOnly="1" outline="0" fieldPosition="0">
        <references count="1"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2525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524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523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522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521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520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519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518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517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516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515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51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25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25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25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25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25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25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25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25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250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250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2503">
      <pivotArea type="origin" dataOnly="0" labelOnly="1" outline="0" offset="A3" fieldPosition="0"/>
    </format>
    <format dxfId="2502">
      <pivotArea field="1" type="button" dataOnly="0" labelOnly="1" outline="0" axis="axisRow" fieldPosition="0"/>
    </format>
    <format dxfId="2501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500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499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498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497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496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495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494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493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492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491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4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248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248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248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248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248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24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24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24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24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24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2479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478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2477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2476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2475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2474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2473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2472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24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4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246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246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24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24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24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24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2463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462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2461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2460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2459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2458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2457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2456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245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45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245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245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245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245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244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244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</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F1562-5F58-4022-BD10-3A42E2F071D9}" name="PivotTable5" cacheId="0" applyNumberFormats="0" applyBorderFormats="0" applyFontFormats="0" applyPatternFormats="0" applyAlignmentFormats="0" applyWidthHeightFormats="1" dataCaption="Values" updatedVersion="8" minRefreshableVersion="3" rowGrandTotals="0" itemPrintTitles="1" mergeItem="1" createdVersion="8" indent="0" compact="0" compactData="0" multipleFieldFilters="0">
  <location ref="A7:S62" firstHeaderRow="1" firstDataRow="4" firstDataCol="1" rowPageCount="1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615">
        <item x="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m="1" x="1380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1"/>
        <item h="1" x="4"/>
        <item x="0"/>
        <item h="1" x="3"/>
        <item h="1" x="6"/>
        <item h="1" x="5"/>
        <item h="1" x="2"/>
        <item h="1"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2">
    <i>
      <x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6"/>
    </i>
    <i>
      <x v="357"/>
    </i>
    <i>
      <x v="358"/>
    </i>
    <i>
      <x v="359"/>
    </i>
    <i>
      <x v="361"/>
    </i>
    <i>
      <x v="362"/>
    </i>
    <i>
      <x v="363"/>
    </i>
    <i>
      <x v="364"/>
    </i>
    <i>
      <x v="365"/>
    </i>
    <i>
      <x v="367"/>
    </i>
    <i>
      <x v="368"/>
    </i>
    <i>
      <x v="369"/>
    </i>
    <i>
      <x v="371"/>
    </i>
    <i>
      <x v="372"/>
    </i>
    <i>
      <x v="373"/>
    </i>
    <i>
      <x v="374"/>
    </i>
  </rowItems>
  <colFields count="3">
    <field x="2"/>
    <field x="3"/>
    <field x="-2"/>
  </colFields>
  <colItems count="18">
    <i>
      <x v="225"/>
      <x v="184"/>
      <x/>
    </i>
    <i r="2" i="1">
      <x v="1"/>
    </i>
    <i>
      <x v="226"/>
      <x v="185"/>
      <x/>
    </i>
    <i r="2" i="1">
      <x v="1"/>
    </i>
    <i>
      <x v="227"/>
      <x v="186"/>
      <x/>
    </i>
    <i r="2" i="1">
      <x v="1"/>
    </i>
    <i>
      <x v="228"/>
      <x v="187"/>
      <x/>
    </i>
    <i r="2" i="1">
      <x v="1"/>
    </i>
    <i>
      <x v="229"/>
      <x v="188"/>
      <x/>
    </i>
    <i r="2" i="1">
      <x v="1"/>
    </i>
    <i>
      <x v="230"/>
      <x v="189"/>
      <x/>
    </i>
    <i r="2" i="1">
      <x v="1"/>
    </i>
    <i>
      <x v="231"/>
      <x v="190"/>
      <x/>
    </i>
    <i r="2" i="1">
      <x v="1"/>
    </i>
    <i>
      <x v="232"/>
      <x v="191"/>
      <x/>
    </i>
    <i r="2" i="1">
      <x v="1"/>
    </i>
    <i t="grand">
      <x/>
    </i>
    <i t="grand" i="1">
      <x/>
    </i>
  </colItems>
  <pageFields count="1">
    <pageField fld="7" hier="-1"/>
  </pageFields>
  <dataFields count="2">
    <dataField name=" Gp" fld="4" baseField="1" baseItem="4"/>
    <dataField name=" Cr" fld="6" baseField="1" baseItem="4"/>
  </dataFields>
  <formats count="329">
    <format dxfId="2447">
      <pivotArea field="7" type="button" dataOnly="0" labelOnly="1" outline="0" axis="axisPage" fieldPosition="0"/>
    </format>
    <format dxfId="2446">
      <pivotArea field="1" type="button" dataOnly="0" labelOnly="1" outline="0" axis="axisRow" fieldPosition="0"/>
    </format>
    <format dxfId="2445">
      <pivotArea dataOnly="0" labelOnly="1" grandCol="1" outline="0" fieldPosition="0"/>
    </format>
    <format dxfId="2444">
      <pivotArea type="all" dataOnly="0" outline="0" fieldPosition="0"/>
    </format>
    <format dxfId="2443">
      <pivotArea outline="0" collapsedLevelsAreSubtotals="1" fieldPosition="0"/>
    </format>
    <format dxfId="2442">
      <pivotArea type="origin" dataOnly="0" labelOnly="1" outline="0" fieldPosition="0"/>
    </format>
    <format dxfId="2441">
      <pivotArea field="2" type="button" dataOnly="0" labelOnly="1" outline="0" axis="axisCol" fieldPosition="0"/>
    </format>
    <format dxfId="2440">
      <pivotArea field="3" type="button" dataOnly="0" labelOnly="1" outline="0" axis="axisCol" fieldPosition="1"/>
    </format>
    <format dxfId="2439">
      <pivotArea type="topRight" dataOnly="0" labelOnly="1" outline="0" fieldPosition="0"/>
    </format>
    <format dxfId="2438">
      <pivotArea field="7" type="button" dataOnly="0" labelOnly="1" outline="0" axis="axisPage" fieldPosition="0"/>
    </format>
    <format dxfId="2437">
      <pivotArea field="1" type="button" dataOnly="0" labelOnly="1" outline="0" axis="axisRow" fieldPosition="0"/>
    </format>
    <format dxfId="2436">
      <pivotArea dataOnly="0" labelOnly="1" outline="0" fieldPosition="0">
        <references count="1">
          <reference field="7" count="0"/>
        </references>
      </pivotArea>
    </format>
    <format dxfId="2435">
      <pivotArea dataOnly="0" labelOnly="1" grandRow="1" outline="0" fieldPosition="0"/>
    </format>
    <format dxfId="2434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433">
      <pivotArea dataOnly="0" labelOnly="1" grandCol="1" outline="0" fieldPosition="0"/>
    </format>
    <format dxfId="2432">
      <pivotArea type="all" dataOnly="0" outline="0" fieldPosition="0"/>
    </format>
    <format dxfId="2431">
      <pivotArea outline="0" collapsedLevelsAreSubtotals="1" fieldPosition="0"/>
    </format>
    <format dxfId="2430">
      <pivotArea type="origin" dataOnly="0" labelOnly="1" outline="0" fieldPosition="0"/>
    </format>
    <format dxfId="2429">
      <pivotArea field="2" type="button" dataOnly="0" labelOnly="1" outline="0" axis="axisCol" fieldPosition="0"/>
    </format>
    <format dxfId="2428">
      <pivotArea field="3" type="button" dataOnly="0" labelOnly="1" outline="0" axis="axisCol" fieldPosition="1"/>
    </format>
    <format dxfId="2427">
      <pivotArea type="topRight" dataOnly="0" labelOnly="1" outline="0" fieldPosition="0"/>
    </format>
    <format dxfId="2426">
      <pivotArea field="7" type="button" dataOnly="0" labelOnly="1" outline="0" axis="axisPage" fieldPosition="0"/>
    </format>
    <format dxfId="2425">
      <pivotArea field="1" type="button" dataOnly="0" labelOnly="1" outline="0" axis="axisRow" fieldPosition="0"/>
    </format>
    <format dxfId="2424">
      <pivotArea dataOnly="0" labelOnly="1" outline="0" fieldPosition="0">
        <references count="1">
          <reference field="7" count="0"/>
        </references>
      </pivotArea>
    </format>
    <format dxfId="2423">
      <pivotArea dataOnly="0" labelOnly="1" grandRow="1" outline="0" fieldPosition="0"/>
    </format>
    <format dxfId="2422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421">
      <pivotArea dataOnly="0" labelOnly="1" grandCol="1" outline="0" fieldPosition="0"/>
    </format>
    <format dxfId="2420">
      <pivotArea type="all" dataOnly="0" outline="0" fieldPosition="0"/>
    </format>
    <format dxfId="2419">
      <pivotArea type="origin" dataOnly="0" labelOnly="1" outline="0" fieldPosition="0"/>
    </format>
    <format dxfId="2418">
      <pivotArea field="2" type="button" dataOnly="0" labelOnly="1" outline="0" axis="axisCol" fieldPosition="0"/>
    </format>
    <format dxfId="2417">
      <pivotArea field="3" type="button" dataOnly="0" labelOnly="1" outline="0" axis="axisCol" fieldPosition="1"/>
    </format>
    <format dxfId="2416">
      <pivotArea type="topRight" dataOnly="0" labelOnly="1" outline="0" fieldPosition="0"/>
    </format>
    <format dxfId="2415">
      <pivotArea field="7" type="button" dataOnly="0" labelOnly="1" outline="0" axis="axisPage" fieldPosition="0"/>
    </format>
    <format dxfId="2414">
      <pivotArea field="1" type="button" dataOnly="0" labelOnly="1" outline="0" axis="axisRow" fieldPosition="0"/>
    </format>
    <format dxfId="2413">
      <pivotArea dataOnly="0" labelOnly="1" grandRow="1" outline="0" fieldPosition="0"/>
    </format>
    <format dxfId="2412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411">
      <pivotArea dataOnly="0" labelOnly="1" grandCol="1" outline="0" fieldPosition="0"/>
    </format>
    <format dxfId="2410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409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408">
      <pivotArea dataOnly="0" labelOnly="1" outline="0" fieldPosition="0">
        <references count="1">
          <reference field="1" count="0"/>
        </references>
      </pivotArea>
    </format>
    <format dxfId="2407">
      <pivotArea type="origin" dataOnly="0" labelOnly="1" outline="0" offset="B1:B2" fieldPosition="0"/>
    </format>
    <format dxfId="2406">
      <pivotArea field="2" type="button" dataOnly="0" labelOnly="1" outline="0" axis="axisCol" fieldPosition="0"/>
    </format>
    <format dxfId="2405">
      <pivotArea field="3" type="button" dataOnly="0" labelOnly="1" outline="0" axis="axisCol" fieldPosition="1"/>
    </format>
    <format dxfId="2404">
      <pivotArea type="topRight" dataOnly="0" labelOnly="1" outline="0" fieldPosition="0"/>
    </format>
    <format dxfId="2403">
      <pivotArea field="1" type="button" dataOnly="0" labelOnly="1" outline="0" axis="axisRow" fieldPosition="0"/>
    </format>
    <format dxfId="2402">
      <pivotArea dataOnly="0" labelOnly="1" grandCol="1" outline="0" fieldPosition="0"/>
    </format>
    <format dxfId="2401">
      <pivotArea type="origin" dataOnly="0" labelOnly="1" outline="0" offset="B1:B2" fieldPosition="0"/>
    </format>
    <format dxfId="2400">
      <pivotArea field="2" type="button" dataOnly="0" labelOnly="1" outline="0" axis="axisCol" fieldPosition="0"/>
    </format>
    <format dxfId="2399">
      <pivotArea field="3" type="button" dataOnly="0" labelOnly="1" outline="0" axis="axisCol" fieldPosition="1"/>
    </format>
    <format dxfId="2398">
      <pivotArea type="topRight" dataOnly="0" labelOnly="1" outline="0" fieldPosition="0"/>
    </format>
    <format dxfId="2397">
      <pivotArea field="1" type="button" dataOnly="0" labelOnly="1" outline="0" axis="axisRow" fieldPosition="0"/>
    </format>
    <format dxfId="2396">
      <pivotArea dataOnly="0" labelOnly="1" grandCol="1" outline="0" fieldPosition="0"/>
    </format>
    <format dxfId="2395">
      <pivotArea outline="0" collapsedLevelsAreSubtotals="1" fieldPosition="0"/>
    </format>
    <format dxfId="2394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393">
      <pivotArea field="7" type="button" dataOnly="0" labelOnly="1" outline="0" axis="axisPage" fieldPosition="0"/>
    </format>
    <format dxfId="2392">
      <pivotArea field="1" type="button" dataOnly="0" labelOnly="1" outline="0" axis="axisRow" fieldPosition="0"/>
    </format>
    <format dxfId="2391">
      <pivotArea dataOnly="0" labelOnly="1" grandCol="1" outline="0" fieldPosition="0"/>
    </format>
    <format dxfId="2390">
      <pivotArea field="7" type="button" dataOnly="0" labelOnly="1" outline="0" axis="axisPage" fieldPosition="0"/>
    </format>
    <format dxfId="2389">
      <pivotArea field="1" type="button" dataOnly="0" labelOnly="1" outline="0" axis="axisRow" fieldPosition="0"/>
    </format>
    <format dxfId="2388">
      <pivotArea dataOnly="0" labelOnly="1" grandCol="1" outline="0" fieldPosition="0"/>
    </format>
    <format dxfId="2387">
      <pivotArea type="all" dataOnly="0" outline="0" fieldPosition="0"/>
    </format>
    <format dxfId="2386">
      <pivotArea outline="0" collapsedLevelsAreSubtotals="1" fieldPosition="0"/>
    </format>
    <format dxfId="2385">
      <pivotArea type="origin" dataOnly="0" labelOnly="1" outline="0" fieldPosition="0"/>
    </format>
    <format dxfId="2384">
      <pivotArea field="2" type="button" dataOnly="0" labelOnly="1" outline="0" axis="axisCol" fieldPosition="0"/>
    </format>
    <format dxfId="2383">
      <pivotArea field="3" type="button" dataOnly="0" labelOnly="1" outline="0" axis="axisCol" fieldPosition="1"/>
    </format>
    <format dxfId="2382">
      <pivotArea type="topRight" dataOnly="0" labelOnly="1" outline="0" fieldPosition="0"/>
    </format>
    <format dxfId="2381">
      <pivotArea field="7" type="button" dataOnly="0" labelOnly="1" outline="0" axis="axisPage" fieldPosition="0"/>
    </format>
    <format dxfId="2380">
      <pivotArea field="1" type="button" dataOnly="0" labelOnly="1" outline="0" axis="axisRow" fieldPosition="0"/>
    </format>
    <format dxfId="2379">
      <pivotArea dataOnly="0" labelOnly="1" outline="0" fieldPosition="0">
        <references count="1">
          <reference field="7" count="0"/>
        </references>
      </pivotArea>
    </format>
    <format dxfId="2378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</reference>
          <reference field="7" count="0" selected="0"/>
        </references>
      </pivotArea>
    </format>
    <format dxfId="2377">
      <pivotArea dataOnly="0" labelOnly="1" outline="0" fieldPosition="0">
        <references count="2">
          <reference field="1" count="50">
            <x v="221"/>
            <x v="222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437"/>
          </reference>
          <reference field="7" count="0" selected="0"/>
        </references>
      </pivotArea>
    </format>
    <format dxfId="2376">
      <pivotArea dataOnly="0" labelOnly="1" outline="0" fieldPosition="0">
        <references count="2">
          <reference field="1" count="10"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0" selected="0"/>
        </references>
      </pivotArea>
    </format>
    <format dxfId="2375">
      <pivotArea outline="0" collapsedLevelsAreSubtotals="1" fieldPosition="0"/>
    </format>
    <format dxfId="2374">
      <pivotArea outline="0" collapsedLevelsAreSubtotals="1" fieldPosition="0"/>
    </format>
    <format dxfId="2373">
      <pivotArea field="7" type="button" dataOnly="0" labelOnly="1" outline="0" axis="axisPage" fieldPosition="0"/>
    </format>
    <format dxfId="2372">
      <pivotArea field="1" type="button" dataOnly="0" labelOnly="1" outline="0" axis="axisRow" fieldPosition="0"/>
    </format>
    <format dxfId="2371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370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369">
      <pivotArea field="7" type="button" dataOnly="0" labelOnly="1" outline="0" axis="axisPage" fieldPosition="0"/>
    </format>
    <format dxfId="2368">
      <pivotArea field="1" type="button" dataOnly="0" labelOnly="1" outline="0" axis="axisRow" fieldPosition="0"/>
    </format>
    <format dxfId="2367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366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365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364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363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362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361">
      <pivotArea type="all" dataOnly="0" outline="0" fieldPosition="0"/>
    </format>
    <format dxfId="2360">
      <pivotArea outline="0" collapsedLevelsAreSubtotals="1" fieldPosition="0"/>
    </format>
    <format dxfId="2359">
      <pivotArea type="origin" dataOnly="0" labelOnly="1" outline="0" fieldPosition="0"/>
    </format>
    <format dxfId="2358">
      <pivotArea field="2" type="button" dataOnly="0" labelOnly="1" outline="0" axis="axisCol" fieldPosition="0"/>
    </format>
    <format dxfId="2357">
      <pivotArea field="3" type="button" dataOnly="0" labelOnly="1" outline="0" axis="axisCol" fieldPosition="1"/>
    </format>
    <format dxfId="2356">
      <pivotArea field="-2" type="button" dataOnly="0" labelOnly="1" outline="0" axis="axisCol" fieldPosition="2"/>
    </format>
    <format dxfId="2355">
      <pivotArea type="topRight" dataOnly="0" labelOnly="1" outline="0" fieldPosition="0"/>
    </format>
    <format dxfId="2354">
      <pivotArea field="7" type="button" dataOnly="0" labelOnly="1" outline="0" axis="axisPage" fieldPosition="0"/>
    </format>
    <format dxfId="2353">
      <pivotArea field="1" type="button" dataOnly="0" labelOnly="1" outline="0" axis="axisRow" fieldPosition="0"/>
    </format>
    <format dxfId="2352">
      <pivotArea dataOnly="0" labelOnly="1" outline="0" fieldPosition="0">
        <references count="1">
          <reference field="7" count="0"/>
        </references>
      </pivotArea>
    </format>
    <format dxfId="2351">
      <pivotArea dataOnly="0" labelOnly="1" outline="0" fieldPosition="0">
        <references count="2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0" selected="0"/>
        </references>
      </pivotArea>
    </format>
    <format dxfId="2350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349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348">
      <pivotArea dataOnly="0" labelOnly="1" outline="0" fieldPosition="0">
        <references count="1">
          <reference field="7" count="0"/>
        </references>
      </pivotArea>
    </format>
    <format dxfId="2347">
      <pivotArea field="1" type="button" dataOnly="0" labelOnly="1" outline="0" axis="axisRow" fieldPosition="0"/>
    </format>
    <format dxfId="2346">
      <pivotArea dataOnly="0" labelOnly="1" outline="0" fieldPosition="0">
        <references count="1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</references>
      </pivotArea>
    </format>
    <format dxfId="2345">
      <pivotArea field="2" outline="0" axis="axisCol" fieldPosition="0">
        <references count="1">
          <reference field="4294967294" count="2" selected="0">
            <x v="0"/>
            <x v="1"/>
          </reference>
        </references>
      </pivotArea>
    </format>
    <format dxfId="2344">
      <pivotArea type="origin" dataOnly="0" labelOnly="1" outline="0" offset="A3" fieldPosition="0"/>
    </format>
    <format dxfId="2343">
      <pivotArea type="origin" dataOnly="0" labelOnly="1" outline="0" offset="A3" fieldPosition="0"/>
    </format>
    <format dxfId="2342">
      <pivotArea field="1" type="button" dataOnly="0" labelOnly="1" outline="0" axis="axisRow" fieldPosition="0"/>
    </format>
    <format dxfId="2341">
      <pivotArea type="origin" dataOnly="0" labelOnly="1" outline="0" offset="A3" fieldPosition="0"/>
    </format>
    <format dxfId="2340">
      <pivotArea field="1" type="button" dataOnly="0" labelOnly="1" outline="0" axis="axisRow" fieldPosition="0"/>
    </format>
    <format dxfId="2339">
      <pivotArea type="all" dataOnly="0" outline="0" fieldPosition="0"/>
    </format>
    <format dxfId="2338">
      <pivotArea outline="0" collapsedLevelsAreSubtotals="1" fieldPosition="0"/>
    </format>
    <format dxfId="2337">
      <pivotArea type="origin" dataOnly="0" labelOnly="1" outline="0" fieldPosition="0"/>
    </format>
    <format dxfId="2336">
      <pivotArea field="2" type="button" dataOnly="0" labelOnly="1" outline="0" axis="axisCol" fieldPosition="0"/>
    </format>
    <format dxfId="2335">
      <pivotArea field="3" type="button" dataOnly="0" labelOnly="1" outline="0" axis="axisCol" fieldPosition="1"/>
    </format>
    <format dxfId="2334">
      <pivotArea field="-2" type="button" dataOnly="0" labelOnly="1" outline="0" axis="axisCol" fieldPosition="2"/>
    </format>
    <format dxfId="2333">
      <pivotArea type="topRight" dataOnly="0" labelOnly="1" outline="0" fieldPosition="0"/>
    </format>
    <format dxfId="2332">
      <pivotArea field="1" type="button" dataOnly="0" labelOnly="1" outline="0" axis="axisRow" fieldPosition="0"/>
    </format>
    <format dxfId="2331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</reference>
        </references>
      </pivotArea>
    </format>
    <format dxfId="2330">
      <pivotArea dataOnly="0" labelOnly="1" outline="0" fieldPosition="0">
        <references count="1">
          <reference field="1" count="47"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2329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328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327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326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325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324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323">
      <pivotArea outline="0" collapsedLevelsAreSubtotals="1" fieldPosition="0"/>
    </format>
    <format dxfId="2322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6"/>
            <x v="1117"/>
            <x v="1119"/>
            <x v="1120"/>
            <x v="1121"/>
            <x v="1122"/>
            <x v="1123"/>
            <x v="1124"/>
            <x v="1125"/>
          </reference>
        </references>
      </pivotArea>
    </format>
    <format dxfId="2321">
      <pivotArea dataOnly="0" labelOnly="1" outline="0" fieldPosition="0">
        <references count="1">
          <reference field="1" count="45"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2320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2319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2318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2317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2316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2315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2314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2313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2312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2311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23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23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23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23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23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230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230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230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230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230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2300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2299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2298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2297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2296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2295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2294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2293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2292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2291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22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228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228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228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228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228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22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22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22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22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2280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2279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2278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2277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2276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2275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2274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2273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2272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2271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22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226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226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22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22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22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22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22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226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22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2260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2259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2258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2257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2256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2255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2254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2253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2252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2251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225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224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224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224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224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22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22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224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22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22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2240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239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238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237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236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235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234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233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232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231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230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229">
      <pivotArea dataOnly="0" labelOnly="1" outline="0" fieldPosition="0">
        <references count="1"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2228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227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226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225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224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223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222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221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220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219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218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21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22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221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221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22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22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22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22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22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22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22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2206">
      <pivotArea type="origin" dataOnly="0" labelOnly="1" outline="0" offset="A3" fieldPosition="0"/>
    </format>
    <format dxfId="2205">
      <pivotArea field="1" type="button" dataOnly="0" labelOnly="1" outline="0" axis="axisRow" fieldPosition="0"/>
    </format>
    <format dxfId="2204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203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202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201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200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199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198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197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196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195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194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1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21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219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21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218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218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218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218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218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21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21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2182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181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2180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2179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2178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2177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2176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2175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21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1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21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21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21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216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216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21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2166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165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2164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2163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2162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2161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2160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2159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21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1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215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215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215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215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215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215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2150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149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2148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2147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2146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2145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2144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2143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21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1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21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21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21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213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213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213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2134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133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2132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2131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2130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2129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2128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2127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21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1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21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21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21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21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212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21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</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AE1D2-CDB0-4447-81AE-16CD82A5B48C}" name="PivotTable5" cacheId="0" applyNumberFormats="0" applyBorderFormats="0" applyFontFormats="0" applyPatternFormats="0" applyAlignmentFormats="0" applyWidthHeightFormats="1" dataCaption="Values" updatedVersion="8" minRefreshableVersion="3" rowGrandTotals="0" itemPrintTitles="1" mergeItem="1" createdVersion="8" indent="0" compact="0" compactData="0" multipleFieldFilters="0">
  <location ref="A7:S56" firstHeaderRow="1" firstDataRow="4" firstDataCol="1" rowPageCount="1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615">
        <item x="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m="1" x="1380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1"/>
        <item h="1" x="4"/>
        <item h="1" x="0"/>
        <item h="1" x="3"/>
        <item h="1" x="6"/>
        <item x="5"/>
        <item h="1" x="2"/>
        <item h="1"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6">
    <i>
      <x v="272"/>
    </i>
    <i>
      <x v="273"/>
    </i>
    <i>
      <x v="274"/>
    </i>
    <i>
      <x v="275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</rowItems>
  <colFields count="3">
    <field x="2"/>
    <field x="3"/>
    <field x="-2"/>
  </colFields>
  <colItems count="18">
    <i>
      <x v="225"/>
      <x v="184"/>
      <x/>
    </i>
    <i r="2" i="1">
      <x v="1"/>
    </i>
    <i>
      <x v="226"/>
      <x v="185"/>
      <x/>
    </i>
    <i r="2" i="1">
      <x v="1"/>
    </i>
    <i>
      <x v="227"/>
      <x v="186"/>
      <x/>
    </i>
    <i r="2" i="1">
      <x v="1"/>
    </i>
    <i>
      <x v="259"/>
      <x v="211"/>
      <x/>
    </i>
    <i r="2" i="1">
      <x v="1"/>
    </i>
    <i>
      <x v="261"/>
      <x v="187"/>
      <x/>
    </i>
    <i r="2" i="1">
      <x v="1"/>
    </i>
    <i>
      <x v="262"/>
      <x v="188"/>
      <x/>
    </i>
    <i r="2" i="1">
      <x v="1"/>
    </i>
    <i>
      <x v="263"/>
      <x v="209"/>
      <x/>
    </i>
    <i r="2" i="1">
      <x v="1"/>
    </i>
    <i>
      <x v="264"/>
      <x v="191"/>
      <x/>
    </i>
    <i r="2" i="1">
      <x v="1"/>
    </i>
    <i t="grand">
      <x/>
    </i>
    <i t="grand" i="1">
      <x/>
    </i>
  </colItems>
  <pageFields count="1">
    <pageField fld="7" hier="-1"/>
  </pageFields>
  <dataFields count="2">
    <dataField name=" Gp" fld="4" baseField="1" baseItem="4"/>
    <dataField name=" Cr" fld="6" baseField="1" baseItem="4"/>
  </dataFields>
  <formats count="356">
    <format dxfId="2118">
      <pivotArea field="7" type="button" dataOnly="0" labelOnly="1" outline="0" axis="axisPage" fieldPosition="0"/>
    </format>
    <format dxfId="2117">
      <pivotArea field="1" type="button" dataOnly="0" labelOnly="1" outline="0" axis="axisRow" fieldPosition="0"/>
    </format>
    <format dxfId="2116">
      <pivotArea dataOnly="0" labelOnly="1" grandCol="1" outline="0" fieldPosition="0"/>
    </format>
    <format dxfId="2115">
      <pivotArea type="all" dataOnly="0" outline="0" fieldPosition="0"/>
    </format>
    <format dxfId="2114">
      <pivotArea outline="0" collapsedLevelsAreSubtotals="1" fieldPosition="0"/>
    </format>
    <format dxfId="2113">
      <pivotArea type="origin" dataOnly="0" labelOnly="1" outline="0" fieldPosition="0"/>
    </format>
    <format dxfId="2112">
      <pivotArea field="2" type="button" dataOnly="0" labelOnly="1" outline="0" axis="axisCol" fieldPosition="0"/>
    </format>
    <format dxfId="2111">
      <pivotArea field="3" type="button" dataOnly="0" labelOnly="1" outline="0" axis="axisCol" fieldPosition="1"/>
    </format>
    <format dxfId="2110">
      <pivotArea type="topRight" dataOnly="0" labelOnly="1" outline="0" fieldPosition="0"/>
    </format>
    <format dxfId="2109">
      <pivotArea field="7" type="button" dataOnly="0" labelOnly="1" outline="0" axis="axisPage" fieldPosition="0"/>
    </format>
    <format dxfId="2108">
      <pivotArea field="1" type="button" dataOnly="0" labelOnly="1" outline="0" axis="axisRow" fieldPosition="0"/>
    </format>
    <format dxfId="2107">
      <pivotArea dataOnly="0" labelOnly="1" outline="0" fieldPosition="0">
        <references count="1">
          <reference field="7" count="0"/>
        </references>
      </pivotArea>
    </format>
    <format dxfId="2106">
      <pivotArea dataOnly="0" labelOnly="1" grandRow="1" outline="0" fieldPosition="0"/>
    </format>
    <format dxfId="2105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104">
      <pivotArea dataOnly="0" labelOnly="1" grandCol="1" outline="0" fieldPosition="0"/>
    </format>
    <format dxfId="2103">
      <pivotArea type="all" dataOnly="0" outline="0" fieldPosition="0"/>
    </format>
    <format dxfId="2102">
      <pivotArea outline="0" collapsedLevelsAreSubtotals="1" fieldPosition="0"/>
    </format>
    <format dxfId="2101">
      <pivotArea type="origin" dataOnly="0" labelOnly="1" outline="0" fieldPosition="0"/>
    </format>
    <format dxfId="2100">
      <pivotArea field="2" type="button" dataOnly="0" labelOnly="1" outline="0" axis="axisCol" fieldPosition="0"/>
    </format>
    <format dxfId="2099">
      <pivotArea field="3" type="button" dataOnly="0" labelOnly="1" outline="0" axis="axisCol" fieldPosition="1"/>
    </format>
    <format dxfId="2098">
      <pivotArea type="topRight" dataOnly="0" labelOnly="1" outline="0" fieldPosition="0"/>
    </format>
    <format dxfId="2097">
      <pivotArea field="7" type="button" dataOnly="0" labelOnly="1" outline="0" axis="axisPage" fieldPosition="0"/>
    </format>
    <format dxfId="2096">
      <pivotArea field="1" type="button" dataOnly="0" labelOnly="1" outline="0" axis="axisRow" fieldPosition="0"/>
    </format>
    <format dxfId="2095">
      <pivotArea dataOnly="0" labelOnly="1" outline="0" fieldPosition="0">
        <references count="1">
          <reference field="7" count="0"/>
        </references>
      </pivotArea>
    </format>
    <format dxfId="2094">
      <pivotArea dataOnly="0" labelOnly="1" grandRow="1" outline="0" fieldPosition="0"/>
    </format>
    <format dxfId="2093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092">
      <pivotArea dataOnly="0" labelOnly="1" grandCol="1" outline="0" fieldPosition="0"/>
    </format>
    <format dxfId="2091">
      <pivotArea type="all" dataOnly="0" outline="0" fieldPosition="0"/>
    </format>
    <format dxfId="2090">
      <pivotArea type="origin" dataOnly="0" labelOnly="1" outline="0" fieldPosition="0"/>
    </format>
    <format dxfId="2089">
      <pivotArea field="2" type="button" dataOnly="0" labelOnly="1" outline="0" axis="axisCol" fieldPosition="0"/>
    </format>
    <format dxfId="2088">
      <pivotArea field="3" type="button" dataOnly="0" labelOnly="1" outline="0" axis="axisCol" fieldPosition="1"/>
    </format>
    <format dxfId="2087">
      <pivotArea type="topRight" dataOnly="0" labelOnly="1" outline="0" fieldPosition="0"/>
    </format>
    <format dxfId="2086">
      <pivotArea field="7" type="button" dataOnly="0" labelOnly="1" outline="0" axis="axisPage" fieldPosition="0"/>
    </format>
    <format dxfId="2085">
      <pivotArea field="1" type="button" dataOnly="0" labelOnly="1" outline="0" axis="axisRow" fieldPosition="0"/>
    </format>
    <format dxfId="2084">
      <pivotArea dataOnly="0" labelOnly="1" grandRow="1" outline="0" fieldPosition="0"/>
    </format>
    <format dxfId="2083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082">
      <pivotArea dataOnly="0" labelOnly="1" grandCol="1" outline="0" fieldPosition="0"/>
    </format>
    <format dxfId="2081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080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079">
      <pivotArea dataOnly="0" labelOnly="1" outline="0" fieldPosition="0">
        <references count="1">
          <reference field="1" count="0"/>
        </references>
      </pivotArea>
    </format>
    <format dxfId="2078">
      <pivotArea type="origin" dataOnly="0" labelOnly="1" outline="0" offset="B1:B2" fieldPosition="0"/>
    </format>
    <format dxfId="2077">
      <pivotArea field="2" type="button" dataOnly="0" labelOnly="1" outline="0" axis="axisCol" fieldPosition="0"/>
    </format>
    <format dxfId="2076">
      <pivotArea field="3" type="button" dataOnly="0" labelOnly="1" outline="0" axis="axisCol" fieldPosition="1"/>
    </format>
    <format dxfId="2075">
      <pivotArea type="topRight" dataOnly="0" labelOnly="1" outline="0" fieldPosition="0"/>
    </format>
    <format dxfId="2074">
      <pivotArea field="1" type="button" dataOnly="0" labelOnly="1" outline="0" axis="axisRow" fieldPosition="0"/>
    </format>
    <format dxfId="2073">
      <pivotArea dataOnly="0" labelOnly="1" grandCol="1" outline="0" fieldPosition="0"/>
    </format>
    <format dxfId="2072">
      <pivotArea type="origin" dataOnly="0" labelOnly="1" outline="0" offset="B1:B2" fieldPosition="0"/>
    </format>
    <format dxfId="2071">
      <pivotArea field="2" type="button" dataOnly="0" labelOnly="1" outline="0" axis="axisCol" fieldPosition="0"/>
    </format>
    <format dxfId="2070">
      <pivotArea field="3" type="button" dataOnly="0" labelOnly="1" outline="0" axis="axisCol" fieldPosition="1"/>
    </format>
    <format dxfId="2069">
      <pivotArea type="topRight" dataOnly="0" labelOnly="1" outline="0" fieldPosition="0"/>
    </format>
    <format dxfId="2068">
      <pivotArea field="1" type="button" dataOnly="0" labelOnly="1" outline="0" axis="axisRow" fieldPosition="0"/>
    </format>
    <format dxfId="2067">
      <pivotArea dataOnly="0" labelOnly="1" grandCol="1" outline="0" fieldPosition="0"/>
    </format>
    <format dxfId="2066">
      <pivotArea outline="0" collapsedLevelsAreSubtotals="1" fieldPosition="0"/>
    </format>
    <format dxfId="2065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2064">
      <pivotArea field="7" type="button" dataOnly="0" labelOnly="1" outline="0" axis="axisPage" fieldPosition="0"/>
    </format>
    <format dxfId="2063">
      <pivotArea field="1" type="button" dataOnly="0" labelOnly="1" outline="0" axis="axisRow" fieldPosition="0"/>
    </format>
    <format dxfId="2062">
      <pivotArea dataOnly="0" labelOnly="1" grandCol="1" outline="0" fieldPosition="0"/>
    </format>
    <format dxfId="2061">
      <pivotArea field="7" type="button" dataOnly="0" labelOnly="1" outline="0" axis="axisPage" fieldPosition="0"/>
    </format>
    <format dxfId="2060">
      <pivotArea field="1" type="button" dataOnly="0" labelOnly="1" outline="0" axis="axisRow" fieldPosition="0"/>
    </format>
    <format dxfId="2059">
      <pivotArea dataOnly="0" labelOnly="1" grandCol="1" outline="0" fieldPosition="0"/>
    </format>
    <format dxfId="2058">
      <pivotArea type="all" dataOnly="0" outline="0" fieldPosition="0"/>
    </format>
    <format dxfId="2057">
      <pivotArea outline="0" collapsedLevelsAreSubtotals="1" fieldPosition="0"/>
    </format>
    <format dxfId="2056">
      <pivotArea type="origin" dataOnly="0" labelOnly="1" outline="0" fieldPosition="0"/>
    </format>
    <format dxfId="2055">
      <pivotArea field="2" type="button" dataOnly="0" labelOnly="1" outline="0" axis="axisCol" fieldPosition="0"/>
    </format>
    <format dxfId="2054">
      <pivotArea field="3" type="button" dataOnly="0" labelOnly="1" outline="0" axis="axisCol" fieldPosition="1"/>
    </format>
    <format dxfId="2053">
      <pivotArea type="topRight" dataOnly="0" labelOnly="1" outline="0" fieldPosition="0"/>
    </format>
    <format dxfId="2052">
      <pivotArea field="7" type="button" dataOnly="0" labelOnly="1" outline="0" axis="axisPage" fieldPosition="0"/>
    </format>
    <format dxfId="2051">
      <pivotArea field="1" type="button" dataOnly="0" labelOnly="1" outline="0" axis="axisRow" fieldPosition="0"/>
    </format>
    <format dxfId="2050">
      <pivotArea dataOnly="0" labelOnly="1" outline="0" fieldPosition="0">
        <references count="1">
          <reference field="7" count="0"/>
        </references>
      </pivotArea>
    </format>
    <format dxfId="2049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</reference>
          <reference field="7" count="0" selected="0"/>
        </references>
      </pivotArea>
    </format>
    <format dxfId="2048">
      <pivotArea dataOnly="0" labelOnly="1" outline="0" fieldPosition="0">
        <references count="2">
          <reference field="1" count="50">
            <x v="221"/>
            <x v="222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437"/>
          </reference>
          <reference field="7" count="0" selected="0"/>
        </references>
      </pivotArea>
    </format>
    <format dxfId="2047">
      <pivotArea dataOnly="0" labelOnly="1" outline="0" fieldPosition="0">
        <references count="2">
          <reference field="1" count="10"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0" selected="0"/>
        </references>
      </pivotArea>
    </format>
    <format dxfId="2046">
      <pivotArea outline="0" collapsedLevelsAreSubtotals="1" fieldPosition="0"/>
    </format>
    <format dxfId="2045">
      <pivotArea outline="0" collapsedLevelsAreSubtotals="1" fieldPosition="0"/>
    </format>
    <format dxfId="2044">
      <pivotArea field="7" type="button" dataOnly="0" labelOnly="1" outline="0" axis="axisPage" fieldPosition="0"/>
    </format>
    <format dxfId="2043">
      <pivotArea field="1" type="button" dataOnly="0" labelOnly="1" outline="0" axis="axisRow" fieldPosition="0"/>
    </format>
    <format dxfId="2042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041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040">
      <pivotArea field="7" type="button" dataOnly="0" labelOnly="1" outline="0" axis="axisPage" fieldPosition="0"/>
    </format>
    <format dxfId="2039">
      <pivotArea field="1" type="button" dataOnly="0" labelOnly="1" outline="0" axis="axisRow" fieldPosition="0"/>
    </format>
    <format dxfId="2038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037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036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035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034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033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032">
      <pivotArea type="all" dataOnly="0" outline="0" fieldPosition="0"/>
    </format>
    <format dxfId="2031">
      <pivotArea outline="0" collapsedLevelsAreSubtotals="1" fieldPosition="0"/>
    </format>
    <format dxfId="2030">
      <pivotArea type="origin" dataOnly="0" labelOnly="1" outline="0" fieldPosition="0"/>
    </format>
    <format dxfId="2029">
      <pivotArea field="2" type="button" dataOnly="0" labelOnly="1" outline="0" axis="axisCol" fieldPosition="0"/>
    </format>
    <format dxfId="2028">
      <pivotArea field="3" type="button" dataOnly="0" labelOnly="1" outline="0" axis="axisCol" fieldPosition="1"/>
    </format>
    <format dxfId="2027">
      <pivotArea field="-2" type="button" dataOnly="0" labelOnly="1" outline="0" axis="axisCol" fieldPosition="2"/>
    </format>
    <format dxfId="2026">
      <pivotArea type="topRight" dataOnly="0" labelOnly="1" outline="0" fieldPosition="0"/>
    </format>
    <format dxfId="2025">
      <pivotArea field="7" type="button" dataOnly="0" labelOnly="1" outline="0" axis="axisPage" fieldPosition="0"/>
    </format>
    <format dxfId="2024">
      <pivotArea field="1" type="button" dataOnly="0" labelOnly="1" outline="0" axis="axisRow" fieldPosition="0"/>
    </format>
    <format dxfId="2023">
      <pivotArea dataOnly="0" labelOnly="1" outline="0" fieldPosition="0">
        <references count="1">
          <reference field="7" count="0"/>
        </references>
      </pivotArea>
    </format>
    <format dxfId="2022">
      <pivotArea dataOnly="0" labelOnly="1" outline="0" fieldPosition="0">
        <references count="2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0" selected="0"/>
        </references>
      </pivotArea>
    </format>
    <format dxfId="2021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2020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2019">
      <pivotArea dataOnly="0" labelOnly="1" outline="0" fieldPosition="0">
        <references count="1">
          <reference field="7" count="0"/>
        </references>
      </pivotArea>
    </format>
    <format dxfId="2018">
      <pivotArea field="1" type="button" dataOnly="0" labelOnly="1" outline="0" axis="axisRow" fieldPosition="0"/>
    </format>
    <format dxfId="2017">
      <pivotArea dataOnly="0" labelOnly="1" outline="0" fieldPosition="0">
        <references count="1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</references>
      </pivotArea>
    </format>
    <format dxfId="2016">
      <pivotArea field="2" outline="0" axis="axisCol" fieldPosition="0">
        <references count="1">
          <reference field="4294967294" count="2" selected="0">
            <x v="0"/>
            <x v="1"/>
          </reference>
        </references>
      </pivotArea>
    </format>
    <format dxfId="2015">
      <pivotArea type="origin" dataOnly="0" labelOnly="1" outline="0" offset="A3" fieldPosition="0"/>
    </format>
    <format dxfId="2014">
      <pivotArea type="origin" dataOnly="0" labelOnly="1" outline="0" offset="A3" fieldPosition="0"/>
    </format>
    <format dxfId="2013">
      <pivotArea field="1" type="button" dataOnly="0" labelOnly="1" outline="0" axis="axisRow" fieldPosition="0"/>
    </format>
    <format dxfId="2012">
      <pivotArea type="origin" dataOnly="0" labelOnly="1" outline="0" offset="A3" fieldPosition="0"/>
    </format>
    <format dxfId="2011">
      <pivotArea field="1" type="button" dataOnly="0" labelOnly="1" outline="0" axis="axisRow" fieldPosition="0"/>
    </format>
    <format dxfId="2010">
      <pivotArea type="all" dataOnly="0" outline="0" fieldPosition="0"/>
    </format>
    <format dxfId="2009">
      <pivotArea outline="0" collapsedLevelsAreSubtotals="1" fieldPosition="0"/>
    </format>
    <format dxfId="2008">
      <pivotArea type="origin" dataOnly="0" labelOnly="1" outline="0" fieldPosition="0"/>
    </format>
    <format dxfId="2007">
      <pivotArea field="2" type="button" dataOnly="0" labelOnly="1" outline="0" axis="axisCol" fieldPosition="0"/>
    </format>
    <format dxfId="2006">
      <pivotArea field="3" type="button" dataOnly="0" labelOnly="1" outline="0" axis="axisCol" fieldPosition="1"/>
    </format>
    <format dxfId="2005">
      <pivotArea field="-2" type="button" dataOnly="0" labelOnly="1" outline="0" axis="axisCol" fieldPosition="2"/>
    </format>
    <format dxfId="2004">
      <pivotArea type="topRight" dataOnly="0" labelOnly="1" outline="0" fieldPosition="0"/>
    </format>
    <format dxfId="2003">
      <pivotArea field="1" type="button" dataOnly="0" labelOnly="1" outline="0" axis="axisRow" fieldPosition="0"/>
    </format>
    <format dxfId="2002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</reference>
        </references>
      </pivotArea>
    </format>
    <format dxfId="2001">
      <pivotArea dataOnly="0" labelOnly="1" outline="0" fieldPosition="0">
        <references count="1">
          <reference field="1" count="47"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2000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999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998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997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996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995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994">
      <pivotArea outline="0" collapsedLevelsAreSubtotals="1" fieldPosition="0"/>
    </format>
    <format dxfId="1993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6"/>
            <x v="1117"/>
            <x v="1119"/>
            <x v="1120"/>
            <x v="1121"/>
            <x v="1122"/>
            <x v="1123"/>
            <x v="1124"/>
            <x v="1125"/>
          </reference>
        </references>
      </pivotArea>
    </format>
    <format dxfId="1992">
      <pivotArea dataOnly="0" labelOnly="1" outline="0" fieldPosition="0">
        <references count="1">
          <reference field="1" count="45"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1991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1990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1989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1988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1987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1986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1985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1984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1983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1982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19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19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19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19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19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19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197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19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19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19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1971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1970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1969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1968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1967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1966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1965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1964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1963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1962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19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19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19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19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19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195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195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195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195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195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1951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1950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1949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1948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1947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1946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1945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1944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1943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1942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19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19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19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19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193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193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193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193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193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193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1931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1930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1929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1928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1927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1926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1925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1924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1923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1922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19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192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19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191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191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19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191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191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19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19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1911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910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909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908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907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906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905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904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903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902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901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900">
      <pivotArea dataOnly="0" labelOnly="1" outline="0" fieldPosition="0">
        <references count="1"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1899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898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897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896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895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894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893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892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891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890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889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88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188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188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188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18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18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18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18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18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18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18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1877">
      <pivotArea type="origin" dataOnly="0" labelOnly="1" outline="0" offset="A3" fieldPosition="0"/>
    </format>
    <format dxfId="1876">
      <pivotArea field="1" type="button" dataOnly="0" labelOnly="1" outline="0" axis="axisRow" fieldPosition="0"/>
    </format>
    <format dxfId="1875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874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873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872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871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870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869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868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867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866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865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8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18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186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18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18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18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18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18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185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185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185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1853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852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1851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1850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1849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1848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1847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846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18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8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184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18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18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18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18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8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1837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836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1835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1834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1833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1832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1831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830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182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8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182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18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18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18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18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8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1821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820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819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818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1817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1816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1815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1814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18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8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8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8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18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18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18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18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1805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804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803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802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1801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1800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1799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1798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179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7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79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79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17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17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179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17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1789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788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1787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1786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1785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17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7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17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17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17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1779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778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1777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1776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1775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17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7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17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17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17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1769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768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767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7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7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7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7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</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A90E7-6F54-4C3D-9E5E-1C607DC2923F}" name="PivotTable5" cacheId="0" applyNumberFormats="0" applyBorderFormats="0" applyFontFormats="0" applyPatternFormats="0" applyAlignmentFormats="0" applyWidthHeightFormats="1" dataCaption="Values" updatedVersion="8" minRefreshableVersion="3" rowGrandTotals="0" itemPrintTitles="1" mergeItem="1" createdVersion="8" indent="0" compact="0" compactData="0" multipleFieldFilters="0">
  <location ref="A7:S159" firstHeaderRow="1" firstDataRow="4" firstDataCol="1" rowPageCount="1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615">
        <item x="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m="1" x="1380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1"/>
        <item h="1" x="4"/>
        <item h="1" x="0"/>
        <item x="3"/>
        <item h="1" x="6"/>
        <item h="1" x="5"/>
        <item h="1" x="2"/>
        <item h="1"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49"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</rowItems>
  <colFields count="3">
    <field x="2"/>
    <field x="3"/>
    <field x="-2"/>
  </colFields>
  <colItems count="18">
    <i>
      <x v="225"/>
      <x v="184"/>
      <x/>
    </i>
    <i r="2" i="1">
      <x v="1"/>
    </i>
    <i>
      <x v="247"/>
      <x v="191"/>
      <x/>
    </i>
    <i r="2" i="1">
      <x v="1"/>
    </i>
    <i>
      <x v="248"/>
      <x v="202"/>
      <x/>
    </i>
    <i r="2" i="1">
      <x v="1"/>
    </i>
    <i>
      <x v="249"/>
      <x v="203"/>
      <x/>
    </i>
    <i r="2" i="1">
      <x v="1"/>
    </i>
    <i>
      <x v="250"/>
      <x v="204"/>
      <x/>
    </i>
    <i r="2" i="1">
      <x v="1"/>
    </i>
    <i>
      <x v="251"/>
      <x v="205"/>
      <x/>
    </i>
    <i r="2" i="1">
      <x v="1"/>
    </i>
    <i>
      <x v="252"/>
      <x v="206"/>
      <x/>
    </i>
    <i r="2" i="1">
      <x v="1"/>
    </i>
    <i>
      <x v="253"/>
      <x v="207"/>
      <x/>
    </i>
    <i r="2" i="1">
      <x v="1"/>
    </i>
    <i t="grand">
      <x/>
    </i>
    <i t="grand" i="1">
      <x/>
    </i>
  </colItems>
  <pageFields count="1">
    <pageField fld="7" hier="-1"/>
  </pageFields>
  <dataFields count="2">
    <dataField name=" Gp" fld="4" baseField="1" baseItem="4"/>
    <dataField name=" Cr" fld="6" baseField="1" baseItem="4"/>
  </dataFields>
  <formats count="387">
    <format dxfId="1762">
      <pivotArea field="7" type="button" dataOnly="0" labelOnly="1" outline="0" axis="axisPage" fieldPosition="0"/>
    </format>
    <format dxfId="1761">
      <pivotArea field="1" type="button" dataOnly="0" labelOnly="1" outline="0" axis="axisRow" fieldPosition="0"/>
    </format>
    <format dxfId="1760">
      <pivotArea dataOnly="0" labelOnly="1" grandCol="1" outline="0" fieldPosition="0"/>
    </format>
    <format dxfId="1759">
      <pivotArea type="all" dataOnly="0" outline="0" fieldPosition="0"/>
    </format>
    <format dxfId="1758">
      <pivotArea outline="0" collapsedLevelsAreSubtotals="1" fieldPosition="0"/>
    </format>
    <format dxfId="1757">
      <pivotArea type="origin" dataOnly="0" labelOnly="1" outline="0" fieldPosition="0"/>
    </format>
    <format dxfId="1756">
      <pivotArea field="2" type="button" dataOnly="0" labelOnly="1" outline="0" axis="axisCol" fieldPosition="0"/>
    </format>
    <format dxfId="1755">
      <pivotArea field="3" type="button" dataOnly="0" labelOnly="1" outline="0" axis="axisCol" fieldPosition="1"/>
    </format>
    <format dxfId="1754">
      <pivotArea type="topRight" dataOnly="0" labelOnly="1" outline="0" fieldPosition="0"/>
    </format>
    <format dxfId="1753">
      <pivotArea field="7" type="button" dataOnly="0" labelOnly="1" outline="0" axis="axisPage" fieldPosition="0"/>
    </format>
    <format dxfId="1752">
      <pivotArea field="1" type="button" dataOnly="0" labelOnly="1" outline="0" axis="axisRow" fieldPosition="0"/>
    </format>
    <format dxfId="1751">
      <pivotArea dataOnly="0" labelOnly="1" outline="0" fieldPosition="0">
        <references count="1">
          <reference field="7" count="0"/>
        </references>
      </pivotArea>
    </format>
    <format dxfId="1750">
      <pivotArea dataOnly="0" labelOnly="1" grandRow="1" outline="0" fieldPosition="0"/>
    </format>
    <format dxfId="1749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748">
      <pivotArea dataOnly="0" labelOnly="1" grandCol="1" outline="0" fieldPosition="0"/>
    </format>
    <format dxfId="1747">
      <pivotArea type="all" dataOnly="0" outline="0" fieldPosition="0"/>
    </format>
    <format dxfId="1746">
      <pivotArea outline="0" collapsedLevelsAreSubtotals="1" fieldPosition="0"/>
    </format>
    <format dxfId="1745">
      <pivotArea type="origin" dataOnly="0" labelOnly="1" outline="0" fieldPosition="0"/>
    </format>
    <format dxfId="1744">
      <pivotArea field="2" type="button" dataOnly="0" labelOnly="1" outline="0" axis="axisCol" fieldPosition="0"/>
    </format>
    <format dxfId="1743">
      <pivotArea field="3" type="button" dataOnly="0" labelOnly="1" outline="0" axis="axisCol" fieldPosition="1"/>
    </format>
    <format dxfId="1742">
      <pivotArea type="topRight" dataOnly="0" labelOnly="1" outline="0" fieldPosition="0"/>
    </format>
    <format dxfId="1741">
      <pivotArea field="7" type="button" dataOnly="0" labelOnly="1" outline="0" axis="axisPage" fieldPosition="0"/>
    </format>
    <format dxfId="1740">
      <pivotArea field="1" type="button" dataOnly="0" labelOnly="1" outline="0" axis="axisRow" fieldPosition="0"/>
    </format>
    <format dxfId="1739">
      <pivotArea dataOnly="0" labelOnly="1" outline="0" fieldPosition="0">
        <references count="1">
          <reference field="7" count="0"/>
        </references>
      </pivotArea>
    </format>
    <format dxfId="1738">
      <pivotArea dataOnly="0" labelOnly="1" grandRow="1" outline="0" fieldPosition="0"/>
    </format>
    <format dxfId="1737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736">
      <pivotArea dataOnly="0" labelOnly="1" grandCol="1" outline="0" fieldPosition="0"/>
    </format>
    <format dxfId="1735">
      <pivotArea type="all" dataOnly="0" outline="0" fieldPosition="0"/>
    </format>
    <format dxfId="1734">
      <pivotArea type="origin" dataOnly="0" labelOnly="1" outline="0" fieldPosition="0"/>
    </format>
    <format dxfId="1733">
      <pivotArea field="2" type="button" dataOnly="0" labelOnly="1" outline="0" axis="axisCol" fieldPosition="0"/>
    </format>
    <format dxfId="1732">
      <pivotArea field="3" type="button" dataOnly="0" labelOnly="1" outline="0" axis="axisCol" fieldPosition="1"/>
    </format>
    <format dxfId="1731">
      <pivotArea type="topRight" dataOnly="0" labelOnly="1" outline="0" fieldPosition="0"/>
    </format>
    <format dxfId="1730">
      <pivotArea field="7" type="button" dataOnly="0" labelOnly="1" outline="0" axis="axisPage" fieldPosition="0"/>
    </format>
    <format dxfId="1729">
      <pivotArea field="1" type="button" dataOnly="0" labelOnly="1" outline="0" axis="axisRow" fieldPosition="0"/>
    </format>
    <format dxfId="1728">
      <pivotArea dataOnly="0" labelOnly="1" grandRow="1" outline="0" fieldPosition="0"/>
    </format>
    <format dxfId="1727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726">
      <pivotArea dataOnly="0" labelOnly="1" grandCol="1" outline="0" fieldPosition="0"/>
    </format>
    <format dxfId="1725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724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723">
      <pivotArea dataOnly="0" labelOnly="1" outline="0" fieldPosition="0">
        <references count="1">
          <reference field="1" count="0"/>
        </references>
      </pivotArea>
    </format>
    <format dxfId="1722">
      <pivotArea type="origin" dataOnly="0" labelOnly="1" outline="0" offset="B1:B2" fieldPosition="0"/>
    </format>
    <format dxfId="1721">
      <pivotArea field="2" type="button" dataOnly="0" labelOnly="1" outline="0" axis="axisCol" fieldPosition="0"/>
    </format>
    <format dxfId="1720">
      <pivotArea field="3" type="button" dataOnly="0" labelOnly="1" outline="0" axis="axisCol" fieldPosition="1"/>
    </format>
    <format dxfId="1719">
      <pivotArea type="topRight" dataOnly="0" labelOnly="1" outline="0" fieldPosition="0"/>
    </format>
    <format dxfId="1718">
      <pivotArea field="1" type="button" dataOnly="0" labelOnly="1" outline="0" axis="axisRow" fieldPosition="0"/>
    </format>
    <format dxfId="1717">
      <pivotArea dataOnly="0" labelOnly="1" grandCol="1" outline="0" fieldPosition="0"/>
    </format>
    <format dxfId="1716">
      <pivotArea type="origin" dataOnly="0" labelOnly="1" outline="0" offset="B1:B2" fieldPosition="0"/>
    </format>
    <format dxfId="1715">
      <pivotArea field="2" type="button" dataOnly="0" labelOnly="1" outline="0" axis="axisCol" fieldPosition="0"/>
    </format>
    <format dxfId="1714">
      <pivotArea field="3" type="button" dataOnly="0" labelOnly="1" outline="0" axis="axisCol" fieldPosition="1"/>
    </format>
    <format dxfId="1713">
      <pivotArea type="topRight" dataOnly="0" labelOnly="1" outline="0" fieldPosition="0"/>
    </format>
    <format dxfId="1712">
      <pivotArea field="1" type="button" dataOnly="0" labelOnly="1" outline="0" axis="axisRow" fieldPosition="0"/>
    </format>
    <format dxfId="1711">
      <pivotArea dataOnly="0" labelOnly="1" grandCol="1" outline="0" fieldPosition="0"/>
    </format>
    <format dxfId="1710">
      <pivotArea outline="0" collapsedLevelsAreSubtotals="1" fieldPosition="0"/>
    </format>
    <format dxfId="1709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708">
      <pivotArea field="7" type="button" dataOnly="0" labelOnly="1" outline="0" axis="axisPage" fieldPosition="0"/>
    </format>
    <format dxfId="1707">
      <pivotArea field="1" type="button" dataOnly="0" labelOnly="1" outline="0" axis="axisRow" fieldPosition="0"/>
    </format>
    <format dxfId="1706">
      <pivotArea dataOnly="0" labelOnly="1" grandCol="1" outline="0" fieldPosition="0"/>
    </format>
    <format dxfId="1705">
      <pivotArea field="7" type="button" dataOnly="0" labelOnly="1" outline="0" axis="axisPage" fieldPosition="0"/>
    </format>
    <format dxfId="1704">
      <pivotArea field="1" type="button" dataOnly="0" labelOnly="1" outline="0" axis="axisRow" fieldPosition="0"/>
    </format>
    <format dxfId="1703">
      <pivotArea dataOnly="0" labelOnly="1" grandCol="1" outline="0" fieldPosition="0"/>
    </format>
    <format dxfId="1702">
      <pivotArea type="all" dataOnly="0" outline="0" fieldPosition="0"/>
    </format>
    <format dxfId="1701">
      <pivotArea outline="0" collapsedLevelsAreSubtotals="1" fieldPosition="0"/>
    </format>
    <format dxfId="1700">
      <pivotArea type="origin" dataOnly="0" labelOnly="1" outline="0" fieldPosition="0"/>
    </format>
    <format dxfId="1699">
      <pivotArea field="2" type="button" dataOnly="0" labelOnly="1" outline="0" axis="axisCol" fieldPosition="0"/>
    </format>
    <format dxfId="1698">
      <pivotArea field="3" type="button" dataOnly="0" labelOnly="1" outline="0" axis="axisCol" fieldPosition="1"/>
    </format>
    <format dxfId="1697">
      <pivotArea type="topRight" dataOnly="0" labelOnly="1" outline="0" fieldPosition="0"/>
    </format>
    <format dxfId="1696">
      <pivotArea field="7" type="button" dataOnly="0" labelOnly="1" outline="0" axis="axisPage" fieldPosition="0"/>
    </format>
    <format dxfId="1695">
      <pivotArea field="1" type="button" dataOnly="0" labelOnly="1" outline="0" axis="axisRow" fieldPosition="0"/>
    </format>
    <format dxfId="1694">
      <pivotArea dataOnly="0" labelOnly="1" outline="0" fieldPosition="0">
        <references count="1">
          <reference field="7" count="0"/>
        </references>
      </pivotArea>
    </format>
    <format dxfId="1693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</reference>
          <reference field="7" count="0" selected="0"/>
        </references>
      </pivotArea>
    </format>
    <format dxfId="1692">
      <pivotArea dataOnly="0" labelOnly="1" outline="0" fieldPosition="0">
        <references count="2">
          <reference field="1" count="50">
            <x v="221"/>
            <x v="222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437"/>
          </reference>
          <reference field="7" count="0" selected="0"/>
        </references>
      </pivotArea>
    </format>
    <format dxfId="1691">
      <pivotArea dataOnly="0" labelOnly="1" outline="0" fieldPosition="0">
        <references count="2">
          <reference field="1" count="10"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0" selected="0"/>
        </references>
      </pivotArea>
    </format>
    <format dxfId="1690">
      <pivotArea outline="0" collapsedLevelsAreSubtotals="1" fieldPosition="0"/>
    </format>
    <format dxfId="1689">
      <pivotArea outline="0" collapsedLevelsAreSubtotals="1" fieldPosition="0"/>
    </format>
    <format dxfId="1688">
      <pivotArea field="7" type="button" dataOnly="0" labelOnly="1" outline="0" axis="axisPage" fieldPosition="0"/>
    </format>
    <format dxfId="1687">
      <pivotArea field="1" type="button" dataOnly="0" labelOnly="1" outline="0" axis="axisRow" fieldPosition="0"/>
    </format>
    <format dxfId="1686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685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684">
      <pivotArea field="7" type="button" dataOnly="0" labelOnly="1" outline="0" axis="axisPage" fieldPosition="0"/>
    </format>
    <format dxfId="1683">
      <pivotArea field="1" type="button" dataOnly="0" labelOnly="1" outline="0" axis="axisRow" fieldPosition="0"/>
    </format>
    <format dxfId="1682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681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680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679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678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677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676">
      <pivotArea type="all" dataOnly="0" outline="0" fieldPosition="0"/>
    </format>
    <format dxfId="1675">
      <pivotArea outline="0" collapsedLevelsAreSubtotals="1" fieldPosition="0"/>
    </format>
    <format dxfId="1674">
      <pivotArea type="origin" dataOnly="0" labelOnly="1" outline="0" fieldPosition="0"/>
    </format>
    <format dxfId="1673">
      <pivotArea field="2" type="button" dataOnly="0" labelOnly="1" outline="0" axis="axisCol" fieldPosition="0"/>
    </format>
    <format dxfId="1672">
      <pivotArea field="3" type="button" dataOnly="0" labelOnly="1" outline="0" axis="axisCol" fieldPosition="1"/>
    </format>
    <format dxfId="1671">
      <pivotArea field="-2" type="button" dataOnly="0" labelOnly="1" outline="0" axis="axisCol" fieldPosition="2"/>
    </format>
    <format dxfId="1670">
      <pivotArea type="topRight" dataOnly="0" labelOnly="1" outline="0" fieldPosition="0"/>
    </format>
    <format dxfId="1669">
      <pivotArea field="7" type="button" dataOnly="0" labelOnly="1" outline="0" axis="axisPage" fieldPosition="0"/>
    </format>
    <format dxfId="1668">
      <pivotArea field="1" type="button" dataOnly="0" labelOnly="1" outline="0" axis="axisRow" fieldPosition="0"/>
    </format>
    <format dxfId="1667">
      <pivotArea dataOnly="0" labelOnly="1" outline="0" fieldPosition="0">
        <references count="1">
          <reference field="7" count="0"/>
        </references>
      </pivotArea>
    </format>
    <format dxfId="1666">
      <pivotArea dataOnly="0" labelOnly="1" outline="0" fieldPosition="0">
        <references count="2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0" selected="0"/>
        </references>
      </pivotArea>
    </format>
    <format dxfId="1665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664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663">
      <pivotArea dataOnly="0" labelOnly="1" outline="0" fieldPosition="0">
        <references count="1">
          <reference field="7" count="0"/>
        </references>
      </pivotArea>
    </format>
    <format dxfId="1662">
      <pivotArea field="1" type="button" dataOnly="0" labelOnly="1" outline="0" axis="axisRow" fieldPosition="0"/>
    </format>
    <format dxfId="1661">
      <pivotArea dataOnly="0" labelOnly="1" outline="0" fieldPosition="0">
        <references count="1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</references>
      </pivotArea>
    </format>
    <format dxfId="1660">
      <pivotArea field="2" outline="0" axis="axisCol" fieldPosition="0">
        <references count="1">
          <reference field="4294967294" count="2" selected="0">
            <x v="0"/>
            <x v="1"/>
          </reference>
        </references>
      </pivotArea>
    </format>
    <format dxfId="1659">
      <pivotArea type="origin" dataOnly="0" labelOnly="1" outline="0" offset="A3" fieldPosition="0"/>
    </format>
    <format dxfId="1658">
      <pivotArea type="origin" dataOnly="0" labelOnly="1" outline="0" offset="A3" fieldPosition="0"/>
    </format>
    <format dxfId="1657">
      <pivotArea field="1" type="button" dataOnly="0" labelOnly="1" outline="0" axis="axisRow" fieldPosition="0"/>
    </format>
    <format dxfId="1656">
      <pivotArea type="origin" dataOnly="0" labelOnly="1" outline="0" offset="A3" fieldPosition="0"/>
    </format>
    <format dxfId="1655">
      <pivotArea field="1" type="button" dataOnly="0" labelOnly="1" outline="0" axis="axisRow" fieldPosition="0"/>
    </format>
    <format dxfId="1654">
      <pivotArea type="all" dataOnly="0" outline="0" fieldPosition="0"/>
    </format>
    <format dxfId="1653">
      <pivotArea outline="0" collapsedLevelsAreSubtotals="1" fieldPosition="0"/>
    </format>
    <format dxfId="1652">
      <pivotArea type="origin" dataOnly="0" labelOnly="1" outline="0" fieldPosition="0"/>
    </format>
    <format dxfId="1651">
      <pivotArea field="2" type="button" dataOnly="0" labelOnly="1" outline="0" axis="axisCol" fieldPosition="0"/>
    </format>
    <format dxfId="1650">
      <pivotArea field="3" type="button" dataOnly="0" labelOnly="1" outline="0" axis="axisCol" fieldPosition="1"/>
    </format>
    <format dxfId="1649">
      <pivotArea field="-2" type="button" dataOnly="0" labelOnly="1" outline="0" axis="axisCol" fieldPosition="2"/>
    </format>
    <format dxfId="1648">
      <pivotArea type="topRight" dataOnly="0" labelOnly="1" outline="0" fieldPosition="0"/>
    </format>
    <format dxfId="1647">
      <pivotArea field="1" type="button" dataOnly="0" labelOnly="1" outline="0" axis="axisRow" fieldPosition="0"/>
    </format>
    <format dxfId="1646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</reference>
        </references>
      </pivotArea>
    </format>
    <format dxfId="1645">
      <pivotArea dataOnly="0" labelOnly="1" outline="0" fieldPosition="0">
        <references count="1">
          <reference field="1" count="47"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1644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643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642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641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640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639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638">
      <pivotArea outline="0" collapsedLevelsAreSubtotals="1" fieldPosition="0"/>
    </format>
    <format dxfId="1637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6"/>
            <x v="1117"/>
            <x v="1119"/>
            <x v="1120"/>
            <x v="1121"/>
            <x v="1122"/>
            <x v="1123"/>
            <x v="1124"/>
            <x v="1125"/>
          </reference>
        </references>
      </pivotArea>
    </format>
    <format dxfId="1636">
      <pivotArea dataOnly="0" labelOnly="1" outline="0" fieldPosition="0">
        <references count="1">
          <reference field="1" count="45"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1635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1634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1633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1632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1631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1630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1629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1628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1627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1626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16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16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16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16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16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162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16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161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161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16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1615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1614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1613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1612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1611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1610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1609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1608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1607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1606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160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160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160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160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160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160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15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15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159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15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1595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1594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1593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1592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1591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1590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1589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1588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1587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1586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158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15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15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15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15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15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15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15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15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15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1575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1574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1573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1572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1571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1570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1569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1568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1567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1566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15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15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15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156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15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15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15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15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15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155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1555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554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553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552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551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550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549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548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547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546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545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544">
      <pivotArea dataOnly="0" labelOnly="1" outline="0" fieldPosition="0">
        <references count="1"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1543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542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541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540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539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538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537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536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535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534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533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53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153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153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152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15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152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15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15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15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15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15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1521">
      <pivotArea type="origin" dataOnly="0" labelOnly="1" outline="0" offset="A3" fieldPosition="0"/>
    </format>
    <format dxfId="1520">
      <pivotArea field="1" type="button" dataOnly="0" labelOnly="1" outline="0" axis="axisRow" fieldPosition="0"/>
    </format>
    <format dxfId="1519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518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517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516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515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514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513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512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511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510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509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5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15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15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150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150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150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150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150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150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14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14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1497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496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1495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1494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1493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1492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1491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490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148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48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148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148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148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14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14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4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1481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480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1479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1478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1477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1476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1475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474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14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4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14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14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146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146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14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4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1465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464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463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462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1461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1460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1459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1458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14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45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45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45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145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145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145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145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1449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448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447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446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1445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1444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1443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1442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14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4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4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4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143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143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143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143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1433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432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1431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1430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1429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14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42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14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14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14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1423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422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1421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1420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1419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141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41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14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141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141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1413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412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411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4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4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4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407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406">
      <pivotArea dataOnly="0" labelOnly="1" outline="0" fieldPosition="0">
        <references count="2">
          <reference field="2" count="1" selected="0">
            <x v="247"/>
          </reference>
          <reference field="3" count="1">
            <x v="191"/>
          </reference>
        </references>
      </pivotArea>
    </format>
    <format dxfId="1405">
      <pivotArea dataOnly="0" labelOnly="1" outline="0" fieldPosition="0">
        <references count="2">
          <reference field="2" count="1" selected="0">
            <x v="248"/>
          </reference>
          <reference field="3" count="1">
            <x v="202"/>
          </reference>
        </references>
      </pivotArea>
    </format>
    <format dxfId="1404">
      <pivotArea dataOnly="0" labelOnly="1" outline="0" fieldPosition="0">
        <references count="2">
          <reference field="2" count="1" selected="0">
            <x v="249"/>
          </reference>
          <reference field="3" count="1">
            <x v="203"/>
          </reference>
        </references>
      </pivotArea>
    </format>
    <format dxfId="1403">
      <pivotArea dataOnly="0" labelOnly="1" outline="0" fieldPosition="0">
        <references count="2">
          <reference field="2" count="1" selected="0">
            <x v="250"/>
          </reference>
          <reference field="3" count="1">
            <x v="204"/>
          </reference>
        </references>
      </pivotArea>
    </format>
    <format dxfId="1402">
      <pivotArea dataOnly="0" labelOnly="1" outline="0" fieldPosition="0">
        <references count="2">
          <reference field="2" count="1" selected="0">
            <x v="251"/>
          </reference>
          <reference field="3" count="1">
            <x v="205"/>
          </reference>
        </references>
      </pivotArea>
    </format>
    <format dxfId="1401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1400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13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3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7"/>
          </reference>
          <reference field="3" count="1" selected="0">
            <x v="191"/>
          </reference>
        </references>
      </pivotArea>
    </format>
    <format dxfId="139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8"/>
          </reference>
          <reference field="3" count="1" selected="0">
            <x v="202"/>
          </reference>
        </references>
      </pivotArea>
    </format>
    <format dxfId="13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9"/>
          </reference>
          <reference field="3" count="1" selected="0">
            <x v="203"/>
          </reference>
        </references>
      </pivotArea>
    </format>
    <format dxfId="139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0"/>
          </reference>
          <reference field="3" count="1" selected="0">
            <x v="204"/>
          </reference>
        </references>
      </pivotArea>
    </format>
    <format dxfId="139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1"/>
          </reference>
          <reference field="3" count="1" selected="0">
            <x v="205"/>
          </reference>
        </references>
      </pivotArea>
    </format>
    <format dxfId="13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13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1391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390">
      <pivotArea dataOnly="0" labelOnly="1" outline="0" fieldPosition="0">
        <references count="2">
          <reference field="2" count="1" selected="0">
            <x v="247"/>
          </reference>
          <reference field="3" count="1">
            <x v="191"/>
          </reference>
        </references>
      </pivotArea>
    </format>
    <format dxfId="1389">
      <pivotArea dataOnly="0" labelOnly="1" outline="0" fieldPosition="0">
        <references count="2">
          <reference field="2" count="1" selected="0">
            <x v="248"/>
          </reference>
          <reference field="3" count="1">
            <x v="202"/>
          </reference>
        </references>
      </pivotArea>
    </format>
    <format dxfId="1388">
      <pivotArea dataOnly="0" labelOnly="1" outline="0" fieldPosition="0">
        <references count="2">
          <reference field="2" count="1" selected="0">
            <x v="249"/>
          </reference>
          <reference field="3" count="1">
            <x v="203"/>
          </reference>
        </references>
      </pivotArea>
    </format>
    <format dxfId="1387">
      <pivotArea dataOnly="0" labelOnly="1" outline="0" fieldPosition="0">
        <references count="2">
          <reference field="2" count="1" selected="0">
            <x v="250"/>
          </reference>
          <reference field="3" count="1">
            <x v="204"/>
          </reference>
        </references>
      </pivotArea>
    </format>
    <format dxfId="1386">
      <pivotArea dataOnly="0" labelOnly="1" outline="0" fieldPosition="0">
        <references count="2">
          <reference field="2" count="1" selected="0">
            <x v="251"/>
          </reference>
          <reference field="3" count="1">
            <x v="205"/>
          </reference>
        </references>
      </pivotArea>
    </format>
    <format dxfId="1385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1384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13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3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7"/>
          </reference>
          <reference field="3" count="1" selected="0">
            <x v="191"/>
          </reference>
        </references>
      </pivotArea>
    </format>
    <format dxfId="13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8"/>
          </reference>
          <reference field="3" count="1" selected="0">
            <x v="202"/>
          </reference>
        </references>
      </pivotArea>
    </format>
    <format dxfId="13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9"/>
          </reference>
          <reference field="3" count="1" selected="0">
            <x v="203"/>
          </reference>
        </references>
      </pivotArea>
    </format>
    <format dxfId="13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0"/>
          </reference>
          <reference field="3" count="1" selected="0">
            <x v="204"/>
          </reference>
        </references>
      </pivotArea>
    </format>
    <format dxfId="13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1"/>
          </reference>
          <reference field="3" count="1" selected="0">
            <x v="205"/>
          </reference>
        </references>
      </pivotArea>
    </format>
    <format dxfId="13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13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</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2B41E8-AA23-49D0-9533-55D1488EE665}" name="PivotTable5" cacheId="0" applyNumberFormats="0" applyBorderFormats="0" applyFontFormats="0" applyPatternFormats="0" applyAlignmentFormats="0" applyWidthHeightFormats="1" dataCaption="Values" updatedVersion="8" minRefreshableVersion="3" rowGrandTotals="0" itemPrintTitles="1" mergeItem="1" createdVersion="8" indent="0" compact="0" compactData="0" multipleFieldFilters="0">
  <location ref="A7:S28" firstHeaderRow="1" firstDataRow="4" firstDataCol="1" rowPageCount="1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615">
        <item x="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m="1" x="1380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x="1"/>
        <item h="1" x="4"/>
        <item h="1" x="0"/>
        <item h="1" x="3"/>
        <item h="1" x="6"/>
        <item h="1" x="5"/>
        <item h="1" x="2"/>
        <item h="1"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8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380"/>
    </i>
    <i>
      <x v="381"/>
    </i>
    <i>
      <x v="382"/>
    </i>
    <i>
      <x v="383"/>
    </i>
    <i>
      <x v="384"/>
    </i>
    <i>
      <x v="385"/>
    </i>
  </rowItems>
  <colFields count="3">
    <field x="2"/>
    <field x="3"/>
    <field x="-2"/>
  </colFields>
  <colItems count="18">
    <i>
      <x v="225"/>
      <x v="184"/>
      <x/>
    </i>
    <i r="2" i="1">
      <x v="1"/>
    </i>
    <i>
      <x v="233"/>
      <x v="192"/>
      <x/>
    </i>
    <i r="2" i="1">
      <x v="1"/>
    </i>
    <i>
      <x v="234"/>
      <x v="191"/>
      <x/>
    </i>
    <i r="2" i="1">
      <x v="1"/>
    </i>
    <i>
      <x v="235"/>
      <x v="193"/>
      <x/>
    </i>
    <i r="2" i="1">
      <x v="1"/>
    </i>
    <i>
      <x v="236"/>
      <x v="194"/>
      <x/>
    </i>
    <i r="2" i="1">
      <x v="1"/>
    </i>
    <i>
      <x v="237"/>
      <x v="195"/>
      <x/>
    </i>
    <i r="2" i="1">
      <x v="1"/>
    </i>
    <i>
      <x v="238"/>
      <x v="196"/>
      <x/>
    </i>
    <i r="2" i="1">
      <x v="1"/>
    </i>
    <i>
      <x v="239"/>
      <x v="197"/>
      <x/>
    </i>
    <i r="2" i="1">
      <x v="1"/>
    </i>
    <i t="grand">
      <x/>
    </i>
    <i t="grand" i="1">
      <x/>
    </i>
  </colItems>
  <pageFields count="1">
    <pageField fld="7" hier="-1"/>
  </pageFields>
  <dataFields count="2">
    <dataField name=" Gp" fld="4" baseField="1" baseItem="4"/>
    <dataField name=" Cr" fld="6" baseField="1" baseItem="4"/>
  </dataFields>
  <formats count="419">
    <format dxfId="1375">
      <pivotArea field="7" type="button" dataOnly="0" labelOnly="1" outline="0" axis="axisPage" fieldPosition="0"/>
    </format>
    <format dxfId="1374">
      <pivotArea field="1" type="button" dataOnly="0" labelOnly="1" outline="0" axis="axisRow" fieldPosition="0"/>
    </format>
    <format dxfId="1373">
      <pivotArea dataOnly="0" labelOnly="1" grandCol="1" outline="0" fieldPosition="0"/>
    </format>
    <format dxfId="1372">
      <pivotArea type="all" dataOnly="0" outline="0" fieldPosition="0"/>
    </format>
    <format dxfId="1371">
      <pivotArea outline="0" collapsedLevelsAreSubtotals="1" fieldPosition="0"/>
    </format>
    <format dxfId="1370">
      <pivotArea type="origin" dataOnly="0" labelOnly="1" outline="0" fieldPosition="0"/>
    </format>
    <format dxfId="1369">
      <pivotArea field="2" type="button" dataOnly="0" labelOnly="1" outline="0" axis="axisCol" fieldPosition="0"/>
    </format>
    <format dxfId="1368">
      <pivotArea field="3" type="button" dataOnly="0" labelOnly="1" outline="0" axis="axisCol" fieldPosition="1"/>
    </format>
    <format dxfId="1367">
      <pivotArea type="topRight" dataOnly="0" labelOnly="1" outline="0" fieldPosition="0"/>
    </format>
    <format dxfId="1366">
      <pivotArea field="7" type="button" dataOnly="0" labelOnly="1" outline="0" axis="axisPage" fieldPosition="0"/>
    </format>
    <format dxfId="1365">
      <pivotArea field="1" type="button" dataOnly="0" labelOnly="1" outline="0" axis="axisRow" fieldPosition="0"/>
    </format>
    <format dxfId="1364">
      <pivotArea dataOnly="0" labelOnly="1" outline="0" fieldPosition="0">
        <references count="1">
          <reference field="7" count="0"/>
        </references>
      </pivotArea>
    </format>
    <format dxfId="1363">
      <pivotArea dataOnly="0" labelOnly="1" grandRow="1" outline="0" fieldPosition="0"/>
    </format>
    <format dxfId="1362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361">
      <pivotArea dataOnly="0" labelOnly="1" grandCol="1" outline="0" fieldPosition="0"/>
    </format>
    <format dxfId="1360">
      <pivotArea type="all" dataOnly="0" outline="0" fieldPosition="0"/>
    </format>
    <format dxfId="1359">
      <pivotArea outline="0" collapsedLevelsAreSubtotals="1" fieldPosition="0"/>
    </format>
    <format dxfId="1358">
      <pivotArea type="origin" dataOnly="0" labelOnly="1" outline="0" fieldPosition="0"/>
    </format>
    <format dxfId="1357">
      <pivotArea field="2" type="button" dataOnly="0" labelOnly="1" outline="0" axis="axisCol" fieldPosition="0"/>
    </format>
    <format dxfId="1356">
      <pivotArea field="3" type="button" dataOnly="0" labelOnly="1" outline="0" axis="axisCol" fieldPosition="1"/>
    </format>
    <format dxfId="1355">
      <pivotArea type="topRight" dataOnly="0" labelOnly="1" outline="0" fieldPosition="0"/>
    </format>
    <format dxfId="1354">
      <pivotArea field="7" type="button" dataOnly="0" labelOnly="1" outline="0" axis="axisPage" fieldPosition="0"/>
    </format>
    <format dxfId="1353">
      <pivotArea field="1" type="button" dataOnly="0" labelOnly="1" outline="0" axis="axisRow" fieldPosition="0"/>
    </format>
    <format dxfId="1352">
      <pivotArea dataOnly="0" labelOnly="1" outline="0" fieldPosition="0">
        <references count="1">
          <reference field="7" count="0"/>
        </references>
      </pivotArea>
    </format>
    <format dxfId="1351">
      <pivotArea dataOnly="0" labelOnly="1" grandRow="1" outline="0" fieldPosition="0"/>
    </format>
    <format dxfId="1350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349">
      <pivotArea dataOnly="0" labelOnly="1" grandCol="1" outline="0" fieldPosition="0"/>
    </format>
    <format dxfId="1348">
      <pivotArea type="all" dataOnly="0" outline="0" fieldPosition="0"/>
    </format>
    <format dxfId="1347">
      <pivotArea type="origin" dataOnly="0" labelOnly="1" outline="0" fieldPosition="0"/>
    </format>
    <format dxfId="1346">
      <pivotArea field="2" type="button" dataOnly="0" labelOnly="1" outline="0" axis="axisCol" fieldPosition="0"/>
    </format>
    <format dxfId="1345">
      <pivotArea field="3" type="button" dataOnly="0" labelOnly="1" outline="0" axis="axisCol" fieldPosition="1"/>
    </format>
    <format dxfId="1344">
      <pivotArea type="topRight" dataOnly="0" labelOnly="1" outline="0" fieldPosition="0"/>
    </format>
    <format dxfId="1343">
      <pivotArea field="7" type="button" dataOnly="0" labelOnly="1" outline="0" axis="axisPage" fieldPosition="0"/>
    </format>
    <format dxfId="1342">
      <pivotArea field="1" type="button" dataOnly="0" labelOnly="1" outline="0" axis="axisRow" fieldPosition="0"/>
    </format>
    <format dxfId="1341">
      <pivotArea dataOnly="0" labelOnly="1" grandRow="1" outline="0" fieldPosition="0"/>
    </format>
    <format dxfId="1340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339">
      <pivotArea dataOnly="0" labelOnly="1" grandCol="1" outline="0" fieldPosition="0"/>
    </format>
    <format dxfId="1338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337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336">
      <pivotArea dataOnly="0" labelOnly="1" outline="0" fieldPosition="0">
        <references count="1">
          <reference field="1" count="0"/>
        </references>
      </pivotArea>
    </format>
    <format dxfId="1335">
      <pivotArea type="origin" dataOnly="0" labelOnly="1" outline="0" offset="B1:B2" fieldPosition="0"/>
    </format>
    <format dxfId="1334">
      <pivotArea field="2" type="button" dataOnly="0" labelOnly="1" outline="0" axis="axisCol" fieldPosition="0"/>
    </format>
    <format dxfId="1333">
      <pivotArea field="3" type="button" dataOnly="0" labelOnly="1" outline="0" axis="axisCol" fieldPosition="1"/>
    </format>
    <format dxfId="1332">
      <pivotArea type="topRight" dataOnly="0" labelOnly="1" outline="0" fieldPosition="0"/>
    </format>
    <format dxfId="1331">
      <pivotArea field="1" type="button" dataOnly="0" labelOnly="1" outline="0" axis="axisRow" fieldPosition="0"/>
    </format>
    <format dxfId="1330">
      <pivotArea dataOnly="0" labelOnly="1" grandCol="1" outline="0" fieldPosition="0"/>
    </format>
    <format dxfId="1329">
      <pivotArea type="origin" dataOnly="0" labelOnly="1" outline="0" offset="B1:B2" fieldPosition="0"/>
    </format>
    <format dxfId="1328">
      <pivotArea field="2" type="button" dataOnly="0" labelOnly="1" outline="0" axis="axisCol" fieldPosition="0"/>
    </format>
    <format dxfId="1327">
      <pivotArea field="3" type="button" dataOnly="0" labelOnly="1" outline="0" axis="axisCol" fieldPosition="1"/>
    </format>
    <format dxfId="1326">
      <pivotArea type="topRight" dataOnly="0" labelOnly="1" outline="0" fieldPosition="0"/>
    </format>
    <format dxfId="1325">
      <pivotArea field="1" type="button" dataOnly="0" labelOnly="1" outline="0" axis="axisRow" fieldPosition="0"/>
    </format>
    <format dxfId="1324">
      <pivotArea dataOnly="0" labelOnly="1" grandCol="1" outline="0" fieldPosition="0"/>
    </format>
    <format dxfId="1323">
      <pivotArea outline="0" collapsedLevelsAreSubtotals="1" fieldPosition="0"/>
    </format>
    <format dxfId="1322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1321">
      <pivotArea field="7" type="button" dataOnly="0" labelOnly="1" outline="0" axis="axisPage" fieldPosition="0"/>
    </format>
    <format dxfId="1320">
      <pivotArea field="1" type="button" dataOnly="0" labelOnly="1" outline="0" axis="axisRow" fieldPosition="0"/>
    </format>
    <format dxfId="1319">
      <pivotArea dataOnly="0" labelOnly="1" grandCol="1" outline="0" fieldPosition="0"/>
    </format>
    <format dxfId="1318">
      <pivotArea field="7" type="button" dataOnly="0" labelOnly="1" outline="0" axis="axisPage" fieldPosition="0"/>
    </format>
    <format dxfId="1317">
      <pivotArea field="1" type="button" dataOnly="0" labelOnly="1" outline="0" axis="axisRow" fieldPosition="0"/>
    </format>
    <format dxfId="1316">
      <pivotArea dataOnly="0" labelOnly="1" grandCol="1" outline="0" fieldPosition="0"/>
    </format>
    <format dxfId="1315">
      <pivotArea type="all" dataOnly="0" outline="0" fieldPosition="0"/>
    </format>
    <format dxfId="1314">
      <pivotArea outline="0" collapsedLevelsAreSubtotals="1" fieldPosition="0"/>
    </format>
    <format dxfId="1313">
      <pivotArea type="origin" dataOnly="0" labelOnly="1" outline="0" fieldPosition="0"/>
    </format>
    <format dxfId="1312">
      <pivotArea field="2" type="button" dataOnly="0" labelOnly="1" outline="0" axis="axisCol" fieldPosition="0"/>
    </format>
    <format dxfId="1311">
      <pivotArea field="3" type="button" dataOnly="0" labelOnly="1" outline="0" axis="axisCol" fieldPosition="1"/>
    </format>
    <format dxfId="1310">
      <pivotArea type="topRight" dataOnly="0" labelOnly="1" outline="0" fieldPosition="0"/>
    </format>
    <format dxfId="1309">
      <pivotArea field="7" type="button" dataOnly="0" labelOnly="1" outline="0" axis="axisPage" fieldPosition="0"/>
    </format>
    <format dxfId="1308">
      <pivotArea field="1" type="button" dataOnly="0" labelOnly="1" outline="0" axis="axisRow" fieldPosition="0"/>
    </format>
    <format dxfId="1307">
      <pivotArea dataOnly="0" labelOnly="1" outline="0" fieldPosition="0">
        <references count="1">
          <reference field="7" count="0"/>
        </references>
      </pivotArea>
    </format>
    <format dxfId="1306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</reference>
          <reference field="7" count="0" selected="0"/>
        </references>
      </pivotArea>
    </format>
    <format dxfId="1305">
      <pivotArea dataOnly="0" labelOnly="1" outline="0" fieldPosition="0">
        <references count="2">
          <reference field="1" count="50">
            <x v="221"/>
            <x v="222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437"/>
          </reference>
          <reference field="7" count="0" selected="0"/>
        </references>
      </pivotArea>
    </format>
    <format dxfId="1304">
      <pivotArea dataOnly="0" labelOnly="1" outline="0" fieldPosition="0">
        <references count="2">
          <reference field="1" count="10"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0" selected="0"/>
        </references>
      </pivotArea>
    </format>
    <format dxfId="1303">
      <pivotArea outline="0" collapsedLevelsAreSubtotals="1" fieldPosition="0"/>
    </format>
    <format dxfId="1302">
      <pivotArea outline="0" collapsedLevelsAreSubtotals="1" fieldPosition="0"/>
    </format>
    <format dxfId="1301">
      <pivotArea field="7" type="button" dataOnly="0" labelOnly="1" outline="0" axis="axisPage" fieldPosition="0"/>
    </format>
    <format dxfId="1300">
      <pivotArea field="1" type="button" dataOnly="0" labelOnly="1" outline="0" axis="axisRow" fieldPosition="0"/>
    </format>
    <format dxfId="1299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298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297">
      <pivotArea field="7" type="button" dataOnly="0" labelOnly="1" outline="0" axis="axisPage" fieldPosition="0"/>
    </format>
    <format dxfId="1296">
      <pivotArea field="1" type="button" dataOnly="0" labelOnly="1" outline="0" axis="axisRow" fieldPosition="0"/>
    </format>
    <format dxfId="1295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294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293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292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291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290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289">
      <pivotArea type="all" dataOnly="0" outline="0" fieldPosition="0"/>
    </format>
    <format dxfId="1288">
      <pivotArea outline="0" collapsedLevelsAreSubtotals="1" fieldPosition="0"/>
    </format>
    <format dxfId="1287">
      <pivotArea type="origin" dataOnly="0" labelOnly="1" outline="0" fieldPosition="0"/>
    </format>
    <format dxfId="1286">
      <pivotArea field="2" type="button" dataOnly="0" labelOnly="1" outline="0" axis="axisCol" fieldPosition="0"/>
    </format>
    <format dxfId="1285">
      <pivotArea field="3" type="button" dataOnly="0" labelOnly="1" outline="0" axis="axisCol" fieldPosition="1"/>
    </format>
    <format dxfId="1284">
      <pivotArea field="-2" type="button" dataOnly="0" labelOnly="1" outline="0" axis="axisCol" fieldPosition="2"/>
    </format>
    <format dxfId="1283">
      <pivotArea type="topRight" dataOnly="0" labelOnly="1" outline="0" fieldPosition="0"/>
    </format>
    <format dxfId="1282">
      <pivotArea field="7" type="button" dataOnly="0" labelOnly="1" outline="0" axis="axisPage" fieldPosition="0"/>
    </format>
    <format dxfId="1281">
      <pivotArea field="1" type="button" dataOnly="0" labelOnly="1" outline="0" axis="axisRow" fieldPosition="0"/>
    </format>
    <format dxfId="1280">
      <pivotArea dataOnly="0" labelOnly="1" outline="0" fieldPosition="0">
        <references count="1">
          <reference field="7" count="0"/>
        </references>
      </pivotArea>
    </format>
    <format dxfId="1279">
      <pivotArea dataOnly="0" labelOnly="1" outline="0" fieldPosition="0">
        <references count="2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0" selected="0"/>
        </references>
      </pivotArea>
    </format>
    <format dxfId="1278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277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276">
      <pivotArea dataOnly="0" labelOnly="1" outline="0" fieldPosition="0">
        <references count="1">
          <reference field="7" count="0"/>
        </references>
      </pivotArea>
    </format>
    <format dxfId="1275">
      <pivotArea field="1" type="button" dataOnly="0" labelOnly="1" outline="0" axis="axisRow" fieldPosition="0"/>
    </format>
    <format dxfId="1274">
      <pivotArea dataOnly="0" labelOnly="1" outline="0" fieldPosition="0">
        <references count="1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</references>
      </pivotArea>
    </format>
    <format dxfId="1273">
      <pivotArea field="2" outline="0" axis="axisCol" fieldPosition="0">
        <references count="1">
          <reference field="4294967294" count="2" selected="0">
            <x v="0"/>
            <x v="1"/>
          </reference>
        </references>
      </pivotArea>
    </format>
    <format dxfId="1272">
      <pivotArea type="origin" dataOnly="0" labelOnly="1" outline="0" offset="A3" fieldPosition="0"/>
    </format>
    <format dxfId="1271">
      <pivotArea type="origin" dataOnly="0" labelOnly="1" outline="0" offset="A3" fieldPosition="0"/>
    </format>
    <format dxfId="1270">
      <pivotArea field="1" type="button" dataOnly="0" labelOnly="1" outline="0" axis="axisRow" fieldPosition="0"/>
    </format>
    <format dxfId="1269">
      <pivotArea type="origin" dataOnly="0" labelOnly="1" outline="0" offset="A3" fieldPosition="0"/>
    </format>
    <format dxfId="1268">
      <pivotArea field="1" type="button" dataOnly="0" labelOnly="1" outline="0" axis="axisRow" fieldPosition="0"/>
    </format>
    <format dxfId="1267">
      <pivotArea type="all" dataOnly="0" outline="0" fieldPosition="0"/>
    </format>
    <format dxfId="1266">
      <pivotArea outline="0" collapsedLevelsAreSubtotals="1" fieldPosition="0"/>
    </format>
    <format dxfId="1265">
      <pivotArea type="origin" dataOnly="0" labelOnly="1" outline="0" fieldPosition="0"/>
    </format>
    <format dxfId="1264">
      <pivotArea field="2" type="button" dataOnly="0" labelOnly="1" outline="0" axis="axisCol" fieldPosition="0"/>
    </format>
    <format dxfId="1263">
      <pivotArea field="3" type="button" dataOnly="0" labelOnly="1" outline="0" axis="axisCol" fieldPosition="1"/>
    </format>
    <format dxfId="1262">
      <pivotArea field="-2" type="button" dataOnly="0" labelOnly="1" outline="0" axis="axisCol" fieldPosition="2"/>
    </format>
    <format dxfId="1261">
      <pivotArea type="topRight" dataOnly="0" labelOnly="1" outline="0" fieldPosition="0"/>
    </format>
    <format dxfId="1260">
      <pivotArea field="1" type="button" dataOnly="0" labelOnly="1" outline="0" axis="axisRow" fieldPosition="0"/>
    </format>
    <format dxfId="1259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</reference>
        </references>
      </pivotArea>
    </format>
    <format dxfId="1258">
      <pivotArea dataOnly="0" labelOnly="1" outline="0" fieldPosition="0">
        <references count="1">
          <reference field="1" count="47"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1257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256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255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254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253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1252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1251">
      <pivotArea outline="0" collapsedLevelsAreSubtotals="1" fieldPosition="0"/>
    </format>
    <format dxfId="1250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6"/>
            <x v="1117"/>
            <x v="1119"/>
            <x v="1120"/>
            <x v="1121"/>
            <x v="1122"/>
            <x v="1123"/>
            <x v="1124"/>
            <x v="1125"/>
          </reference>
        </references>
      </pivotArea>
    </format>
    <format dxfId="1249">
      <pivotArea dataOnly="0" labelOnly="1" outline="0" fieldPosition="0">
        <references count="1">
          <reference field="1" count="45"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1248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1247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1246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1245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1244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1243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1242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1241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1240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1239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12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123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123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123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123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123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123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123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123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122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1228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1227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1226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1225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1224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1223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1222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1221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1220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1219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121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121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12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121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121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12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12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12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12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12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1208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1207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1206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1205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1204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1203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1202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1201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1200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1199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11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119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11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119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119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11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11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119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11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118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1188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1187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1186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1185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1184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1183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1182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1181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1180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1179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11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11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11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117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11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11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11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11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11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116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1168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167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166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165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164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163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162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161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160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159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158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157">
      <pivotArea dataOnly="0" labelOnly="1" outline="0" fieldPosition="0">
        <references count="1"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1156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155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154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153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152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151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150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149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148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147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146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1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11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114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11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11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11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11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11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113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113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113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1134">
      <pivotArea type="origin" dataOnly="0" labelOnly="1" outline="0" offset="A3" fieldPosition="0"/>
    </format>
    <format dxfId="1133">
      <pivotArea field="1" type="button" dataOnly="0" labelOnly="1" outline="0" axis="axisRow" fieldPosition="0"/>
    </format>
    <format dxfId="1132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1131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1130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1129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1128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1127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1126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1125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1124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1123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1122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11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112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11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111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111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11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111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111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11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11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11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1110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109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1108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1107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1106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1105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1104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103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110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10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110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10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10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109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10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09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1094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093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1092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1091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1090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1089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1088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087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108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08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10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10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10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10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10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0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1078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077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076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075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1074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1073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1072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1071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10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06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06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0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10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10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10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10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1062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061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060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059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1058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1057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1056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1055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105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05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05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05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105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104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104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104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1046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045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1044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1043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1042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10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0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10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10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103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1036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035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1034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1033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1032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103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03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102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10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102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1026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025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024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0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0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0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020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019">
      <pivotArea dataOnly="0" labelOnly="1" outline="0" fieldPosition="0">
        <references count="2">
          <reference field="2" count="1" selected="0">
            <x v="247"/>
          </reference>
          <reference field="3" count="1">
            <x v="191"/>
          </reference>
        </references>
      </pivotArea>
    </format>
    <format dxfId="1018">
      <pivotArea dataOnly="0" labelOnly="1" outline="0" fieldPosition="0">
        <references count="2">
          <reference field="2" count="1" selected="0">
            <x v="248"/>
          </reference>
          <reference field="3" count="1">
            <x v="202"/>
          </reference>
        </references>
      </pivotArea>
    </format>
    <format dxfId="1017">
      <pivotArea dataOnly="0" labelOnly="1" outline="0" fieldPosition="0">
        <references count="2">
          <reference field="2" count="1" selected="0">
            <x v="249"/>
          </reference>
          <reference field="3" count="1">
            <x v="203"/>
          </reference>
        </references>
      </pivotArea>
    </format>
    <format dxfId="1016">
      <pivotArea dataOnly="0" labelOnly="1" outline="0" fieldPosition="0">
        <references count="2">
          <reference field="2" count="1" selected="0">
            <x v="250"/>
          </reference>
          <reference field="3" count="1">
            <x v="204"/>
          </reference>
        </references>
      </pivotArea>
    </format>
    <format dxfId="1015">
      <pivotArea dataOnly="0" labelOnly="1" outline="0" fieldPosition="0">
        <references count="2">
          <reference field="2" count="1" selected="0">
            <x v="251"/>
          </reference>
          <reference field="3" count="1">
            <x v="205"/>
          </reference>
        </references>
      </pivotArea>
    </format>
    <format dxfId="1014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1013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10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0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7"/>
          </reference>
          <reference field="3" count="1" selected="0">
            <x v="191"/>
          </reference>
        </references>
      </pivotArea>
    </format>
    <format dxfId="10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8"/>
          </reference>
          <reference field="3" count="1" selected="0">
            <x v="202"/>
          </reference>
        </references>
      </pivotArea>
    </format>
    <format dxfId="10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9"/>
          </reference>
          <reference field="3" count="1" selected="0">
            <x v="203"/>
          </reference>
        </references>
      </pivotArea>
    </format>
    <format dxfId="10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0"/>
          </reference>
          <reference field="3" count="1" selected="0">
            <x v="204"/>
          </reference>
        </references>
      </pivotArea>
    </format>
    <format dxfId="10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1"/>
          </reference>
          <reference field="3" count="1" selected="0">
            <x v="205"/>
          </reference>
        </references>
      </pivotArea>
    </format>
    <format dxfId="10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100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1004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003">
      <pivotArea dataOnly="0" labelOnly="1" outline="0" fieldPosition="0">
        <references count="2">
          <reference field="2" count="1" selected="0">
            <x v="247"/>
          </reference>
          <reference field="3" count="1">
            <x v="191"/>
          </reference>
        </references>
      </pivotArea>
    </format>
    <format dxfId="1002">
      <pivotArea dataOnly="0" labelOnly="1" outline="0" fieldPosition="0">
        <references count="2">
          <reference field="2" count="1" selected="0">
            <x v="248"/>
          </reference>
          <reference field="3" count="1">
            <x v="202"/>
          </reference>
        </references>
      </pivotArea>
    </format>
    <format dxfId="1001">
      <pivotArea dataOnly="0" labelOnly="1" outline="0" fieldPosition="0">
        <references count="2">
          <reference field="2" count="1" selected="0">
            <x v="249"/>
          </reference>
          <reference field="3" count="1">
            <x v="203"/>
          </reference>
        </references>
      </pivotArea>
    </format>
    <format dxfId="1000">
      <pivotArea dataOnly="0" labelOnly="1" outline="0" fieldPosition="0">
        <references count="2">
          <reference field="2" count="1" selected="0">
            <x v="250"/>
          </reference>
          <reference field="3" count="1">
            <x v="204"/>
          </reference>
        </references>
      </pivotArea>
    </format>
    <format dxfId="999">
      <pivotArea dataOnly="0" labelOnly="1" outline="0" fieldPosition="0">
        <references count="2">
          <reference field="2" count="1" selected="0">
            <x v="251"/>
          </reference>
          <reference field="3" count="1">
            <x v="205"/>
          </reference>
        </references>
      </pivotArea>
    </format>
    <format dxfId="998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997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9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99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7"/>
          </reference>
          <reference field="3" count="1" selected="0">
            <x v="191"/>
          </reference>
        </references>
      </pivotArea>
    </format>
    <format dxfId="99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8"/>
          </reference>
          <reference field="3" count="1" selected="0">
            <x v="202"/>
          </reference>
        </references>
      </pivotArea>
    </format>
    <format dxfId="9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9"/>
          </reference>
          <reference field="3" count="1" selected="0">
            <x v="203"/>
          </reference>
        </references>
      </pivotArea>
    </format>
    <format dxfId="9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0"/>
          </reference>
          <reference field="3" count="1" selected="0">
            <x v="204"/>
          </reference>
        </references>
      </pivotArea>
    </format>
    <format dxfId="99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1"/>
          </reference>
          <reference field="3" count="1" selected="0">
            <x v="205"/>
          </reference>
        </references>
      </pivotArea>
    </format>
    <format dxfId="9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98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988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987">
      <pivotArea dataOnly="0" labelOnly="1" outline="0" fieldPosition="0">
        <references count="2">
          <reference field="2" count="1" selected="0">
            <x v="233"/>
          </reference>
          <reference field="3" count="1">
            <x v="192"/>
          </reference>
        </references>
      </pivotArea>
    </format>
    <format dxfId="986">
      <pivotArea dataOnly="0" labelOnly="1" outline="0" fieldPosition="0">
        <references count="2">
          <reference field="2" count="1" selected="0">
            <x v="234"/>
          </reference>
          <reference field="3" count="1">
            <x v="191"/>
          </reference>
        </references>
      </pivotArea>
    </format>
    <format dxfId="985">
      <pivotArea dataOnly="0" labelOnly="1" outline="0" fieldPosition="0">
        <references count="2">
          <reference field="2" count="1" selected="0">
            <x v="235"/>
          </reference>
          <reference field="3" count="1">
            <x v="193"/>
          </reference>
        </references>
      </pivotArea>
    </format>
    <format dxfId="984">
      <pivotArea dataOnly="0" labelOnly="1" outline="0" fieldPosition="0">
        <references count="2">
          <reference field="2" count="1" selected="0">
            <x v="236"/>
          </reference>
          <reference field="3" count="1">
            <x v="194"/>
          </reference>
        </references>
      </pivotArea>
    </format>
    <format dxfId="983">
      <pivotArea dataOnly="0" labelOnly="1" outline="0" fieldPosition="0">
        <references count="2">
          <reference field="2" count="1" selected="0">
            <x v="237"/>
          </reference>
          <reference field="3" count="1">
            <x v="195"/>
          </reference>
        </references>
      </pivotArea>
    </format>
    <format dxfId="982">
      <pivotArea dataOnly="0" labelOnly="1" outline="0" fieldPosition="0">
        <references count="2">
          <reference field="2" count="1" selected="0">
            <x v="238"/>
          </reference>
          <reference field="3" count="1">
            <x v="196"/>
          </reference>
        </references>
      </pivotArea>
    </format>
    <format dxfId="981">
      <pivotArea dataOnly="0" labelOnly="1" outline="0" fieldPosition="0">
        <references count="2">
          <reference field="2" count="1" selected="0">
            <x v="239"/>
          </reference>
          <reference field="3" count="1">
            <x v="197"/>
          </reference>
        </references>
      </pivotArea>
    </format>
    <format dxfId="9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9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3"/>
          </reference>
          <reference field="3" count="1" selected="0">
            <x v="192"/>
          </reference>
        </references>
      </pivotArea>
    </format>
    <format dxfId="9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4"/>
          </reference>
          <reference field="3" count="1" selected="0">
            <x v="191"/>
          </reference>
        </references>
      </pivotArea>
    </format>
    <format dxfId="9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5"/>
          </reference>
          <reference field="3" count="1" selected="0">
            <x v="193"/>
          </reference>
        </references>
      </pivotArea>
    </format>
    <format dxfId="9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6"/>
          </reference>
          <reference field="3" count="1" selected="0">
            <x v="194"/>
          </reference>
        </references>
      </pivotArea>
    </format>
    <format dxfId="97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7"/>
          </reference>
          <reference field="3" count="1" selected="0">
            <x v="195"/>
          </reference>
        </references>
      </pivotArea>
    </format>
    <format dxfId="9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8"/>
          </reference>
          <reference field="3" count="1" selected="0">
            <x v="196"/>
          </reference>
        </references>
      </pivotArea>
    </format>
    <format dxfId="9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9"/>
          </reference>
          <reference field="3" count="1" selected="0">
            <x v="197"/>
          </reference>
        </references>
      </pivotArea>
    </format>
    <format dxfId="972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971">
      <pivotArea dataOnly="0" labelOnly="1" outline="0" fieldPosition="0">
        <references count="2">
          <reference field="2" count="1" selected="0">
            <x v="233"/>
          </reference>
          <reference field="3" count="1">
            <x v="192"/>
          </reference>
        </references>
      </pivotArea>
    </format>
    <format dxfId="970">
      <pivotArea dataOnly="0" labelOnly="1" outline="0" fieldPosition="0">
        <references count="2">
          <reference field="2" count="1" selected="0">
            <x v="234"/>
          </reference>
          <reference field="3" count="1">
            <x v="191"/>
          </reference>
        </references>
      </pivotArea>
    </format>
    <format dxfId="969">
      <pivotArea dataOnly="0" labelOnly="1" outline="0" fieldPosition="0">
        <references count="2">
          <reference field="2" count="1" selected="0">
            <x v="235"/>
          </reference>
          <reference field="3" count="1">
            <x v="193"/>
          </reference>
        </references>
      </pivotArea>
    </format>
    <format dxfId="968">
      <pivotArea dataOnly="0" labelOnly="1" outline="0" fieldPosition="0">
        <references count="2">
          <reference field="2" count="1" selected="0">
            <x v="236"/>
          </reference>
          <reference field="3" count="1">
            <x v="194"/>
          </reference>
        </references>
      </pivotArea>
    </format>
    <format dxfId="967">
      <pivotArea dataOnly="0" labelOnly="1" outline="0" fieldPosition="0">
        <references count="2">
          <reference field="2" count="1" selected="0">
            <x v="237"/>
          </reference>
          <reference field="3" count="1">
            <x v="195"/>
          </reference>
        </references>
      </pivotArea>
    </format>
    <format dxfId="966">
      <pivotArea dataOnly="0" labelOnly="1" outline="0" fieldPosition="0">
        <references count="2">
          <reference field="2" count="1" selected="0">
            <x v="238"/>
          </reference>
          <reference field="3" count="1">
            <x v="196"/>
          </reference>
        </references>
      </pivotArea>
    </format>
    <format dxfId="965">
      <pivotArea dataOnly="0" labelOnly="1" outline="0" fieldPosition="0">
        <references count="2">
          <reference field="2" count="1" selected="0">
            <x v="239"/>
          </reference>
          <reference field="3" count="1">
            <x v="197"/>
          </reference>
        </references>
      </pivotArea>
    </format>
    <format dxfId="9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9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3"/>
          </reference>
          <reference field="3" count="1" selected="0">
            <x v="192"/>
          </reference>
        </references>
      </pivotArea>
    </format>
    <format dxfId="96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4"/>
          </reference>
          <reference field="3" count="1" selected="0">
            <x v="191"/>
          </reference>
        </references>
      </pivotArea>
    </format>
    <format dxfId="9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5"/>
          </reference>
          <reference field="3" count="1" selected="0">
            <x v="193"/>
          </reference>
        </references>
      </pivotArea>
    </format>
    <format dxfId="9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6"/>
          </reference>
          <reference field="3" count="1" selected="0">
            <x v="194"/>
          </reference>
        </references>
      </pivotArea>
    </format>
    <format dxfId="9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7"/>
          </reference>
          <reference field="3" count="1" selected="0">
            <x v="195"/>
          </reference>
        </references>
      </pivotArea>
    </format>
    <format dxfId="9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8"/>
          </reference>
          <reference field="3" count="1" selected="0">
            <x v="196"/>
          </reference>
        </references>
      </pivotArea>
    </format>
    <format dxfId="9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9"/>
          </reference>
          <reference field="3" count="1" selected="0">
            <x v="197"/>
          </reference>
        </references>
      </pivotArea>
    </format>
  </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364E8-26D0-4C02-A1BF-FD73D9D47072}" name="PivotTable5" cacheId="0" applyNumberFormats="0" applyBorderFormats="0" applyFontFormats="0" applyPatternFormats="0" applyAlignmentFormats="0" applyWidthHeightFormats="1" dataCaption="Values" updatedVersion="8" minRefreshableVersion="3" rowGrandTotals="0" itemPrintTitles="1" mergeItem="1" createdVersion="8" indent="0" compact="0" compactData="0" multipleFieldFilters="0">
  <location ref="A7:S49" firstHeaderRow="1" firstDataRow="4" firstDataCol="1" rowPageCount="1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615">
        <item x="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m="1" x="1380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1"/>
        <item h="1" x="4"/>
        <item h="1" x="0"/>
        <item h="1" x="3"/>
        <item h="1" x="6"/>
        <item h="1" x="5"/>
        <item x="2"/>
        <item h="1"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9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</rowItems>
  <colFields count="3">
    <field x="2"/>
    <field x="3"/>
    <field x="-2"/>
  </colFields>
  <colItems count="18">
    <i>
      <x v="225"/>
      <x v="184"/>
      <x/>
    </i>
    <i r="2" i="1">
      <x v="1"/>
    </i>
    <i>
      <x v="240"/>
      <x v="97"/>
      <x/>
    </i>
    <i r="2" i="1">
      <x v="1"/>
    </i>
    <i>
      <x v="241"/>
      <x v="99"/>
      <x/>
    </i>
    <i r="2" i="1">
      <x v="1"/>
    </i>
    <i>
      <x v="242"/>
      <x v="198"/>
      <x/>
    </i>
    <i r="2" i="1">
      <x v="1"/>
    </i>
    <i>
      <x v="243"/>
      <x v="199"/>
      <x/>
    </i>
    <i r="2" i="1">
      <x v="1"/>
    </i>
    <i>
      <x v="244"/>
      <x v="200"/>
      <x/>
    </i>
    <i r="2" i="1">
      <x v="1"/>
    </i>
    <i>
      <x v="245"/>
      <x v="201"/>
      <x/>
    </i>
    <i r="2" i="1">
      <x v="1"/>
    </i>
    <i>
      <x v="246"/>
      <x v="103"/>
      <x/>
    </i>
    <i r="2" i="1">
      <x v="1"/>
    </i>
    <i t="grand">
      <x/>
    </i>
    <i t="grand" i="1">
      <x/>
    </i>
  </colItems>
  <pageFields count="1">
    <pageField fld="7" hier="-1"/>
  </pageFields>
  <dataFields count="2">
    <dataField name=" Gp" fld="4" baseField="1" baseItem="4"/>
    <dataField name=" Cr" fld="6" baseField="1" baseItem="4"/>
  </dataFields>
  <formats count="451">
    <format dxfId="956">
      <pivotArea field="7" type="button" dataOnly="0" labelOnly="1" outline="0" axis="axisPage" fieldPosition="0"/>
    </format>
    <format dxfId="955">
      <pivotArea field="1" type="button" dataOnly="0" labelOnly="1" outline="0" axis="axisRow" fieldPosition="0"/>
    </format>
    <format dxfId="954">
      <pivotArea dataOnly="0" labelOnly="1" grandCol="1" outline="0" fieldPosition="0"/>
    </format>
    <format dxfId="953">
      <pivotArea type="all" dataOnly="0" outline="0" fieldPosition="0"/>
    </format>
    <format dxfId="952">
      <pivotArea outline="0" collapsedLevelsAreSubtotals="1" fieldPosition="0"/>
    </format>
    <format dxfId="951">
      <pivotArea type="origin" dataOnly="0" labelOnly="1" outline="0" fieldPosition="0"/>
    </format>
    <format dxfId="950">
      <pivotArea field="2" type="button" dataOnly="0" labelOnly="1" outline="0" axis="axisCol" fieldPosition="0"/>
    </format>
    <format dxfId="949">
      <pivotArea field="3" type="button" dataOnly="0" labelOnly="1" outline="0" axis="axisCol" fieldPosition="1"/>
    </format>
    <format dxfId="948">
      <pivotArea type="topRight" dataOnly="0" labelOnly="1" outline="0" fieldPosition="0"/>
    </format>
    <format dxfId="947">
      <pivotArea field="7" type="button" dataOnly="0" labelOnly="1" outline="0" axis="axisPage" fieldPosition="0"/>
    </format>
    <format dxfId="946">
      <pivotArea field="1" type="button" dataOnly="0" labelOnly="1" outline="0" axis="axisRow" fieldPosition="0"/>
    </format>
    <format dxfId="945">
      <pivotArea dataOnly="0" labelOnly="1" outline="0" fieldPosition="0">
        <references count="1">
          <reference field="7" count="0"/>
        </references>
      </pivotArea>
    </format>
    <format dxfId="944">
      <pivotArea dataOnly="0" labelOnly="1" grandRow="1" outline="0" fieldPosition="0"/>
    </format>
    <format dxfId="943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942">
      <pivotArea dataOnly="0" labelOnly="1" grandCol="1" outline="0" fieldPosition="0"/>
    </format>
    <format dxfId="941">
      <pivotArea type="all" dataOnly="0" outline="0" fieldPosition="0"/>
    </format>
    <format dxfId="940">
      <pivotArea outline="0" collapsedLevelsAreSubtotals="1" fieldPosition="0"/>
    </format>
    <format dxfId="939">
      <pivotArea type="origin" dataOnly="0" labelOnly="1" outline="0" fieldPosition="0"/>
    </format>
    <format dxfId="938">
      <pivotArea field="2" type="button" dataOnly="0" labelOnly="1" outline="0" axis="axisCol" fieldPosition="0"/>
    </format>
    <format dxfId="937">
      <pivotArea field="3" type="button" dataOnly="0" labelOnly="1" outline="0" axis="axisCol" fieldPosition="1"/>
    </format>
    <format dxfId="936">
      <pivotArea type="topRight" dataOnly="0" labelOnly="1" outline="0" fieldPosition="0"/>
    </format>
    <format dxfId="935">
      <pivotArea field="7" type="button" dataOnly="0" labelOnly="1" outline="0" axis="axisPage" fieldPosition="0"/>
    </format>
    <format dxfId="934">
      <pivotArea field="1" type="button" dataOnly="0" labelOnly="1" outline="0" axis="axisRow" fieldPosition="0"/>
    </format>
    <format dxfId="933">
      <pivotArea dataOnly="0" labelOnly="1" outline="0" fieldPosition="0">
        <references count="1">
          <reference field="7" count="0"/>
        </references>
      </pivotArea>
    </format>
    <format dxfId="932">
      <pivotArea dataOnly="0" labelOnly="1" grandRow="1" outline="0" fieldPosition="0"/>
    </format>
    <format dxfId="931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930">
      <pivotArea dataOnly="0" labelOnly="1" grandCol="1" outline="0" fieldPosition="0"/>
    </format>
    <format dxfId="929">
      <pivotArea type="all" dataOnly="0" outline="0" fieldPosition="0"/>
    </format>
    <format dxfId="928">
      <pivotArea type="origin" dataOnly="0" labelOnly="1" outline="0" fieldPosition="0"/>
    </format>
    <format dxfId="927">
      <pivotArea field="2" type="button" dataOnly="0" labelOnly="1" outline="0" axis="axisCol" fieldPosition="0"/>
    </format>
    <format dxfId="926">
      <pivotArea field="3" type="button" dataOnly="0" labelOnly="1" outline="0" axis="axisCol" fieldPosition="1"/>
    </format>
    <format dxfId="925">
      <pivotArea type="topRight" dataOnly="0" labelOnly="1" outline="0" fieldPosition="0"/>
    </format>
    <format dxfId="924">
      <pivotArea field="7" type="button" dataOnly="0" labelOnly="1" outline="0" axis="axisPage" fieldPosition="0"/>
    </format>
    <format dxfId="923">
      <pivotArea field="1" type="button" dataOnly="0" labelOnly="1" outline="0" axis="axisRow" fieldPosition="0"/>
    </format>
    <format dxfId="922">
      <pivotArea dataOnly="0" labelOnly="1" grandRow="1" outline="0" fieldPosition="0"/>
    </format>
    <format dxfId="921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920">
      <pivotArea dataOnly="0" labelOnly="1" grandCol="1" outline="0" fieldPosition="0"/>
    </format>
    <format dxfId="919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918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917">
      <pivotArea dataOnly="0" labelOnly="1" outline="0" fieldPosition="0">
        <references count="1">
          <reference field="1" count="0"/>
        </references>
      </pivotArea>
    </format>
    <format dxfId="916">
      <pivotArea type="origin" dataOnly="0" labelOnly="1" outline="0" offset="B1:B2" fieldPosition="0"/>
    </format>
    <format dxfId="915">
      <pivotArea field="2" type="button" dataOnly="0" labelOnly="1" outline="0" axis="axisCol" fieldPosition="0"/>
    </format>
    <format dxfId="914">
      <pivotArea field="3" type="button" dataOnly="0" labelOnly="1" outline="0" axis="axisCol" fieldPosition="1"/>
    </format>
    <format dxfId="913">
      <pivotArea type="topRight" dataOnly="0" labelOnly="1" outline="0" fieldPosition="0"/>
    </format>
    <format dxfId="912">
      <pivotArea field="1" type="button" dataOnly="0" labelOnly="1" outline="0" axis="axisRow" fieldPosition="0"/>
    </format>
    <format dxfId="911">
      <pivotArea dataOnly="0" labelOnly="1" grandCol="1" outline="0" fieldPosition="0"/>
    </format>
    <format dxfId="910">
      <pivotArea type="origin" dataOnly="0" labelOnly="1" outline="0" offset="B1:B2" fieldPosition="0"/>
    </format>
    <format dxfId="909">
      <pivotArea field="2" type="button" dataOnly="0" labelOnly="1" outline="0" axis="axisCol" fieldPosition="0"/>
    </format>
    <format dxfId="908">
      <pivotArea field="3" type="button" dataOnly="0" labelOnly="1" outline="0" axis="axisCol" fieldPosition="1"/>
    </format>
    <format dxfId="907">
      <pivotArea type="topRight" dataOnly="0" labelOnly="1" outline="0" fieldPosition="0"/>
    </format>
    <format dxfId="906">
      <pivotArea field="1" type="button" dataOnly="0" labelOnly="1" outline="0" axis="axisRow" fieldPosition="0"/>
    </format>
    <format dxfId="905">
      <pivotArea dataOnly="0" labelOnly="1" grandCol="1" outline="0" fieldPosition="0"/>
    </format>
    <format dxfId="904">
      <pivotArea outline="0" collapsedLevelsAreSubtotals="1" fieldPosition="0"/>
    </format>
    <format dxfId="903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902">
      <pivotArea field="7" type="button" dataOnly="0" labelOnly="1" outline="0" axis="axisPage" fieldPosition="0"/>
    </format>
    <format dxfId="901">
      <pivotArea field="1" type="button" dataOnly="0" labelOnly="1" outline="0" axis="axisRow" fieldPosition="0"/>
    </format>
    <format dxfId="900">
      <pivotArea dataOnly="0" labelOnly="1" grandCol="1" outline="0" fieldPosition="0"/>
    </format>
    <format dxfId="899">
      <pivotArea field="7" type="button" dataOnly="0" labelOnly="1" outline="0" axis="axisPage" fieldPosition="0"/>
    </format>
    <format dxfId="898">
      <pivotArea field="1" type="button" dataOnly="0" labelOnly="1" outline="0" axis="axisRow" fieldPosition="0"/>
    </format>
    <format dxfId="897">
      <pivotArea dataOnly="0" labelOnly="1" grandCol="1" outline="0" fieldPosition="0"/>
    </format>
    <format dxfId="896">
      <pivotArea type="all" dataOnly="0" outline="0" fieldPosition="0"/>
    </format>
    <format dxfId="895">
      <pivotArea outline="0" collapsedLevelsAreSubtotals="1" fieldPosition="0"/>
    </format>
    <format dxfId="894">
      <pivotArea type="origin" dataOnly="0" labelOnly="1" outline="0" fieldPosition="0"/>
    </format>
    <format dxfId="893">
      <pivotArea field="2" type="button" dataOnly="0" labelOnly="1" outline="0" axis="axisCol" fieldPosition="0"/>
    </format>
    <format dxfId="892">
      <pivotArea field="3" type="button" dataOnly="0" labelOnly="1" outline="0" axis="axisCol" fieldPosition="1"/>
    </format>
    <format dxfId="891">
      <pivotArea type="topRight" dataOnly="0" labelOnly="1" outline="0" fieldPosition="0"/>
    </format>
    <format dxfId="890">
      <pivotArea field="7" type="button" dataOnly="0" labelOnly="1" outline="0" axis="axisPage" fieldPosition="0"/>
    </format>
    <format dxfId="889">
      <pivotArea field="1" type="button" dataOnly="0" labelOnly="1" outline="0" axis="axisRow" fieldPosition="0"/>
    </format>
    <format dxfId="888">
      <pivotArea dataOnly="0" labelOnly="1" outline="0" fieldPosition="0">
        <references count="1">
          <reference field="7" count="0"/>
        </references>
      </pivotArea>
    </format>
    <format dxfId="887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</reference>
          <reference field="7" count="0" selected="0"/>
        </references>
      </pivotArea>
    </format>
    <format dxfId="886">
      <pivotArea dataOnly="0" labelOnly="1" outline="0" fieldPosition="0">
        <references count="2">
          <reference field="1" count="50">
            <x v="221"/>
            <x v="222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437"/>
          </reference>
          <reference field="7" count="0" selected="0"/>
        </references>
      </pivotArea>
    </format>
    <format dxfId="885">
      <pivotArea dataOnly="0" labelOnly="1" outline="0" fieldPosition="0">
        <references count="2">
          <reference field="1" count="10"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0" selected="0"/>
        </references>
      </pivotArea>
    </format>
    <format dxfId="884">
      <pivotArea outline="0" collapsedLevelsAreSubtotals="1" fieldPosition="0"/>
    </format>
    <format dxfId="883">
      <pivotArea outline="0" collapsedLevelsAreSubtotals="1" fieldPosition="0"/>
    </format>
    <format dxfId="882">
      <pivotArea field="7" type="button" dataOnly="0" labelOnly="1" outline="0" axis="axisPage" fieldPosition="0"/>
    </format>
    <format dxfId="881">
      <pivotArea field="1" type="button" dataOnly="0" labelOnly="1" outline="0" axis="axisRow" fieldPosition="0"/>
    </format>
    <format dxfId="880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879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878">
      <pivotArea field="7" type="button" dataOnly="0" labelOnly="1" outline="0" axis="axisPage" fieldPosition="0"/>
    </format>
    <format dxfId="877">
      <pivotArea field="1" type="button" dataOnly="0" labelOnly="1" outline="0" axis="axisRow" fieldPosition="0"/>
    </format>
    <format dxfId="876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875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874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873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872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871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870">
      <pivotArea type="all" dataOnly="0" outline="0" fieldPosition="0"/>
    </format>
    <format dxfId="869">
      <pivotArea outline="0" collapsedLevelsAreSubtotals="1" fieldPosition="0"/>
    </format>
    <format dxfId="868">
      <pivotArea type="origin" dataOnly="0" labelOnly="1" outline="0" fieldPosition="0"/>
    </format>
    <format dxfId="867">
      <pivotArea field="2" type="button" dataOnly="0" labelOnly="1" outline="0" axis="axisCol" fieldPosition="0"/>
    </format>
    <format dxfId="866">
      <pivotArea field="3" type="button" dataOnly="0" labelOnly="1" outline="0" axis="axisCol" fieldPosition="1"/>
    </format>
    <format dxfId="865">
      <pivotArea field="-2" type="button" dataOnly="0" labelOnly="1" outline="0" axis="axisCol" fieldPosition="2"/>
    </format>
    <format dxfId="864">
      <pivotArea type="topRight" dataOnly="0" labelOnly="1" outline="0" fieldPosition="0"/>
    </format>
    <format dxfId="863">
      <pivotArea field="7" type="button" dataOnly="0" labelOnly="1" outline="0" axis="axisPage" fieldPosition="0"/>
    </format>
    <format dxfId="862">
      <pivotArea field="1" type="button" dataOnly="0" labelOnly="1" outline="0" axis="axisRow" fieldPosition="0"/>
    </format>
    <format dxfId="861">
      <pivotArea dataOnly="0" labelOnly="1" outline="0" fieldPosition="0">
        <references count="1">
          <reference field="7" count="0"/>
        </references>
      </pivotArea>
    </format>
    <format dxfId="860">
      <pivotArea dataOnly="0" labelOnly="1" outline="0" fieldPosition="0">
        <references count="2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0" selected="0"/>
        </references>
      </pivotArea>
    </format>
    <format dxfId="859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858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857">
      <pivotArea dataOnly="0" labelOnly="1" outline="0" fieldPosition="0">
        <references count="1">
          <reference field="7" count="0"/>
        </references>
      </pivotArea>
    </format>
    <format dxfId="856">
      <pivotArea field="1" type="button" dataOnly="0" labelOnly="1" outline="0" axis="axisRow" fieldPosition="0"/>
    </format>
    <format dxfId="855">
      <pivotArea dataOnly="0" labelOnly="1" outline="0" fieldPosition="0">
        <references count="1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</references>
      </pivotArea>
    </format>
    <format dxfId="854">
      <pivotArea field="2" outline="0" axis="axisCol" fieldPosition="0">
        <references count="1">
          <reference field="4294967294" count="2" selected="0">
            <x v="0"/>
            <x v="1"/>
          </reference>
        </references>
      </pivotArea>
    </format>
    <format dxfId="853">
      <pivotArea type="origin" dataOnly="0" labelOnly="1" outline="0" offset="A3" fieldPosition="0"/>
    </format>
    <format dxfId="852">
      <pivotArea type="origin" dataOnly="0" labelOnly="1" outline="0" offset="A3" fieldPosition="0"/>
    </format>
    <format dxfId="851">
      <pivotArea field="1" type="button" dataOnly="0" labelOnly="1" outline="0" axis="axisRow" fieldPosition="0"/>
    </format>
    <format dxfId="850">
      <pivotArea type="origin" dataOnly="0" labelOnly="1" outline="0" offset="A3" fieldPosition="0"/>
    </format>
    <format dxfId="849">
      <pivotArea field="1" type="button" dataOnly="0" labelOnly="1" outline="0" axis="axisRow" fieldPosition="0"/>
    </format>
    <format dxfId="848">
      <pivotArea type="all" dataOnly="0" outline="0" fieldPosition="0"/>
    </format>
    <format dxfId="847">
      <pivotArea outline="0" collapsedLevelsAreSubtotals="1" fieldPosition="0"/>
    </format>
    <format dxfId="846">
      <pivotArea type="origin" dataOnly="0" labelOnly="1" outline="0" fieldPosition="0"/>
    </format>
    <format dxfId="845">
      <pivotArea field="2" type="button" dataOnly="0" labelOnly="1" outline="0" axis="axisCol" fieldPosition="0"/>
    </format>
    <format dxfId="844">
      <pivotArea field="3" type="button" dataOnly="0" labelOnly="1" outline="0" axis="axisCol" fieldPosition="1"/>
    </format>
    <format dxfId="843">
      <pivotArea field="-2" type="button" dataOnly="0" labelOnly="1" outline="0" axis="axisCol" fieldPosition="2"/>
    </format>
    <format dxfId="842">
      <pivotArea type="topRight" dataOnly="0" labelOnly="1" outline="0" fieldPosition="0"/>
    </format>
    <format dxfId="841">
      <pivotArea field="1" type="button" dataOnly="0" labelOnly="1" outline="0" axis="axisRow" fieldPosition="0"/>
    </format>
    <format dxfId="840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</reference>
        </references>
      </pivotArea>
    </format>
    <format dxfId="839">
      <pivotArea dataOnly="0" labelOnly="1" outline="0" fieldPosition="0">
        <references count="1">
          <reference field="1" count="47"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838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837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836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835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834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833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832">
      <pivotArea outline="0" collapsedLevelsAreSubtotals="1" fieldPosition="0"/>
    </format>
    <format dxfId="831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6"/>
            <x v="1117"/>
            <x v="1119"/>
            <x v="1120"/>
            <x v="1121"/>
            <x v="1122"/>
            <x v="1123"/>
            <x v="1124"/>
            <x v="1125"/>
          </reference>
        </references>
      </pivotArea>
    </format>
    <format dxfId="830">
      <pivotArea dataOnly="0" labelOnly="1" outline="0" fieldPosition="0">
        <references count="1">
          <reference field="1" count="45"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829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828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827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826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825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824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823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822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821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820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8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81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81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8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81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81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8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8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8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8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809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808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807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806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805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804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803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802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801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800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7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7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79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7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79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79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7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7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79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7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789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788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787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786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785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784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783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782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781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780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7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7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7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7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77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7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7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7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7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7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769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768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767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766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765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764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763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762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761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760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7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7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7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75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75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75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75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75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75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75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749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748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747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746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745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744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743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742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741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740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739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738">
      <pivotArea dataOnly="0" labelOnly="1" outline="0" fieldPosition="0">
        <references count="1"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737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736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735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734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733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732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731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730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729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728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727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7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7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7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7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7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7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72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7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71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71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7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715">
      <pivotArea type="origin" dataOnly="0" labelOnly="1" outline="0" offset="A3" fieldPosition="0"/>
    </format>
    <format dxfId="714">
      <pivotArea field="1" type="button" dataOnly="0" labelOnly="1" outline="0" axis="axisRow" fieldPosition="0"/>
    </format>
    <format dxfId="713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712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711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710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709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708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707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706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705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704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703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70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70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70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6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6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69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6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69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69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6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6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691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690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689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688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687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686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685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684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6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6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6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6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6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6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6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6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675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674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673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672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671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670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669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668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6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6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6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6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6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66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6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6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659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658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657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656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655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654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653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652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65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65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64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64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64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64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6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6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643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642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641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640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639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638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637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636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63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63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63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63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63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63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62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6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627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626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625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624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623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6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6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62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6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61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617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616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615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614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613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6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6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6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6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6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607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606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605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60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60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60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601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600">
      <pivotArea dataOnly="0" labelOnly="1" outline="0" fieldPosition="0">
        <references count="2">
          <reference field="2" count="1" selected="0">
            <x v="247"/>
          </reference>
          <reference field="3" count="1">
            <x v="191"/>
          </reference>
        </references>
      </pivotArea>
    </format>
    <format dxfId="599">
      <pivotArea dataOnly="0" labelOnly="1" outline="0" fieldPosition="0">
        <references count="2">
          <reference field="2" count="1" selected="0">
            <x v="248"/>
          </reference>
          <reference field="3" count="1">
            <x v="202"/>
          </reference>
        </references>
      </pivotArea>
    </format>
    <format dxfId="598">
      <pivotArea dataOnly="0" labelOnly="1" outline="0" fieldPosition="0">
        <references count="2">
          <reference field="2" count="1" selected="0">
            <x v="249"/>
          </reference>
          <reference field="3" count="1">
            <x v="203"/>
          </reference>
        </references>
      </pivotArea>
    </format>
    <format dxfId="597">
      <pivotArea dataOnly="0" labelOnly="1" outline="0" fieldPosition="0">
        <references count="2">
          <reference field="2" count="1" selected="0">
            <x v="250"/>
          </reference>
          <reference field="3" count="1">
            <x v="204"/>
          </reference>
        </references>
      </pivotArea>
    </format>
    <format dxfId="596">
      <pivotArea dataOnly="0" labelOnly="1" outline="0" fieldPosition="0">
        <references count="2">
          <reference field="2" count="1" selected="0">
            <x v="251"/>
          </reference>
          <reference field="3" count="1">
            <x v="205"/>
          </reference>
        </references>
      </pivotArea>
    </format>
    <format dxfId="595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594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5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5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7"/>
          </reference>
          <reference field="3" count="1" selected="0">
            <x v="191"/>
          </reference>
        </references>
      </pivotArea>
    </format>
    <format dxfId="59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8"/>
          </reference>
          <reference field="3" count="1" selected="0">
            <x v="202"/>
          </reference>
        </references>
      </pivotArea>
    </format>
    <format dxfId="5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9"/>
          </reference>
          <reference field="3" count="1" selected="0">
            <x v="203"/>
          </reference>
        </references>
      </pivotArea>
    </format>
    <format dxfId="58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0"/>
          </reference>
          <reference field="3" count="1" selected="0">
            <x v="204"/>
          </reference>
        </references>
      </pivotArea>
    </format>
    <format dxfId="58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1"/>
          </reference>
          <reference field="3" count="1" selected="0">
            <x v="205"/>
          </reference>
        </references>
      </pivotArea>
    </format>
    <format dxfId="58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58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585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584">
      <pivotArea dataOnly="0" labelOnly="1" outline="0" fieldPosition="0">
        <references count="2">
          <reference field="2" count="1" selected="0">
            <x v="247"/>
          </reference>
          <reference field="3" count="1">
            <x v="191"/>
          </reference>
        </references>
      </pivotArea>
    </format>
    <format dxfId="583">
      <pivotArea dataOnly="0" labelOnly="1" outline="0" fieldPosition="0">
        <references count="2">
          <reference field="2" count="1" selected="0">
            <x v="248"/>
          </reference>
          <reference field="3" count="1">
            <x v="202"/>
          </reference>
        </references>
      </pivotArea>
    </format>
    <format dxfId="582">
      <pivotArea dataOnly="0" labelOnly="1" outline="0" fieldPosition="0">
        <references count="2">
          <reference field="2" count="1" selected="0">
            <x v="249"/>
          </reference>
          <reference field="3" count="1">
            <x v="203"/>
          </reference>
        </references>
      </pivotArea>
    </format>
    <format dxfId="581">
      <pivotArea dataOnly="0" labelOnly="1" outline="0" fieldPosition="0">
        <references count="2">
          <reference field="2" count="1" selected="0">
            <x v="250"/>
          </reference>
          <reference field="3" count="1">
            <x v="204"/>
          </reference>
        </references>
      </pivotArea>
    </format>
    <format dxfId="580">
      <pivotArea dataOnly="0" labelOnly="1" outline="0" fieldPosition="0">
        <references count="2">
          <reference field="2" count="1" selected="0">
            <x v="251"/>
          </reference>
          <reference field="3" count="1">
            <x v="205"/>
          </reference>
        </references>
      </pivotArea>
    </format>
    <format dxfId="579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578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5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5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7"/>
          </reference>
          <reference field="3" count="1" selected="0">
            <x v="191"/>
          </reference>
        </references>
      </pivotArea>
    </format>
    <format dxfId="57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8"/>
          </reference>
          <reference field="3" count="1" selected="0">
            <x v="202"/>
          </reference>
        </references>
      </pivotArea>
    </format>
    <format dxfId="5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9"/>
          </reference>
          <reference field="3" count="1" selected="0">
            <x v="203"/>
          </reference>
        </references>
      </pivotArea>
    </format>
    <format dxfId="5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0"/>
          </reference>
          <reference field="3" count="1" selected="0">
            <x v="204"/>
          </reference>
        </references>
      </pivotArea>
    </format>
    <format dxfId="5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1"/>
          </reference>
          <reference field="3" count="1" selected="0">
            <x v="205"/>
          </reference>
        </references>
      </pivotArea>
    </format>
    <format dxfId="5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5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569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568">
      <pivotArea dataOnly="0" labelOnly="1" outline="0" fieldPosition="0">
        <references count="2">
          <reference field="2" count="1" selected="0">
            <x v="233"/>
          </reference>
          <reference field="3" count="1">
            <x v="192"/>
          </reference>
        </references>
      </pivotArea>
    </format>
    <format dxfId="567">
      <pivotArea dataOnly="0" labelOnly="1" outline="0" fieldPosition="0">
        <references count="2">
          <reference field="2" count="1" selected="0">
            <x v="234"/>
          </reference>
          <reference field="3" count="1">
            <x v="191"/>
          </reference>
        </references>
      </pivotArea>
    </format>
    <format dxfId="566">
      <pivotArea dataOnly="0" labelOnly="1" outline="0" fieldPosition="0">
        <references count="2">
          <reference field="2" count="1" selected="0">
            <x v="235"/>
          </reference>
          <reference field="3" count="1">
            <x v="193"/>
          </reference>
        </references>
      </pivotArea>
    </format>
    <format dxfId="565">
      <pivotArea dataOnly="0" labelOnly="1" outline="0" fieldPosition="0">
        <references count="2">
          <reference field="2" count="1" selected="0">
            <x v="236"/>
          </reference>
          <reference field="3" count="1">
            <x v="194"/>
          </reference>
        </references>
      </pivotArea>
    </format>
    <format dxfId="564">
      <pivotArea dataOnly="0" labelOnly="1" outline="0" fieldPosition="0">
        <references count="2">
          <reference field="2" count="1" selected="0">
            <x v="237"/>
          </reference>
          <reference field="3" count="1">
            <x v="195"/>
          </reference>
        </references>
      </pivotArea>
    </format>
    <format dxfId="563">
      <pivotArea dataOnly="0" labelOnly="1" outline="0" fieldPosition="0">
        <references count="2">
          <reference field="2" count="1" selected="0">
            <x v="238"/>
          </reference>
          <reference field="3" count="1">
            <x v="196"/>
          </reference>
        </references>
      </pivotArea>
    </format>
    <format dxfId="562">
      <pivotArea dataOnly="0" labelOnly="1" outline="0" fieldPosition="0">
        <references count="2">
          <reference field="2" count="1" selected="0">
            <x v="239"/>
          </reference>
          <reference field="3" count="1">
            <x v="197"/>
          </reference>
        </references>
      </pivotArea>
    </format>
    <format dxfId="5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5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3"/>
          </reference>
          <reference field="3" count="1" selected="0">
            <x v="192"/>
          </reference>
        </references>
      </pivotArea>
    </format>
    <format dxfId="5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4"/>
          </reference>
          <reference field="3" count="1" selected="0">
            <x v="191"/>
          </reference>
        </references>
      </pivotArea>
    </format>
    <format dxfId="5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5"/>
          </reference>
          <reference field="3" count="1" selected="0">
            <x v="193"/>
          </reference>
        </references>
      </pivotArea>
    </format>
    <format dxfId="5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6"/>
          </reference>
          <reference field="3" count="1" selected="0">
            <x v="194"/>
          </reference>
        </references>
      </pivotArea>
    </format>
    <format dxfId="55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7"/>
          </reference>
          <reference field="3" count="1" selected="0">
            <x v="195"/>
          </reference>
        </references>
      </pivotArea>
    </format>
    <format dxfId="55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8"/>
          </reference>
          <reference field="3" count="1" selected="0">
            <x v="196"/>
          </reference>
        </references>
      </pivotArea>
    </format>
    <format dxfId="55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9"/>
          </reference>
          <reference field="3" count="1" selected="0">
            <x v="197"/>
          </reference>
        </references>
      </pivotArea>
    </format>
    <format dxfId="553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552">
      <pivotArea dataOnly="0" labelOnly="1" outline="0" fieldPosition="0">
        <references count="2">
          <reference field="2" count="1" selected="0">
            <x v="233"/>
          </reference>
          <reference field="3" count="1">
            <x v="192"/>
          </reference>
        </references>
      </pivotArea>
    </format>
    <format dxfId="551">
      <pivotArea dataOnly="0" labelOnly="1" outline="0" fieldPosition="0">
        <references count="2">
          <reference field="2" count="1" selected="0">
            <x v="234"/>
          </reference>
          <reference field="3" count="1">
            <x v="191"/>
          </reference>
        </references>
      </pivotArea>
    </format>
    <format dxfId="550">
      <pivotArea dataOnly="0" labelOnly="1" outline="0" fieldPosition="0">
        <references count="2">
          <reference field="2" count="1" selected="0">
            <x v="235"/>
          </reference>
          <reference field="3" count="1">
            <x v="193"/>
          </reference>
        </references>
      </pivotArea>
    </format>
    <format dxfId="549">
      <pivotArea dataOnly="0" labelOnly="1" outline="0" fieldPosition="0">
        <references count="2">
          <reference field="2" count="1" selected="0">
            <x v="236"/>
          </reference>
          <reference field="3" count="1">
            <x v="194"/>
          </reference>
        </references>
      </pivotArea>
    </format>
    <format dxfId="548">
      <pivotArea dataOnly="0" labelOnly="1" outline="0" fieldPosition="0">
        <references count="2">
          <reference field="2" count="1" selected="0">
            <x v="237"/>
          </reference>
          <reference field="3" count="1">
            <x v="195"/>
          </reference>
        </references>
      </pivotArea>
    </format>
    <format dxfId="547">
      <pivotArea dataOnly="0" labelOnly="1" outline="0" fieldPosition="0">
        <references count="2">
          <reference field="2" count="1" selected="0">
            <x v="238"/>
          </reference>
          <reference field="3" count="1">
            <x v="196"/>
          </reference>
        </references>
      </pivotArea>
    </format>
    <format dxfId="546">
      <pivotArea dataOnly="0" labelOnly="1" outline="0" fieldPosition="0">
        <references count="2">
          <reference field="2" count="1" selected="0">
            <x v="239"/>
          </reference>
          <reference field="3" count="1">
            <x v="197"/>
          </reference>
        </references>
      </pivotArea>
    </format>
    <format dxfId="5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5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3"/>
          </reference>
          <reference field="3" count="1" selected="0">
            <x v="192"/>
          </reference>
        </references>
      </pivotArea>
    </format>
    <format dxfId="54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4"/>
          </reference>
          <reference field="3" count="1" selected="0">
            <x v="191"/>
          </reference>
        </references>
      </pivotArea>
    </format>
    <format dxfId="5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5"/>
          </reference>
          <reference field="3" count="1" selected="0">
            <x v="193"/>
          </reference>
        </references>
      </pivotArea>
    </format>
    <format dxfId="5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6"/>
          </reference>
          <reference field="3" count="1" selected="0">
            <x v="194"/>
          </reference>
        </references>
      </pivotArea>
    </format>
    <format dxfId="5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7"/>
          </reference>
          <reference field="3" count="1" selected="0">
            <x v="195"/>
          </reference>
        </references>
      </pivotArea>
    </format>
    <format dxfId="5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8"/>
          </reference>
          <reference field="3" count="1" selected="0">
            <x v="196"/>
          </reference>
        </references>
      </pivotArea>
    </format>
    <format dxfId="5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9"/>
          </reference>
          <reference field="3" count="1" selected="0">
            <x v="197"/>
          </reference>
        </references>
      </pivotArea>
    </format>
    <format dxfId="537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536">
      <pivotArea dataOnly="0" labelOnly="1" outline="0" fieldPosition="0">
        <references count="2">
          <reference field="2" count="1" selected="0">
            <x v="240"/>
          </reference>
          <reference field="3" count="1">
            <x v="97"/>
          </reference>
        </references>
      </pivotArea>
    </format>
    <format dxfId="535">
      <pivotArea dataOnly="0" labelOnly="1" outline="0" fieldPosition="0">
        <references count="2">
          <reference field="2" count="1" selected="0">
            <x v="241"/>
          </reference>
          <reference field="3" count="1">
            <x v="99"/>
          </reference>
        </references>
      </pivotArea>
    </format>
    <format dxfId="534">
      <pivotArea dataOnly="0" labelOnly="1" outline="0" fieldPosition="0">
        <references count="2">
          <reference field="2" count="1" selected="0">
            <x v="242"/>
          </reference>
          <reference field="3" count="1">
            <x v="198"/>
          </reference>
        </references>
      </pivotArea>
    </format>
    <format dxfId="533">
      <pivotArea dataOnly="0" labelOnly="1" outline="0" fieldPosition="0">
        <references count="2">
          <reference field="2" count="1" selected="0">
            <x v="243"/>
          </reference>
          <reference field="3" count="1">
            <x v="199"/>
          </reference>
        </references>
      </pivotArea>
    </format>
    <format dxfId="532">
      <pivotArea dataOnly="0" labelOnly="1" outline="0" fieldPosition="0">
        <references count="2">
          <reference field="2" count="1" selected="0">
            <x v="244"/>
          </reference>
          <reference field="3" count="1">
            <x v="200"/>
          </reference>
        </references>
      </pivotArea>
    </format>
    <format dxfId="531">
      <pivotArea dataOnly="0" labelOnly="1" outline="0" fieldPosition="0">
        <references count="2">
          <reference field="2" count="1" selected="0">
            <x v="245"/>
          </reference>
          <reference field="3" count="1">
            <x v="201"/>
          </reference>
        </references>
      </pivotArea>
    </format>
    <format dxfId="530">
      <pivotArea dataOnly="0" labelOnly="1" outline="0" fieldPosition="0">
        <references count="2">
          <reference field="2" count="1" selected="0">
            <x v="246"/>
          </reference>
          <reference field="3" count="1">
            <x v="103"/>
          </reference>
        </references>
      </pivotArea>
    </format>
    <format dxfId="52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5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0"/>
          </reference>
          <reference field="3" count="1" selected="0">
            <x v="97"/>
          </reference>
        </references>
      </pivotArea>
    </format>
    <format dxfId="52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1"/>
          </reference>
          <reference field="3" count="1" selected="0">
            <x v="99"/>
          </reference>
        </references>
      </pivotArea>
    </format>
    <format dxfId="5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2"/>
          </reference>
          <reference field="3" count="1" selected="0">
            <x v="198"/>
          </reference>
        </references>
      </pivotArea>
    </format>
    <format dxfId="5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3"/>
          </reference>
          <reference field="3" count="1" selected="0">
            <x v="199"/>
          </reference>
        </references>
      </pivotArea>
    </format>
    <format dxfId="5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4"/>
          </reference>
          <reference field="3" count="1" selected="0">
            <x v="200"/>
          </reference>
        </references>
      </pivotArea>
    </format>
    <format dxfId="5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5"/>
          </reference>
          <reference field="3" count="1" selected="0">
            <x v="201"/>
          </reference>
        </references>
      </pivotArea>
    </format>
    <format dxfId="5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6"/>
          </reference>
          <reference field="3" count="1" selected="0">
            <x v="103"/>
          </reference>
        </references>
      </pivotArea>
    </format>
    <format dxfId="521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520">
      <pivotArea dataOnly="0" labelOnly="1" outline="0" fieldPosition="0">
        <references count="2">
          <reference field="2" count="1" selected="0">
            <x v="240"/>
          </reference>
          <reference field="3" count="1">
            <x v="97"/>
          </reference>
        </references>
      </pivotArea>
    </format>
    <format dxfId="519">
      <pivotArea dataOnly="0" labelOnly="1" outline="0" fieldPosition="0">
        <references count="2">
          <reference field="2" count="1" selected="0">
            <x v="241"/>
          </reference>
          <reference field="3" count="1">
            <x v="99"/>
          </reference>
        </references>
      </pivotArea>
    </format>
    <format dxfId="518">
      <pivotArea dataOnly="0" labelOnly="1" outline="0" fieldPosition="0">
        <references count="2">
          <reference field="2" count="1" selected="0">
            <x v="242"/>
          </reference>
          <reference field="3" count="1">
            <x v="198"/>
          </reference>
        </references>
      </pivotArea>
    </format>
    <format dxfId="517">
      <pivotArea dataOnly="0" labelOnly="1" outline="0" fieldPosition="0">
        <references count="2">
          <reference field="2" count="1" selected="0">
            <x v="243"/>
          </reference>
          <reference field="3" count="1">
            <x v="199"/>
          </reference>
        </references>
      </pivotArea>
    </format>
    <format dxfId="516">
      <pivotArea dataOnly="0" labelOnly="1" outline="0" fieldPosition="0">
        <references count="2">
          <reference field="2" count="1" selected="0">
            <x v="244"/>
          </reference>
          <reference field="3" count="1">
            <x v="200"/>
          </reference>
        </references>
      </pivotArea>
    </format>
    <format dxfId="515">
      <pivotArea dataOnly="0" labelOnly="1" outline="0" fieldPosition="0">
        <references count="2">
          <reference field="2" count="1" selected="0">
            <x v="245"/>
          </reference>
          <reference field="3" count="1">
            <x v="201"/>
          </reference>
        </references>
      </pivotArea>
    </format>
    <format dxfId="514">
      <pivotArea dataOnly="0" labelOnly="1" outline="0" fieldPosition="0">
        <references count="2">
          <reference field="2" count="1" selected="0">
            <x v="246"/>
          </reference>
          <reference field="3" count="1">
            <x v="103"/>
          </reference>
        </references>
      </pivotArea>
    </format>
    <format dxfId="5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5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0"/>
          </reference>
          <reference field="3" count="1" selected="0">
            <x v="97"/>
          </reference>
        </references>
      </pivotArea>
    </format>
    <format dxfId="5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1"/>
          </reference>
          <reference field="3" count="1" selected="0">
            <x v="99"/>
          </reference>
        </references>
      </pivotArea>
    </format>
    <format dxfId="5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2"/>
          </reference>
          <reference field="3" count="1" selected="0">
            <x v="198"/>
          </reference>
        </references>
      </pivotArea>
    </format>
    <format dxfId="5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3"/>
          </reference>
          <reference field="3" count="1" selected="0">
            <x v="199"/>
          </reference>
        </references>
      </pivotArea>
    </format>
    <format dxfId="5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4"/>
          </reference>
          <reference field="3" count="1" selected="0">
            <x v="200"/>
          </reference>
        </references>
      </pivotArea>
    </format>
    <format dxfId="5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5"/>
          </reference>
          <reference field="3" count="1" selected="0">
            <x v="201"/>
          </reference>
        </references>
      </pivotArea>
    </format>
    <format dxfId="5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6"/>
          </reference>
          <reference field="3" count="1" selected="0">
            <x v="103"/>
          </reference>
        </references>
      </pivotArea>
    </format>
  </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14BD77-0E9B-4E65-9D46-CA2DDC3F9EF7}" name="PivotTable5" cacheId="0" applyNumberFormats="0" applyBorderFormats="0" applyFontFormats="0" applyPatternFormats="0" applyAlignmentFormats="0" applyWidthHeightFormats="1" dataCaption="Values" updatedVersion="8" minRefreshableVersion="3" rowGrandTotals="0" itemPrintTitles="1" mergeItem="1" createdVersion="8" indent="0" compact="0" compactData="0" multipleFieldFilters="0">
  <location ref="A7:S17" firstHeaderRow="1" firstDataRow="4" firstDataCol="1" rowPageCount="1" colPageCount="1"/>
  <pivotFields count="12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615">
        <item x="0"/>
        <item x="1"/>
        <item m="1" x="1174"/>
        <item x="2"/>
        <item x="3"/>
        <item x="4"/>
        <item x="5"/>
        <item x="6"/>
        <item x="7"/>
        <item x="8"/>
        <item m="1" x="120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124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m="1" x="12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m="1" x="1359"/>
        <item x="79"/>
        <item x="80"/>
        <item x="81"/>
        <item x="82"/>
        <item x="83"/>
        <item m="1" x="1285"/>
        <item x="84"/>
        <item x="85"/>
        <item x="86"/>
        <item x="87"/>
        <item x="88"/>
        <item x="89"/>
        <item x="90"/>
        <item x="91"/>
        <item m="1" x="1318"/>
        <item x="92"/>
        <item x="93"/>
        <item x="94"/>
        <item m="1" x="1421"/>
        <item x="95"/>
        <item x="96"/>
        <item x="97"/>
        <item x="98"/>
        <item m="1" x="1343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978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1075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m="1" x="1067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m="1" x="1262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m="1" x="1406"/>
        <item x="215"/>
        <item x="216"/>
        <item x="217"/>
        <item x="218"/>
        <item x="219"/>
        <item x="220"/>
        <item x="221"/>
        <item x="222"/>
        <item x="223"/>
        <item x="224"/>
        <item m="1" x="1387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1162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m="1" x="1331"/>
        <item x="331"/>
        <item x="332"/>
        <item x="333"/>
        <item x="334"/>
        <item x="335"/>
        <item x="336"/>
        <item x="337"/>
        <item m="1" x="1244"/>
        <item x="338"/>
        <item x="339"/>
        <item x="340"/>
        <item x="341"/>
        <item m="1" x="1294"/>
        <item x="342"/>
        <item x="343"/>
        <item x="344"/>
        <item x="345"/>
        <item x="346"/>
        <item m="1" x="1369"/>
        <item x="347"/>
        <item x="348"/>
        <item x="349"/>
        <item m="1" x="1314"/>
        <item x="350"/>
        <item x="351"/>
        <item x="352"/>
        <item x="353"/>
        <item m="1" x="1230"/>
        <item m="1" x="1240"/>
        <item m="1" x="1337"/>
        <item m="1" x="1324"/>
        <item m="1" x="1311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m="1" x="1479"/>
        <item x="410"/>
        <item x="411"/>
        <item x="412"/>
        <item x="413"/>
        <item m="1" x="1512"/>
        <item x="414"/>
        <item x="415"/>
        <item x="416"/>
        <item x="417"/>
        <item x="418"/>
        <item x="419"/>
        <item m="1" x="1522"/>
        <item m="1" x="1288"/>
        <item m="1" x="1278"/>
        <item m="1" x="1268"/>
        <item m="1" x="1260"/>
        <item m="1" x="1252"/>
        <item m="1" x="1247"/>
        <item m="1" x="1238"/>
        <item m="1" x="1232"/>
        <item m="1" x="1228"/>
        <item m="1" x="1320"/>
        <item m="1" x="1307"/>
        <item m="1" x="1298"/>
        <item m="1" x="1286"/>
        <item m="1" x="1276"/>
        <item m="1" x="1266"/>
        <item m="1" x="1259"/>
        <item m="1" x="1454"/>
        <item m="1" x="1437"/>
        <item m="1" x="1422"/>
        <item m="1" x="1404"/>
        <item m="1" x="1388"/>
        <item m="1" x="1356"/>
        <item m="1" x="1344"/>
        <item m="1" x="1330"/>
        <item m="1" x="1500"/>
        <item m="1" x="1483"/>
        <item m="1" x="1467"/>
        <item m="1" x="1450"/>
        <item m="1" x="1434"/>
        <item m="1" x="1418"/>
        <item m="1" x="1384"/>
        <item m="1" x="1370"/>
        <item m="1" x="1354"/>
        <item m="1" x="1532"/>
        <item m="1" x="1514"/>
        <item m="1" x="1496"/>
        <item m="1" x="1480"/>
        <item m="1" x="1464"/>
        <item m="1" x="1447"/>
        <item m="1" x="1431"/>
        <item m="1" x="1415"/>
        <item m="1" x="1399"/>
        <item m="1" x="1382"/>
        <item m="1" x="1561"/>
        <item m="1" x="1547"/>
        <item m="1" x="1528"/>
        <item m="1" x="1511"/>
        <item m="1" x="1494"/>
        <item m="1" x="1477"/>
        <item m="1" x="1461"/>
        <item m="1" x="1445"/>
        <item m="1" x="1430"/>
        <item m="1" x="1413"/>
        <item m="1" x="1592"/>
        <item m="1" x="1576"/>
        <item m="1" x="1559"/>
        <item m="1" x="1545"/>
        <item m="1" x="1526"/>
        <item m="1" x="1509"/>
        <item m="1" x="1492"/>
        <item m="1" x="1475"/>
        <item m="1" x="1460"/>
        <item m="1" x="1444"/>
        <item m="1" x="936"/>
        <item m="1" x="1608"/>
        <item m="1" x="1574"/>
        <item m="1" x="1558"/>
        <item m="1" x="1542"/>
        <item m="1" x="1524"/>
        <item m="1" x="1507"/>
        <item m="1" x="1491"/>
        <item m="1" x="1474"/>
        <item m="1" x="968"/>
        <item m="1" x="953"/>
        <item m="1" x="934"/>
        <item m="1" x="1606"/>
        <item m="1" x="1589"/>
        <item m="1" x="1572"/>
        <item m="1" x="1556"/>
        <item m="1" x="1540"/>
        <item m="1" x="1523"/>
        <item m="1" x="1505"/>
        <item m="1" x="996"/>
        <item m="1" x="984"/>
        <item m="1" x="966"/>
        <item m="1" x="951"/>
        <item m="1" x="931"/>
        <item m="1" x="1604"/>
        <item m="1" x="1587"/>
        <item m="1" x="1570"/>
        <item m="1" x="1555"/>
        <item m="1" x="1538"/>
        <item m="1" x="1022"/>
        <item m="1" x="1009"/>
        <item m="1" x="994"/>
        <item m="1" x="964"/>
        <item m="1" x="949"/>
        <item m="1" x="929"/>
        <item m="1" x="1602"/>
        <item m="1" x="1585"/>
        <item m="1" x="1568"/>
        <item m="1" x="1043"/>
        <item m="1" x="1034"/>
        <item m="1" x="1020"/>
        <item m="1" x="1007"/>
        <item m="1" x="981"/>
        <item m="1" x="962"/>
        <item m="1" x="947"/>
        <item m="1" x="928"/>
        <item m="1" x="1600"/>
        <item m="1" x="1167"/>
        <item m="1" x="1157"/>
        <item m="1" x="1146"/>
        <item m="1" x="1133"/>
        <item m="1" x="1121"/>
        <item m="1" x="1112"/>
        <item m="1" x="1101"/>
        <item m="1" x="1095"/>
        <item m="1" x="1088"/>
        <item m="1" x="1083"/>
        <item m="1" x="1187"/>
        <item m="1" x="1180"/>
        <item m="1" x="1165"/>
        <item m="1" x="1155"/>
        <item m="1" x="1142"/>
        <item m="1" x="1131"/>
        <item m="1" x="1119"/>
        <item m="1" x="1100"/>
        <item m="1" x="1094"/>
        <item m="1" x="1202"/>
        <item m="1" x="1194"/>
        <item m="1" x="1186"/>
        <item m="1" x="1176"/>
        <item m="1" x="1164"/>
        <item m="1" x="1153"/>
        <item m="1" x="1140"/>
        <item m="1" x="1128"/>
        <item m="1" x="1118"/>
        <item m="1" x="1108"/>
        <item m="1" x="1216"/>
        <item m="1" x="1209"/>
        <item m="1" x="1200"/>
        <item m="1" x="1193"/>
        <item m="1" x="1185"/>
        <item m="1" x="1175"/>
        <item m="1" x="1163"/>
        <item m="1" x="1152"/>
        <item m="1" x="1137"/>
        <item m="1" x="1127"/>
        <item m="1" x="1224"/>
        <item m="1" x="1222"/>
        <item m="1" x="1517"/>
        <item m="1" x="1501"/>
        <item m="1" x="1484"/>
        <item m="1" x="1468"/>
        <item m="1" x="1451"/>
        <item m="1" x="1435"/>
        <item m="1" x="1419"/>
        <item m="1" x="1402"/>
        <item m="1" x="1385"/>
        <item m="1" x="1563"/>
        <item m="1" x="1550"/>
        <item m="1" x="1533"/>
        <item m="1" x="1515"/>
        <item m="1" x="1497"/>
        <item m="1" x="1481"/>
        <item m="1" x="1465"/>
        <item m="1" x="1448"/>
        <item m="1" x="1432"/>
        <item m="1" x="1416"/>
        <item m="1" x="1595"/>
        <item m="1" x="1579"/>
        <item m="1" x="1548"/>
        <item m="1" x="1529"/>
        <item m="1" x="1495"/>
        <item m="1" x="1478"/>
        <item m="1" x="1462"/>
        <item m="1" x="1446"/>
        <item m="1" x="941"/>
        <item m="1" x="1611"/>
        <item m="1" x="1593"/>
        <item m="1" x="1577"/>
        <item m="1" x="1560"/>
        <item m="1" x="1546"/>
        <item m="1" x="1527"/>
        <item m="1" x="1510"/>
        <item m="1" x="1493"/>
        <item m="1" x="1476"/>
        <item m="1" x="970"/>
        <item m="1" x="955"/>
        <item m="1" x="937"/>
        <item m="1" x="1609"/>
        <item m="1" x="1591"/>
        <item m="1" x="1575"/>
        <item m="1" x="1543"/>
        <item m="1" x="1525"/>
        <item m="1" x="1508"/>
        <item m="1" x="998"/>
        <item m="1" x="986"/>
        <item m="1" x="969"/>
        <item m="1" x="954"/>
        <item m="1" x="935"/>
        <item m="1" x="1607"/>
        <item m="1" x="1590"/>
        <item m="1" x="1573"/>
        <item m="1" x="1557"/>
        <item m="1" x="1541"/>
        <item m="1" x="1024"/>
        <item m="1" x="1011"/>
        <item m="1" x="997"/>
        <item m="1" x="985"/>
        <item m="1" x="967"/>
        <item m="1" x="952"/>
        <item m="1" x="932"/>
        <item m="1" x="1605"/>
        <item m="1" x="1588"/>
        <item m="1" x="1571"/>
        <item m="1" x="1045"/>
        <item m="1" x="1036"/>
        <item m="1" x="1023"/>
        <item m="1" x="1010"/>
        <item m="1" x="995"/>
        <item m="1" x="983"/>
        <item m="1" x="965"/>
        <item m="1" x="950"/>
        <item m="1" x="930"/>
        <item m="1" x="1603"/>
        <item m="1" x="1065"/>
        <item m="1" x="1056"/>
        <item m="1" x="1044"/>
        <item m="1" x="1035"/>
        <item m="1" x="1021"/>
        <item m="1" x="1008"/>
        <item m="1" x="993"/>
        <item m="1" x="982"/>
        <item m="1" x="963"/>
        <item m="1" x="948"/>
        <item m="1" x="1073"/>
        <item m="1" x="1070"/>
        <item m="1" x="1064"/>
        <item m="1" x="1054"/>
        <item m="1" x="1041"/>
        <item m="1" x="1032"/>
        <item m="1" x="1018"/>
        <item m="1" x="1005"/>
        <item m="1" x="991"/>
        <item m="1" x="979"/>
        <item m="1" x="1204"/>
        <item m="1" x="1197"/>
        <item m="1" x="1188"/>
        <item m="1" x="1181"/>
        <item m="1" x="1156"/>
        <item m="1" x="1143"/>
        <item m="1" x="1132"/>
        <item m="1" x="1120"/>
        <item m="1" x="1109"/>
        <item m="1" x="1218"/>
        <item m="1" x="1211"/>
        <item m="1" x="1203"/>
        <item m="1" x="1195"/>
        <item m="1" x="1177"/>
        <item m="1" x="1154"/>
        <item m="1" x="1141"/>
        <item m="1" x="1129"/>
        <item m="1" x="1334"/>
        <item m="1" x="1322"/>
        <item m="1" x="1309"/>
        <item m="1" x="1300"/>
        <item m="1" x="1289"/>
        <item m="1" x="1279"/>
        <item m="1" x="1269"/>
        <item m="1" x="1261"/>
        <item m="1" x="1253"/>
        <item m="1" x="1374"/>
        <item m="1" x="1360"/>
        <item m="1" x="1347"/>
        <item m="1" x="1333"/>
        <item m="1" x="1321"/>
        <item m="1" x="1308"/>
        <item m="1" x="1299"/>
        <item m="1" x="1287"/>
        <item m="1" x="1277"/>
        <item m="1" x="1267"/>
        <item m="1" x="1407"/>
        <item m="1" x="1391"/>
        <item m="1" x="1373"/>
        <item m="1" x="1358"/>
        <item m="1" x="1346"/>
        <item m="1" x="1332"/>
        <item m="1" x="1319"/>
        <item m="1" x="1306"/>
        <item m="1" x="1297"/>
        <item m="1" x="1284"/>
        <item m="1" x="1438"/>
        <item m="1" x="1423"/>
        <item m="1" x="1405"/>
        <item m="1" x="1389"/>
        <item m="1" x="1372"/>
        <item m="1" x="1357"/>
        <item m="1" x="1345"/>
        <item m="1" x="1317"/>
        <item m="1" x="1305"/>
        <item m="1" x="1469"/>
        <item m="1" x="1452"/>
        <item m="1" x="1436"/>
        <item m="1" x="1420"/>
        <item m="1" x="1403"/>
        <item m="1" x="1386"/>
        <item m="1" x="1371"/>
        <item m="1" x="1355"/>
        <item m="1" x="1342"/>
        <item m="1" x="1498"/>
        <item m="1" x="1482"/>
        <item m="1" x="1466"/>
        <item m="1" x="1449"/>
        <item m="1" x="1433"/>
        <item m="1" x="1417"/>
        <item m="1" x="1400"/>
        <item m="1" x="1383"/>
        <item m="1" x="1367"/>
        <item m="1" x="1352"/>
        <item m="1" x="1530"/>
        <item m="1" x="1459"/>
        <item m="1" x="1442"/>
        <item m="1" x="1428"/>
        <item m="1" x="1410"/>
        <item m="1" x="1396"/>
        <item m="1" x="1377"/>
        <item m="1" x="1363"/>
        <item m="1" x="1348"/>
        <item m="1" x="1335"/>
        <item m="1" x="1506"/>
        <item m="1" x="1490"/>
        <item m="1" x="1473"/>
        <item m="1" x="1458"/>
        <item m="1" x="1441"/>
        <item m="1" x="1427"/>
        <item m="1" x="1409"/>
        <item m="1" x="1394"/>
        <item m="1" x="1376"/>
        <item m="1" x="1362"/>
        <item m="1" x="1539"/>
        <item m="1" x="1521"/>
        <item m="1" x="1504"/>
        <item m="1" x="1489"/>
        <item m="1" x="1472"/>
        <item m="1" x="1457"/>
        <item m="1" x="1440"/>
        <item m="1" x="1426"/>
        <item m="1" x="1408"/>
        <item m="1" x="1392"/>
        <item m="1" x="1569"/>
        <item m="1" x="1554"/>
        <item m="1" x="1537"/>
        <item m="1" x="1520"/>
        <item m="1" x="1503"/>
        <item m="1" x="1488"/>
        <item m="1" x="1471"/>
        <item m="1" x="1456"/>
        <item m="1" x="1439"/>
        <item m="1" x="1425"/>
        <item m="1" x="1601"/>
        <item m="1" x="1584"/>
        <item m="1" x="1567"/>
        <item m="1" x="1553"/>
        <item m="1" x="1536"/>
        <item m="1" x="1519"/>
        <item m="1" x="1502"/>
        <item m="1" x="1487"/>
        <item m="1" x="1470"/>
        <item m="1" x="1455"/>
        <item m="1" x="946"/>
        <item m="1" x="927"/>
        <item m="1" x="1599"/>
        <item m="1" x="1582"/>
        <item m="1" x="1565"/>
        <item m="1" x="1552"/>
        <item m="1" x="1535"/>
        <item m="1" x="1518"/>
        <item m="1" x="1485"/>
        <item m="1" x="977"/>
        <item m="1" x="960"/>
        <item m="1" x="944"/>
        <item m="1" x="926"/>
        <item m="1" x="1597"/>
        <item m="1" x="1581"/>
        <item m="1" x="1564"/>
        <item m="1" x="1551"/>
        <item m="1" x="1534"/>
        <item m="1" x="1516"/>
        <item m="1" x="1002"/>
        <item m="1" x="989"/>
        <item m="1" x="975"/>
        <item m="1" x="959"/>
        <item m="1" x="943"/>
        <item m="1" x="1613"/>
        <item m="1" x="1596"/>
        <item m="1" x="1580"/>
        <item m="1" x="1562"/>
        <item m="1" x="1549"/>
        <item m="1" x="1028"/>
        <item m="1" x="1014"/>
        <item m="1" x="1001"/>
        <item m="1" x="988"/>
        <item m="1" x="974"/>
        <item m="1" x="958"/>
        <item m="1" x="942"/>
        <item m="1" x="1612"/>
        <item m="1" x="1594"/>
        <item m="1" x="1578"/>
        <item m="1" x="1050"/>
        <item m="1" x="1037"/>
        <item m="1" x="1027"/>
        <item m="1" x="1013"/>
        <item m="1" x="987"/>
        <item m="1" x="971"/>
        <item m="1" x="956"/>
        <item m="1" x="938"/>
        <item m="1" x="1610"/>
        <item m="1" x="1173"/>
        <item m="1" x="1161"/>
        <item m="1" x="1151"/>
        <item m="1" x="1136"/>
        <item m="1" x="1126"/>
        <item m="1" x="1116"/>
        <item m="1" x="1107"/>
        <item m="1" x="1098"/>
        <item m="1" x="1091"/>
        <item m="1" x="1086"/>
        <item m="1" x="1190"/>
        <item m="1" x="1183"/>
        <item m="1" x="1170"/>
        <item m="1" x="1160"/>
        <item m="1" x="1150"/>
        <item m="1" x="1135"/>
        <item m="1" x="1125"/>
        <item m="1" x="1115"/>
        <item m="1" x="1105"/>
        <item m="1" x="1097"/>
        <item m="1" x="1206"/>
        <item m="1" x="1198"/>
        <item m="1" x="1189"/>
        <item m="1" x="1182"/>
        <item m="1" x="1168"/>
        <item m="1" x="1159"/>
        <item m="1" x="1149"/>
        <item m="1" x="1134"/>
        <item m="1" x="1122"/>
        <item m="1" x="1114"/>
        <item m="1" x="1219"/>
        <item m="1" x="1212"/>
        <item m="1" x="1296"/>
        <item m="1" x="1283"/>
        <item m="1" x="1275"/>
        <item m="1" x="1265"/>
        <item m="1" x="1258"/>
        <item m="1" x="1251"/>
        <item m="1" x="1245"/>
        <item m="1" x="1236"/>
        <item m="1" x="1231"/>
        <item m="1" x="1329"/>
        <item m="1" x="1316"/>
        <item m="1" x="1304"/>
        <item m="1" x="1295"/>
        <item m="1" x="1282"/>
        <item m="1" x="1274"/>
        <item m="1" x="1264"/>
        <item m="1" x="1256"/>
        <item m="1" x="1250"/>
        <item m="1" x="1241"/>
        <item m="1" x="1353"/>
        <item m="1" x="1340"/>
        <item m="1" x="1327"/>
        <item m="1" x="1315"/>
        <item m="1" x="1303"/>
        <item m="1" x="1293"/>
        <item m="1" x="1273"/>
        <item m="1" x="1263"/>
        <item m="1" x="1254"/>
        <item m="1" x="1381"/>
        <item m="1" x="1366"/>
        <item m="1" x="1351"/>
        <item m="1" x="1339"/>
        <item m="1" x="1326"/>
        <item m="1" x="1313"/>
        <item m="1" x="1302"/>
        <item m="1" x="1292"/>
        <item m="1" x="1281"/>
        <item m="1" x="1271"/>
        <item m="1" x="1412"/>
        <item m="1" x="1398"/>
        <item m="1" x="1379"/>
        <item m="1" x="1365"/>
        <item m="1" x="1350"/>
        <item m="1" x="1338"/>
        <item m="1" x="1325"/>
        <item m="1" x="1312"/>
        <item m="1" x="1301"/>
        <item m="1" x="1291"/>
        <item m="1" x="1443"/>
        <item m="1" x="1429"/>
        <item m="1" x="1411"/>
        <item m="1" x="1397"/>
        <item m="1" x="1378"/>
        <item m="1" x="1364"/>
        <item m="1" x="1349"/>
        <item m="1" x="1336"/>
        <item m="1" x="1323"/>
        <item m="1" x="1310"/>
        <item m="1" x="1380"/>
        <item m="1" x="1055"/>
        <item m="1" x="1042"/>
        <item m="1" x="1033"/>
        <item m="1" x="1019"/>
        <item m="1" x="1006"/>
        <item m="1" x="992"/>
        <item m="1" x="980"/>
        <item m="1" x="961"/>
        <item m="1" x="945"/>
        <item m="1" x="1071"/>
        <item m="1" x="1068"/>
        <item m="1" x="1062"/>
        <item m="1" x="1052"/>
        <item m="1" x="1039"/>
        <item m="1" x="1030"/>
        <item m="1" x="1016"/>
        <item m="1" x="1003"/>
        <item m="1" x="990"/>
        <item m="1" x="976"/>
        <item m="1" x="1080"/>
        <item m="1" x="1076"/>
        <item m="1" x="1077"/>
        <item m="1" x="1072"/>
        <item m="1" x="1069"/>
        <item m="1" x="1063"/>
        <item m="1" x="1053"/>
        <item m="1" x="1040"/>
        <item m="1" x="1031"/>
        <item m="1" x="1017"/>
        <item m="1" x="1004"/>
        <item m="1" x="1092"/>
        <item m="1" x="1087"/>
        <item m="1" x="1081"/>
        <item m="1" x="1059"/>
        <item m="1" x="1048"/>
        <item m="1" x="1583"/>
        <item m="1" x="1000"/>
        <item m="1" x="973"/>
        <item m="1" x="957"/>
        <item m="1" x="940"/>
        <item m="1" x="1060"/>
        <item m="1" x="1049"/>
        <item m="1" x="1012"/>
        <item m="1" x="1046"/>
        <item m="1" x="1025"/>
        <item m="1" x="1085"/>
        <item m="1" x="1079"/>
        <item m="1" x="1074"/>
        <item m="1" x="1047"/>
        <item m="1" x="1026"/>
        <item m="1" x="1104"/>
        <item m="1" x="1078"/>
        <item m="1" x="1066"/>
        <item m="1" x="1113"/>
        <item m="1" x="1102"/>
        <item m="1" x="1084"/>
        <item m="1" x="1144"/>
        <item m="1" x="1110"/>
        <item m="1" x="1082"/>
        <item m="1" x="1178"/>
        <item m="1" x="1099"/>
        <item m="1" x="1093"/>
        <item m="1" x="1201"/>
        <item m="1" x="1138"/>
        <item m="1" x="1117"/>
        <item m="1" x="1208"/>
        <item m="1" x="1191"/>
        <item m="1" x="1171"/>
        <item m="1" x="1227"/>
        <item m="1" x="1221"/>
        <item m="1" x="1169"/>
        <item m="1" x="1242"/>
        <item m="1" x="1235"/>
        <item m="1" x="1158"/>
        <item m="1" x="1148"/>
        <item m="1" x="1103"/>
        <item m="1" x="1096"/>
        <item m="1" x="1089"/>
        <item m="1" x="1166"/>
        <item m="1" x="1145"/>
        <item m="1" x="1111"/>
        <item m="1" x="1196"/>
        <item m="1" x="1179"/>
        <item m="1" x="1130"/>
        <item m="1" x="1217"/>
        <item m="1" x="1210"/>
        <item m="1" x="1139"/>
        <item m="1" x="1223"/>
        <item m="1" x="1215"/>
        <item m="1" x="1192"/>
        <item m="1" x="1199"/>
        <item m="1" x="1184"/>
        <item m="1" x="1172"/>
        <item m="1" x="1237"/>
        <item m="1" x="1214"/>
        <item m="1" x="1257"/>
        <item m="1" x="1243"/>
        <item m="1" x="1226"/>
        <item m="1" x="1220"/>
        <item m="1" x="1213"/>
        <item m="1" x="1205"/>
        <item m="1" x="1255"/>
        <item m="1" x="1248"/>
        <item m="1" x="1272"/>
        <item m="1" x="1239"/>
        <item m="1" x="1234"/>
        <item m="1" x="1229"/>
        <item m="1" x="1499"/>
        <item m="1" x="1401"/>
        <item m="1" x="1368"/>
        <item m="1" x="1513"/>
        <item m="1" x="1463"/>
        <item m="1" x="1414"/>
        <item m="1" x="1390"/>
        <item m="1" x="99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1061"/>
        <item m="1" x="1051"/>
        <item m="1" x="461"/>
        <item m="1" x="1029"/>
        <item m="1" x="1015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1106"/>
        <item m="1" x="473"/>
        <item m="1" x="474"/>
        <item m="1" x="475"/>
        <item m="1" x="476"/>
        <item m="1" x="477"/>
        <item m="1" x="478"/>
        <item m="1" x="479"/>
        <item m="1" x="480"/>
        <item m="1" x="1123"/>
        <item m="1" x="481"/>
        <item m="1" x="482"/>
        <item m="1" x="483"/>
        <item m="1" x="1090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1124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1147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1290"/>
        <item m="1" x="1280"/>
        <item m="1" x="1270"/>
        <item m="1" x="632"/>
        <item m="1" x="1395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1393"/>
        <item m="1" x="1375"/>
        <item m="1" x="1361"/>
        <item m="1" x="644"/>
        <item m="1" x="645"/>
        <item m="1" x="1544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93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158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1566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1038"/>
        <item m="1" x="711"/>
        <item m="1" x="712"/>
        <item m="1" x="713"/>
        <item m="1" x="714"/>
        <item m="1" x="972"/>
        <item m="1" x="715"/>
        <item m="1" x="939"/>
        <item m="1" x="716"/>
        <item m="1" x="717"/>
        <item m="1" x="1058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1057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1225"/>
        <item m="1" x="803"/>
        <item m="1" x="804"/>
        <item m="1" x="805"/>
        <item m="1" x="806"/>
        <item m="1" x="807"/>
        <item m="1" x="808"/>
        <item m="1" x="809"/>
        <item m="1" x="1246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1341"/>
        <item m="1" x="1328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1424"/>
        <item m="1" x="866"/>
        <item m="1" x="867"/>
        <item m="1" x="868"/>
        <item m="1" x="869"/>
        <item m="1" x="870"/>
        <item m="1" x="871"/>
        <item m="1" x="872"/>
        <item m="1" x="1486"/>
        <item m="1" x="873"/>
        <item m="1" x="1453"/>
        <item m="1" x="874"/>
        <item m="1" x="875"/>
        <item m="1" x="1598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1531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70">
        <item m="1" x="102"/>
        <item m="1" x="79"/>
        <item m="1" x="240"/>
        <item m="1" x="104"/>
        <item m="1" x="80"/>
        <item m="1" x="149"/>
        <item m="1" x="232"/>
        <item m="1" x="194"/>
        <item m="1" x="139"/>
        <item m="1" x="105"/>
        <item m="1" x="81"/>
        <item m="1" x="245"/>
        <item m="1" x="198"/>
        <item m="1" x="143"/>
        <item m="1" x="106"/>
        <item m="1" x="83"/>
        <item m="1" x="207"/>
        <item m="1" x="153"/>
        <item m="1" x="112"/>
        <item m="1" x="86"/>
        <item m="1" x="255"/>
        <item m="1" x="212"/>
        <item m="1" x="157"/>
        <item m="1" x="115"/>
        <item m="1" x="220"/>
        <item m="1" x="172"/>
        <item m="1" x="122"/>
        <item m="1" x="93"/>
        <item m="1" x="265"/>
        <item m="1" x="225"/>
        <item m="1" x="176"/>
        <item m="1" x="126"/>
        <item m="1" x="234"/>
        <item m="1" x="188"/>
        <item m="1" x="134"/>
        <item m="1" x="100"/>
        <item m="1" x="76"/>
        <item m="1" x="238"/>
        <item m="1" x="192"/>
        <item m="1" x="136"/>
        <item m="1" x="103"/>
        <item m="1" x="199"/>
        <item m="1" x="248"/>
        <item m="1" x="200"/>
        <item m="1" x="146"/>
        <item m="1" x="108"/>
        <item m="1" x="84"/>
        <item m="1" x="251"/>
        <item m="1" x="203"/>
        <item m="1" x="150"/>
        <item m="1" x="111"/>
        <item m="1" x="217"/>
        <item m="1" x="167"/>
        <item m="1" x="119"/>
        <item m="1" x="91"/>
        <item m="1" x="261"/>
        <item m="1" x="221"/>
        <item m="1" x="123"/>
        <item m="1" x="249"/>
        <item m="1" x="201"/>
        <item m="1" x="268"/>
        <item m="1" x="228"/>
        <item m="1" x="179"/>
        <item m="1" x="129"/>
        <item m="1" x="96"/>
        <item m="1" x="128"/>
        <item m="1" x="138"/>
        <item m="1" x="152"/>
        <item m="1" x="170"/>
        <item m="1" x="186"/>
        <item m="1" x="247"/>
        <item m="1" x="155"/>
        <item m="1" x="175"/>
        <item m="1" x="197"/>
        <item m="1" x="214"/>
        <item m="1" x="148"/>
        <item m="1" x="165"/>
        <item m="1" x="182"/>
        <item m="1" x="141"/>
        <item m="1" x="191"/>
        <item m="1" x="243"/>
        <item m="1" x="253"/>
        <item m="1" x="196"/>
        <item m="1" x="210"/>
        <item m="1" x="237"/>
        <item m="1" x="206"/>
        <item m="1" x="264"/>
        <item m="1" x="171"/>
        <item m="1" x="166"/>
        <item m="1" x="145"/>
        <item m="1" x="258"/>
        <item m="1" x="88"/>
        <item m="1" x="169"/>
        <item m="1" x="218"/>
        <item m="1" x="241"/>
        <item m="1" x="118"/>
        <item m="1" x="90"/>
        <item m="1" x="260"/>
        <item m="1" x="162"/>
        <item m="1" x="227"/>
        <item m="1" x="262"/>
        <item m="1" x="216"/>
        <item m="1" x="213"/>
        <item m="1" x="116"/>
        <item m="1" x="158"/>
        <item m="1" x="87"/>
        <item m="1" x="256"/>
        <item m="1" x="113"/>
        <item m="1" x="124"/>
        <item m="1" x="154"/>
        <item m="1" x="120"/>
        <item m="1" x="208"/>
        <item m="1" x="239"/>
        <item m="1" x="193"/>
        <item m="1" x="137"/>
        <item m="1" x="77"/>
        <item m="1" x="101"/>
        <item m="1" x="235"/>
        <item m="1" x="189"/>
        <item m="1" x="135"/>
        <item m="1" x="107"/>
        <item m="1" x="109"/>
        <item m="1" x="204"/>
        <item m="1" x="252"/>
        <item m="1" x="151"/>
        <item m="1" x="85"/>
        <item m="1" x="110"/>
        <item m="1" x="202"/>
        <item m="1" x="250"/>
        <item m="1" x="147"/>
        <item m="1" x="159"/>
        <item m="1" x="121"/>
        <item m="1" x="117"/>
        <item m="1" x="89"/>
        <item m="1" x="215"/>
        <item m="1" x="178"/>
        <item m="1" x="259"/>
        <item m="1" x="161"/>
        <item m="1" x="174"/>
        <item m="1" x="132"/>
        <item m="1" x="185"/>
        <item m="1" x="95"/>
        <item m="1" x="230"/>
        <item m="1" x="226"/>
        <item m="1" x="127"/>
        <item m="1" x="177"/>
        <item m="1" x="94"/>
        <item m="1" x="266"/>
        <item m="1" x="184"/>
        <item m="1" x="222"/>
        <item m="1" x="173"/>
        <item m="1" x="125"/>
        <item m="1" x="131"/>
        <item m="1" x="55"/>
        <item m="1" x="45"/>
        <item m="1" x="183"/>
        <item m="1" x="130"/>
        <item m="1" x="97"/>
        <item m="1" x="269"/>
        <item m="1" x="233"/>
        <item m="1" x="187"/>
        <item m="1" x="133"/>
        <item m="1" x="99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244"/>
        <item m="1" x="142"/>
        <item m="1" x="82"/>
        <item m="1" x="254"/>
        <item m="1" x="211"/>
        <item m="1" x="156"/>
        <item m="1" x="114"/>
        <item m="1" x="223"/>
        <item m="1" x="163"/>
        <item m="1" x="242"/>
        <item m="1" x="180"/>
        <item m="1" x="140"/>
        <item m="1" x="144"/>
        <item m="1" x="98"/>
        <item m="1" x="92"/>
        <item m="1" x="164"/>
        <item m="1" x="209"/>
        <item m="1" x="160"/>
        <item m="1" x="231"/>
        <item m="1" x="181"/>
        <item m="1" x="257"/>
        <item m="1" x="195"/>
        <item m="1" x="224"/>
        <item m="1" x="236"/>
        <item m="1" x="205"/>
        <item m="1" x="219"/>
        <item m="1" x="246"/>
        <item m="1" x="267"/>
        <item m="1" x="78"/>
        <item m="1" x="190"/>
        <item m="1" x="168"/>
        <item m="1" x="229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218">
        <item m="1" x="111"/>
        <item m="1" x="163"/>
        <item m="1" x="175"/>
        <item m="1" x="117"/>
        <item m="1" x="122"/>
        <item m="1" x="107"/>
        <item m="1" x="214"/>
        <item m="1" x="47"/>
        <item m="1" x="94"/>
        <item m="1" x="194"/>
        <item m="1" x="195"/>
        <item m="1" x="55"/>
        <item m="1" x="57"/>
        <item m="1" x="85"/>
        <item m="1" x="142"/>
        <item m="1" x="169"/>
        <item m="1" x="134"/>
        <item m="1" x="116"/>
        <item m="1" x="143"/>
        <item m="1" x="204"/>
        <item m="1" x="95"/>
        <item m="1" x="189"/>
        <item m="1" x="113"/>
        <item m="1" x="205"/>
        <item m="1" x="171"/>
        <item m="1" x="166"/>
        <item m="1" x="120"/>
        <item m="1" x="180"/>
        <item m="1" x="201"/>
        <item m="1" x="148"/>
        <item m="1" x="66"/>
        <item m="1" x="83"/>
        <item m="1" x="106"/>
        <item m="1" x="172"/>
        <item m="1" x="197"/>
        <item m="1" x="192"/>
        <item m="1" x="182"/>
        <item m="1" x="125"/>
        <item m="1" x="78"/>
        <item m="1" x="209"/>
        <item m="1" x="161"/>
        <item m="1" x="196"/>
        <item m="1" x="114"/>
        <item m="1" x="210"/>
        <item m="1" x="190"/>
        <item m="1" x="67"/>
        <item m="1" x="198"/>
        <item m="1" x="46"/>
        <item m="1" x="81"/>
        <item m="1" x="108"/>
        <item m="1" x="115"/>
        <item m="1" x="168"/>
        <item m="1" x="135"/>
        <item m="1" x="102"/>
        <item m="1" x="74"/>
        <item m="1" x="137"/>
        <item m="1" x="70"/>
        <item m="1" x="187"/>
        <item m="1" x="152"/>
        <item m="1" x="103"/>
        <item m="1" x="211"/>
        <item m="1" x="87"/>
        <item m="1" x="68"/>
        <item m="1" x="79"/>
        <item m="1" x="121"/>
        <item m="1" x="123"/>
        <item m="1" x="84"/>
        <item m="1" x="156"/>
        <item m="1" x="80"/>
        <item m="1" x="104"/>
        <item m="1" x="100"/>
        <item m="1" x="191"/>
        <item m="1" x="159"/>
        <item m="1" x="71"/>
        <item m="1" x="154"/>
        <item m="1" x="170"/>
        <item m="1" x="139"/>
        <item m="1" x="138"/>
        <item m="1" x="75"/>
        <item m="1" x="213"/>
        <item m="1" x="164"/>
        <item m="1" x="173"/>
        <item m="1" x="167"/>
        <item m="1" x="92"/>
        <item m="1" x="101"/>
        <item m="1" x="110"/>
        <item m="1" x="185"/>
        <item m="1" x="212"/>
        <item m="1" x="50"/>
        <item x="28"/>
        <item m="1" x="49"/>
        <item m="1" x="165"/>
        <item m="1" x="93"/>
        <item m="1" x="144"/>
        <item m="1" x="150"/>
        <item m="1" x="203"/>
        <item m="1" x="118"/>
        <item x="14"/>
        <item m="1" x="153"/>
        <item x="15"/>
        <item m="1" x="86"/>
        <item m="1" x="160"/>
        <item m="1" x="208"/>
        <item x="20"/>
        <item m="1" x="82"/>
        <item m="1" x="69"/>
        <item m="1" x="127"/>
        <item m="1" x="97"/>
        <item m="1" x="90"/>
        <item m="1" x="77"/>
        <item m="1" x="178"/>
        <item m="1" x="89"/>
        <item m="1" x="199"/>
        <item m="1" x="132"/>
        <item m="1" x="207"/>
        <item m="1" x="131"/>
        <item m="1" x="126"/>
        <item m="1" x="128"/>
        <item m="1" x="146"/>
        <item m="1" x="147"/>
        <item m="1" x="215"/>
        <item m="1" x="141"/>
        <item m="1" x="73"/>
        <item m="1" x="129"/>
        <item m="1" x="98"/>
        <item m="1" x="186"/>
        <item m="1" x="88"/>
        <item m="1" x="183"/>
        <item m="1" x="202"/>
        <item m="1" x="158"/>
        <item m="1" x="72"/>
        <item m="1" x="124"/>
        <item m="1" x="76"/>
        <item m="1" x="99"/>
        <item m="1" x="184"/>
        <item m="1" x="37"/>
        <item m="1" x="112"/>
        <item m="1" x="188"/>
        <item m="1" x="96"/>
        <item m="1" x="162"/>
        <item m="1" x="200"/>
        <item m="1" x="157"/>
        <item m="1" x="151"/>
        <item m="1" x="38"/>
        <item m="1" x="39"/>
        <item m="1" x="40"/>
        <item m="1" x="41"/>
        <item m="1" x="42"/>
        <item m="1" x="43"/>
        <item m="1" x="44"/>
        <item m="1" x="45"/>
        <item m="1" x="48"/>
        <item m="1" x="51"/>
        <item m="1" x="52"/>
        <item m="1" x="53"/>
        <item m="1" x="54"/>
        <item m="1" x="56"/>
        <item m="1" x="58"/>
        <item m="1" x="59"/>
        <item m="1" x="60"/>
        <item m="1" x="61"/>
        <item m="1" x="62"/>
        <item m="1" x="63"/>
        <item m="1" x="64"/>
        <item m="1" x="65"/>
        <item m="1" x="133"/>
        <item m="1" x="179"/>
        <item m="1" x="176"/>
        <item m="1" x="181"/>
        <item m="1" x="119"/>
        <item m="1" x="177"/>
        <item m="1" x="193"/>
        <item m="1" x="206"/>
        <item m="1" x="155"/>
        <item m="1" x="109"/>
        <item m="1" x="105"/>
        <item m="1" x="149"/>
        <item m="1" x="91"/>
        <item m="1" x="130"/>
        <item m="1" x="140"/>
        <item m="1" x="174"/>
        <item m="1" x="136"/>
        <item m="1" x="145"/>
        <item m="1" x="2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1"/>
        <item x="22"/>
        <item x="23"/>
        <item x="24"/>
        <item x="25"/>
        <item x="26"/>
        <item x="27"/>
        <item x="29"/>
        <item x="30"/>
        <item x="31"/>
        <item x="32"/>
        <item x="33"/>
        <item x="34"/>
        <item x="35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8">
        <item h="1" x="1"/>
        <item h="1" x="4"/>
        <item h="1" x="0"/>
        <item h="1" x="3"/>
        <item x="6"/>
        <item h="1" x="5"/>
        <item h="1" x="2"/>
        <item h="1"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 v="386"/>
    </i>
    <i>
      <x v="387"/>
    </i>
    <i>
      <x v="388"/>
    </i>
    <i>
      <x v="389"/>
    </i>
    <i>
      <x v="390"/>
    </i>
    <i>
      <x v="391"/>
    </i>
    <i>
      <x v="392"/>
    </i>
  </rowItems>
  <colFields count="3">
    <field x="2"/>
    <field x="3"/>
    <field x="-2"/>
  </colFields>
  <colItems count="18">
    <i>
      <x v="225"/>
      <x v="184"/>
      <x/>
    </i>
    <i r="2" i="1">
      <x v="1"/>
    </i>
    <i>
      <x v="252"/>
      <x v="206"/>
      <x/>
    </i>
    <i r="2" i="1">
      <x v="1"/>
    </i>
    <i>
      <x v="253"/>
      <x v="207"/>
      <x/>
    </i>
    <i r="2" i="1">
      <x v="1"/>
    </i>
    <i>
      <x v="265"/>
      <x v="213"/>
      <x/>
    </i>
    <i r="2" i="1">
      <x v="1"/>
    </i>
    <i>
      <x v="266"/>
      <x v="214"/>
      <x/>
    </i>
    <i r="2" i="1">
      <x v="1"/>
    </i>
    <i>
      <x v="267"/>
      <x v="215"/>
      <x/>
    </i>
    <i r="2" i="1">
      <x v="1"/>
    </i>
    <i>
      <x v="268"/>
      <x v="216"/>
      <x/>
    </i>
    <i r="2" i="1">
      <x v="1"/>
    </i>
    <i>
      <x v="269"/>
      <x v="191"/>
      <x/>
    </i>
    <i r="2" i="1">
      <x v="1"/>
    </i>
    <i t="grand">
      <x/>
    </i>
    <i t="grand" i="1">
      <x/>
    </i>
  </colItems>
  <pageFields count="1">
    <pageField fld="7" hier="-1"/>
  </pageFields>
  <dataFields count="2">
    <dataField name=" Gp" fld="4" baseField="1" baseItem="4"/>
    <dataField name=" Cr" fld="6" baseField="1" baseItem="4"/>
  </dataFields>
  <formats count="483">
    <format dxfId="505">
      <pivotArea field="7" type="button" dataOnly="0" labelOnly="1" outline="0" axis="axisPage" fieldPosition="0"/>
    </format>
    <format dxfId="504">
      <pivotArea field="1" type="button" dataOnly="0" labelOnly="1" outline="0" axis="axisRow" fieldPosition="0"/>
    </format>
    <format dxfId="503">
      <pivotArea dataOnly="0" labelOnly="1" grandCol="1" outline="0" fieldPosition="0"/>
    </format>
    <format dxfId="502">
      <pivotArea type="all" dataOnly="0" outline="0" fieldPosition="0"/>
    </format>
    <format dxfId="501">
      <pivotArea outline="0" collapsedLevelsAreSubtotals="1" fieldPosition="0"/>
    </format>
    <format dxfId="500">
      <pivotArea type="origin" dataOnly="0" labelOnly="1" outline="0" fieldPosition="0"/>
    </format>
    <format dxfId="499">
      <pivotArea field="2" type="button" dataOnly="0" labelOnly="1" outline="0" axis="axisCol" fieldPosition="0"/>
    </format>
    <format dxfId="498">
      <pivotArea field="3" type="button" dataOnly="0" labelOnly="1" outline="0" axis="axisCol" fieldPosition="1"/>
    </format>
    <format dxfId="497">
      <pivotArea type="topRight" dataOnly="0" labelOnly="1" outline="0" fieldPosition="0"/>
    </format>
    <format dxfId="496">
      <pivotArea field="7" type="button" dataOnly="0" labelOnly="1" outline="0" axis="axisPage" fieldPosition="0"/>
    </format>
    <format dxfId="495">
      <pivotArea field="1" type="button" dataOnly="0" labelOnly="1" outline="0" axis="axisRow" fieldPosition="0"/>
    </format>
    <format dxfId="494">
      <pivotArea dataOnly="0" labelOnly="1" outline="0" fieldPosition="0">
        <references count="1">
          <reference field="7" count="0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491">
      <pivotArea dataOnly="0" labelOnly="1" grandCol="1" outline="0" fieldPosition="0"/>
    </format>
    <format dxfId="490">
      <pivotArea type="all" dataOnly="0" outline="0" fieldPosition="0"/>
    </format>
    <format dxfId="489">
      <pivotArea outline="0" collapsedLevelsAreSubtotals="1" fieldPosition="0"/>
    </format>
    <format dxfId="488">
      <pivotArea type="origin" dataOnly="0" labelOnly="1" outline="0" fieldPosition="0"/>
    </format>
    <format dxfId="487">
      <pivotArea field="2" type="button" dataOnly="0" labelOnly="1" outline="0" axis="axisCol" fieldPosition="0"/>
    </format>
    <format dxfId="486">
      <pivotArea field="3" type="button" dataOnly="0" labelOnly="1" outline="0" axis="axisCol" fieldPosition="1"/>
    </format>
    <format dxfId="485">
      <pivotArea type="topRight" dataOnly="0" labelOnly="1" outline="0" fieldPosition="0"/>
    </format>
    <format dxfId="484">
      <pivotArea field="7" type="button" dataOnly="0" labelOnly="1" outline="0" axis="axisPage" fieldPosition="0"/>
    </format>
    <format dxfId="483">
      <pivotArea field="1" type="button" dataOnly="0" labelOnly="1" outline="0" axis="axisRow" fieldPosition="0"/>
    </format>
    <format dxfId="482">
      <pivotArea dataOnly="0" labelOnly="1" outline="0" fieldPosition="0">
        <references count="1">
          <reference field="7" count="0"/>
        </references>
      </pivotArea>
    </format>
    <format dxfId="481">
      <pivotArea dataOnly="0" labelOnly="1" grandRow="1" outline="0" fieldPosition="0"/>
    </format>
    <format dxfId="480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479">
      <pivotArea dataOnly="0" labelOnly="1" grandCol="1" outline="0" fieldPosition="0"/>
    </format>
    <format dxfId="478">
      <pivotArea type="all" dataOnly="0" outline="0" fieldPosition="0"/>
    </format>
    <format dxfId="477">
      <pivotArea type="origin" dataOnly="0" labelOnly="1" outline="0" fieldPosition="0"/>
    </format>
    <format dxfId="476">
      <pivotArea field="2" type="button" dataOnly="0" labelOnly="1" outline="0" axis="axisCol" fieldPosition="0"/>
    </format>
    <format dxfId="475">
      <pivotArea field="3" type="button" dataOnly="0" labelOnly="1" outline="0" axis="axisCol" fieldPosition="1"/>
    </format>
    <format dxfId="474">
      <pivotArea type="topRight" dataOnly="0" labelOnly="1" outline="0" fieldPosition="0"/>
    </format>
    <format dxfId="473">
      <pivotArea field="7" type="button" dataOnly="0" labelOnly="1" outline="0" axis="axisPage" fieldPosition="0"/>
    </format>
    <format dxfId="472">
      <pivotArea field="1" type="button" dataOnly="0" labelOnly="1" outline="0" axis="axisRow" fieldPosition="0"/>
    </format>
    <format dxfId="471">
      <pivotArea dataOnly="0" labelOnly="1" grandRow="1" outline="0" fieldPosition="0"/>
    </format>
    <format dxfId="470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469">
      <pivotArea dataOnly="0" labelOnly="1" grandCol="1" outline="0" fieldPosition="0"/>
    </format>
    <format dxfId="468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467">
      <pivotArea outline="0" fieldPosition="0">
        <references count="2">
          <reference field="1" count="47" selected="0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466">
      <pivotArea dataOnly="0" labelOnly="1" outline="0" fieldPosition="0">
        <references count="1">
          <reference field="1" count="0"/>
        </references>
      </pivotArea>
    </format>
    <format dxfId="465">
      <pivotArea type="origin" dataOnly="0" labelOnly="1" outline="0" offset="B1:B2" fieldPosition="0"/>
    </format>
    <format dxfId="464">
      <pivotArea field="2" type="button" dataOnly="0" labelOnly="1" outline="0" axis="axisCol" fieldPosition="0"/>
    </format>
    <format dxfId="463">
      <pivotArea field="3" type="button" dataOnly="0" labelOnly="1" outline="0" axis="axisCol" fieldPosition="1"/>
    </format>
    <format dxfId="462">
      <pivotArea type="topRight" dataOnly="0" labelOnly="1" outline="0" fieldPosition="0"/>
    </format>
    <format dxfId="461">
      <pivotArea field="1" type="button" dataOnly="0" labelOnly="1" outline="0" axis="axisRow" fieldPosition="0"/>
    </format>
    <format dxfId="460">
      <pivotArea dataOnly="0" labelOnly="1" grandCol="1" outline="0" fieldPosition="0"/>
    </format>
    <format dxfId="459">
      <pivotArea type="origin" dataOnly="0" labelOnly="1" outline="0" offset="B1:B2" fieldPosition="0"/>
    </format>
    <format dxfId="458">
      <pivotArea field="2" type="button" dataOnly="0" labelOnly="1" outline="0" axis="axisCol" fieldPosition="0"/>
    </format>
    <format dxfId="457">
      <pivotArea field="3" type="button" dataOnly="0" labelOnly="1" outline="0" axis="axisCol" fieldPosition="1"/>
    </format>
    <format dxfId="456">
      <pivotArea type="topRight" dataOnly="0" labelOnly="1" outline="0" fieldPosition="0"/>
    </format>
    <format dxfId="455">
      <pivotArea field="1" type="button" dataOnly="0" labelOnly="1" outline="0" axis="axisRow" fieldPosition="0"/>
    </format>
    <format dxfId="454">
      <pivotArea dataOnly="0" labelOnly="1" grandCol="1" outline="0" fieldPosition="0"/>
    </format>
    <format dxfId="453">
      <pivotArea outline="0" collapsedLevelsAreSubtotals="1" fieldPosition="0"/>
    </format>
    <format dxfId="452">
      <pivotArea dataOnly="0" labelOnly="1" outline="0" fieldPosition="0">
        <references count="2">
          <reference field="1" count="47"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</reference>
          <reference field="7" count="0" selected="0"/>
        </references>
      </pivotArea>
    </format>
    <format dxfId="451">
      <pivotArea field="7" type="button" dataOnly="0" labelOnly="1" outline="0" axis="axisPage" fieldPosition="0"/>
    </format>
    <format dxfId="450">
      <pivotArea field="1" type="button" dataOnly="0" labelOnly="1" outline="0" axis="axisRow" fieldPosition="0"/>
    </format>
    <format dxfId="449">
      <pivotArea dataOnly="0" labelOnly="1" grandCol="1" outline="0" fieldPosition="0"/>
    </format>
    <format dxfId="448">
      <pivotArea field="7" type="button" dataOnly="0" labelOnly="1" outline="0" axis="axisPage" fieldPosition="0"/>
    </format>
    <format dxfId="447">
      <pivotArea field="1" type="button" dataOnly="0" labelOnly="1" outline="0" axis="axisRow" fieldPosition="0"/>
    </format>
    <format dxfId="446">
      <pivotArea dataOnly="0" labelOnly="1" grandCol="1" outline="0" fieldPosition="0"/>
    </format>
    <format dxfId="445">
      <pivotArea type="all" dataOnly="0" outline="0" fieldPosition="0"/>
    </format>
    <format dxfId="444">
      <pivotArea outline="0" collapsedLevelsAreSubtotals="1" fieldPosition="0"/>
    </format>
    <format dxfId="443">
      <pivotArea type="origin" dataOnly="0" labelOnly="1" outline="0" fieldPosition="0"/>
    </format>
    <format dxfId="442">
      <pivotArea field="2" type="button" dataOnly="0" labelOnly="1" outline="0" axis="axisCol" fieldPosition="0"/>
    </format>
    <format dxfId="441">
      <pivotArea field="3" type="button" dataOnly="0" labelOnly="1" outline="0" axis="axisCol" fieldPosition="1"/>
    </format>
    <format dxfId="440">
      <pivotArea type="topRight" dataOnly="0" labelOnly="1" outline="0" fieldPosition="0"/>
    </format>
    <format dxfId="439">
      <pivotArea field="7" type="button" dataOnly="0" labelOnly="1" outline="0" axis="axisPage" fieldPosition="0"/>
    </format>
    <format dxfId="438">
      <pivotArea field="1" type="button" dataOnly="0" labelOnly="1" outline="0" axis="axisRow" fieldPosition="0"/>
    </format>
    <format dxfId="437">
      <pivotArea dataOnly="0" labelOnly="1" outline="0" fieldPosition="0">
        <references count="1">
          <reference field="7" count="0"/>
        </references>
      </pivotArea>
    </format>
    <format dxfId="436">
      <pivotArea dataOnly="0" labelOnly="1" outline="0" fieldPosition="0">
        <references count="2">
          <reference field="1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</reference>
          <reference field="7" count="0" selected="0"/>
        </references>
      </pivotArea>
    </format>
    <format dxfId="435">
      <pivotArea dataOnly="0" labelOnly="1" outline="0" fieldPosition="0">
        <references count="2">
          <reference field="1" count="50">
            <x v="221"/>
            <x v="222"/>
            <x v="223"/>
            <x v="224"/>
            <x v="225"/>
            <x v="226"/>
            <x v="227"/>
            <x v="229"/>
            <x v="230"/>
            <x v="231"/>
            <x v="232"/>
            <x v="233"/>
            <x v="234"/>
            <x v="235"/>
            <x v="236"/>
            <x v="237"/>
            <x v="238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437"/>
          </reference>
          <reference field="7" count="0" selected="0"/>
        </references>
      </pivotArea>
    </format>
    <format dxfId="434">
      <pivotArea dataOnly="0" labelOnly="1" outline="0" fieldPosition="0">
        <references count="2">
          <reference field="1" count="10"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  <reference field="7" count="0" selected="0"/>
        </references>
      </pivotArea>
    </format>
    <format dxfId="433">
      <pivotArea outline="0" collapsedLevelsAreSubtotals="1" fieldPosition="0"/>
    </format>
    <format dxfId="432">
      <pivotArea outline="0" collapsedLevelsAreSubtotals="1" fieldPosition="0"/>
    </format>
    <format dxfId="431">
      <pivotArea field="7" type="button" dataOnly="0" labelOnly="1" outline="0" axis="axisPage" fieldPosition="0"/>
    </format>
    <format dxfId="430">
      <pivotArea field="1" type="button" dataOnly="0" labelOnly="1" outline="0" axis="axisRow" fieldPosition="0"/>
    </format>
    <format dxfId="429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428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427">
      <pivotArea field="7" type="button" dataOnly="0" labelOnly="1" outline="0" axis="axisPage" fieldPosition="0"/>
    </format>
    <format dxfId="426">
      <pivotArea field="1" type="button" dataOnly="0" labelOnly="1" outline="0" axis="axisRow" fieldPosition="0"/>
    </format>
    <format dxfId="425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424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423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422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421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420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419">
      <pivotArea type="all" dataOnly="0" outline="0" fieldPosition="0"/>
    </format>
    <format dxfId="418">
      <pivotArea outline="0" collapsedLevelsAreSubtotals="1" fieldPosition="0"/>
    </format>
    <format dxfId="417">
      <pivotArea type="origin" dataOnly="0" labelOnly="1" outline="0" fieldPosition="0"/>
    </format>
    <format dxfId="416">
      <pivotArea field="2" type="button" dataOnly="0" labelOnly="1" outline="0" axis="axisCol" fieldPosition="0"/>
    </format>
    <format dxfId="415">
      <pivotArea field="3" type="button" dataOnly="0" labelOnly="1" outline="0" axis="axisCol" fieldPosition="1"/>
    </format>
    <format dxfId="414">
      <pivotArea field="-2" type="button" dataOnly="0" labelOnly="1" outline="0" axis="axisCol" fieldPosition="2"/>
    </format>
    <format dxfId="413">
      <pivotArea type="topRight" dataOnly="0" labelOnly="1" outline="0" fieldPosition="0"/>
    </format>
    <format dxfId="412">
      <pivotArea field="7" type="button" dataOnly="0" labelOnly="1" outline="0" axis="axisPage" fieldPosition="0"/>
    </format>
    <format dxfId="411">
      <pivotArea field="1" type="button" dataOnly="0" labelOnly="1" outline="0" axis="axisRow" fieldPosition="0"/>
    </format>
    <format dxfId="410">
      <pivotArea dataOnly="0" labelOnly="1" outline="0" fieldPosition="0">
        <references count="1">
          <reference field="7" count="0"/>
        </references>
      </pivotArea>
    </format>
    <format dxfId="409">
      <pivotArea dataOnly="0" labelOnly="1" outline="0" fieldPosition="0">
        <references count="2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  <reference field="7" count="0" selected="0"/>
        </references>
      </pivotArea>
    </format>
    <format dxfId="408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407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406">
      <pivotArea dataOnly="0" labelOnly="1" outline="0" fieldPosition="0">
        <references count="1">
          <reference field="7" count="0"/>
        </references>
      </pivotArea>
    </format>
    <format dxfId="405">
      <pivotArea field="1" type="button" dataOnly="0" labelOnly="1" outline="0" axis="axisRow" fieldPosition="0"/>
    </format>
    <format dxfId="404">
      <pivotArea dataOnly="0" labelOnly="1" outline="0" fieldPosition="0">
        <references count="1">
          <reference field="1" count="19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380"/>
            <x v="381"/>
            <x v="382"/>
            <x v="383"/>
            <x v="384"/>
            <x v="385"/>
          </reference>
        </references>
      </pivotArea>
    </format>
    <format dxfId="403">
      <pivotArea field="2" outline="0" axis="axisCol" fieldPosition="0">
        <references count="1">
          <reference field="4294967294" count="2" selected="0">
            <x v="0"/>
            <x v="1"/>
          </reference>
        </references>
      </pivotArea>
    </format>
    <format dxfId="402">
      <pivotArea type="origin" dataOnly="0" labelOnly="1" outline="0" offset="A3" fieldPosition="0"/>
    </format>
    <format dxfId="401">
      <pivotArea type="origin" dataOnly="0" labelOnly="1" outline="0" offset="A3" fieldPosition="0"/>
    </format>
    <format dxfId="400">
      <pivotArea field="1" type="button" dataOnly="0" labelOnly="1" outline="0" axis="axisRow" fieldPosition="0"/>
    </format>
    <format dxfId="399">
      <pivotArea type="origin" dataOnly="0" labelOnly="1" outline="0" offset="A3" fieldPosition="0"/>
    </format>
    <format dxfId="398">
      <pivotArea field="1" type="button" dataOnly="0" labelOnly="1" outline="0" axis="axisRow" fieldPosition="0"/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type="origin" dataOnly="0" labelOnly="1" outline="0" fieldPosition="0"/>
    </format>
    <format dxfId="394">
      <pivotArea field="2" type="button" dataOnly="0" labelOnly="1" outline="0" axis="axisCol" fieldPosition="0"/>
    </format>
    <format dxfId="393">
      <pivotArea field="3" type="button" dataOnly="0" labelOnly="1" outline="0" axis="axisCol" fieldPosition="1"/>
    </format>
    <format dxfId="392">
      <pivotArea field="-2" type="button" dataOnly="0" labelOnly="1" outline="0" axis="axisCol" fieldPosition="2"/>
    </format>
    <format dxfId="391">
      <pivotArea type="topRight" dataOnly="0" labelOnly="1" outline="0" fieldPosition="0"/>
    </format>
    <format dxfId="390">
      <pivotArea field="1" type="button" dataOnly="0" labelOnly="1" outline="0" axis="axisRow" fieldPosition="0"/>
    </format>
    <format dxfId="389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</reference>
        </references>
      </pivotArea>
    </format>
    <format dxfId="388">
      <pivotArea dataOnly="0" labelOnly="1" outline="0" fieldPosition="0">
        <references count="1">
          <reference field="1" count="47"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387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386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385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384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383">
      <pivotArea field="2" dataOnly="0" labelOnly="1" outline="0" axis="axisCol" fieldPosition="0">
        <references count="1">
          <reference field="4294967294" count="1" selected="0">
            <x v="0"/>
          </reference>
        </references>
      </pivotArea>
    </format>
    <format dxfId="382">
      <pivotArea field="2" dataOnly="0" labelOnly="1" outline="0" axis="axisCol" fieldPosition="0">
        <references count="1">
          <reference field="4294967294" count="1" selected="0">
            <x v="1"/>
          </reference>
        </references>
      </pivotArea>
    </format>
    <format dxfId="381">
      <pivotArea outline="0" collapsedLevelsAreSubtotals="1" fieldPosition="0"/>
    </format>
    <format dxfId="380">
      <pivotArea dataOnly="0" labelOnly="1" outline="0" fieldPosition="0">
        <references count="1">
          <reference field="1" count="50"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6"/>
            <x v="1117"/>
            <x v="1119"/>
            <x v="1120"/>
            <x v="1121"/>
            <x v="1122"/>
            <x v="1123"/>
            <x v="1124"/>
            <x v="1125"/>
          </reference>
        </references>
      </pivotArea>
    </format>
    <format dxfId="379">
      <pivotArea dataOnly="0" labelOnly="1" outline="0" fieldPosition="0">
        <references count="1">
          <reference field="1" count="45"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</reference>
        </references>
      </pivotArea>
    </format>
    <format dxfId="378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377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376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375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374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373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372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371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370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369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36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3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3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3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36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36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36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3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3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3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358">
      <pivotArea dataOnly="0" labelOnly="1" outline="0" fieldPosition="0">
        <references count="2">
          <reference field="2" count="1" selected="0">
            <x v="122"/>
          </reference>
          <reference field="3" count="1">
            <x v="111"/>
          </reference>
        </references>
      </pivotArea>
    </format>
    <format dxfId="357">
      <pivotArea dataOnly="0" labelOnly="1" outline="0" fieldPosition="0">
        <references count="2">
          <reference field="2" count="1" selected="0">
            <x v="123"/>
          </reference>
          <reference field="3" count="1">
            <x v="112"/>
          </reference>
        </references>
      </pivotArea>
    </format>
    <format dxfId="356">
      <pivotArea dataOnly="0" labelOnly="1" outline="0" fieldPosition="0">
        <references count="2">
          <reference field="2" count="1" selected="0">
            <x v="124"/>
          </reference>
          <reference field="3" count="1">
            <x v="113"/>
          </reference>
        </references>
      </pivotArea>
    </format>
    <format dxfId="355">
      <pivotArea dataOnly="0" labelOnly="1" outline="0" fieldPosition="0">
        <references count="2">
          <reference field="2" count="1" selected="0">
            <x v="125"/>
          </reference>
          <reference field="3" count="1">
            <x v="114"/>
          </reference>
        </references>
      </pivotArea>
    </format>
    <format dxfId="354">
      <pivotArea dataOnly="0" labelOnly="1" outline="0" fieldPosition="0">
        <references count="2">
          <reference field="2" count="1" selected="0">
            <x v="126"/>
          </reference>
          <reference field="3" count="1">
            <x v="115"/>
          </reference>
        </references>
      </pivotArea>
    </format>
    <format dxfId="353">
      <pivotArea dataOnly="0" labelOnly="1" outline="0" fieldPosition="0">
        <references count="2">
          <reference field="2" count="1" selected="0">
            <x v="127"/>
          </reference>
          <reference field="3" count="1">
            <x v="116"/>
          </reference>
        </references>
      </pivotArea>
    </format>
    <format dxfId="352">
      <pivotArea dataOnly="0" labelOnly="1" outline="0" fieldPosition="0">
        <references count="2">
          <reference field="2" count="1" selected="0">
            <x v="128"/>
          </reference>
          <reference field="3" count="1">
            <x v="117"/>
          </reference>
        </references>
      </pivotArea>
    </format>
    <format dxfId="351">
      <pivotArea dataOnly="0" labelOnly="1" outline="0" fieldPosition="0">
        <references count="2">
          <reference field="2" count="1" selected="0">
            <x v="129"/>
          </reference>
          <reference field="3" count="1">
            <x v="118"/>
          </reference>
        </references>
      </pivotArea>
    </format>
    <format dxfId="350">
      <pivotArea dataOnly="0" labelOnly="1" outline="0" fieldPosition="0">
        <references count="2">
          <reference field="2" count="1" selected="0">
            <x v="130"/>
          </reference>
          <reference field="3" count="1">
            <x v="119"/>
          </reference>
        </references>
      </pivotArea>
    </format>
    <format dxfId="349">
      <pivotArea dataOnly="0" labelOnly="1" outline="0" fieldPosition="0">
        <references count="2">
          <reference field="2" count="1" selected="0">
            <x v="223"/>
          </reference>
          <reference field="3" count="1">
            <x v="183"/>
          </reference>
        </references>
      </pivotArea>
    </format>
    <format dxfId="34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2"/>
          </reference>
          <reference field="3" count="1" selected="0">
            <x v="111"/>
          </reference>
        </references>
      </pivotArea>
    </format>
    <format dxfId="34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3"/>
          </reference>
          <reference field="3" count="1" selected="0">
            <x v="112"/>
          </reference>
        </references>
      </pivotArea>
    </format>
    <format dxfId="34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4"/>
          </reference>
          <reference field="3" count="1" selected="0">
            <x v="113"/>
          </reference>
        </references>
      </pivotArea>
    </format>
    <format dxfId="3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5"/>
          </reference>
          <reference field="3" count="1" selected="0">
            <x v="114"/>
          </reference>
        </references>
      </pivotArea>
    </format>
    <format dxfId="3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6"/>
          </reference>
          <reference field="3" count="1" selected="0">
            <x v="115"/>
          </reference>
        </references>
      </pivotArea>
    </format>
    <format dxfId="34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7"/>
          </reference>
          <reference field="3" count="1" selected="0">
            <x v="116"/>
          </reference>
        </references>
      </pivotArea>
    </format>
    <format dxfId="3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8"/>
          </reference>
          <reference field="3" count="1" selected="0">
            <x v="117"/>
          </reference>
        </references>
      </pivotArea>
    </format>
    <format dxfId="3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29"/>
          </reference>
          <reference field="3" count="1" selected="0">
            <x v="118"/>
          </reference>
        </references>
      </pivotArea>
    </format>
    <format dxfId="3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0"/>
          </reference>
          <reference field="3" count="1" selected="0">
            <x v="119"/>
          </reference>
        </references>
      </pivotArea>
    </format>
    <format dxfId="3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3"/>
          </reference>
          <reference field="3" count="1" selected="0">
            <x v="183"/>
          </reference>
        </references>
      </pivotArea>
    </format>
    <format dxfId="338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337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336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335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334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333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332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331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330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329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3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32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3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3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3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3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3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3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32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3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318">
      <pivotArea dataOnly="0" labelOnly="1" outline="0" fieldPosition="0">
        <references count="2">
          <reference field="2" count="1" selected="0">
            <x v="92"/>
          </reference>
          <reference field="3" count="1">
            <x v="81"/>
          </reference>
        </references>
      </pivotArea>
    </format>
    <format dxfId="317">
      <pivotArea dataOnly="0" labelOnly="1" outline="0" fieldPosition="0">
        <references count="2">
          <reference field="2" count="1" selected="0">
            <x v="93"/>
          </reference>
          <reference field="3" count="1">
            <x v="82"/>
          </reference>
        </references>
      </pivotArea>
    </format>
    <format dxfId="316">
      <pivotArea dataOnly="0" labelOnly="1" outline="0" fieldPosition="0">
        <references count="2">
          <reference field="2" count="1" selected="0">
            <x v="131"/>
          </reference>
          <reference field="3" count="1">
            <x v="113"/>
          </reference>
        </references>
      </pivotArea>
    </format>
    <format dxfId="315">
      <pivotArea dataOnly="0" labelOnly="1" outline="0" fieldPosition="0">
        <references count="2">
          <reference field="2" count="1" selected="0">
            <x v="132"/>
          </reference>
          <reference field="3" count="1">
            <x v="120"/>
          </reference>
        </references>
      </pivotArea>
    </format>
    <format dxfId="314">
      <pivotArea dataOnly="0" labelOnly="1" outline="0" fieldPosition="0">
        <references count="2">
          <reference field="2" count="1" selected="0">
            <x v="133"/>
          </reference>
          <reference field="3" count="1">
            <x v="121"/>
          </reference>
        </references>
      </pivotArea>
    </format>
    <format dxfId="313">
      <pivotArea dataOnly="0" labelOnly="1" outline="0" fieldPosition="0">
        <references count="2">
          <reference field="2" count="1" selected="0">
            <x v="134"/>
          </reference>
          <reference field="3" count="1">
            <x v="122"/>
          </reference>
        </references>
      </pivotArea>
    </format>
    <format dxfId="312">
      <pivotArea dataOnly="0" labelOnly="1" outline="0" fieldPosition="0">
        <references count="2">
          <reference field="2" count="1" selected="0">
            <x v="135"/>
          </reference>
          <reference field="3" count="1">
            <x v="123"/>
          </reference>
        </references>
      </pivotArea>
    </format>
    <format dxfId="311">
      <pivotArea dataOnly="0" labelOnly="1" outline="0" fieldPosition="0">
        <references count="2">
          <reference field="2" count="1" selected="0">
            <x v="136"/>
          </reference>
          <reference field="3" count="1">
            <x v="124"/>
          </reference>
        </references>
      </pivotArea>
    </format>
    <format dxfId="310">
      <pivotArea dataOnly="0" labelOnly="1" outline="0" fieldPosition="0">
        <references count="2">
          <reference field="2" count="1" selected="0">
            <x v="137"/>
          </reference>
          <reference field="3" count="1">
            <x v="125"/>
          </reference>
        </references>
      </pivotArea>
    </format>
    <format dxfId="309">
      <pivotArea dataOnly="0" labelOnly="1" outline="0" fieldPosition="0">
        <references count="2">
          <reference field="2" count="1" selected="0">
            <x v="138"/>
          </reference>
          <reference field="3" count="1">
            <x v="79"/>
          </reference>
        </references>
      </pivotArea>
    </format>
    <format dxfId="3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2"/>
          </reference>
          <reference field="3" count="1" selected="0">
            <x v="81"/>
          </reference>
        </references>
      </pivotArea>
    </format>
    <format dxfId="3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93"/>
          </reference>
          <reference field="3" count="1" selected="0">
            <x v="82"/>
          </reference>
        </references>
      </pivotArea>
    </format>
    <format dxfId="3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1"/>
          </reference>
          <reference field="3" count="1" selected="0">
            <x v="113"/>
          </reference>
        </references>
      </pivotArea>
    </format>
    <format dxfId="30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2"/>
          </reference>
          <reference field="3" count="1" selected="0">
            <x v="120"/>
          </reference>
        </references>
      </pivotArea>
    </format>
    <format dxfId="30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3"/>
          </reference>
          <reference field="3" count="1" selected="0">
            <x v="121"/>
          </reference>
        </references>
      </pivotArea>
    </format>
    <format dxfId="30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4"/>
          </reference>
          <reference field="3" count="1" selected="0">
            <x v="122"/>
          </reference>
        </references>
      </pivotArea>
    </format>
    <format dxfId="30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5"/>
          </reference>
          <reference field="3" count="1" selected="0">
            <x v="123"/>
          </reference>
        </references>
      </pivotArea>
    </format>
    <format dxfId="30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6"/>
          </reference>
          <reference field="3" count="1" selected="0">
            <x v="124"/>
          </reference>
        </references>
      </pivotArea>
    </format>
    <format dxfId="30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7"/>
          </reference>
          <reference field="3" count="1" selected="0">
            <x v="125"/>
          </reference>
        </references>
      </pivotArea>
    </format>
    <format dxfId="2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38"/>
          </reference>
          <reference field="3" count="1" selected="0">
            <x v="79"/>
          </reference>
        </references>
      </pivotArea>
    </format>
    <format dxfId="298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97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96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95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94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93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92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91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90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89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88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87">
      <pivotArea dataOnly="0" labelOnly="1" outline="0" fieldPosition="0">
        <references count="1">
          <reference field="2" count="11">
            <x v="153"/>
            <x v="154"/>
            <x v="163"/>
            <x v="172"/>
            <x v="173"/>
            <x v="174"/>
            <x v="175"/>
            <x v="176"/>
            <x v="177"/>
            <x v="178"/>
            <x v="179"/>
          </reference>
        </references>
      </pivotArea>
    </format>
    <format dxfId="286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85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84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83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82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81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80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79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78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77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76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7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2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2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2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2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2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26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26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2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26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26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264">
      <pivotArea type="origin" dataOnly="0" labelOnly="1" outline="0" offset="A3" fieldPosition="0"/>
    </format>
    <format dxfId="263">
      <pivotArea field="1" type="button" dataOnly="0" labelOnly="1" outline="0" axis="axisRow" fieldPosition="0"/>
    </format>
    <format dxfId="262">
      <pivotArea dataOnly="0" labelOnly="1" outline="0" fieldPosition="0">
        <references count="2">
          <reference field="2" count="1" selected="0">
            <x v="153"/>
          </reference>
          <reference field="3" count="1">
            <x v="7"/>
          </reference>
        </references>
      </pivotArea>
    </format>
    <format dxfId="261">
      <pivotArea dataOnly="0" labelOnly="1" outline="0" fieldPosition="0">
        <references count="2">
          <reference field="2" count="1" selected="0">
            <x v="154"/>
          </reference>
          <reference field="3" count="1">
            <x v="135"/>
          </reference>
        </references>
      </pivotArea>
    </format>
    <format dxfId="260">
      <pivotArea dataOnly="0" labelOnly="1" outline="0" fieldPosition="0">
        <references count="2">
          <reference field="2" count="1" selected="0">
            <x v="163"/>
          </reference>
          <reference field="3" count="1">
            <x v="143"/>
          </reference>
        </references>
      </pivotArea>
    </format>
    <format dxfId="259">
      <pivotArea dataOnly="0" labelOnly="1" outline="0" fieldPosition="0">
        <references count="2">
          <reference field="2" count="1" selected="0">
            <x v="172"/>
          </reference>
          <reference field="3" count="1">
            <x v="151"/>
          </reference>
        </references>
      </pivotArea>
    </format>
    <format dxfId="258">
      <pivotArea dataOnly="0" labelOnly="1" outline="0" fieldPosition="0">
        <references count="2">
          <reference field="2" count="1" selected="0">
            <x v="173"/>
          </reference>
          <reference field="3" count="1">
            <x v="90"/>
          </reference>
        </references>
      </pivotArea>
    </format>
    <format dxfId="257">
      <pivotArea dataOnly="0" labelOnly="1" outline="0" fieldPosition="0">
        <references count="2">
          <reference field="2" count="1" selected="0">
            <x v="174"/>
          </reference>
          <reference field="3" count="1">
            <x v="88"/>
          </reference>
        </references>
      </pivotArea>
    </format>
    <format dxfId="256">
      <pivotArea dataOnly="0" labelOnly="1" outline="0" fieldPosition="0">
        <references count="2">
          <reference field="2" count="1" selected="0">
            <x v="175"/>
          </reference>
          <reference field="3" count="1">
            <x v="152"/>
          </reference>
        </references>
      </pivotArea>
    </format>
    <format dxfId="255">
      <pivotArea dataOnly="0" labelOnly="1" outline="0" fieldPosition="0">
        <references count="2">
          <reference field="2" count="1" selected="0">
            <x v="176"/>
          </reference>
          <reference field="3" count="1">
            <x v="151"/>
          </reference>
        </references>
      </pivotArea>
    </format>
    <format dxfId="254">
      <pivotArea dataOnly="0" labelOnly="1" outline="0" fieldPosition="0">
        <references count="2">
          <reference field="2" count="1" selected="0">
            <x v="177"/>
          </reference>
          <reference field="3" count="1">
            <x v="153"/>
          </reference>
        </references>
      </pivotArea>
    </format>
    <format dxfId="253">
      <pivotArea dataOnly="0" labelOnly="1" outline="0" fieldPosition="0">
        <references count="2">
          <reference field="2" count="1" selected="0">
            <x v="178"/>
          </reference>
          <reference field="3" count="1">
            <x v="154"/>
          </reference>
        </references>
      </pivotArea>
    </format>
    <format dxfId="252">
      <pivotArea dataOnly="0" labelOnly="1" outline="0" fieldPosition="0">
        <references count="2">
          <reference field="2" count="1" selected="0">
            <x v="179"/>
          </reference>
          <reference field="3" count="1">
            <x v="155"/>
          </reference>
        </references>
      </pivotArea>
    </format>
    <format dxfId="25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3"/>
          </reference>
          <reference field="3" count="1" selected="0">
            <x v="7"/>
          </reference>
        </references>
      </pivotArea>
    </format>
    <format dxfId="25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54"/>
          </reference>
          <reference field="3" count="1" selected="0">
            <x v="135"/>
          </reference>
        </references>
      </pivotArea>
    </format>
    <format dxfId="24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63"/>
          </reference>
          <reference field="3" count="1" selected="0">
            <x v="143"/>
          </reference>
        </references>
      </pivotArea>
    </format>
    <format dxfId="24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2"/>
          </reference>
          <reference field="3" count="1" selected="0">
            <x v="151"/>
          </reference>
        </references>
      </pivotArea>
    </format>
    <format dxfId="24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3"/>
          </reference>
          <reference field="3" count="1" selected="0">
            <x v="90"/>
          </reference>
        </references>
      </pivotArea>
    </format>
    <format dxfId="24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4"/>
          </reference>
          <reference field="3" count="1" selected="0">
            <x v="88"/>
          </reference>
        </references>
      </pivotArea>
    </format>
    <format dxfId="2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5"/>
          </reference>
          <reference field="3" count="1" selected="0">
            <x v="152"/>
          </reference>
        </references>
      </pivotArea>
    </format>
    <format dxfId="2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6"/>
          </reference>
          <reference field="3" count="1" selected="0">
            <x v="151"/>
          </reference>
        </references>
      </pivotArea>
    </format>
    <format dxfId="24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7"/>
          </reference>
          <reference field="3" count="1" selected="0">
            <x v="153"/>
          </reference>
        </references>
      </pivotArea>
    </format>
    <format dxfId="2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8"/>
          </reference>
          <reference field="3" count="1" selected="0">
            <x v="154"/>
          </reference>
        </references>
      </pivotArea>
    </format>
    <format dxfId="2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179"/>
          </reference>
          <reference field="3" count="1" selected="0">
            <x v="155"/>
          </reference>
        </references>
      </pivotArea>
    </format>
    <format dxfId="240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39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238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237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236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235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234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233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23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3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23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22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2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22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2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2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224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23">
      <pivotArea dataOnly="0" labelOnly="1" outline="0" fieldPosition="0">
        <references count="2">
          <reference field="2" count="1" selected="0">
            <x v="254"/>
          </reference>
          <reference field="3" count="1">
            <x v="208"/>
          </reference>
        </references>
      </pivotArea>
    </format>
    <format dxfId="222">
      <pivotArea dataOnly="0" labelOnly="1" outline="0" fieldPosition="0">
        <references count="2">
          <reference field="2" count="1" selected="0">
            <x v="255"/>
          </reference>
          <reference field="3" count="1">
            <x v="89"/>
          </reference>
        </references>
      </pivotArea>
    </format>
    <format dxfId="221">
      <pivotArea dataOnly="0" labelOnly="1" outline="0" fieldPosition="0">
        <references count="2">
          <reference field="2" count="1" selected="0">
            <x v="256"/>
          </reference>
          <reference field="3" count="1">
            <x v="209"/>
          </reference>
        </references>
      </pivotArea>
    </format>
    <format dxfId="220">
      <pivotArea dataOnly="0" labelOnly="1" outline="0" fieldPosition="0">
        <references count="2">
          <reference field="2" count="1" selected="0">
            <x v="257"/>
          </reference>
          <reference field="3" count="1">
            <x v="191"/>
          </reference>
        </references>
      </pivotArea>
    </format>
    <format dxfId="219">
      <pivotArea dataOnly="0" labelOnly="1" outline="0" fieldPosition="0">
        <references count="2">
          <reference field="2" count="1" selected="0">
            <x v="258"/>
          </reference>
          <reference field="3" count="1">
            <x v="210"/>
          </reference>
        </references>
      </pivotArea>
    </format>
    <format dxfId="218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217">
      <pivotArea dataOnly="0" labelOnly="1" outline="0" fieldPosition="0">
        <references count="2">
          <reference field="2" count="1" selected="0">
            <x v="260"/>
          </reference>
          <reference field="3" count="1">
            <x v="212"/>
          </reference>
        </references>
      </pivotArea>
    </format>
    <format dxfId="21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1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4"/>
          </reference>
          <reference field="3" count="1" selected="0">
            <x v="208"/>
          </reference>
        </references>
      </pivotArea>
    </format>
    <format dxfId="21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5"/>
          </reference>
          <reference field="3" count="1" selected="0">
            <x v="89"/>
          </reference>
        </references>
      </pivotArea>
    </format>
    <format dxfId="21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6"/>
          </reference>
          <reference field="3" count="1" selected="0">
            <x v="209"/>
          </reference>
        </references>
      </pivotArea>
    </format>
    <format dxfId="21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7"/>
          </reference>
          <reference field="3" count="1" selected="0">
            <x v="191"/>
          </reference>
        </references>
      </pivotArea>
    </format>
    <format dxfId="21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8"/>
          </reference>
          <reference field="3" count="1" selected="0">
            <x v="210"/>
          </reference>
        </references>
      </pivotArea>
    </format>
    <format dxfId="2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2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0"/>
          </reference>
          <reference field="3" count="1" selected="0">
            <x v="212"/>
          </reference>
        </references>
      </pivotArea>
    </format>
    <format dxfId="208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207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206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205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204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203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202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201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20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9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9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9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19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19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19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1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192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91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90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89">
      <pivotArea dataOnly="0" labelOnly="1" outline="0" fieldPosition="0">
        <references count="2">
          <reference field="2" count="1" selected="0">
            <x v="228"/>
          </reference>
          <reference field="3" count="1">
            <x v="187"/>
          </reference>
        </references>
      </pivotArea>
    </format>
    <format dxfId="188">
      <pivotArea dataOnly="0" labelOnly="1" outline="0" fieldPosition="0">
        <references count="2">
          <reference field="2" count="1" selected="0">
            <x v="229"/>
          </reference>
          <reference field="3" count="1">
            <x v="188"/>
          </reference>
        </references>
      </pivotArea>
    </format>
    <format dxfId="187">
      <pivotArea dataOnly="0" labelOnly="1" outline="0" fieldPosition="0">
        <references count="2">
          <reference field="2" count="1" selected="0">
            <x v="230"/>
          </reference>
          <reference field="3" count="1">
            <x v="189"/>
          </reference>
        </references>
      </pivotArea>
    </format>
    <format dxfId="186">
      <pivotArea dataOnly="0" labelOnly="1" outline="0" fieldPosition="0">
        <references count="2">
          <reference field="2" count="1" selected="0">
            <x v="231"/>
          </reference>
          <reference field="3" count="1">
            <x v="190"/>
          </reference>
        </references>
      </pivotArea>
    </format>
    <format dxfId="185">
      <pivotArea dataOnly="0" labelOnly="1" outline="0" fieldPosition="0">
        <references count="2">
          <reference field="2" count="1" selected="0">
            <x v="232"/>
          </reference>
          <reference field="3" count="1">
            <x v="191"/>
          </reference>
        </references>
      </pivotArea>
    </format>
    <format dxfId="18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8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8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8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8"/>
          </reference>
          <reference field="3" count="1" selected="0">
            <x v="187"/>
          </reference>
        </references>
      </pivotArea>
    </format>
    <format dxfId="18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9"/>
          </reference>
          <reference field="3" count="1" selected="0">
            <x v="188"/>
          </reference>
        </references>
      </pivotArea>
    </format>
    <format dxfId="17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0"/>
          </reference>
          <reference field="3" count="1" selected="0">
            <x v="189"/>
          </reference>
        </references>
      </pivotArea>
    </format>
    <format dxfId="1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1"/>
          </reference>
          <reference field="3" count="1" selected="0">
            <x v="190"/>
          </reference>
        </references>
      </pivotArea>
    </format>
    <format dxfId="1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2"/>
          </reference>
          <reference field="3" count="1" selected="0">
            <x v="191"/>
          </reference>
        </references>
      </pivotArea>
    </format>
    <format dxfId="176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75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174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173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172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1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7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16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16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16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166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65">
      <pivotArea dataOnly="0" labelOnly="1" outline="0" fieldPosition="0">
        <references count="2">
          <reference field="2" count="1" selected="0">
            <x v="261"/>
          </reference>
          <reference field="3" count="1">
            <x v="187"/>
          </reference>
        </references>
      </pivotArea>
    </format>
    <format dxfId="164">
      <pivotArea dataOnly="0" labelOnly="1" outline="0" fieldPosition="0">
        <references count="2">
          <reference field="2" count="1" selected="0">
            <x v="262"/>
          </reference>
          <reference field="3" count="1">
            <x v="188"/>
          </reference>
        </references>
      </pivotArea>
    </format>
    <format dxfId="163">
      <pivotArea dataOnly="0" labelOnly="1" outline="0" fieldPosition="0">
        <references count="2">
          <reference field="2" count="1" selected="0">
            <x v="263"/>
          </reference>
          <reference field="3" count="1">
            <x v="209"/>
          </reference>
        </references>
      </pivotArea>
    </format>
    <format dxfId="162">
      <pivotArea dataOnly="0" labelOnly="1" outline="0" fieldPosition="0">
        <references count="2">
          <reference field="2" count="1" selected="0">
            <x v="264"/>
          </reference>
          <reference field="3" count="1">
            <x v="191"/>
          </reference>
        </references>
      </pivotArea>
    </format>
    <format dxfId="1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1"/>
          </reference>
          <reference field="3" count="1" selected="0">
            <x v="187"/>
          </reference>
        </references>
      </pivotArea>
    </format>
    <format dxfId="1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2"/>
          </reference>
          <reference field="3" count="1" selected="0">
            <x v="188"/>
          </reference>
        </references>
      </pivotArea>
    </format>
    <format dxfId="1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3"/>
          </reference>
          <reference field="3" count="1" selected="0">
            <x v="209"/>
          </reference>
        </references>
      </pivotArea>
    </format>
    <format dxfId="1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4"/>
          </reference>
          <reference field="3" count="1" selected="0">
            <x v="191"/>
          </reference>
        </references>
      </pivotArea>
    </format>
    <format dxfId="156">
      <pivotArea dataOnly="0" labelOnly="1" outline="0" fieldPosition="0">
        <references count="2">
          <reference field="2" count="1" selected="0">
            <x v="226"/>
          </reference>
          <reference field="3" count="1">
            <x v="185"/>
          </reference>
        </references>
      </pivotArea>
    </format>
    <format dxfId="155">
      <pivotArea dataOnly="0" labelOnly="1" outline="0" fieldPosition="0">
        <references count="2">
          <reference field="2" count="1" selected="0">
            <x v="227"/>
          </reference>
          <reference field="3" count="1">
            <x v="186"/>
          </reference>
        </references>
      </pivotArea>
    </format>
    <format dxfId="154">
      <pivotArea dataOnly="0" labelOnly="1" outline="0" fieldPosition="0">
        <references count="2">
          <reference field="2" count="1" selected="0">
            <x v="259"/>
          </reference>
          <reference field="3" count="1">
            <x v="211"/>
          </reference>
        </references>
      </pivotArea>
    </format>
    <format dxfId="15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6"/>
          </reference>
          <reference field="3" count="1" selected="0">
            <x v="185"/>
          </reference>
        </references>
      </pivotArea>
    </format>
    <format dxfId="15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7"/>
          </reference>
          <reference field="3" count="1" selected="0">
            <x v="186"/>
          </reference>
        </references>
      </pivotArea>
    </format>
    <format dxfId="15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9"/>
          </reference>
          <reference field="3" count="1" selected="0">
            <x v="211"/>
          </reference>
        </references>
      </pivotArea>
    </format>
    <format dxfId="150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49">
      <pivotArea dataOnly="0" labelOnly="1" outline="0" fieldPosition="0">
        <references count="2">
          <reference field="2" count="1" selected="0">
            <x v="247"/>
          </reference>
          <reference field="3" count="1">
            <x v="191"/>
          </reference>
        </references>
      </pivotArea>
    </format>
    <format dxfId="148">
      <pivotArea dataOnly="0" labelOnly="1" outline="0" fieldPosition="0">
        <references count="2">
          <reference field="2" count="1" selected="0">
            <x v="248"/>
          </reference>
          <reference field="3" count="1">
            <x v="202"/>
          </reference>
        </references>
      </pivotArea>
    </format>
    <format dxfId="147">
      <pivotArea dataOnly="0" labelOnly="1" outline="0" fieldPosition="0">
        <references count="2">
          <reference field="2" count="1" selected="0">
            <x v="249"/>
          </reference>
          <reference field="3" count="1">
            <x v="203"/>
          </reference>
        </references>
      </pivotArea>
    </format>
    <format dxfId="146">
      <pivotArea dataOnly="0" labelOnly="1" outline="0" fieldPosition="0">
        <references count="2">
          <reference field="2" count="1" selected="0">
            <x v="250"/>
          </reference>
          <reference field="3" count="1">
            <x v="204"/>
          </reference>
        </references>
      </pivotArea>
    </format>
    <format dxfId="145">
      <pivotArea dataOnly="0" labelOnly="1" outline="0" fieldPosition="0">
        <references count="2">
          <reference field="2" count="1" selected="0">
            <x v="251"/>
          </reference>
          <reference field="3" count="1">
            <x v="205"/>
          </reference>
        </references>
      </pivotArea>
    </format>
    <format dxfId="144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143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1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7"/>
          </reference>
          <reference field="3" count="1" selected="0">
            <x v="191"/>
          </reference>
        </references>
      </pivotArea>
    </format>
    <format dxfId="1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8"/>
          </reference>
          <reference field="3" count="1" selected="0">
            <x v="202"/>
          </reference>
        </references>
      </pivotArea>
    </format>
    <format dxfId="1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9"/>
          </reference>
          <reference field="3" count="1" selected="0">
            <x v="203"/>
          </reference>
        </references>
      </pivotArea>
    </format>
    <format dxfId="13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0"/>
          </reference>
          <reference field="3" count="1" selected="0">
            <x v="204"/>
          </reference>
        </references>
      </pivotArea>
    </format>
    <format dxfId="13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1"/>
          </reference>
          <reference field="3" count="1" selected="0">
            <x v="205"/>
          </reference>
        </references>
      </pivotArea>
    </format>
    <format dxfId="13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13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134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33">
      <pivotArea dataOnly="0" labelOnly="1" outline="0" fieldPosition="0">
        <references count="2">
          <reference field="2" count="1" selected="0">
            <x v="247"/>
          </reference>
          <reference field="3" count="1">
            <x v="191"/>
          </reference>
        </references>
      </pivotArea>
    </format>
    <format dxfId="132">
      <pivotArea dataOnly="0" labelOnly="1" outline="0" fieldPosition="0">
        <references count="2">
          <reference field="2" count="1" selected="0">
            <x v="248"/>
          </reference>
          <reference field="3" count="1">
            <x v="202"/>
          </reference>
        </references>
      </pivotArea>
    </format>
    <format dxfId="131">
      <pivotArea dataOnly="0" labelOnly="1" outline="0" fieldPosition="0">
        <references count="2">
          <reference field="2" count="1" selected="0">
            <x v="249"/>
          </reference>
          <reference field="3" count="1">
            <x v="203"/>
          </reference>
        </references>
      </pivotArea>
    </format>
    <format dxfId="130">
      <pivotArea dataOnly="0" labelOnly="1" outline="0" fieldPosition="0">
        <references count="2">
          <reference field="2" count="1" selected="0">
            <x v="250"/>
          </reference>
          <reference field="3" count="1">
            <x v="204"/>
          </reference>
        </references>
      </pivotArea>
    </format>
    <format dxfId="129">
      <pivotArea dataOnly="0" labelOnly="1" outline="0" fieldPosition="0">
        <references count="2">
          <reference field="2" count="1" selected="0">
            <x v="251"/>
          </reference>
          <reference field="3" count="1">
            <x v="205"/>
          </reference>
        </references>
      </pivotArea>
    </format>
    <format dxfId="128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127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1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7"/>
          </reference>
          <reference field="3" count="1" selected="0">
            <x v="191"/>
          </reference>
        </references>
      </pivotArea>
    </format>
    <format dxfId="1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8"/>
          </reference>
          <reference field="3" count="1" selected="0">
            <x v="202"/>
          </reference>
        </references>
      </pivotArea>
    </format>
    <format dxfId="1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9"/>
          </reference>
          <reference field="3" count="1" selected="0">
            <x v="203"/>
          </reference>
        </references>
      </pivotArea>
    </format>
    <format dxfId="12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0"/>
          </reference>
          <reference field="3" count="1" selected="0">
            <x v="204"/>
          </reference>
        </references>
      </pivotArea>
    </format>
    <format dxfId="12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1"/>
          </reference>
          <reference field="3" count="1" selected="0">
            <x v="205"/>
          </reference>
        </references>
      </pivotArea>
    </format>
    <format dxfId="12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11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118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17">
      <pivotArea dataOnly="0" labelOnly="1" outline="0" fieldPosition="0">
        <references count="2">
          <reference field="2" count="1" selected="0">
            <x v="233"/>
          </reference>
          <reference field="3" count="1">
            <x v="192"/>
          </reference>
        </references>
      </pivotArea>
    </format>
    <format dxfId="116">
      <pivotArea dataOnly="0" labelOnly="1" outline="0" fieldPosition="0">
        <references count="2">
          <reference field="2" count="1" selected="0">
            <x v="234"/>
          </reference>
          <reference field="3" count="1">
            <x v="191"/>
          </reference>
        </references>
      </pivotArea>
    </format>
    <format dxfId="115">
      <pivotArea dataOnly="0" labelOnly="1" outline="0" fieldPosition="0">
        <references count="2">
          <reference field="2" count="1" selected="0">
            <x v="235"/>
          </reference>
          <reference field="3" count="1">
            <x v="193"/>
          </reference>
        </references>
      </pivotArea>
    </format>
    <format dxfId="114">
      <pivotArea dataOnly="0" labelOnly="1" outline="0" fieldPosition="0">
        <references count="2">
          <reference field="2" count="1" selected="0">
            <x v="236"/>
          </reference>
          <reference field="3" count="1">
            <x v="194"/>
          </reference>
        </references>
      </pivotArea>
    </format>
    <format dxfId="113">
      <pivotArea dataOnly="0" labelOnly="1" outline="0" fieldPosition="0">
        <references count="2">
          <reference field="2" count="1" selected="0">
            <x v="237"/>
          </reference>
          <reference field="3" count="1">
            <x v="195"/>
          </reference>
        </references>
      </pivotArea>
    </format>
    <format dxfId="112">
      <pivotArea dataOnly="0" labelOnly="1" outline="0" fieldPosition="0">
        <references count="2">
          <reference field="2" count="1" selected="0">
            <x v="238"/>
          </reference>
          <reference field="3" count="1">
            <x v="196"/>
          </reference>
        </references>
      </pivotArea>
    </format>
    <format dxfId="111">
      <pivotArea dataOnly="0" labelOnly="1" outline="0" fieldPosition="0">
        <references count="2">
          <reference field="2" count="1" selected="0">
            <x v="239"/>
          </reference>
          <reference field="3" count="1">
            <x v="197"/>
          </reference>
        </references>
      </pivotArea>
    </format>
    <format dxfId="11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10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3"/>
          </reference>
          <reference field="3" count="1" selected="0">
            <x v="192"/>
          </reference>
        </references>
      </pivotArea>
    </format>
    <format dxfId="10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4"/>
          </reference>
          <reference field="3" count="1" selected="0">
            <x v="191"/>
          </reference>
        </references>
      </pivotArea>
    </format>
    <format dxfId="10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5"/>
          </reference>
          <reference field="3" count="1" selected="0">
            <x v="193"/>
          </reference>
        </references>
      </pivotArea>
    </format>
    <format dxfId="10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6"/>
          </reference>
          <reference field="3" count="1" selected="0">
            <x v="194"/>
          </reference>
        </references>
      </pivotArea>
    </format>
    <format dxfId="10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7"/>
          </reference>
          <reference field="3" count="1" selected="0">
            <x v="195"/>
          </reference>
        </references>
      </pivotArea>
    </format>
    <format dxfId="10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8"/>
          </reference>
          <reference field="3" count="1" selected="0">
            <x v="196"/>
          </reference>
        </references>
      </pivotArea>
    </format>
    <format dxfId="10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9"/>
          </reference>
          <reference field="3" count="1" selected="0">
            <x v="197"/>
          </reference>
        </references>
      </pivotArea>
    </format>
    <format dxfId="102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101">
      <pivotArea dataOnly="0" labelOnly="1" outline="0" fieldPosition="0">
        <references count="2">
          <reference field="2" count="1" selected="0">
            <x v="233"/>
          </reference>
          <reference field="3" count="1">
            <x v="192"/>
          </reference>
        </references>
      </pivotArea>
    </format>
    <format dxfId="100">
      <pivotArea dataOnly="0" labelOnly="1" outline="0" fieldPosition="0">
        <references count="2">
          <reference field="2" count="1" selected="0">
            <x v="234"/>
          </reference>
          <reference field="3" count="1">
            <x v="191"/>
          </reference>
        </references>
      </pivotArea>
    </format>
    <format dxfId="99">
      <pivotArea dataOnly="0" labelOnly="1" outline="0" fieldPosition="0">
        <references count="2">
          <reference field="2" count="1" selected="0">
            <x v="235"/>
          </reference>
          <reference field="3" count="1">
            <x v="193"/>
          </reference>
        </references>
      </pivotArea>
    </format>
    <format dxfId="98">
      <pivotArea dataOnly="0" labelOnly="1" outline="0" fieldPosition="0">
        <references count="2">
          <reference field="2" count="1" selected="0">
            <x v="236"/>
          </reference>
          <reference field="3" count="1">
            <x v="194"/>
          </reference>
        </references>
      </pivotArea>
    </format>
    <format dxfId="97">
      <pivotArea dataOnly="0" labelOnly="1" outline="0" fieldPosition="0">
        <references count="2">
          <reference field="2" count="1" selected="0">
            <x v="237"/>
          </reference>
          <reference field="3" count="1">
            <x v="195"/>
          </reference>
        </references>
      </pivotArea>
    </format>
    <format dxfId="96">
      <pivotArea dataOnly="0" labelOnly="1" outline="0" fieldPosition="0">
        <references count="2">
          <reference field="2" count="1" selected="0">
            <x v="238"/>
          </reference>
          <reference field="3" count="1">
            <x v="196"/>
          </reference>
        </references>
      </pivotArea>
    </format>
    <format dxfId="95">
      <pivotArea dataOnly="0" labelOnly="1" outline="0" fieldPosition="0">
        <references count="2">
          <reference field="2" count="1" selected="0">
            <x v="239"/>
          </reference>
          <reference field="3" count="1">
            <x v="197"/>
          </reference>
        </references>
      </pivotArea>
    </format>
    <format dxfId="9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9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3"/>
          </reference>
          <reference field="3" count="1" selected="0">
            <x v="192"/>
          </reference>
        </references>
      </pivotArea>
    </format>
    <format dxfId="9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4"/>
          </reference>
          <reference field="3" count="1" selected="0">
            <x v="191"/>
          </reference>
        </references>
      </pivotArea>
    </format>
    <format dxfId="9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5"/>
          </reference>
          <reference field="3" count="1" selected="0">
            <x v="193"/>
          </reference>
        </references>
      </pivotArea>
    </format>
    <format dxfId="9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6"/>
          </reference>
          <reference field="3" count="1" selected="0">
            <x v="194"/>
          </reference>
        </references>
      </pivotArea>
    </format>
    <format dxfId="8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7"/>
          </reference>
          <reference field="3" count="1" selected="0">
            <x v="195"/>
          </reference>
        </references>
      </pivotArea>
    </format>
    <format dxfId="8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8"/>
          </reference>
          <reference field="3" count="1" selected="0">
            <x v="196"/>
          </reference>
        </references>
      </pivotArea>
    </format>
    <format dxfId="8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39"/>
          </reference>
          <reference field="3" count="1" selected="0">
            <x v="197"/>
          </reference>
        </references>
      </pivotArea>
    </format>
    <format dxfId="86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85">
      <pivotArea dataOnly="0" labelOnly="1" outline="0" fieldPosition="0">
        <references count="2">
          <reference field="2" count="1" selected="0">
            <x v="240"/>
          </reference>
          <reference field="3" count="1">
            <x v="97"/>
          </reference>
        </references>
      </pivotArea>
    </format>
    <format dxfId="84">
      <pivotArea dataOnly="0" labelOnly="1" outline="0" fieldPosition="0">
        <references count="2">
          <reference field="2" count="1" selected="0">
            <x v="241"/>
          </reference>
          <reference field="3" count="1">
            <x v="99"/>
          </reference>
        </references>
      </pivotArea>
    </format>
    <format dxfId="83">
      <pivotArea dataOnly="0" labelOnly="1" outline="0" fieldPosition="0">
        <references count="2">
          <reference field="2" count="1" selected="0">
            <x v="242"/>
          </reference>
          <reference field="3" count="1">
            <x v="198"/>
          </reference>
        </references>
      </pivotArea>
    </format>
    <format dxfId="82">
      <pivotArea dataOnly="0" labelOnly="1" outline="0" fieldPosition="0">
        <references count="2">
          <reference field="2" count="1" selected="0">
            <x v="243"/>
          </reference>
          <reference field="3" count="1">
            <x v="199"/>
          </reference>
        </references>
      </pivotArea>
    </format>
    <format dxfId="81">
      <pivotArea dataOnly="0" labelOnly="1" outline="0" fieldPosition="0">
        <references count="2">
          <reference field="2" count="1" selected="0">
            <x v="244"/>
          </reference>
          <reference field="3" count="1">
            <x v="200"/>
          </reference>
        </references>
      </pivotArea>
    </format>
    <format dxfId="80">
      <pivotArea dataOnly="0" labelOnly="1" outline="0" fieldPosition="0">
        <references count="2">
          <reference field="2" count="1" selected="0">
            <x v="245"/>
          </reference>
          <reference field="3" count="1">
            <x v="201"/>
          </reference>
        </references>
      </pivotArea>
    </format>
    <format dxfId="79">
      <pivotArea dataOnly="0" labelOnly="1" outline="0" fieldPosition="0">
        <references count="2">
          <reference field="2" count="1" selected="0">
            <x v="246"/>
          </reference>
          <reference field="3" count="1">
            <x v="103"/>
          </reference>
        </references>
      </pivotArea>
    </format>
    <format dxfId="7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7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0"/>
          </reference>
          <reference field="3" count="1" selected="0">
            <x v="97"/>
          </reference>
        </references>
      </pivotArea>
    </format>
    <format dxfId="7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1"/>
          </reference>
          <reference field="3" count="1" selected="0">
            <x v="99"/>
          </reference>
        </references>
      </pivotArea>
    </format>
    <format dxfId="7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2"/>
          </reference>
          <reference field="3" count="1" selected="0">
            <x v="198"/>
          </reference>
        </references>
      </pivotArea>
    </format>
    <format dxfId="7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3"/>
          </reference>
          <reference field="3" count="1" selected="0">
            <x v="199"/>
          </reference>
        </references>
      </pivotArea>
    </format>
    <format dxfId="7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4"/>
          </reference>
          <reference field="3" count="1" selected="0">
            <x v="200"/>
          </reference>
        </references>
      </pivotArea>
    </format>
    <format dxfId="7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5"/>
          </reference>
          <reference field="3" count="1" selected="0">
            <x v="201"/>
          </reference>
        </references>
      </pivotArea>
    </format>
    <format dxfId="7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6"/>
          </reference>
          <reference field="3" count="1" selected="0">
            <x v="103"/>
          </reference>
        </references>
      </pivotArea>
    </format>
    <format dxfId="70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69">
      <pivotArea dataOnly="0" labelOnly="1" outline="0" fieldPosition="0">
        <references count="2">
          <reference field="2" count="1" selected="0">
            <x v="240"/>
          </reference>
          <reference field="3" count="1">
            <x v="97"/>
          </reference>
        </references>
      </pivotArea>
    </format>
    <format dxfId="68">
      <pivotArea dataOnly="0" labelOnly="1" outline="0" fieldPosition="0">
        <references count="2">
          <reference field="2" count="1" selected="0">
            <x v="241"/>
          </reference>
          <reference field="3" count="1">
            <x v="99"/>
          </reference>
        </references>
      </pivotArea>
    </format>
    <format dxfId="67">
      <pivotArea dataOnly="0" labelOnly="1" outline="0" fieldPosition="0">
        <references count="2">
          <reference field="2" count="1" selected="0">
            <x v="242"/>
          </reference>
          <reference field="3" count="1">
            <x v="198"/>
          </reference>
        </references>
      </pivotArea>
    </format>
    <format dxfId="66">
      <pivotArea dataOnly="0" labelOnly="1" outline="0" fieldPosition="0">
        <references count="2">
          <reference field="2" count="1" selected="0">
            <x v="243"/>
          </reference>
          <reference field="3" count="1">
            <x v="199"/>
          </reference>
        </references>
      </pivotArea>
    </format>
    <format dxfId="65">
      <pivotArea dataOnly="0" labelOnly="1" outline="0" fieldPosition="0">
        <references count="2">
          <reference field="2" count="1" selected="0">
            <x v="244"/>
          </reference>
          <reference field="3" count="1">
            <x v="200"/>
          </reference>
        </references>
      </pivotArea>
    </format>
    <format dxfId="64">
      <pivotArea dataOnly="0" labelOnly="1" outline="0" fieldPosition="0">
        <references count="2">
          <reference field="2" count="1" selected="0">
            <x v="245"/>
          </reference>
          <reference field="3" count="1">
            <x v="201"/>
          </reference>
        </references>
      </pivotArea>
    </format>
    <format dxfId="63">
      <pivotArea dataOnly="0" labelOnly="1" outline="0" fieldPosition="0">
        <references count="2">
          <reference field="2" count="1" selected="0">
            <x v="246"/>
          </reference>
          <reference field="3" count="1">
            <x v="103"/>
          </reference>
        </references>
      </pivotArea>
    </format>
    <format dxfId="6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6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0"/>
          </reference>
          <reference field="3" count="1" selected="0">
            <x v="97"/>
          </reference>
        </references>
      </pivotArea>
    </format>
    <format dxfId="6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1"/>
          </reference>
          <reference field="3" count="1" selected="0">
            <x v="99"/>
          </reference>
        </references>
      </pivotArea>
    </format>
    <format dxfId="5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2"/>
          </reference>
          <reference field="3" count="1" selected="0">
            <x v="198"/>
          </reference>
        </references>
      </pivotArea>
    </format>
    <format dxfId="5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3"/>
          </reference>
          <reference field="3" count="1" selected="0">
            <x v="199"/>
          </reference>
        </references>
      </pivotArea>
    </format>
    <format dxfId="5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4"/>
          </reference>
          <reference field="3" count="1" selected="0">
            <x v="200"/>
          </reference>
        </references>
      </pivotArea>
    </format>
    <format dxfId="5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5"/>
          </reference>
          <reference field="3" count="1" selected="0">
            <x v="201"/>
          </reference>
        </references>
      </pivotArea>
    </format>
    <format dxfId="5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46"/>
          </reference>
          <reference field="3" count="1" selected="0">
            <x v="103"/>
          </reference>
        </references>
      </pivotArea>
    </format>
    <format dxfId="54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53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52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51">
      <pivotArea dataOnly="0" labelOnly="1" outline="0" fieldPosition="0">
        <references count="2">
          <reference field="2" count="1" selected="0">
            <x v="265"/>
          </reference>
          <reference field="3" count="1">
            <x v="213"/>
          </reference>
        </references>
      </pivotArea>
    </format>
    <format dxfId="50">
      <pivotArea dataOnly="0" labelOnly="1" outline="0" fieldPosition="0">
        <references count="2">
          <reference field="2" count="1" selected="0">
            <x v="266"/>
          </reference>
          <reference field="3" count="1">
            <x v="214"/>
          </reference>
        </references>
      </pivotArea>
    </format>
    <format dxfId="49">
      <pivotArea dataOnly="0" labelOnly="1" outline="0" fieldPosition="0">
        <references count="2">
          <reference field="2" count="1" selected="0">
            <x v="267"/>
          </reference>
          <reference field="3" count="1">
            <x v="215"/>
          </reference>
        </references>
      </pivotArea>
    </format>
    <format dxfId="48">
      <pivotArea dataOnly="0" labelOnly="1" outline="0" fieldPosition="0">
        <references count="2">
          <reference field="2" count="1" selected="0">
            <x v="268"/>
          </reference>
          <reference field="3" count="1">
            <x v="216"/>
          </reference>
        </references>
      </pivotArea>
    </format>
    <format dxfId="47">
      <pivotArea dataOnly="0" labelOnly="1" outline="0" fieldPosition="0">
        <references count="2">
          <reference field="2" count="1" selected="0">
            <x v="269"/>
          </reference>
          <reference field="3" count="1">
            <x v="191"/>
          </reference>
        </references>
      </pivotArea>
    </format>
    <format dxfId="4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4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4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4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5"/>
          </reference>
          <reference field="3" count="1" selected="0">
            <x v="213"/>
          </reference>
        </references>
      </pivotArea>
    </format>
    <format dxfId="42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6"/>
          </reference>
          <reference field="3" count="1" selected="0">
            <x v="214"/>
          </reference>
        </references>
      </pivotArea>
    </format>
    <format dxfId="41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7"/>
          </reference>
          <reference field="3" count="1" selected="0">
            <x v="215"/>
          </reference>
        </references>
      </pivotArea>
    </format>
    <format dxfId="4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8"/>
          </reference>
          <reference field="3" count="1" selected="0">
            <x v="216"/>
          </reference>
        </references>
      </pivotArea>
    </format>
    <format dxfId="3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9"/>
          </reference>
          <reference field="3" count="1" selected="0">
            <x v="191"/>
          </reference>
        </references>
      </pivotArea>
    </format>
    <format dxfId="38">
      <pivotArea dataOnly="0" labelOnly="1" outline="0" fieldPosition="0">
        <references count="2">
          <reference field="2" count="1" selected="0">
            <x v="225"/>
          </reference>
          <reference field="3" count="1">
            <x v="184"/>
          </reference>
        </references>
      </pivotArea>
    </format>
    <format dxfId="37">
      <pivotArea dataOnly="0" labelOnly="1" outline="0" fieldPosition="0">
        <references count="2">
          <reference field="2" count="1" selected="0">
            <x v="252"/>
          </reference>
          <reference field="3" count="1">
            <x v="206"/>
          </reference>
        </references>
      </pivotArea>
    </format>
    <format dxfId="36">
      <pivotArea dataOnly="0" labelOnly="1" outline="0" fieldPosition="0">
        <references count="2">
          <reference field="2" count="1" selected="0">
            <x v="253"/>
          </reference>
          <reference field="3" count="1">
            <x v="207"/>
          </reference>
        </references>
      </pivotArea>
    </format>
    <format dxfId="35">
      <pivotArea dataOnly="0" labelOnly="1" outline="0" fieldPosition="0">
        <references count="2">
          <reference field="2" count="1" selected="0">
            <x v="265"/>
          </reference>
          <reference field="3" count="1">
            <x v="213"/>
          </reference>
        </references>
      </pivotArea>
    </format>
    <format dxfId="34">
      <pivotArea dataOnly="0" labelOnly="1" outline="0" fieldPosition="0">
        <references count="2">
          <reference field="2" count="1" selected="0">
            <x v="266"/>
          </reference>
          <reference field="3" count="1">
            <x v="214"/>
          </reference>
        </references>
      </pivotArea>
    </format>
    <format dxfId="33">
      <pivotArea dataOnly="0" labelOnly="1" outline="0" fieldPosition="0">
        <references count="2">
          <reference field="2" count="1" selected="0">
            <x v="267"/>
          </reference>
          <reference field="3" count="1">
            <x v="215"/>
          </reference>
        </references>
      </pivotArea>
    </format>
    <format dxfId="32">
      <pivotArea dataOnly="0" labelOnly="1" outline="0" fieldPosition="0">
        <references count="2">
          <reference field="2" count="1" selected="0">
            <x v="268"/>
          </reference>
          <reference field="3" count="1">
            <x v="216"/>
          </reference>
        </references>
      </pivotArea>
    </format>
    <format dxfId="31">
      <pivotArea dataOnly="0" labelOnly="1" outline="0" fieldPosition="0">
        <references count="2">
          <reference field="2" count="1" selected="0">
            <x v="269"/>
          </reference>
          <reference field="3" count="1">
            <x v="191"/>
          </reference>
        </references>
      </pivotArea>
    </format>
    <format dxfId="30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25"/>
          </reference>
          <reference field="3" count="1" selected="0">
            <x v="184"/>
          </reference>
        </references>
      </pivotArea>
    </format>
    <format dxfId="29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2"/>
          </reference>
          <reference field="3" count="1" selected="0">
            <x v="206"/>
          </reference>
        </references>
      </pivotArea>
    </format>
    <format dxfId="28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53"/>
          </reference>
          <reference field="3" count="1" selected="0">
            <x v="207"/>
          </reference>
        </references>
      </pivotArea>
    </format>
    <format dxfId="27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5"/>
          </reference>
          <reference field="3" count="1" selected="0">
            <x v="213"/>
          </reference>
        </references>
      </pivotArea>
    </format>
    <format dxfId="26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6"/>
          </reference>
          <reference field="3" count="1" selected="0">
            <x v="214"/>
          </reference>
        </references>
      </pivotArea>
    </format>
    <format dxfId="25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7"/>
          </reference>
          <reference field="3" count="1" selected="0">
            <x v="215"/>
          </reference>
        </references>
      </pivotArea>
    </format>
    <format dxfId="24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8"/>
          </reference>
          <reference field="3" count="1" selected="0">
            <x v="216"/>
          </reference>
        </references>
      </pivotArea>
    </format>
    <format dxfId="23">
      <pivotArea dataOnly="0" labelOnly="1" outline="0" fieldPosition="0">
        <references count="3">
          <reference field="4294967294" count="2">
            <x v="0"/>
            <x v="1"/>
          </reference>
          <reference field="2" count="1" selected="0">
            <x v="269"/>
          </reference>
          <reference field="3" count="1" selected="0">
            <x v="191"/>
          </reference>
        </references>
      </pivotArea>
    </format>
  </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61" totalsRowShown="0" headerRowDxfId="9022" dataDxfId="9020" headerRowBorderDxfId="9021" tableBorderDxfId="9019" totalsRowBorderDxfId="9018">
  <autoFilter ref="A1:J3361" xr:uid="{00000000-0009-0000-0100-000001000000}"/>
  <sortState xmlns:xlrd2="http://schemas.microsoft.com/office/spreadsheetml/2017/richdata2" ref="A2:J3361">
    <sortCondition ref="A2:A3361"/>
    <sortCondition ref="B2:B3361"/>
  </sortState>
  <tableColumns count="10">
    <tableColumn id="7" xr3:uid="{00000000-0010-0000-0000-000007000000}" name="Regulation" dataDxfId="9017">
      <calculatedColumnFormula>LEFT(Table1[[#This Row],[Subcode]],3)</calculatedColumnFormula>
    </tableColumn>
    <tableColumn id="1" xr3:uid="{00000000-0010-0000-0000-000001000000}" name="Htno" dataDxfId="9016"/>
    <tableColumn id="2" xr3:uid="{00000000-0010-0000-0000-000002000000}" name="Subcode" dataDxfId="9015"/>
    <tableColumn id="3" xr3:uid="{00000000-0010-0000-0000-000003000000}" name="Subname" dataDxfId="9014"/>
    <tableColumn id="4" xr3:uid="{00000000-0010-0000-0000-000004000000}" name="Gp" dataDxfId="9013">
      <calculatedColumnFormula>VLOOKUP(Table1[[#This Row],[Gr]],Raw!T:U,2,0)</calculatedColumnFormula>
    </tableColumn>
    <tableColumn id="5" xr3:uid="{00000000-0010-0000-0000-000005000000}" name="Gr" dataDxfId="9012"/>
    <tableColumn id="6" xr3:uid="{00000000-0010-0000-0000-000006000000}" name="Cr" dataDxfId="9011"/>
    <tableColumn id="8" xr3:uid="{00000000-0010-0000-0000-000008000000}" name="Branch" dataDxfId="9010">
      <calculatedColumnFormula>VLOOKUP(MID(Table1[[#This Row],[Htno]],7,2),Raw!A:B,2,0)</calculatedColumnFormula>
    </tableColumn>
    <tableColumn id="9" xr3:uid="{00000000-0010-0000-0000-000009000000}" name="Result" dataDxfId="9009">
      <calculatedColumnFormula>IF(Table1[[#This Row],[Gr]]&lt;&gt;"COMPLE",IF(Table1[[#This Row],[Cr]]&gt;0,1,0),1)</calculatedColumnFormula>
    </tableColumn>
    <tableColumn id="10" xr3:uid="{00000000-0010-0000-0000-00000A000000}" name="SGPA" dataDxfId="9008">
      <calculatedColumnFormula>(Table1[[#This Row],[Gp]]*Table1[[#This Row],[Cr]])/Raw!$R$1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61"/>
  <sheetViews>
    <sheetView showGridLines="0" workbookViewId="0">
      <selection activeCell="T4" sqref="T4:U4"/>
    </sheetView>
  </sheetViews>
  <sheetFormatPr defaultColWidth="18.28515625" defaultRowHeight="12.75"/>
  <cols>
    <col min="1" max="1" width="15.28515625" style="3" bestFit="1" customWidth="1"/>
    <col min="2" max="2" width="12.28515625" style="3" bestFit="1" customWidth="1"/>
    <col min="3" max="3" width="13.42578125" style="3" bestFit="1" customWidth="1"/>
    <col min="4" max="4" width="46.7109375" style="3" bestFit="1" customWidth="1"/>
    <col min="5" max="5" width="8.28515625" style="3" bestFit="1" customWidth="1"/>
    <col min="6" max="6" width="8.7109375" style="3" bestFit="1" customWidth="1"/>
    <col min="7" max="7" width="7.7109375" style="3" bestFit="1" customWidth="1"/>
    <col min="8" max="8" width="11.85546875" style="3" bestFit="1" customWidth="1"/>
    <col min="9" max="9" width="11.140625" style="3" bestFit="1" customWidth="1"/>
    <col min="10" max="10" width="10.5703125" style="3" bestFit="1" customWidth="1"/>
    <col min="11" max="16384" width="18.28515625" style="3"/>
  </cols>
  <sheetData>
    <row r="1" spans="1:10">
      <c r="A1" s="1" t="s">
        <v>11</v>
      </c>
      <c r="B1" s="2" t="s">
        <v>0</v>
      </c>
      <c r="C1" s="2" t="s">
        <v>1</v>
      </c>
      <c r="D1" s="2" t="s">
        <v>2</v>
      </c>
      <c r="E1" s="2" t="s">
        <v>51</v>
      </c>
      <c r="F1" s="2" t="s">
        <v>50</v>
      </c>
      <c r="G1" s="2" t="s">
        <v>53</v>
      </c>
      <c r="H1" s="1" t="s">
        <v>12</v>
      </c>
      <c r="I1" s="1" t="s">
        <v>33</v>
      </c>
      <c r="J1" s="1" t="s">
        <v>59</v>
      </c>
    </row>
    <row r="2" spans="1:10">
      <c r="A2" s="63" t="str">
        <f>LEFT(Table1[[#This Row],[Subcode]],3)</f>
        <v>R20</v>
      </c>
      <c r="B2" s="63" t="s">
        <v>77</v>
      </c>
      <c r="C2" s="38" t="s">
        <v>78</v>
      </c>
      <c r="D2" s="39" t="s">
        <v>79</v>
      </c>
      <c r="E2" s="39">
        <f>VLOOKUP(Table1[[#This Row],[Gr]],Raw!T:U,2,0)</f>
        <v>6</v>
      </c>
      <c r="F2" s="38" t="s">
        <v>5</v>
      </c>
      <c r="G2" s="39">
        <v>3</v>
      </c>
      <c r="H2" s="64" t="str">
        <f>VLOOKUP(MID(Table1[[#This Row],[Htno]],7,2),Raw!A:B,2,0)</f>
        <v>DS</v>
      </c>
      <c r="I2" s="60">
        <f>IF(Table1[[#This Row],[Gr]]&lt;&gt;"COMPLE",IF(Table1[[#This Row],[Cr]]&gt;0,1,0),1)</f>
        <v>1</v>
      </c>
      <c r="J2" s="32">
        <f>(Table1[[#This Row],[Gp]]*Table1[[#This Row],[Cr]])/Raw!$R$1</f>
        <v>0.78260869565217395</v>
      </c>
    </row>
    <row r="3" spans="1:10">
      <c r="A3" s="63" t="str">
        <f>LEFT(Table1[[#This Row],[Subcode]],3)</f>
        <v>R20</v>
      </c>
      <c r="B3" s="63" t="s">
        <v>77</v>
      </c>
      <c r="C3" s="38" t="s">
        <v>80</v>
      </c>
      <c r="D3" s="39" t="s">
        <v>81</v>
      </c>
      <c r="E3" s="39">
        <f>VLOOKUP(Table1[[#This Row],[Gr]],Raw!T:U,2,0)</f>
        <v>6</v>
      </c>
      <c r="F3" s="38" t="s">
        <v>5</v>
      </c>
      <c r="G3" s="39">
        <v>3</v>
      </c>
      <c r="H3" s="64" t="str">
        <f>VLOOKUP(MID(Table1[[#This Row],[Htno]],7,2),Raw!A:B,2,0)</f>
        <v>DS</v>
      </c>
      <c r="I3" s="60">
        <f>IF(Table1[[#This Row],[Gr]]&lt;&gt;"COMPLE",IF(Table1[[#This Row],[Cr]]&gt;0,1,0),1)</f>
        <v>1</v>
      </c>
      <c r="J3" s="32">
        <f>(Table1[[#This Row],[Gp]]*Table1[[#This Row],[Cr]])/Raw!$R$1</f>
        <v>0.78260869565217395</v>
      </c>
    </row>
    <row r="4" spans="1:10">
      <c r="A4" s="63" t="str">
        <f>LEFT(Table1[[#This Row],[Subcode]],3)</f>
        <v>R20</v>
      </c>
      <c r="B4" s="63" t="s">
        <v>77</v>
      </c>
      <c r="C4" s="38" t="s">
        <v>82</v>
      </c>
      <c r="D4" s="39" t="s">
        <v>83</v>
      </c>
      <c r="E4" s="39">
        <f>VLOOKUP(Table1[[#This Row],[Gr]],Raw!T:U,2,0)</f>
        <v>7</v>
      </c>
      <c r="F4" s="38" t="s">
        <v>4</v>
      </c>
      <c r="G4" s="39">
        <v>3</v>
      </c>
      <c r="H4" s="64" t="str">
        <f>VLOOKUP(MID(Table1[[#This Row],[Htno]],7,2),Raw!A:B,2,0)</f>
        <v>DS</v>
      </c>
      <c r="I4" s="60">
        <f>IF(Table1[[#This Row],[Gr]]&lt;&gt;"COMPLE",IF(Table1[[#This Row],[Cr]]&gt;0,1,0),1)</f>
        <v>1</v>
      </c>
      <c r="J4" s="32">
        <f>(Table1[[#This Row],[Gp]]*Table1[[#This Row],[Cr]])/Raw!$R$1</f>
        <v>0.91304347826086951</v>
      </c>
    </row>
    <row r="5" spans="1:10">
      <c r="A5" s="63" t="str">
        <f>LEFT(Table1[[#This Row],[Subcode]],3)</f>
        <v>R20</v>
      </c>
      <c r="B5" s="63" t="s">
        <v>77</v>
      </c>
      <c r="C5" s="38" t="s">
        <v>84</v>
      </c>
      <c r="D5" s="39" t="s">
        <v>85</v>
      </c>
      <c r="E5" s="39">
        <f>VLOOKUP(Table1[[#This Row],[Gr]],Raw!T:U,2,0)</f>
        <v>7</v>
      </c>
      <c r="F5" s="38" t="s">
        <v>4</v>
      </c>
      <c r="G5" s="39">
        <v>3</v>
      </c>
      <c r="H5" s="64" t="str">
        <f>VLOOKUP(MID(Table1[[#This Row],[Htno]],7,2),Raw!A:B,2,0)</f>
        <v>DS</v>
      </c>
      <c r="I5" s="60">
        <f>IF(Table1[[#This Row],[Gr]]&lt;&gt;"COMPLE",IF(Table1[[#This Row],[Cr]]&gt;0,1,0),1)</f>
        <v>1</v>
      </c>
      <c r="J5" s="32">
        <f>(Table1[[#This Row],[Gp]]*Table1[[#This Row],[Cr]])/Raw!$R$1</f>
        <v>0.91304347826086951</v>
      </c>
    </row>
    <row r="6" spans="1:10">
      <c r="A6" s="63" t="str">
        <f>LEFT(Table1[[#This Row],[Subcode]],3)</f>
        <v>R20</v>
      </c>
      <c r="B6" s="63" t="s">
        <v>77</v>
      </c>
      <c r="C6" s="38" t="s">
        <v>86</v>
      </c>
      <c r="D6" s="39" t="s">
        <v>87</v>
      </c>
      <c r="E6" s="39">
        <f>VLOOKUP(Table1[[#This Row],[Gr]],Raw!T:U,2,0)</f>
        <v>6</v>
      </c>
      <c r="F6" s="38" t="s">
        <v>5</v>
      </c>
      <c r="G6" s="39">
        <v>3</v>
      </c>
      <c r="H6" s="64" t="str">
        <f>VLOOKUP(MID(Table1[[#This Row],[Htno]],7,2),Raw!A:B,2,0)</f>
        <v>DS</v>
      </c>
      <c r="I6" s="60">
        <f>IF(Table1[[#This Row],[Gr]]&lt;&gt;"COMPLE",IF(Table1[[#This Row],[Cr]]&gt;0,1,0),1)</f>
        <v>1</v>
      </c>
      <c r="J6" s="32">
        <f>(Table1[[#This Row],[Gp]]*Table1[[#This Row],[Cr]])/Raw!$R$1</f>
        <v>0.78260869565217395</v>
      </c>
    </row>
    <row r="7" spans="1:10">
      <c r="A7" s="63" t="str">
        <f>LEFT(Table1[[#This Row],[Subcode]],3)</f>
        <v>R20</v>
      </c>
      <c r="B7" s="63" t="s">
        <v>77</v>
      </c>
      <c r="C7" s="38" t="s">
        <v>88</v>
      </c>
      <c r="D7" s="39" t="s">
        <v>89</v>
      </c>
      <c r="E7" s="39">
        <f>VLOOKUP(Table1[[#This Row],[Gr]],Raw!T:U,2,0)</f>
        <v>5</v>
      </c>
      <c r="F7" s="38" t="s">
        <v>7</v>
      </c>
      <c r="G7" s="39">
        <v>3</v>
      </c>
      <c r="H7" s="64" t="str">
        <f>VLOOKUP(MID(Table1[[#This Row],[Htno]],7,2),Raw!A:B,2,0)</f>
        <v>DS</v>
      </c>
      <c r="I7" s="60">
        <f>IF(Table1[[#This Row],[Gr]]&lt;&gt;"COMPLE",IF(Table1[[#This Row],[Cr]]&gt;0,1,0),1)</f>
        <v>1</v>
      </c>
      <c r="J7" s="32">
        <f>(Table1[[#This Row],[Gp]]*Table1[[#This Row],[Cr]])/Raw!$R$1</f>
        <v>0.65217391304347827</v>
      </c>
    </row>
    <row r="8" spans="1:10">
      <c r="A8" s="63" t="str">
        <f>LEFT(Table1[[#This Row],[Subcode]],3)</f>
        <v>R20</v>
      </c>
      <c r="B8" s="63" t="s">
        <v>77</v>
      </c>
      <c r="C8" s="38" t="s">
        <v>90</v>
      </c>
      <c r="D8" s="39" t="s">
        <v>91</v>
      </c>
      <c r="E8" s="39">
        <f>VLOOKUP(Table1[[#This Row],[Gr]],Raw!T:U,2,0)</f>
        <v>9</v>
      </c>
      <c r="F8" s="38" t="s">
        <v>8</v>
      </c>
      <c r="G8" s="39">
        <v>2</v>
      </c>
      <c r="H8" s="64" t="str">
        <f>VLOOKUP(MID(Table1[[#This Row],[Htno]],7,2),Raw!A:B,2,0)</f>
        <v>DS</v>
      </c>
      <c r="I8" s="60">
        <f>IF(Table1[[#This Row],[Gr]]&lt;&gt;"COMPLE",IF(Table1[[#This Row],[Cr]]&gt;0,1,0),1)</f>
        <v>1</v>
      </c>
      <c r="J8" s="32">
        <f>(Table1[[#This Row],[Gp]]*Table1[[#This Row],[Cr]])/Raw!$R$1</f>
        <v>0.78260869565217395</v>
      </c>
    </row>
    <row r="9" spans="1:10">
      <c r="A9" s="63" t="str">
        <f>LEFT(Table1[[#This Row],[Subcode]],3)</f>
        <v>R20</v>
      </c>
      <c r="B9" s="63" t="s">
        <v>77</v>
      </c>
      <c r="C9" s="38" t="s">
        <v>92</v>
      </c>
      <c r="D9" s="39" t="s">
        <v>93</v>
      </c>
      <c r="E9" s="39">
        <f>VLOOKUP(Table1[[#This Row],[Gr]],Raw!T:U,2,0)</f>
        <v>7</v>
      </c>
      <c r="F9" s="38" t="s">
        <v>4</v>
      </c>
      <c r="G9" s="39">
        <v>3</v>
      </c>
      <c r="H9" s="64" t="str">
        <f>VLOOKUP(MID(Table1[[#This Row],[Htno]],7,2),Raw!A:B,2,0)</f>
        <v>DS</v>
      </c>
      <c r="I9" s="60">
        <f>IF(Table1[[#This Row],[Gr]]&lt;&gt;"COMPLE",IF(Table1[[#This Row],[Cr]]&gt;0,1,0),1)</f>
        <v>1</v>
      </c>
      <c r="J9" s="32">
        <f>(Table1[[#This Row],[Gp]]*Table1[[#This Row],[Cr]])/Raw!$R$1</f>
        <v>0.91304347826086951</v>
      </c>
    </row>
    <row r="10" spans="1:10">
      <c r="A10" s="63" t="str">
        <f>LEFT(Table1[[#This Row],[Subcode]],3)</f>
        <v>R20</v>
      </c>
      <c r="B10" s="63" t="s">
        <v>94</v>
      </c>
      <c r="C10" s="38" t="s">
        <v>78</v>
      </c>
      <c r="D10" s="39" t="s">
        <v>79</v>
      </c>
      <c r="E10" s="39">
        <f>VLOOKUP(Table1[[#This Row],[Gr]],Raw!T:U,2,0)</f>
        <v>7</v>
      </c>
      <c r="F10" s="38" t="s">
        <v>4</v>
      </c>
      <c r="G10" s="39">
        <v>3</v>
      </c>
      <c r="H10" s="64" t="str">
        <f>VLOOKUP(MID(Table1[[#This Row],[Htno]],7,2),Raw!A:B,2,0)</f>
        <v>Civil</v>
      </c>
      <c r="I10" s="60">
        <f>IF(Table1[[#This Row],[Gr]]&lt;&gt;"COMPLE",IF(Table1[[#This Row],[Cr]]&gt;0,1,0),1)</f>
        <v>1</v>
      </c>
      <c r="J10" s="32">
        <f>(Table1[[#This Row],[Gp]]*Table1[[#This Row],[Cr]])/Raw!$R$1</f>
        <v>0.91304347826086951</v>
      </c>
    </row>
    <row r="11" spans="1:10">
      <c r="A11" s="63" t="str">
        <f>LEFT(Table1[[#This Row],[Subcode]],3)</f>
        <v>R20</v>
      </c>
      <c r="B11" s="63" t="s">
        <v>94</v>
      </c>
      <c r="C11" s="38" t="s">
        <v>95</v>
      </c>
      <c r="D11" s="39" t="s">
        <v>96</v>
      </c>
      <c r="E11" s="39">
        <f>VLOOKUP(Table1[[#This Row],[Gr]],Raw!T:U,2,0)</f>
        <v>10</v>
      </c>
      <c r="F11" s="38" t="s">
        <v>9</v>
      </c>
      <c r="G11" s="39">
        <v>2</v>
      </c>
      <c r="H11" s="64" t="str">
        <f>VLOOKUP(MID(Table1[[#This Row],[Htno]],7,2),Raw!A:B,2,0)</f>
        <v>Civil</v>
      </c>
      <c r="I11" s="60">
        <f>IF(Table1[[#This Row],[Gr]]&lt;&gt;"COMPLE",IF(Table1[[#This Row],[Cr]]&gt;0,1,0),1)</f>
        <v>1</v>
      </c>
      <c r="J11" s="32">
        <f>(Table1[[#This Row],[Gp]]*Table1[[#This Row],[Cr]])/Raw!$R$1</f>
        <v>0.86956521739130432</v>
      </c>
    </row>
    <row r="12" spans="1:10">
      <c r="A12" s="63" t="str">
        <f>LEFT(Table1[[#This Row],[Subcode]],3)</f>
        <v>R20</v>
      </c>
      <c r="B12" s="63" t="s">
        <v>94</v>
      </c>
      <c r="C12" s="38" t="s">
        <v>97</v>
      </c>
      <c r="D12" s="39" t="s">
        <v>93</v>
      </c>
      <c r="E12" s="39">
        <f>VLOOKUP(Table1[[#This Row],[Gr]],Raw!T:U,2,0)</f>
        <v>10</v>
      </c>
      <c r="F12" s="38" t="s">
        <v>9</v>
      </c>
      <c r="G12" s="39">
        <v>3</v>
      </c>
      <c r="H12" s="64" t="str">
        <f>VLOOKUP(MID(Table1[[#This Row],[Htno]],7,2),Raw!A:B,2,0)</f>
        <v>Civil</v>
      </c>
      <c r="I12" s="60">
        <f>IF(Table1[[#This Row],[Gr]]&lt;&gt;"COMPLE",IF(Table1[[#This Row],[Cr]]&gt;0,1,0),1)</f>
        <v>1</v>
      </c>
      <c r="J12" s="32">
        <f>(Table1[[#This Row],[Gp]]*Table1[[#This Row],[Cr]])/Raw!$R$1</f>
        <v>1.3043478260869565</v>
      </c>
    </row>
    <row r="13" spans="1:10">
      <c r="A13" s="63" t="str">
        <f>LEFT(Table1[[#This Row],[Subcode]],3)</f>
        <v>R20</v>
      </c>
      <c r="B13" s="63" t="s">
        <v>94</v>
      </c>
      <c r="C13" s="38" t="s">
        <v>98</v>
      </c>
      <c r="D13" s="39" t="s">
        <v>99</v>
      </c>
      <c r="E13" s="39">
        <f>VLOOKUP(Table1[[#This Row],[Gr]],Raw!T:U,2,0)</f>
        <v>7</v>
      </c>
      <c r="F13" s="38" t="s">
        <v>4</v>
      </c>
      <c r="G13" s="39">
        <v>3</v>
      </c>
      <c r="H13" s="64" t="str">
        <f>VLOOKUP(MID(Table1[[#This Row],[Htno]],7,2),Raw!A:B,2,0)</f>
        <v>Civil</v>
      </c>
      <c r="I13" s="60">
        <f>IF(Table1[[#This Row],[Gr]]&lt;&gt;"COMPLE",IF(Table1[[#This Row],[Cr]]&gt;0,1,0),1)</f>
        <v>1</v>
      </c>
      <c r="J13" s="32">
        <f>(Table1[[#This Row],[Gp]]*Table1[[#This Row],[Cr]])/Raw!$R$1</f>
        <v>0.91304347826086951</v>
      </c>
    </row>
    <row r="14" spans="1:10">
      <c r="A14" s="63" t="str">
        <f>LEFT(Table1[[#This Row],[Subcode]],3)</f>
        <v>R20</v>
      </c>
      <c r="B14" s="63" t="s">
        <v>94</v>
      </c>
      <c r="C14" s="38" t="s">
        <v>100</v>
      </c>
      <c r="D14" s="39" t="s">
        <v>101</v>
      </c>
      <c r="E14" s="39">
        <f>VLOOKUP(Table1[[#This Row],[Gr]],Raw!T:U,2,0)</f>
        <v>8</v>
      </c>
      <c r="F14" s="38" t="s">
        <v>6</v>
      </c>
      <c r="G14" s="39">
        <v>3</v>
      </c>
      <c r="H14" s="64" t="str">
        <f>VLOOKUP(MID(Table1[[#This Row],[Htno]],7,2),Raw!A:B,2,0)</f>
        <v>Civil</v>
      </c>
      <c r="I14" s="60">
        <f>IF(Table1[[#This Row],[Gr]]&lt;&gt;"COMPLE",IF(Table1[[#This Row],[Cr]]&gt;0,1,0),1)</f>
        <v>1</v>
      </c>
      <c r="J14" s="32">
        <f>(Table1[[#This Row],[Gp]]*Table1[[#This Row],[Cr]])/Raw!$R$1</f>
        <v>1.0434782608695652</v>
      </c>
    </row>
    <row r="15" spans="1:10">
      <c r="A15" s="63" t="str">
        <f>LEFT(Table1[[#This Row],[Subcode]],3)</f>
        <v>R20</v>
      </c>
      <c r="B15" s="63" t="s">
        <v>94</v>
      </c>
      <c r="C15" s="38" t="s">
        <v>102</v>
      </c>
      <c r="D15" s="39" t="s">
        <v>103</v>
      </c>
      <c r="E15" s="39">
        <f>VLOOKUP(Table1[[#This Row],[Gr]],Raw!T:U,2,0)</f>
        <v>10</v>
      </c>
      <c r="F15" s="38" t="s">
        <v>9</v>
      </c>
      <c r="G15" s="39">
        <v>3</v>
      </c>
      <c r="H15" s="64" t="str">
        <f>VLOOKUP(MID(Table1[[#This Row],[Htno]],7,2),Raw!A:B,2,0)</f>
        <v>Civil</v>
      </c>
      <c r="I15" s="60">
        <f>IF(Table1[[#This Row],[Gr]]&lt;&gt;"COMPLE",IF(Table1[[#This Row],[Cr]]&gt;0,1,0),1)</f>
        <v>1</v>
      </c>
      <c r="J15" s="32">
        <f>(Table1[[#This Row],[Gp]]*Table1[[#This Row],[Cr]])/Raw!$R$1</f>
        <v>1.3043478260869565</v>
      </c>
    </row>
    <row r="16" spans="1:10">
      <c r="A16" s="63" t="str">
        <f>LEFT(Table1[[#This Row],[Subcode]],3)</f>
        <v>R20</v>
      </c>
      <c r="B16" s="63" t="s">
        <v>94</v>
      </c>
      <c r="C16" s="38" t="s">
        <v>104</v>
      </c>
      <c r="D16" s="39" t="s">
        <v>105</v>
      </c>
      <c r="E16" s="39">
        <f>VLOOKUP(Table1[[#This Row],[Gr]],Raw!T:U,2,0)</f>
        <v>8</v>
      </c>
      <c r="F16" s="38" t="s">
        <v>6</v>
      </c>
      <c r="G16" s="39">
        <v>3</v>
      </c>
      <c r="H16" s="64" t="str">
        <f>VLOOKUP(MID(Table1[[#This Row],[Htno]],7,2),Raw!A:B,2,0)</f>
        <v>Civil</v>
      </c>
      <c r="I16" s="60">
        <f>IF(Table1[[#This Row],[Gr]]&lt;&gt;"COMPLE",IF(Table1[[#This Row],[Cr]]&gt;0,1,0),1)</f>
        <v>1</v>
      </c>
      <c r="J16" s="32">
        <f>(Table1[[#This Row],[Gp]]*Table1[[#This Row],[Cr]])/Raw!$R$1</f>
        <v>1.0434782608695652</v>
      </c>
    </row>
    <row r="17" spans="1:10">
      <c r="A17" s="63" t="str">
        <f>LEFT(Table1[[#This Row],[Subcode]],3)</f>
        <v>R20</v>
      </c>
      <c r="B17" s="63" t="s">
        <v>94</v>
      </c>
      <c r="C17" s="38" t="s">
        <v>106</v>
      </c>
      <c r="D17" s="39" t="s">
        <v>107</v>
      </c>
      <c r="E17" s="39">
        <f>VLOOKUP(Table1[[#This Row],[Gr]],Raw!T:U,2,0)</f>
        <v>8</v>
      </c>
      <c r="F17" s="38" t="s">
        <v>6</v>
      </c>
      <c r="G17" s="39">
        <v>3</v>
      </c>
      <c r="H17" s="64" t="str">
        <f>VLOOKUP(MID(Table1[[#This Row],[Htno]],7,2),Raw!A:B,2,0)</f>
        <v>Civil</v>
      </c>
      <c r="I17" s="60">
        <f>IF(Table1[[#This Row],[Gr]]&lt;&gt;"COMPLE",IF(Table1[[#This Row],[Cr]]&gt;0,1,0),1)</f>
        <v>1</v>
      </c>
      <c r="J17" s="32">
        <f>(Table1[[#This Row],[Gp]]*Table1[[#This Row],[Cr]])/Raw!$R$1</f>
        <v>1.0434782608695652</v>
      </c>
    </row>
    <row r="18" spans="1:10">
      <c r="A18" s="63" t="str">
        <f>LEFT(Table1[[#This Row],[Subcode]],3)</f>
        <v>R20</v>
      </c>
      <c r="B18" s="63" t="s">
        <v>108</v>
      </c>
      <c r="C18" s="38" t="s">
        <v>78</v>
      </c>
      <c r="D18" s="39" t="s">
        <v>79</v>
      </c>
      <c r="E18" s="39">
        <f>VLOOKUP(Table1[[#This Row],[Gr]],Raw!T:U,2,0)</f>
        <v>9</v>
      </c>
      <c r="F18" s="38" t="s">
        <v>8</v>
      </c>
      <c r="G18" s="39">
        <v>3</v>
      </c>
      <c r="H18" s="64" t="str">
        <f>VLOOKUP(MID(Table1[[#This Row],[Htno]],7,2),Raw!A:B,2,0)</f>
        <v>Civil</v>
      </c>
      <c r="I18" s="60">
        <f>IF(Table1[[#This Row],[Gr]]&lt;&gt;"COMPLE",IF(Table1[[#This Row],[Cr]]&gt;0,1,0),1)</f>
        <v>1</v>
      </c>
      <c r="J18" s="32">
        <f>(Table1[[#This Row],[Gp]]*Table1[[#This Row],[Cr]])/Raw!$R$1</f>
        <v>1.173913043478261</v>
      </c>
    </row>
    <row r="19" spans="1:10">
      <c r="A19" s="63" t="str">
        <f>LEFT(Table1[[#This Row],[Subcode]],3)</f>
        <v>R20</v>
      </c>
      <c r="B19" s="63" t="s">
        <v>108</v>
      </c>
      <c r="C19" s="38" t="s">
        <v>95</v>
      </c>
      <c r="D19" s="39" t="s">
        <v>96</v>
      </c>
      <c r="E19" s="39">
        <f>VLOOKUP(Table1[[#This Row],[Gr]],Raw!T:U,2,0)</f>
        <v>10</v>
      </c>
      <c r="F19" s="38" t="s">
        <v>9</v>
      </c>
      <c r="G19" s="39">
        <v>2</v>
      </c>
      <c r="H19" s="64" t="str">
        <f>VLOOKUP(MID(Table1[[#This Row],[Htno]],7,2),Raw!A:B,2,0)</f>
        <v>Civil</v>
      </c>
      <c r="I19" s="60">
        <f>IF(Table1[[#This Row],[Gr]]&lt;&gt;"COMPLE",IF(Table1[[#This Row],[Cr]]&gt;0,1,0),1)</f>
        <v>1</v>
      </c>
      <c r="J19" s="32">
        <f>(Table1[[#This Row],[Gp]]*Table1[[#This Row],[Cr]])/Raw!$R$1</f>
        <v>0.86956521739130432</v>
      </c>
    </row>
    <row r="20" spans="1:10">
      <c r="A20" s="63" t="str">
        <f>LEFT(Table1[[#This Row],[Subcode]],3)</f>
        <v>R20</v>
      </c>
      <c r="B20" s="63" t="s">
        <v>108</v>
      </c>
      <c r="C20" s="38" t="s">
        <v>97</v>
      </c>
      <c r="D20" s="39" t="s">
        <v>93</v>
      </c>
      <c r="E20" s="39">
        <f>VLOOKUP(Table1[[#This Row],[Gr]],Raw!T:U,2,0)</f>
        <v>10</v>
      </c>
      <c r="F20" s="38" t="s">
        <v>9</v>
      </c>
      <c r="G20" s="39">
        <v>3</v>
      </c>
      <c r="H20" s="64" t="str">
        <f>VLOOKUP(MID(Table1[[#This Row],[Htno]],7,2),Raw!A:B,2,0)</f>
        <v>Civil</v>
      </c>
      <c r="I20" s="60">
        <f>IF(Table1[[#This Row],[Gr]]&lt;&gt;"COMPLE",IF(Table1[[#This Row],[Cr]]&gt;0,1,0),1)</f>
        <v>1</v>
      </c>
      <c r="J20" s="32">
        <f>(Table1[[#This Row],[Gp]]*Table1[[#This Row],[Cr]])/Raw!$R$1</f>
        <v>1.3043478260869565</v>
      </c>
    </row>
    <row r="21" spans="1:10">
      <c r="A21" s="63" t="str">
        <f>LEFT(Table1[[#This Row],[Subcode]],3)</f>
        <v>R20</v>
      </c>
      <c r="B21" s="63" t="s">
        <v>108</v>
      </c>
      <c r="C21" s="38" t="s">
        <v>98</v>
      </c>
      <c r="D21" s="39" t="s">
        <v>99</v>
      </c>
      <c r="E21" s="39">
        <f>VLOOKUP(Table1[[#This Row],[Gr]],Raw!T:U,2,0)</f>
        <v>7</v>
      </c>
      <c r="F21" s="38" t="s">
        <v>4</v>
      </c>
      <c r="G21" s="39">
        <v>3</v>
      </c>
      <c r="H21" s="64" t="str">
        <f>VLOOKUP(MID(Table1[[#This Row],[Htno]],7,2),Raw!A:B,2,0)</f>
        <v>Civil</v>
      </c>
      <c r="I21" s="60">
        <f>IF(Table1[[#This Row],[Gr]]&lt;&gt;"COMPLE",IF(Table1[[#This Row],[Cr]]&gt;0,1,0),1)</f>
        <v>1</v>
      </c>
      <c r="J21" s="32">
        <f>(Table1[[#This Row],[Gp]]*Table1[[#This Row],[Cr]])/Raw!$R$1</f>
        <v>0.91304347826086951</v>
      </c>
    </row>
    <row r="22" spans="1:10">
      <c r="A22" s="63" t="str">
        <f>LEFT(Table1[[#This Row],[Subcode]],3)</f>
        <v>R20</v>
      </c>
      <c r="B22" s="63" t="s">
        <v>108</v>
      </c>
      <c r="C22" s="38" t="s">
        <v>100</v>
      </c>
      <c r="D22" s="39" t="s">
        <v>101</v>
      </c>
      <c r="E22" s="39">
        <f>VLOOKUP(Table1[[#This Row],[Gr]],Raw!T:U,2,0)</f>
        <v>6</v>
      </c>
      <c r="F22" s="38" t="s">
        <v>5</v>
      </c>
      <c r="G22" s="39">
        <v>3</v>
      </c>
      <c r="H22" s="64" t="str">
        <f>VLOOKUP(MID(Table1[[#This Row],[Htno]],7,2),Raw!A:B,2,0)</f>
        <v>Civil</v>
      </c>
      <c r="I22" s="60">
        <f>IF(Table1[[#This Row],[Gr]]&lt;&gt;"COMPLE",IF(Table1[[#This Row],[Cr]]&gt;0,1,0),1)</f>
        <v>1</v>
      </c>
      <c r="J22" s="32">
        <f>(Table1[[#This Row],[Gp]]*Table1[[#This Row],[Cr]])/Raw!$R$1</f>
        <v>0.78260869565217395</v>
      </c>
    </row>
    <row r="23" spans="1:10">
      <c r="A23" s="63" t="str">
        <f>LEFT(Table1[[#This Row],[Subcode]],3)</f>
        <v>R20</v>
      </c>
      <c r="B23" s="63" t="s">
        <v>108</v>
      </c>
      <c r="C23" s="38" t="s">
        <v>102</v>
      </c>
      <c r="D23" s="39" t="s">
        <v>103</v>
      </c>
      <c r="E23" s="39">
        <f>VLOOKUP(Table1[[#This Row],[Gr]],Raw!T:U,2,0)</f>
        <v>7</v>
      </c>
      <c r="F23" s="38" t="s">
        <v>4</v>
      </c>
      <c r="G23" s="39">
        <v>3</v>
      </c>
      <c r="H23" s="64" t="str">
        <f>VLOOKUP(MID(Table1[[#This Row],[Htno]],7,2),Raw!A:B,2,0)</f>
        <v>Civil</v>
      </c>
      <c r="I23" s="60">
        <f>IF(Table1[[#This Row],[Gr]]&lt;&gt;"COMPLE",IF(Table1[[#This Row],[Cr]]&gt;0,1,0),1)</f>
        <v>1</v>
      </c>
      <c r="J23" s="32">
        <f>(Table1[[#This Row],[Gp]]*Table1[[#This Row],[Cr]])/Raw!$R$1</f>
        <v>0.91304347826086951</v>
      </c>
    </row>
    <row r="24" spans="1:10">
      <c r="A24" s="63" t="str">
        <f>LEFT(Table1[[#This Row],[Subcode]],3)</f>
        <v>R20</v>
      </c>
      <c r="B24" s="63" t="s">
        <v>108</v>
      </c>
      <c r="C24" s="38" t="s">
        <v>104</v>
      </c>
      <c r="D24" s="39" t="s">
        <v>105</v>
      </c>
      <c r="E24" s="39">
        <f>VLOOKUP(Table1[[#This Row],[Gr]],Raw!T:U,2,0)</f>
        <v>8</v>
      </c>
      <c r="F24" s="38" t="s">
        <v>6</v>
      </c>
      <c r="G24" s="39">
        <v>3</v>
      </c>
      <c r="H24" s="64" t="str">
        <f>VLOOKUP(MID(Table1[[#This Row],[Htno]],7,2),Raw!A:B,2,0)</f>
        <v>Civil</v>
      </c>
      <c r="I24" s="60">
        <f>IF(Table1[[#This Row],[Gr]]&lt;&gt;"COMPLE",IF(Table1[[#This Row],[Cr]]&gt;0,1,0),1)</f>
        <v>1</v>
      </c>
      <c r="J24" s="32">
        <f>(Table1[[#This Row],[Gp]]*Table1[[#This Row],[Cr]])/Raw!$R$1</f>
        <v>1.0434782608695652</v>
      </c>
    </row>
    <row r="25" spans="1:10">
      <c r="A25" s="63" t="str">
        <f>LEFT(Table1[[#This Row],[Subcode]],3)</f>
        <v>R20</v>
      </c>
      <c r="B25" s="63" t="s">
        <v>108</v>
      </c>
      <c r="C25" s="38" t="s">
        <v>106</v>
      </c>
      <c r="D25" s="39" t="s">
        <v>107</v>
      </c>
      <c r="E25" s="39">
        <f>VLOOKUP(Table1[[#This Row],[Gr]],Raw!T:U,2,0)</f>
        <v>7</v>
      </c>
      <c r="F25" s="38" t="s">
        <v>4</v>
      </c>
      <c r="G25" s="39">
        <v>3</v>
      </c>
      <c r="H25" s="64" t="str">
        <f>VLOOKUP(MID(Table1[[#This Row],[Htno]],7,2),Raw!A:B,2,0)</f>
        <v>Civil</v>
      </c>
      <c r="I25" s="60">
        <f>IF(Table1[[#This Row],[Gr]]&lt;&gt;"COMPLE",IF(Table1[[#This Row],[Cr]]&gt;0,1,0),1)</f>
        <v>1</v>
      </c>
      <c r="J25" s="32">
        <f>(Table1[[#This Row],[Gp]]*Table1[[#This Row],[Cr]])/Raw!$R$1</f>
        <v>0.91304347826086951</v>
      </c>
    </row>
    <row r="26" spans="1:10">
      <c r="A26" s="63" t="str">
        <f>LEFT(Table1[[#This Row],[Subcode]],3)</f>
        <v>R20</v>
      </c>
      <c r="B26" s="63" t="s">
        <v>109</v>
      </c>
      <c r="C26" s="38" t="s">
        <v>78</v>
      </c>
      <c r="D26" s="39" t="s">
        <v>79</v>
      </c>
      <c r="E26" s="39">
        <f>VLOOKUP(Table1[[#This Row],[Gr]],Raw!T:U,2,0)</f>
        <v>5</v>
      </c>
      <c r="F26" s="38" t="s">
        <v>7</v>
      </c>
      <c r="G26" s="39">
        <v>3</v>
      </c>
      <c r="H26" s="64" t="str">
        <f>VLOOKUP(MID(Table1[[#This Row],[Htno]],7,2),Raw!A:B,2,0)</f>
        <v>Civil</v>
      </c>
      <c r="I26" s="60">
        <f>IF(Table1[[#This Row],[Gr]]&lt;&gt;"COMPLE",IF(Table1[[#This Row],[Cr]]&gt;0,1,0),1)</f>
        <v>1</v>
      </c>
      <c r="J26" s="32">
        <f>(Table1[[#This Row],[Gp]]*Table1[[#This Row],[Cr]])/Raw!$R$1</f>
        <v>0.65217391304347827</v>
      </c>
    </row>
    <row r="27" spans="1:10">
      <c r="A27" s="63" t="str">
        <f>LEFT(Table1[[#This Row],[Subcode]],3)</f>
        <v>R20</v>
      </c>
      <c r="B27" s="63" t="s">
        <v>109</v>
      </c>
      <c r="C27" s="38" t="s">
        <v>95</v>
      </c>
      <c r="D27" s="39" t="s">
        <v>96</v>
      </c>
      <c r="E27" s="39">
        <f>VLOOKUP(Table1[[#This Row],[Gr]],Raw!T:U,2,0)</f>
        <v>10</v>
      </c>
      <c r="F27" s="38" t="s">
        <v>9</v>
      </c>
      <c r="G27" s="39">
        <v>2</v>
      </c>
      <c r="H27" s="64" t="str">
        <f>VLOOKUP(MID(Table1[[#This Row],[Htno]],7,2),Raw!A:B,2,0)</f>
        <v>Civil</v>
      </c>
      <c r="I27" s="60">
        <f>IF(Table1[[#This Row],[Gr]]&lt;&gt;"COMPLE",IF(Table1[[#This Row],[Cr]]&gt;0,1,0),1)</f>
        <v>1</v>
      </c>
      <c r="J27" s="32">
        <f>(Table1[[#This Row],[Gp]]*Table1[[#This Row],[Cr]])/Raw!$R$1</f>
        <v>0.86956521739130432</v>
      </c>
    </row>
    <row r="28" spans="1:10">
      <c r="A28" s="63" t="str">
        <f>LEFT(Table1[[#This Row],[Subcode]],3)</f>
        <v>R20</v>
      </c>
      <c r="B28" s="63" t="s">
        <v>109</v>
      </c>
      <c r="C28" s="38" t="s">
        <v>97</v>
      </c>
      <c r="D28" s="39" t="s">
        <v>93</v>
      </c>
      <c r="E28" s="39">
        <f>VLOOKUP(Table1[[#This Row],[Gr]],Raw!T:U,2,0)</f>
        <v>10</v>
      </c>
      <c r="F28" s="38" t="s">
        <v>9</v>
      </c>
      <c r="G28" s="39">
        <v>3</v>
      </c>
      <c r="H28" s="64" t="str">
        <f>VLOOKUP(MID(Table1[[#This Row],[Htno]],7,2),Raw!A:B,2,0)</f>
        <v>Civil</v>
      </c>
      <c r="I28" s="60">
        <f>IF(Table1[[#This Row],[Gr]]&lt;&gt;"COMPLE",IF(Table1[[#This Row],[Cr]]&gt;0,1,0),1)</f>
        <v>1</v>
      </c>
      <c r="J28" s="32">
        <f>(Table1[[#This Row],[Gp]]*Table1[[#This Row],[Cr]])/Raw!$R$1</f>
        <v>1.3043478260869565</v>
      </c>
    </row>
    <row r="29" spans="1:10">
      <c r="A29" s="63" t="str">
        <f>LEFT(Table1[[#This Row],[Subcode]],3)</f>
        <v>R20</v>
      </c>
      <c r="B29" s="63" t="s">
        <v>109</v>
      </c>
      <c r="C29" s="38" t="s">
        <v>98</v>
      </c>
      <c r="D29" s="39" t="s">
        <v>99</v>
      </c>
      <c r="E29" s="39">
        <f>VLOOKUP(Table1[[#This Row],[Gr]],Raw!T:U,2,0)</f>
        <v>5</v>
      </c>
      <c r="F29" s="38" t="s">
        <v>7</v>
      </c>
      <c r="G29" s="39">
        <v>3</v>
      </c>
      <c r="H29" s="64" t="str">
        <f>VLOOKUP(MID(Table1[[#This Row],[Htno]],7,2),Raw!A:B,2,0)</f>
        <v>Civil</v>
      </c>
      <c r="I29" s="60">
        <f>IF(Table1[[#This Row],[Gr]]&lt;&gt;"COMPLE",IF(Table1[[#This Row],[Cr]]&gt;0,1,0),1)</f>
        <v>1</v>
      </c>
      <c r="J29" s="32">
        <f>(Table1[[#This Row],[Gp]]*Table1[[#This Row],[Cr]])/Raw!$R$1</f>
        <v>0.65217391304347827</v>
      </c>
    </row>
    <row r="30" spans="1:10">
      <c r="A30" s="63" t="str">
        <f>LEFT(Table1[[#This Row],[Subcode]],3)</f>
        <v>R20</v>
      </c>
      <c r="B30" s="63" t="s">
        <v>109</v>
      </c>
      <c r="C30" s="38" t="s">
        <v>100</v>
      </c>
      <c r="D30" s="39" t="s">
        <v>101</v>
      </c>
      <c r="E30" s="39">
        <f>VLOOKUP(Table1[[#This Row],[Gr]],Raw!T:U,2,0)</f>
        <v>5</v>
      </c>
      <c r="F30" s="38" t="s">
        <v>7</v>
      </c>
      <c r="G30" s="39">
        <v>3</v>
      </c>
      <c r="H30" s="64" t="str">
        <f>VLOOKUP(MID(Table1[[#This Row],[Htno]],7,2),Raw!A:B,2,0)</f>
        <v>Civil</v>
      </c>
      <c r="I30" s="60">
        <f>IF(Table1[[#This Row],[Gr]]&lt;&gt;"COMPLE",IF(Table1[[#This Row],[Cr]]&gt;0,1,0),1)</f>
        <v>1</v>
      </c>
      <c r="J30" s="32">
        <f>(Table1[[#This Row],[Gp]]*Table1[[#This Row],[Cr]])/Raw!$R$1</f>
        <v>0.65217391304347827</v>
      </c>
    </row>
    <row r="31" spans="1:10">
      <c r="A31" s="63" t="str">
        <f>LEFT(Table1[[#This Row],[Subcode]],3)</f>
        <v>R20</v>
      </c>
      <c r="B31" s="63" t="s">
        <v>109</v>
      </c>
      <c r="C31" s="38" t="s">
        <v>102</v>
      </c>
      <c r="D31" s="39" t="s">
        <v>103</v>
      </c>
      <c r="E31" s="39">
        <f>VLOOKUP(Table1[[#This Row],[Gr]],Raw!T:U,2,0)</f>
        <v>0</v>
      </c>
      <c r="F31" s="38" t="s">
        <v>3</v>
      </c>
      <c r="G31" s="39">
        <v>0</v>
      </c>
      <c r="H31" s="64" t="str">
        <f>VLOOKUP(MID(Table1[[#This Row],[Htno]],7,2),Raw!A:B,2,0)</f>
        <v>Civil</v>
      </c>
      <c r="I31" s="60">
        <f>IF(Table1[[#This Row],[Gr]]&lt;&gt;"COMPLE",IF(Table1[[#This Row],[Cr]]&gt;0,1,0),1)</f>
        <v>0</v>
      </c>
      <c r="J31" s="32">
        <f>(Table1[[#This Row],[Gp]]*Table1[[#This Row],[Cr]])/Raw!$R$1</f>
        <v>0</v>
      </c>
    </row>
    <row r="32" spans="1:10">
      <c r="A32" s="63" t="str">
        <f>LEFT(Table1[[#This Row],[Subcode]],3)</f>
        <v>R20</v>
      </c>
      <c r="B32" s="63" t="s">
        <v>109</v>
      </c>
      <c r="C32" s="38" t="s">
        <v>104</v>
      </c>
      <c r="D32" s="39" t="s">
        <v>105</v>
      </c>
      <c r="E32" s="39">
        <f>VLOOKUP(Table1[[#This Row],[Gr]],Raw!T:U,2,0)</f>
        <v>7</v>
      </c>
      <c r="F32" s="38" t="s">
        <v>4</v>
      </c>
      <c r="G32" s="39">
        <v>3</v>
      </c>
      <c r="H32" s="64" t="str">
        <f>VLOOKUP(MID(Table1[[#This Row],[Htno]],7,2),Raw!A:B,2,0)</f>
        <v>Civil</v>
      </c>
      <c r="I32" s="60">
        <f>IF(Table1[[#This Row],[Gr]]&lt;&gt;"COMPLE",IF(Table1[[#This Row],[Cr]]&gt;0,1,0),1)</f>
        <v>1</v>
      </c>
      <c r="J32" s="32">
        <f>(Table1[[#This Row],[Gp]]*Table1[[#This Row],[Cr]])/Raw!$R$1</f>
        <v>0.91304347826086951</v>
      </c>
    </row>
    <row r="33" spans="1:10">
      <c r="A33" s="63" t="str">
        <f>LEFT(Table1[[#This Row],[Subcode]],3)</f>
        <v>R20</v>
      </c>
      <c r="B33" s="63" t="s">
        <v>109</v>
      </c>
      <c r="C33" s="38" t="s">
        <v>106</v>
      </c>
      <c r="D33" s="39" t="s">
        <v>107</v>
      </c>
      <c r="E33" s="39">
        <f>VLOOKUP(Table1[[#This Row],[Gr]],Raw!T:U,2,0)</f>
        <v>5</v>
      </c>
      <c r="F33" s="38" t="s">
        <v>7</v>
      </c>
      <c r="G33" s="39">
        <v>3</v>
      </c>
      <c r="H33" s="64" t="str">
        <f>VLOOKUP(MID(Table1[[#This Row],[Htno]],7,2),Raw!A:B,2,0)</f>
        <v>Civil</v>
      </c>
      <c r="I33" s="60">
        <f>IF(Table1[[#This Row],[Gr]]&lt;&gt;"COMPLE",IF(Table1[[#This Row],[Cr]]&gt;0,1,0),1)</f>
        <v>1</v>
      </c>
      <c r="J33" s="32">
        <f>(Table1[[#This Row],[Gp]]*Table1[[#This Row],[Cr]])/Raw!$R$1</f>
        <v>0.65217391304347827</v>
      </c>
    </row>
    <row r="34" spans="1:10">
      <c r="A34" s="63" t="str">
        <f>LEFT(Table1[[#This Row],[Subcode]],3)</f>
        <v>R20</v>
      </c>
      <c r="B34" s="63" t="s">
        <v>110</v>
      </c>
      <c r="C34" s="38" t="s">
        <v>78</v>
      </c>
      <c r="D34" s="39" t="s">
        <v>79</v>
      </c>
      <c r="E34" s="39">
        <f>VLOOKUP(Table1[[#This Row],[Gr]],Raw!T:U,2,0)</f>
        <v>9</v>
      </c>
      <c r="F34" s="38" t="s">
        <v>8</v>
      </c>
      <c r="G34" s="39">
        <v>3</v>
      </c>
      <c r="H34" s="64" t="str">
        <f>VLOOKUP(MID(Table1[[#This Row],[Htno]],7,2),Raw!A:B,2,0)</f>
        <v>Civil</v>
      </c>
      <c r="I34" s="60">
        <f>IF(Table1[[#This Row],[Gr]]&lt;&gt;"COMPLE",IF(Table1[[#This Row],[Cr]]&gt;0,1,0),1)</f>
        <v>1</v>
      </c>
      <c r="J34" s="32">
        <f>(Table1[[#This Row],[Gp]]*Table1[[#This Row],[Cr]])/Raw!$R$1</f>
        <v>1.173913043478261</v>
      </c>
    </row>
    <row r="35" spans="1:10">
      <c r="A35" s="63" t="str">
        <f>LEFT(Table1[[#This Row],[Subcode]],3)</f>
        <v>R20</v>
      </c>
      <c r="B35" s="63" t="s">
        <v>110</v>
      </c>
      <c r="C35" s="38" t="s">
        <v>95</v>
      </c>
      <c r="D35" s="39" t="s">
        <v>96</v>
      </c>
      <c r="E35" s="39">
        <f>VLOOKUP(Table1[[#This Row],[Gr]],Raw!T:U,2,0)</f>
        <v>10</v>
      </c>
      <c r="F35" s="38" t="s">
        <v>9</v>
      </c>
      <c r="G35" s="39">
        <v>2</v>
      </c>
      <c r="H35" s="64" t="str">
        <f>VLOOKUP(MID(Table1[[#This Row],[Htno]],7,2),Raw!A:B,2,0)</f>
        <v>Civil</v>
      </c>
      <c r="I35" s="60">
        <f>IF(Table1[[#This Row],[Gr]]&lt;&gt;"COMPLE",IF(Table1[[#This Row],[Cr]]&gt;0,1,0),1)</f>
        <v>1</v>
      </c>
      <c r="J35" s="32">
        <f>(Table1[[#This Row],[Gp]]*Table1[[#This Row],[Cr]])/Raw!$R$1</f>
        <v>0.86956521739130432</v>
      </c>
    </row>
    <row r="36" spans="1:10">
      <c r="A36" s="63" t="str">
        <f>LEFT(Table1[[#This Row],[Subcode]],3)</f>
        <v>R20</v>
      </c>
      <c r="B36" s="63" t="s">
        <v>110</v>
      </c>
      <c r="C36" s="38" t="s">
        <v>97</v>
      </c>
      <c r="D36" s="39" t="s">
        <v>93</v>
      </c>
      <c r="E36" s="39">
        <f>VLOOKUP(Table1[[#This Row],[Gr]],Raw!T:U,2,0)</f>
        <v>10</v>
      </c>
      <c r="F36" s="38" t="s">
        <v>9</v>
      </c>
      <c r="G36" s="39">
        <v>3</v>
      </c>
      <c r="H36" s="64" t="str">
        <f>VLOOKUP(MID(Table1[[#This Row],[Htno]],7,2),Raw!A:B,2,0)</f>
        <v>Civil</v>
      </c>
      <c r="I36" s="60">
        <f>IF(Table1[[#This Row],[Gr]]&lt;&gt;"COMPLE",IF(Table1[[#This Row],[Cr]]&gt;0,1,0),1)</f>
        <v>1</v>
      </c>
      <c r="J36" s="32">
        <f>(Table1[[#This Row],[Gp]]*Table1[[#This Row],[Cr]])/Raw!$R$1</f>
        <v>1.3043478260869565</v>
      </c>
    </row>
    <row r="37" spans="1:10">
      <c r="A37" s="63" t="str">
        <f>LEFT(Table1[[#This Row],[Subcode]],3)</f>
        <v>R20</v>
      </c>
      <c r="B37" s="63" t="s">
        <v>110</v>
      </c>
      <c r="C37" s="38" t="s">
        <v>98</v>
      </c>
      <c r="D37" s="39" t="s">
        <v>99</v>
      </c>
      <c r="E37" s="39">
        <f>VLOOKUP(Table1[[#This Row],[Gr]],Raw!T:U,2,0)</f>
        <v>8</v>
      </c>
      <c r="F37" s="38" t="s">
        <v>6</v>
      </c>
      <c r="G37" s="39">
        <v>3</v>
      </c>
      <c r="H37" s="64" t="str">
        <f>VLOOKUP(MID(Table1[[#This Row],[Htno]],7,2),Raw!A:B,2,0)</f>
        <v>Civil</v>
      </c>
      <c r="I37" s="60">
        <f>IF(Table1[[#This Row],[Gr]]&lt;&gt;"COMPLE",IF(Table1[[#This Row],[Cr]]&gt;0,1,0),1)</f>
        <v>1</v>
      </c>
      <c r="J37" s="32">
        <f>(Table1[[#This Row],[Gp]]*Table1[[#This Row],[Cr]])/Raw!$R$1</f>
        <v>1.0434782608695652</v>
      </c>
    </row>
    <row r="38" spans="1:10">
      <c r="A38" s="63" t="str">
        <f>LEFT(Table1[[#This Row],[Subcode]],3)</f>
        <v>R20</v>
      </c>
      <c r="B38" s="63" t="s">
        <v>110</v>
      </c>
      <c r="C38" s="38" t="s">
        <v>100</v>
      </c>
      <c r="D38" s="39" t="s">
        <v>101</v>
      </c>
      <c r="E38" s="39">
        <f>VLOOKUP(Table1[[#This Row],[Gr]],Raw!T:U,2,0)</f>
        <v>8</v>
      </c>
      <c r="F38" s="38" t="s">
        <v>6</v>
      </c>
      <c r="G38" s="39">
        <v>3</v>
      </c>
      <c r="H38" s="64" t="str">
        <f>VLOOKUP(MID(Table1[[#This Row],[Htno]],7,2),Raw!A:B,2,0)</f>
        <v>Civil</v>
      </c>
      <c r="I38" s="60">
        <f>IF(Table1[[#This Row],[Gr]]&lt;&gt;"COMPLE",IF(Table1[[#This Row],[Cr]]&gt;0,1,0),1)</f>
        <v>1</v>
      </c>
      <c r="J38" s="32">
        <f>(Table1[[#This Row],[Gp]]*Table1[[#This Row],[Cr]])/Raw!$R$1</f>
        <v>1.0434782608695652</v>
      </c>
    </row>
    <row r="39" spans="1:10">
      <c r="A39" s="63" t="str">
        <f>LEFT(Table1[[#This Row],[Subcode]],3)</f>
        <v>R20</v>
      </c>
      <c r="B39" s="63" t="s">
        <v>110</v>
      </c>
      <c r="C39" s="38" t="s">
        <v>102</v>
      </c>
      <c r="D39" s="39" t="s">
        <v>103</v>
      </c>
      <c r="E39" s="39">
        <f>VLOOKUP(Table1[[#This Row],[Gr]],Raw!T:U,2,0)</f>
        <v>7</v>
      </c>
      <c r="F39" s="38" t="s">
        <v>4</v>
      </c>
      <c r="G39" s="39">
        <v>3</v>
      </c>
      <c r="H39" s="64" t="str">
        <f>VLOOKUP(MID(Table1[[#This Row],[Htno]],7,2),Raw!A:B,2,0)</f>
        <v>Civil</v>
      </c>
      <c r="I39" s="60">
        <f>IF(Table1[[#This Row],[Gr]]&lt;&gt;"COMPLE",IF(Table1[[#This Row],[Cr]]&gt;0,1,0),1)</f>
        <v>1</v>
      </c>
      <c r="J39" s="32">
        <f>(Table1[[#This Row],[Gp]]*Table1[[#This Row],[Cr]])/Raw!$R$1</f>
        <v>0.91304347826086951</v>
      </c>
    </row>
    <row r="40" spans="1:10">
      <c r="A40" s="63" t="str">
        <f>LEFT(Table1[[#This Row],[Subcode]],3)</f>
        <v>R20</v>
      </c>
      <c r="B40" s="63" t="s">
        <v>110</v>
      </c>
      <c r="C40" s="38" t="s">
        <v>104</v>
      </c>
      <c r="D40" s="39" t="s">
        <v>105</v>
      </c>
      <c r="E40" s="39">
        <f>VLOOKUP(Table1[[#This Row],[Gr]],Raw!T:U,2,0)</f>
        <v>8</v>
      </c>
      <c r="F40" s="38" t="s">
        <v>6</v>
      </c>
      <c r="G40" s="39">
        <v>3</v>
      </c>
      <c r="H40" s="64" t="str">
        <f>VLOOKUP(MID(Table1[[#This Row],[Htno]],7,2),Raw!A:B,2,0)</f>
        <v>Civil</v>
      </c>
      <c r="I40" s="60">
        <f>IF(Table1[[#This Row],[Gr]]&lt;&gt;"COMPLE",IF(Table1[[#This Row],[Cr]]&gt;0,1,0),1)</f>
        <v>1</v>
      </c>
      <c r="J40" s="32">
        <f>(Table1[[#This Row],[Gp]]*Table1[[#This Row],[Cr]])/Raw!$R$1</f>
        <v>1.0434782608695652</v>
      </c>
    </row>
    <row r="41" spans="1:10">
      <c r="A41" s="63" t="str">
        <f>LEFT(Table1[[#This Row],[Subcode]],3)</f>
        <v>R20</v>
      </c>
      <c r="B41" s="63" t="s">
        <v>110</v>
      </c>
      <c r="C41" s="38" t="s">
        <v>106</v>
      </c>
      <c r="D41" s="39" t="s">
        <v>107</v>
      </c>
      <c r="E41" s="39">
        <f>VLOOKUP(Table1[[#This Row],[Gr]],Raw!T:U,2,0)</f>
        <v>8</v>
      </c>
      <c r="F41" s="38" t="s">
        <v>6</v>
      </c>
      <c r="G41" s="39">
        <v>3</v>
      </c>
      <c r="H41" s="64" t="str">
        <f>VLOOKUP(MID(Table1[[#This Row],[Htno]],7,2),Raw!A:B,2,0)</f>
        <v>Civil</v>
      </c>
      <c r="I41" s="60">
        <f>IF(Table1[[#This Row],[Gr]]&lt;&gt;"COMPLE",IF(Table1[[#This Row],[Cr]]&gt;0,1,0),1)</f>
        <v>1</v>
      </c>
      <c r="J41" s="32">
        <f>(Table1[[#This Row],[Gp]]*Table1[[#This Row],[Cr]])/Raw!$R$1</f>
        <v>1.0434782608695652</v>
      </c>
    </row>
    <row r="42" spans="1:10">
      <c r="A42" s="63" t="str">
        <f>LEFT(Table1[[#This Row],[Subcode]],3)</f>
        <v>R20</v>
      </c>
      <c r="B42" s="63" t="s">
        <v>111</v>
      </c>
      <c r="C42" s="38" t="s">
        <v>78</v>
      </c>
      <c r="D42" s="39" t="s">
        <v>79</v>
      </c>
      <c r="E42" s="39">
        <f>VLOOKUP(Table1[[#This Row],[Gr]],Raw!T:U,2,0)</f>
        <v>6</v>
      </c>
      <c r="F42" s="38" t="s">
        <v>5</v>
      </c>
      <c r="G42" s="39">
        <v>3</v>
      </c>
      <c r="H42" s="64" t="str">
        <f>VLOOKUP(MID(Table1[[#This Row],[Htno]],7,2),Raw!A:B,2,0)</f>
        <v>Civil</v>
      </c>
      <c r="I42" s="60">
        <f>IF(Table1[[#This Row],[Gr]]&lt;&gt;"COMPLE",IF(Table1[[#This Row],[Cr]]&gt;0,1,0),1)</f>
        <v>1</v>
      </c>
      <c r="J42" s="32">
        <f>(Table1[[#This Row],[Gp]]*Table1[[#This Row],[Cr]])/Raw!$R$1</f>
        <v>0.78260869565217395</v>
      </c>
    </row>
    <row r="43" spans="1:10">
      <c r="A43" s="63" t="str">
        <f>LEFT(Table1[[#This Row],[Subcode]],3)</f>
        <v>R20</v>
      </c>
      <c r="B43" s="63" t="s">
        <v>111</v>
      </c>
      <c r="C43" s="38" t="s">
        <v>95</v>
      </c>
      <c r="D43" s="39" t="s">
        <v>96</v>
      </c>
      <c r="E43" s="39">
        <f>VLOOKUP(Table1[[#This Row],[Gr]],Raw!T:U,2,0)</f>
        <v>10</v>
      </c>
      <c r="F43" s="38" t="s">
        <v>9</v>
      </c>
      <c r="G43" s="39">
        <v>2</v>
      </c>
      <c r="H43" s="64" t="str">
        <f>VLOOKUP(MID(Table1[[#This Row],[Htno]],7,2),Raw!A:B,2,0)</f>
        <v>Civil</v>
      </c>
      <c r="I43" s="60">
        <f>IF(Table1[[#This Row],[Gr]]&lt;&gt;"COMPLE",IF(Table1[[#This Row],[Cr]]&gt;0,1,0),1)</f>
        <v>1</v>
      </c>
      <c r="J43" s="32">
        <f>(Table1[[#This Row],[Gp]]*Table1[[#This Row],[Cr]])/Raw!$R$1</f>
        <v>0.86956521739130432</v>
      </c>
    </row>
    <row r="44" spans="1:10">
      <c r="A44" s="63" t="str">
        <f>LEFT(Table1[[#This Row],[Subcode]],3)</f>
        <v>R20</v>
      </c>
      <c r="B44" s="63" t="s">
        <v>111</v>
      </c>
      <c r="C44" s="38" t="s">
        <v>97</v>
      </c>
      <c r="D44" s="39" t="s">
        <v>93</v>
      </c>
      <c r="E44" s="39">
        <f>VLOOKUP(Table1[[#This Row],[Gr]],Raw!T:U,2,0)</f>
        <v>10</v>
      </c>
      <c r="F44" s="38" t="s">
        <v>9</v>
      </c>
      <c r="G44" s="39">
        <v>3</v>
      </c>
      <c r="H44" s="64" t="str">
        <f>VLOOKUP(MID(Table1[[#This Row],[Htno]],7,2),Raw!A:B,2,0)</f>
        <v>Civil</v>
      </c>
      <c r="I44" s="60">
        <f>IF(Table1[[#This Row],[Gr]]&lt;&gt;"COMPLE",IF(Table1[[#This Row],[Cr]]&gt;0,1,0),1)</f>
        <v>1</v>
      </c>
      <c r="J44" s="32">
        <f>(Table1[[#This Row],[Gp]]*Table1[[#This Row],[Cr]])/Raw!$R$1</f>
        <v>1.3043478260869565</v>
      </c>
    </row>
    <row r="45" spans="1:10">
      <c r="A45" s="63" t="str">
        <f>LEFT(Table1[[#This Row],[Subcode]],3)</f>
        <v>R20</v>
      </c>
      <c r="B45" s="63" t="s">
        <v>111</v>
      </c>
      <c r="C45" s="38" t="s">
        <v>98</v>
      </c>
      <c r="D45" s="39" t="s">
        <v>99</v>
      </c>
      <c r="E45" s="39">
        <f>VLOOKUP(Table1[[#This Row],[Gr]],Raw!T:U,2,0)</f>
        <v>6</v>
      </c>
      <c r="F45" s="38" t="s">
        <v>5</v>
      </c>
      <c r="G45" s="39">
        <v>3</v>
      </c>
      <c r="H45" s="64" t="str">
        <f>VLOOKUP(MID(Table1[[#This Row],[Htno]],7,2),Raw!A:B,2,0)</f>
        <v>Civil</v>
      </c>
      <c r="I45" s="60">
        <f>IF(Table1[[#This Row],[Gr]]&lt;&gt;"COMPLE",IF(Table1[[#This Row],[Cr]]&gt;0,1,0),1)</f>
        <v>1</v>
      </c>
      <c r="J45" s="32">
        <f>(Table1[[#This Row],[Gp]]*Table1[[#This Row],[Cr]])/Raw!$R$1</f>
        <v>0.78260869565217395</v>
      </c>
    </row>
    <row r="46" spans="1:10">
      <c r="A46" s="63" t="str">
        <f>LEFT(Table1[[#This Row],[Subcode]],3)</f>
        <v>R20</v>
      </c>
      <c r="B46" s="63" t="s">
        <v>111</v>
      </c>
      <c r="C46" s="38" t="s">
        <v>100</v>
      </c>
      <c r="D46" s="39" t="s">
        <v>101</v>
      </c>
      <c r="E46" s="39">
        <f>VLOOKUP(Table1[[#This Row],[Gr]],Raw!T:U,2,0)</f>
        <v>7</v>
      </c>
      <c r="F46" s="38" t="s">
        <v>4</v>
      </c>
      <c r="G46" s="39">
        <v>3</v>
      </c>
      <c r="H46" s="64" t="str">
        <f>VLOOKUP(MID(Table1[[#This Row],[Htno]],7,2),Raw!A:B,2,0)</f>
        <v>Civil</v>
      </c>
      <c r="I46" s="60">
        <f>IF(Table1[[#This Row],[Gr]]&lt;&gt;"COMPLE",IF(Table1[[#This Row],[Cr]]&gt;0,1,0),1)</f>
        <v>1</v>
      </c>
      <c r="J46" s="32">
        <f>(Table1[[#This Row],[Gp]]*Table1[[#This Row],[Cr]])/Raw!$R$1</f>
        <v>0.91304347826086951</v>
      </c>
    </row>
    <row r="47" spans="1:10">
      <c r="A47" s="63" t="str">
        <f>LEFT(Table1[[#This Row],[Subcode]],3)</f>
        <v>R20</v>
      </c>
      <c r="B47" s="63" t="s">
        <v>111</v>
      </c>
      <c r="C47" s="38" t="s">
        <v>102</v>
      </c>
      <c r="D47" s="39" t="s">
        <v>103</v>
      </c>
      <c r="E47" s="39">
        <f>VLOOKUP(Table1[[#This Row],[Gr]],Raw!T:U,2,0)</f>
        <v>8</v>
      </c>
      <c r="F47" s="38" t="s">
        <v>6</v>
      </c>
      <c r="G47" s="39">
        <v>3</v>
      </c>
      <c r="H47" s="64" t="str">
        <f>VLOOKUP(MID(Table1[[#This Row],[Htno]],7,2),Raw!A:B,2,0)</f>
        <v>Civil</v>
      </c>
      <c r="I47" s="60">
        <f>IF(Table1[[#This Row],[Gr]]&lt;&gt;"COMPLE",IF(Table1[[#This Row],[Cr]]&gt;0,1,0),1)</f>
        <v>1</v>
      </c>
      <c r="J47" s="32">
        <f>(Table1[[#This Row],[Gp]]*Table1[[#This Row],[Cr]])/Raw!$R$1</f>
        <v>1.0434782608695652</v>
      </c>
    </row>
    <row r="48" spans="1:10">
      <c r="A48" s="63" t="str">
        <f>LEFT(Table1[[#This Row],[Subcode]],3)</f>
        <v>R20</v>
      </c>
      <c r="B48" s="63" t="s">
        <v>111</v>
      </c>
      <c r="C48" s="38" t="s">
        <v>104</v>
      </c>
      <c r="D48" s="39" t="s">
        <v>105</v>
      </c>
      <c r="E48" s="39">
        <f>VLOOKUP(Table1[[#This Row],[Gr]],Raw!T:U,2,0)</f>
        <v>8</v>
      </c>
      <c r="F48" s="38" t="s">
        <v>6</v>
      </c>
      <c r="G48" s="39">
        <v>3</v>
      </c>
      <c r="H48" s="64" t="str">
        <f>VLOOKUP(MID(Table1[[#This Row],[Htno]],7,2),Raw!A:B,2,0)</f>
        <v>Civil</v>
      </c>
      <c r="I48" s="60">
        <f>IF(Table1[[#This Row],[Gr]]&lt;&gt;"COMPLE",IF(Table1[[#This Row],[Cr]]&gt;0,1,0),1)</f>
        <v>1</v>
      </c>
      <c r="J48" s="32">
        <f>(Table1[[#This Row],[Gp]]*Table1[[#This Row],[Cr]])/Raw!$R$1</f>
        <v>1.0434782608695652</v>
      </c>
    </row>
    <row r="49" spans="1:10">
      <c r="A49" s="63" t="str">
        <f>LEFT(Table1[[#This Row],[Subcode]],3)</f>
        <v>R20</v>
      </c>
      <c r="B49" s="63" t="s">
        <v>111</v>
      </c>
      <c r="C49" s="38" t="s">
        <v>106</v>
      </c>
      <c r="D49" s="39" t="s">
        <v>107</v>
      </c>
      <c r="E49" s="39">
        <f>VLOOKUP(Table1[[#This Row],[Gr]],Raw!T:U,2,0)</f>
        <v>7</v>
      </c>
      <c r="F49" s="38" t="s">
        <v>4</v>
      </c>
      <c r="G49" s="39">
        <v>3</v>
      </c>
      <c r="H49" s="64" t="str">
        <f>VLOOKUP(MID(Table1[[#This Row],[Htno]],7,2),Raw!A:B,2,0)</f>
        <v>Civil</v>
      </c>
      <c r="I49" s="60">
        <f>IF(Table1[[#This Row],[Gr]]&lt;&gt;"COMPLE",IF(Table1[[#This Row],[Cr]]&gt;0,1,0),1)</f>
        <v>1</v>
      </c>
      <c r="J49" s="32">
        <f>(Table1[[#This Row],[Gp]]*Table1[[#This Row],[Cr]])/Raw!$R$1</f>
        <v>0.91304347826086951</v>
      </c>
    </row>
    <row r="50" spans="1:10">
      <c r="A50" s="63" t="str">
        <f>LEFT(Table1[[#This Row],[Subcode]],3)</f>
        <v>R20</v>
      </c>
      <c r="B50" s="63" t="s">
        <v>112</v>
      </c>
      <c r="C50" s="38" t="s">
        <v>78</v>
      </c>
      <c r="D50" s="39" t="s">
        <v>79</v>
      </c>
      <c r="E50" s="39">
        <f>VLOOKUP(Table1[[#This Row],[Gr]],Raw!T:U,2,0)</f>
        <v>6</v>
      </c>
      <c r="F50" s="38" t="s">
        <v>5</v>
      </c>
      <c r="G50" s="39">
        <v>3</v>
      </c>
      <c r="H50" s="64" t="str">
        <f>VLOOKUP(MID(Table1[[#This Row],[Htno]],7,2),Raw!A:B,2,0)</f>
        <v>Civil</v>
      </c>
      <c r="I50" s="60">
        <f>IF(Table1[[#This Row],[Gr]]&lt;&gt;"COMPLE",IF(Table1[[#This Row],[Cr]]&gt;0,1,0),1)</f>
        <v>1</v>
      </c>
      <c r="J50" s="32">
        <f>(Table1[[#This Row],[Gp]]*Table1[[#This Row],[Cr]])/Raw!$R$1</f>
        <v>0.78260869565217395</v>
      </c>
    </row>
    <row r="51" spans="1:10">
      <c r="A51" s="63" t="str">
        <f>LEFT(Table1[[#This Row],[Subcode]],3)</f>
        <v>R20</v>
      </c>
      <c r="B51" s="63" t="s">
        <v>112</v>
      </c>
      <c r="C51" s="38" t="s">
        <v>95</v>
      </c>
      <c r="D51" s="39" t="s">
        <v>96</v>
      </c>
      <c r="E51" s="39">
        <f>VLOOKUP(Table1[[#This Row],[Gr]],Raw!T:U,2,0)</f>
        <v>10</v>
      </c>
      <c r="F51" s="38" t="s">
        <v>9</v>
      </c>
      <c r="G51" s="39">
        <v>2</v>
      </c>
      <c r="H51" s="64" t="str">
        <f>VLOOKUP(MID(Table1[[#This Row],[Htno]],7,2),Raw!A:B,2,0)</f>
        <v>Civil</v>
      </c>
      <c r="I51" s="60">
        <f>IF(Table1[[#This Row],[Gr]]&lt;&gt;"COMPLE",IF(Table1[[#This Row],[Cr]]&gt;0,1,0),1)</f>
        <v>1</v>
      </c>
      <c r="J51" s="32">
        <f>(Table1[[#This Row],[Gp]]*Table1[[#This Row],[Cr]])/Raw!$R$1</f>
        <v>0.86956521739130432</v>
      </c>
    </row>
    <row r="52" spans="1:10">
      <c r="A52" s="63" t="str">
        <f>LEFT(Table1[[#This Row],[Subcode]],3)</f>
        <v>R20</v>
      </c>
      <c r="B52" s="63" t="s">
        <v>112</v>
      </c>
      <c r="C52" s="38" t="s">
        <v>97</v>
      </c>
      <c r="D52" s="39" t="s">
        <v>93</v>
      </c>
      <c r="E52" s="39">
        <f>VLOOKUP(Table1[[#This Row],[Gr]],Raw!T:U,2,0)</f>
        <v>10</v>
      </c>
      <c r="F52" s="38" t="s">
        <v>9</v>
      </c>
      <c r="G52" s="39">
        <v>3</v>
      </c>
      <c r="H52" s="64" t="str">
        <f>VLOOKUP(MID(Table1[[#This Row],[Htno]],7,2),Raw!A:B,2,0)</f>
        <v>Civil</v>
      </c>
      <c r="I52" s="60">
        <f>IF(Table1[[#This Row],[Gr]]&lt;&gt;"COMPLE",IF(Table1[[#This Row],[Cr]]&gt;0,1,0),1)</f>
        <v>1</v>
      </c>
      <c r="J52" s="32">
        <f>(Table1[[#This Row],[Gp]]*Table1[[#This Row],[Cr]])/Raw!$R$1</f>
        <v>1.3043478260869565</v>
      </c>
    </row>
    <row r="53" spans="1:10">
      <c r="A53" s="63" t="str">
        <f>LEFT(Table1[[#This Row],[Subcode]],3)</f>
        <v>R20</v>
      </c>
      <c r="B53" s="63" t="s">
        <v>112</v>
      </c>
      <c r="C53" s="38" t="s">
        <v>98</v>
      </c>
      <c r="D53" s="39" t="s">
        <v>99</v>
      </c>
      <c r="E53" s="39">
        <f>VLOOKUP(Table1[[#This Row],[Gr]],Raw!T:U,2,0)</f>
        <v>5</v>
      </c>
      <c r="F53" s="38" t="s">
        <v>7</v>
      </c>
      <c r="G53" s="39">
        <v>3</v>
      </c>
      <c r="H53" s="64" t="str">
        <f>VLOOKUP(MID(Table1[[#This Row],[Htno]],7,2),Raw!A:B,2,0)</f>
        <v>Civil</v>
      </c>
      <c r="I53" s="60">
        <f>IF(Table1[[#This Row],[Gr]]&lt;&gt;"COMPLE",IF(Table1[[#This Row],[Cr]]&gt;0,1,0),1)</f>
        <v>1</v>
      </c>
      <c r="J53" s="32">
        <f>(Table1[[#This Row],[Gp]]*Table1[[#This Row],[Cr]])/Raw!$R$1</f>
        <v>0.65217391304347827</v>
      </c>
    </row>
    <row r="54" spans="1:10">
      <c r="A54" s="63" t="str">
        <f>LEFT(Table1[[#This Row],[Subcode]],3)</f>
        <v>R20</v>
      </c>
      <c r="B54" s="63" t="s">
        <v>112</v>
      </c>
      <c r="C54" s="38" t="s">
        <v>100</v>
      </c>
      <c r="D54" s="39" t="s">
        <v>101</v>
      </c>
      <c r="E54" s="39">
        <f>VLOOKUP(Table1[[#This Row],[Gr]],Raw!T:U,2,0)</f>
        <v>5</v>
      </c>
      <c r="F54" s="38" t="s">
        <v>7</v>
      </c>
      <c r="G54" s="39">
        <v>3</v>
      </c>
      <c r="H54" s="64" t="str">
        <f>VLOOKUP(MID(Table1[[#This Row],[Htno]],7,2),Raw!A:B,2,0)</f>
        <v>Civil</v>
      </c>
      <c r="I54" s="60">
        <f>IF(Table1[[#This Row],[Gr]]&lt;&gt;"COMPLE",IF(Table1[[#This Row],[Cr]]&gt;0,1,0),1)</f>
        <v>1</v>
      </c>
      <c r="J54" s="32">
        <f>(Table1[[#This Row],[Gp]]*Table1[[#This Row],[Cr]])/Raw!$R$1</f>
        <v>0.65217391304347827</v>
      </c>
    </row>
    <row r="55" spans="1:10">
      <c r="A55" s="63" t="str">
        <f>LEFT(Table1[[#This Row],[Subcode]],3)</f>
        <v>R20</v>
      </c>
      <c r="B55" s="63" t="s">
        <v>112</v>
      </c>
      <c r="C55" s="38" t="s">
        <v>102</v>
      </c>
      <c r="D55" s="39" t="s">
        <v>103</v>
      </c>
      <c r="E55" s="39">
        <f>VLOOKUP(Table1[[#This Row],[Gr]],Raw!T:U,2,0)</f>
        <v>5</v>
      </c>
      <c r="F55" s="38" t="s">
        <v>7</v>
      </c>
      <c r="G55" s="39">
        <v>3</v>
      </c>
      <c r="H55" s="64" t="str">
        <f>VLOOKUP(MID(Table1[[#This Row],[Htno]],7,2),Raw!A:B,2,0)</f>
        <v>Civil</v>
      </c>
      <c r="I55" s="60">
        <f>IF(Table1[[#This Row],[Gr]]&lt;&gt;"COMPLE",IF(Table1[[#This Row],[Cr]]&gt;0,1,0),1)</f>
        <v>1</v>
      </c>
      <c r="J55" s="32">
        <f>(Table1[[#This Row],[Gp]]*Table1[[#This Row],[Cr]])/Raw!$R$1</f>
        <v>0.65217391304347827</v>
      </c>
    </row>
    <row r="56" spans="1:10">
      <c r="A56" s="63" t="str">
        <f>LEFT(Table1[[#This Row],[Subcode]],3)</f>
        <v>R20</v>
      </c>
      <c r="B56" s="63" t="s">
        <v>112</v>
      </c>
      <c r="C56" s="38" t="s">
        <v>104</v>
      </c>
      <c r="D56" s="39" t="s">
        <v>105</v>
      </c>
      <c r="E56" s="39">
        <f>VLOOKUP(Table1[[#This Row],[Gr]],Raw!T:U,2,0)</f>
        <v>5</v>
      </c>
      <c r="F56" s="38" t="s">
        <v>7</v>
      </c>
      <c r="G56" s="39">
        <v>3</v>
      </c>
      <c r="H56" s="64" t="str">
        <f>VLOOKUP(MID(Table1[[#This Row],[Htno]],7,2),Raw!A:B,2,0)</f>
        <v>Civil</v>
      </c>
      <c r="I56" s="60">
        <f>IF(Table1[[#This Row],[Gr]]&lt;&gt;"COMPLE",IF(Table1[[#This Row],[Cr]]&gt;0,1,0),1)</f>
        <v>1</v>
      </c>
      <c r="J56" s="32">
        <f>(Table1[[#This Row],[Gp]]*Table1[[#This Row],[Cr]])/Raw!$R$1</f>
        <v>0.65217391304347827</v>
      </c>
    </row>
    <row r="57" spans="1:10">
      <c r="A57" s="63" t="str">
        <f>LEFT(Table1[[#This Row],[Subcode]],3)</f>
        <v>R20</v>
      </c>
      <c r="B57" s="63" t="s">
        <v>112</v>
      </c>
      <c r="C57" s="38" t="s">
        <v>106</v>
      </c>
      <c r="D57" s="39" t="s">
        <v>107</v>
      </c>
      <c r="E57" s="39">
        <f>VLOOKUP(Table1[[#This Row],[Gr]],Raw!T:U,2,0)</f>
        <v>6</v>
      </c>
      <c r="F57" s="38" t="s">
        <v>5</v>
      </c>
      <c r="G57" s="39">
        <v>3</v>
      </c>
      <c r="H57" s="64" t="str">
        <f>VLOOKUP(MID(Table1[[#This Row],[Htno]],7,2),Raw!A:B,2,0)</f>
        <v>Civil</v>
      </c>
      <c r="I57" s="60">
        <f>IF(Table1[[#This Row],[Gr]]&lt;&gt;"COMPLE",IF(Table1[[#This Row],[Cr]]&gt;0,1,0),1)</f>
        <v>1</v>
      </c>
      <c r="J57" s="32">
        <f>(Table1[[#This Row],[Gp]]*Table1[[#This Row],[Cr]])/Raw!$R$1</f>
        <v>0.78260869565217395</v>
      </c>
    </row>
    <row r="58" spans="1:10">
      <c r="A58" s="63" t="str">
        <f>LEFT(Table1[[#This Row],[Subcode]],3)</f>
        <v>R20</v>
      </c>
      <c r="B58" s="63" t="s">
        <v>113</v>
      </c>
      <c r="C58" s="38" t="s">
        <v>78</v>
      </c>
      <c r="D58" s="39" t="s">
        <v>79</v>
      </c>
      <c r="E58" s="39">
        <f>VLOOKUP(Table1[[#This Row],[Gr]],Raw!T:U,2,0)</f>
        <v>6</v>
      </c>
      <c r="F58" s="38" t="s">
        <v>5</v>
      </c>
      <c r="G58" s="39">
        <v>3</v>
      </c>
      <c r="H58" s="64" t="str">
        <f>VLOOKUP(MID(Table1[[#This Row],[Htno]],7,2),Raw!A:B,2,0)</f>
        <v>Civil</v>
      </c>
      <c r="I58" s="60">
        <f>IF(Table1[[#This Row],[Gr]]&lt;&gt;"COMPLE",IF(Table1[[#This Row],[Cr]]&gt;0,1,0),1)</f>
        <v>1</v>
      </c>
      <c r="J58" s="32">
        <f>(Table1[[#This Row],[Gp]]*Table1[[#This Row],[Cr]])/Raw!$R$1</f>
        <v>0.78260869565217395</v>
      </c>
    </row>
    <row r="59" spans="1:10">
      <c r="A59" s="63" t="str">
        <f>LEFT(Table1[[#This Row],[Subcode]],3)</f>
        <v>R20</v>
      </c>
      <c r="B59" s="63" t="s">
        <v>113</v>
      </c>
      <c r="C59" s="38" t="s">
        <v>95</v>
      </c>
      <c r="D59" s="39" t="s">
        <v>96</v>
      </c>
      <c r="E59" s="39">
        <f>VLOOKUP(Table1[[#This Row],[Gr]],Raw!T:U,2,0)</f>
        <v>10</v>
      </c>
      <c r="F59" s="38" t="s">
        <v>9</v>
      </c>
      <c r="G59" s="39">
        <v>2</v>
      </c>
      <c r="H59" s="64" t="str">
        <f>VLOOKUP(MID(Table1[[#This Row],[Htno]],7,2),Raw!A:B,2,0)</f>
        <v>Civil</v>
      </c>
      <c r="I59" s="60">
        <f>IF(Table1[[#This Row],[Gr]]&lt;&gt;"COMPLE",IF(Table1[[#This Row],[Cr]]&gt;0,1,0),1)</f>
        <v>1</v>
      </c>
      <c r="J59" s="32">
        <f>(Table1[[#This Row],[Gp]]*Table1[[#This Row],[Cr]])/Raw!$R$1</f>
        <v>0.86956521739130432</v>
      </c>
    </row>
    <row r="60" spans="1:10">
      <c r="A60" s="63" t="str">
        <f>LEFT(Table1[[#This Row],[Subcode]],3)</f>
        <v>R20</v>
      </c>
      <c r="B60" s="63" t="s">
        <v>113</v>
      </c>
      <c r="C60" s="38" t="s">
        <v>97</v>
      </c>
      <c r="D60" s="39" t="s">
        <v>93</v>
      </c>
      <c r="E60" s="39">
        <f>VLOOKUP(Table1[[#This Row],[Gr]],Raw!T:U,2,0)</f>
        <v>10</v>
      </c>
      <c r="F60" s="38" t="s">
        <v>9</v>
      </c>
      <c r="G60" s="39">
        <v>3</v>
      </c>
      <c r="H60" s="64" t="str">
        <f>VLOOKUP(MID(Table1[[#This Row],[Htno]],7,2),Raw!A:B,2,0)</f>
        <v>Civil</v>
      </c>
      <c r="I60" s="60">
        <f>IF(Table1[[#This Row],[Gr]]&lt;&gt;"COMPLE",IF(Table1[[#This Row],[Cr]]&gt;0,1,0),1)</f>
        <v>1</v>
      </c>
      <c r="J60" s="32">
        <f>(Table1[[#This Row],[Gp]]*Table1[[#This Row],[Cr]])/Raw!$R$1</f>
        <v>1.3043478260869565</v>
      </c>
    </row>
    <row r="61" spans="1:10">
      <c r="A61" s="63" t="str">
        <f>LEFT(Table1[[#This Row],[Subcode]],3)</f>
        <v>R20</v>
      </c>
      <c r="B61" s="63" t="s">
        <v>113</v>
      </c>
      <c r="C61" s="38" t="s">
        <v>98</v>
      </c>
      <c r="D61" s="39" t="s">
        <v>99</v>
      </c>
      <c r="E61" s="39">
        <f>VLOOKUP(Table1[[#This Row],[Gr]],Raw!T:U,2,0)</f>
        <v>0</v>
      </c>
      <c r="F61" s="38" t="s">
        <v>3</v>
      </c>
      <c r="G61" s="39">
        <v>0</v>
      </c>
      <c r="H61" s="64" t="str">
        <f>VLOOKUP(MID(Table1[[#This Row],[Htno]],7,2),Raw!A:B,2,0)</f>
        <v>Civil</v>
      </c>
      <c r="I61" s="60">
        <f>IF(Table1[[#This Row],[Gr]]&lt;&gt;"COMPLE",IF(Table1[[#This Row],[Cr]]&gt;0,1,0),1)</f>
        <v>0</v>
      </c>
      <c r="J61" s="32">
        <f>(Table1[[#This Row],[Gp]]*Table1[[#This Row],[Cr]])/Raw!$R$1</f>
        <v>0</v>
      </c>
    </row>
    <row r="62" spans="1:10">
      <c r="A62" s="63" t="str">
        <f>LEFT(Table1[[#This Row],[Subcode]],3)</f>
        <v>R20</v>
      </c>
      <c r="B62" s="63" t="s">
        <v>113</v>
      </c>
      <c r="C62" s="38" t="s">
        <v>100</v>
      </c>
      <c r="D62" s="39" t="s">
        <v>101</v>
      </c>
      <c r="E62" s="39">
        <f>VLOOKUP(Table1[[#This Row],[Gr]],Raw!T:U,2,0)</f>
        <v>0</v>
      </c>
      <c r="F62" s="38" t="s">
        <v>3</v>
      </c>
      <c r="G62" s="39">
        <v>0</v>
      </c>
      <c r="H62" s="64" t="str">
        <f>VLOOKUP(MID(Table1[[#This Row],[Htno]],7,2),Raw!A:B,2,0)</f>
        <v>Civil</v>
      </c>
      <c r="I62" s="60">
        <f>IF(Table1[[#This Row],[Gr]]&lt;&gt;"COMPLE",IF(Table1[[#This Row],[Cr]]&gt;0,1,0),1)</f>
        <v>0</v>
      </c>
      <c r="J62" s="32">
        <f>(Table1[[#This Row],[Gp]]*Table1[[#This Row],[Cr]])/Raw!$R$1</f>
        <v>0</v>
      </c>
    </row>
    <row r="63" spans="1:10">
      <c r="A63" s="63" t="str">
        <f>LEFT(Table1[[#This Row],[Subcode]],3)</f>
        <v>R20</v>
      </c>
      <c r="B63" s="63" t="s">
        <v>113</v>
      </c>
      <c r="C63" s="38" t="s">
        <v>102</v>
      </c>
      <c r="D63" s="39" t="s">
        <v>103</v>
      </c>
      <c r="E63" s="39">
        <f>VLOOKUP(Table1[[#This Row],[Gr]],Raw!T:U,2,0)</f>
        <v>0</v>
      </c>
      <c r="F63" s="38" t="s">
        <v>579</v>
      </c>
      <c r="G63" s="39">
        <v>0</v>
      </c>
      <c r="H63" s="64" t="str">
        <f>VLOOKUP(MID(Table1[[#This Row],[Htno]],7,2),Raw!A:B,2,0)</f>
        <v>Civil</v>
      </c>
      <c r="I63" s="60">
        <f>IF(Table1[[#This Row],[Gr]]&lt;&gt;"COMPLE",IF(Table1[[#This Row],[Cr]]&gt;0,1,0),1)</f>
        <v>0</v>
      </c>
      <c r="J63" s="32">
        <f>(Table1[[#This Row],[Gp]]*Table1[[#This Row],[Cr]])/Raw!$R$1</f>
        <v>0</v>
      </c>
    </row>
    <row r="64" spans="1:10">
      <c r="A64" s="63" t="str">
        <f>LEFT(Table1[[#This Row],[Subcode]],3)</f>
        <v>R20</v>
      </c>
      <c r="B64" s="63" t="s">
        <v>113</v>
      </c>
      <c r="C64" s="38" t="s">
        <v>104</v>
      </c>
      <c r="D64" s="39" t="s">
        <v>105</v>
      </c>
      <c r="E64" s="39">
        <f>VLOOKUP(Table1[[#This Row],[Gr]],Raw!T:U,2,0)</f>
        <v>0</v>
      </c>
      <c r="F64" s="38" t="s">
        <v>3</v>
      </c>
      <c r="G64" s="39">
        <v>0</v>
      </c>
      <c r="H64" s="64" t="str">
        <f>VLOOKUP(MID(Table1[[#This Row],[Htno]],7,2),Raw!A:B,2,0)</f>
        <v>Civil</v>
      </c>
      <c r="I64" s="60">
        <f>IF(Table1[[#This Row],[Gr]]&lt;&gt;"COMPLE",IF(Table1[[#This Row],[Cr]]&gt;0,1,0),1)</f>
        <v>0</v>
      </c>
      <c r="J64" s="32">
        <f>(Table1[[#This Row],[Gp]]*Table1[[#This Row],[Cr]])/Raw!$R$1</f>
        <v>0</v>
      </c>
    </row>
    <row r="65" spans="1:10">
      <c r="A65" s="63" t="str">
        <f>LEFT(Table1[[#This Row],[Subcode]],3)</f>
        <v>R20</v>
      </c>
      <c r="B65" s="63" t="s">
        <v>113</v>
      </c>
      <c r="C65" s="38" t="s">
        <v>106</v>
      </c>
      <c r="D65" s="39" t="s">
        <v>107</v>
      </c>
      <c r="E65" s="39">
        <f>VLOOKUP(Table1[[#This Row],[Gr]],Raw!T:U,2,0)</f>
        <v>0</v>
      </c>
      <c r="F65" s="38" t="s">
        <v>3</v>
      </c>
      <c r="G65" s="39">
        <v>0</v>
      </c>
      <c r="H65" s="64" t="str">
        <f>VLOOKUP(MID(Table1[[#This Row],[Htno]],7,2),Raw!A:B,2,0)</f>
        <v>Civil</v>
      </c>
      <c r="I65" s="60">
        <f>IF(Table1[[#This Row],[Gr]]&lt;&gt;"COMPLE",IF(Table1[[#This Row],[Cr]]&gt;0,1,0),1)</f>
        <v>0</v>
      </c>
      <c r="J65" s="32">
        <f>(Table1[[#This Row],[Gp]]*Table1[[#This Row],[Cr]])/Raw!$R$1</f>
        <v>0</v>
      </c>
    </row>
    <row r="66" spans="1:10">
      <c r="A66" s="63" t="str">
        <f>LEFT(Table1[[#This Row],[Subcode]],3)</f>
        <v>R20</v>
      </c>
      <c r="B66" s="63" t="s">
        <v>114</v>
      </c>
      <c r="C66" s="38" t="s">
        <v>78</v>
      </c>
      <c r="D66" s="39" t="s">
        <v>79</v>
      </c>
      <c r="E66" s="39">
        <f>VLOOKUP(Table1[[#This Row],[Gr]],Raw!T:U,2,0)</f>
        <v>6</v>
      </c>
      <c r="F66" s="38" t="s">
        <v>5</v>
      </c>
      <c r="G66" s="39">
        <v>3</v>
      </c>
      <c r="H66" s="64" t="str">
        <f>VLOOKUP(MID(Table1[[#This Row],[Htno]],7,2),Raw!A:B,2,0)</f>
        <v>Civil</v>
      </c>
      <c r="I66" s="60">
        <f>IF(Table1[[#This Row],[Gr]]&lt;&gt;"COMPLE",IF(Table1[[#This Row],[Cr]]&gt;0,1,0),1)</f>
        <v>1</v>
      </c>
      <c r="J66" s="32">
        <f>(Table1[[#This Row],[Gp]]*Table1[[#This Row],[Cr]])/Raw!$R$1</f>
        <v>0.78260869565217395</v>
      </c>
    </row>
    <row r="67" spans="1:10">
      <c r="A67" s="63" t="str">
        <f>LEFT(Table1[[#This Row],[Subcode]],3)</f>
        <v>R20</v>
      </c>
      <c r="B67" s="63" t="s">
        <v>114</v>
      </c>
      <c r="C67" s="38" t="s">
        <v>95</v>
      </c>
      <c r="D67" s="39" t="s">
        <v>96</v>
      </c>
      <c r="E67" s="39">
        <f>VLOOKUP(Table1[[#This Row],[Gr]],Raw!T:U,2,0)</f>
        <v>10</v>
      </c>
      <c r="F67" s="38" t="s">
        <v>9</v>
      </c>
      <c r="G67" s="39">
        <v>2</v>
      </c>
      <c r="H67" s="64" t="str">
        <f>VLOOKUP(MID(Table1[[#This Row],[Htno]],7,2),Raw!A:B,2,0)</f>
        <v>Civil</v>
      </c>
      <c r="I67" s="60">
        <f>IF(Table1[[#This Row],[Gr]]&lt;&gt;"COMPLE",IF(Table1[[#This Row],[Cr]]&gt;0,1,0),1)</f>
        <v>1</v>
      </c>
      <c r="J67" s="32">
        <f>(Table1[[#This Row],[Gp]]*Table1[[#This Row],[Cr]])/Raw!$R$1</f>
        <v>0.86956521739130432</v>
      </c>
    </row>
    <row r="68" spans="1:10">
      <c r="A68" s="63" t="str">
        <f>LEFT(Table1[[#This Row],[Subcode]],3)</f>
        <v>R20</v>
      </c>
      <c r="B68" s="63" t="s">
        <v>114</v>
      </c>
      <c r="C68" s="38" t="s">
        <v>97</v>
      </c>
      <c r="D68" s="39" t="s">
        <v>93</v>
      </c>
      <c r="E68" s="39">
        <f>VLOOKUP(Table1[[#This Row],[Gr]],Raw!T:U,2,0)</f>
        <v>10</v>
      </c>
      <c r="F68" s="38" t="s">
        <v>9</v>
      </c>
      <c r="G68" s="39">
        <v>3</v>
      </c>
      <c r="H68" s="64" t="str">
        <f>VLOOKUP(MID(Table1[[#This Row],[Htno]],7,2),Raw!A:B,2,0)</f>
        <v>Civil</v>
      </c>
      <c r="I68" s="60">
        <f>IF(Table1[[#This Row],[Gr]]&lt;&gt;"COMPLE",IF(Table1[[#This Row],[Cr]]&gt;0,1,0),1)</f>
        <v>1</v>
      </c>
      <c r="J68" s="32">
        <f>(Table1[[#This Row],[Gp]]*Table1[[#This Row],[Cr]])/Raw!$R$1</f>
        <v>1.3043478260869565</v>
      </c>
    </row>
    <row r="69" spans="1:10">
      <c r="A69" s="63" t="str">
        <f>LEFT(Table1[[#This Row],[Subcode]],3)</f>
        <v>R20</v>
      </c>
      <c r="B69" s="63" t="s">
        <v>114</v>
      </c>
      <c r="C69" s="38" t="s">
        <v>98</v>
      </c>
      <c r="D69" s="39" t="s">
        <v>99</v>
      </c>
      <c r="E69" s="39">
        <f>VLOOKUP(Table1[[#This Row],[Gr]],Raw!T:U,2,0)</f>
        <v>7</v>
      </c>
      <c r="F69" s="38" t="s">
        <v>4</v>
      </c>
      <c r="G69" s="39">
        <v>3</v>
      </c>
      <c r="H69" s="64" t="str">
        <f>VLOOKUP(MID(Table1[[#This Row],[Htno]],7,2),Raw!A:B,2,0)</f>
        <v>Civil</v>
      </c>
      <c r="I69" s="60">
        <f>IF(Table1[[#This Row],[Gr]]&lt;&gt;"COMPLE",IF(Table1[[#This Row],[Cr]]&gt;0,1,0),1)</f>
        <v>1</v>
      </c>
      <c r="J69" s="32">
        <f>(Table1[[#This Row],[Gp]]*Table1[[#This Row],[Cr]])/Raw!$R$1</f>
        <v>0.91304347826086951</v>
      </c>
    </row>
    <row r="70" spans="1:10">
      <c r="A70" s="63" t="str">
        <f>LEFT(Table1[[#This Row],[Subcode]],3)</f>
        <v>R20</v>
      </c>
      <c r="B70" s="63" t="s">
        <v>114</v>
      </c>
      <c r="C70" s="38" t="s">
        <v>100</v>
      </c>
      <c r="D70" s="39" t="s">
        <v>101</v>
      </c>
      <c r="E70" s="39">
        <f>VLOOKUP(Table1[[#This Row],[Gr]],Raw!T:U,2,0)</f>
        <v>5</v>
      </c>
      <c r="F70" s="38" t="s">
        <v>7</v>
      </c>
      <c r="G70" s="39">
        <v>3</v>
      </c>
      <c r="H70" s="64" t="str">
        <f>VLOOKUP(MID(Table1[[#This Row],[Htno]],7,2),Raw!A:B,2,0)</f>
        <v>Civil</v>
      </c>
      <c r="I70" s="60">
        <f>IF(Table1[[#This Row],[Gr]]&lt;&gt;"COMPLE",IF(Table1[[#This Row],[Cr]]&gt;0,1,0),1)</f>
        <v>1</v>
      </c>
      <c r="J70" s="32">
        <f>(Table1[[#This Row],[Gp]]*Table1[[#This Row],[Cr]])/Raw!$R$1</f>
        <v>0.65217391304347827</v>
      </c>
    </row>
    <row r="71" spans="1:10">
      <c r="A71" s="63" t="str">
        <f>LEFT(Table1[[#This Row],[Subcode]],3)</f>
        <v>R20</v>
      </c>
      <c r="B71" s="63" t="s">
        <v>114</v>
      </c>
      <c r="C71" s="38" t="s">
        <v>102</v>
      </c>
      <c r="D71" s="39" t="s">
        <v>103</v>
      </c>
      <c r="E71" s="39">
        <f>VLOOKUP(Table1[[#This Row],[Gr]],Raw!T:U,2,0)</f>
        <v>5</v>
      </c>
      <c r="F71" s="38" t="s">
        <v>7</v>
      </c>
      <c r="G71" s="39">
        <v>3</v>
      </c>
      <c r="H71" s="64" t="str">
        <f>VLOOKUP(MID(Table1[[#This Row],[Htno]],7,2),Raw!A:B,2,0)</f>
        <v>Civil</v>
      </c>
      <c r="I71" s="60">
        <f>IF(Table1[[#This Row],[Gr]]&lt;&gt;"COMPLE",IF(Table1[[#This Row],[Cr]]&gt;0,1,0),1)</f>
        <v>1</v>
      </c>
      <c r="J71" s="32">
        <f>(Table1[[#This Row],[Gp]]*Table1[[#This Row],[Cr]])/Raw!$R$1</f>
        <v>0.65217391304347827</v>
      </c>
    </row>
    <row r="72" spans="1:10">
      <c r="A72" s="63" t="str">
        <f>LEFT(Table1[[#This Row],[Subcode]],3)</f>
        <v>R20</v>
      </c>
      <c r="B72" s="63" t="s">
        <v>114</v>
      </c>
      <c r="C72" s="38" t="s">
        <v>104</v>
      </c>
      <c r="D72" s="39" t="s">
        <v>105</v>
      </c>
      <c r="E72" s="39">
        <f>VLOOKUP(Table1[[#This Row],[Gr]],Raw!T:U,2,0)</f>
        <v>6</v>
      </c>
      <c r="F72" s="38" t="s">
        <v>5</v>
      </c>
      <c r="G72" s="39">
        <v>3</v>
      </c>
      <c r="H72" s="64" t="str">
        <f>VLOOKUP(MID(Table1[[#This Row],[Htno]],7,2),Raw!A:B,2,0)</f>
        <v>Civil</v>
      </c>
      <c r="I72" s="60">
        <f>IF(Table1[[#This Row],[Gr]]&lt;&gt;"COMPLE",IF(Table1[[#This Row],[Cr]]&gt;0,1,0),1)</f>
        <v>1</v>
      </c>
      <c r="J72" s="32">
        <f>(Table1[[#This Row],[Gp]]*Table1[[#This Row],[Cr]])/Raw!$R$1</f>
        <v>0.78260869565217395</v>
      </c>
    </row>
    <row r="73" spans="1:10">
      <c r="A73" s="63" t="str">
        <f>LEFT(Table1[[#This Row],[Subcode]],3)</f>
        <v>R20</v>
      </c>
      <c r="B73" s="63" t="s">
        <v>114</v>
      </c>
      <c r="C73" s="38" t="s">
        <v>106</v>
      </c>
      <c r="D73" s="39" t="s">
        <v>107</v>
      </c>
      <c r="E73" s="39">
        <f>VLOOKUP(Table1[[#This Row],[Gr]],Raw!T:U,2,0)</f>
        <v>6</v>
      </c>
      <c r="F73" s="38" t="s">
        <v>5</v>
      </c>
      <c r="G73" s="39">
        <v>3</v>
      </c>
      <c r="H73" s="64" t="str">
        <f>VLOOKUP(MID(Table1[[#This Row],[Htno]],7,2),Raw!A:B,2,0)</f>
        <v>Civil</v>
      </c>
      <c r="I73" s="60">
        <f>IF(Table1[[#This Row],[Gr]]&lt;&gt;"COMPLE",IF(Table1[[#This Row],[Cr]]&gt;0,1,0),1)</f>
        <v>1</v>
      </c>
      <c r="J73" s="32">
        <f>(Table1[[#This Row],[Gp]]*Table1[[#This Row],[Cr]])/Raw!$R$1</f>
        <v>0.78260869565217395</v>
      </c>
    </row>
    <row r="74" spans="1:10">
      <c r="A74" s="63" t="str">
        <f>LEFT(Table1[[#This Row],[Subcode]],3)</f>
        <v>R20</v>
      </c>
      <c r="B74" s="63" t="s">
        <v>115</v>
      </c>
      <c r="C74" s="38" t="s">
        <v>78</v>
      </c>
      <c r="D74" s="39" t="s">
        <v>79</v>
      </c>
      <c r="E74" s="39">
        <f>VLOOKUP(Table1[[#This Row],[Gr]],Raw!T:U,2,0)</f>
        <v>6</v>
      </c>
      <c r="F74" s="38" t="s">
        <v>5</v>
      </c>
      <c r="G74" s="39">
        <v>3</v>
      </c>
      <c r="H74" s="64" t="str">
        <f>VLOOKUP(MID(Table1[[#This Row],[Htno]],7,2),Raw!A:B,2,0)</f>
        <v>Civil</v>
      </c>
      <c r="I74" s="60">
        <f>IF(Table1[[#This Row],[Gr]]&lt;&gt;"COMPLE",IF(Table1[[#This Row],[Cr]]&gt;0,1,0),1)</f>
        <v>1</v>
      </c>
      <c r="J74" s="32">
        <f>(Table1[[#This Row],[Gp]]*Table1[[#This Row],[Cr]])/Raw!$R$1</f>
        <v>0.78260869565217395</v>
      </c>
    </row>
    <row r="75" spans="1:10">
      <c r="A75" s="63" t="str">
        <f>LEFT(Table1[[#This Row],[Subcode]],3)</f>
        <v>R20</v>
      </c>
      <c r="B75" s="63" t="s">
        <v>115</v>
      </c>
      <c r="C75" s="38" t="s">
        <v>95</v>
      </c>
      <c r="D75" s="39" t="s">
        <v>96</v>
      </c>
      <c r="E75" s="39">
        <f>VLOOKUP(Table1[[#This Row],[Gr]],Raw!T:U,2,0)</f>
        <v>10</v>
      </c>
      <c r="F75" s="38" t="s">
        <v>9</v>
      </c>
      <c r="G75" s="39">
        <v>2</v>
      </c>
      <c r="H75" s="64" t="str">
        <f>VLOOKUP(MID(Table1[[#This Row],[Htno]],7,2),Raw!A:B,2,0)</f>
        <v>Civil</v>
      </c>
      <c r="I75" s="60">
        <f>IF(Table1[[#This Row],[Gr]]&lt;&gt;"COMPLE",IF(Table1[[#This Row],[Cr]]&gt;0,1,0),1)</f>
        <v>1</v>
      </c>
      <c r="J75" s="32">
        <f>(Table1[[#This Row],[Gp]]*Table1[[#This Row],[Cr]])/Raw!$R$1</f>
        <v>0.86956521739130432</v>
      </c>
    </row>
    <row r="76" spans="1:10">
      <c r="A76" s="63" t="str">
        <f>LEFT(Table1[[#This Row],[Subcode]],3)</f>
        <v>R20</v>
      </c>
      <c r="B76" s="63" t="s">
        <v>115</v>
      </c>
      <c r="C76" s="38" t="s">
        <v>97</v>
      </c>
      <c r="D76" s="39" t="s">
        <v>93</v>
      </c>
      <c r="E76" s="39">
        <f>VLOOKUP(Table1[[#This Row],[Gr]],Raw!T:U,2,0)</f>
        <v>10</v>
      </c>
      <c r="F76" s="38" t="s">
        <v>9</v>
      </c>
      <c r="G76" s="39">
        <v>3</v>
      </c>
      <c r="H76" s="64" t="str">
        <f>VLOOKUP(MID(Table1[[#This Row],[Htno]],7,2),Raw!A:B,2,0)</f>
        <v>Civil</v>
      </c>
      <c r="I76" s="60">
        <f>IF(Table1[[#This Row],[Gr]]&lt;&gt;"COMPLE",IF(Table1[[#This Row],[Cr]]&gt;0,1,0),1)</f>
        <v>1</v>
      </c>
      <c r="J76" s="32">
        <f>(Table1[[#This Row],[Gp]]*Table1[[#This Row],[Cr]])/Raw!$R$1</f>
        <v>1.3043478260869565</v>
      </c>
    </row>
    <row r="77" spans="1:10">
      <c r="A77" s="63" t="str">
        <f>LEFT(Table1[[#This Row],[Subcode]],3)</f>
        <v>R20</v>
      </c>
      <c r="B77" s="63" t="s">
        <v>115</v>
      </c>
      <c r="C77" s="38" t="s">
        <v>98</v>
      </c>
      <c r="D77" s="39" t="s">
        <v>99</v>
      </c>
      <c r="E77" s="39">
        <f>VLOOKUP(Table1[[#This Row],[Gr]],Raw!T:U,2,0)</f>
        <v>7</v>
      </c>
      <c r="F77" s="38" t="s">
        <v>4</v>
      </c>
      <c r="G77" s="39">
        <v>3</v>
      </c>
      <c r="H77" s="64" t="str">
        <f>VLOOKUP(MID(Table1[[#This Row],[Htno]],7,2),Raw!A:B,2,0)</f>
        <v>Civil</v>
      </c>
      <c r="I77" s="60">
        <f>IF(Table1[[#This Row],[Gr]]&lt;&gt;"COMPLE",IF(Table1[[#This Row],[Cr]]&gt;0,1,0),1)</f>
        <v>1</v>
      </c>
      <c r="J77" s="32">
        <f>(Table1[[#This Row],[Gp]]*Table1[[#This Row],[Cr]])/Raw!$R$1</f>
        <v>0.91304347826086951</v>
      </c>
    </row>
    <row r="78" spans="1:10">
      <c r="A78" s="63" t="str">
        <f>LEFT(Table1[[#This Row],[Subcode]],3)</f>
        <v>R20</v>
      </c>
      <c r="B78" s="63" t="s">
        <v>115</v>
      </c>
      <c r="C78" s="38" t="s">
        <v>100</v>
      </c>
      <c r="D78" s="39" t="s">
        <v>101</v>
      </c>
      <c r="E78" s="39">
        <f>VLOOKUP(Table1[[#This Row],[Gr]],Raw!T:U,2,0)</f>
        <v>7</v>
      </c>
      <c r="F78" s="38" t="s">
        <v>4</v>
      </c>
      <c r="G78" s="39">
        <v>3</v>
      </c>
      <c r="H78" s="64" t="str">
        <f>VLOOKUP(MID(Table1[[#This Row],[Htno]],7,2),Raw!A:B,2,0)</f>
        <v>Civil</v>
      </c>
      <c r="I78" s="60">
        <f>IF(Table1[[#This Row],[Gr]]&lt;&gt;"COMPLE",IF(Table1[[#This Row],[Cr]]&gt;0,1,0),1)</f>
        <v>1</v>
      </c>
      <c r="J78" s="32">
        <f>(Table1[[#This Row],[Gp]]*Table1[[#This Row],[Cr]])/Raw!$R$1</f>
        <v>0.91304347826086951</v>
      </c>
    </row>
    <row r="79" spans="1:10">
      <c r="A79" s="63" t="str">
        <f>LEFT(Table1[[#This Row],[Subcode]],3)</f>
        <v>R20</v>
      </c>
      <c r="B79" s="63" t="s">
        <v>115</v>
      </c>
      <c r="C79" s="38" t="s">
        <v>102</v>
      </c>
      <c r="D79" s="39" t="s">
        <v>103</v>
      </c>
      <c r="E79" s="39">
        <f>VLOOKUP(Table1[[#This Row],[Gr]],Raw!T:U,2,0)</f>
        <v>6</v>
      </c>
      <c r="F79" s="38" t="s">
        <v>5</v>
      </c>
      <c r="G79" s="39">
        <v>3</v>
      </c>
      <c r="H79" s="64" t="str">
        <f>VLOOKUP(MID(Table1[[#This Row],[Htno]],7,2),Raw!A:B,2,0)</f>
        <v>Civil</v>
      </c>
      <c r="I79" s="60">
        <f>IF(Table1[[#This Row],[Gr]]&lt;&gt;"COMPLE",IF(Table1[[#This Row],[Cr]]&gt;0,1,0),1)</f>
        <v>1</v>
      </c>
      <c r="J79" s="32">
        <f>(Table1[[#This Row],[Gp]]*Table1[[#This Row],[Cr]])/Raw!$R$1</f>
        <v>0.78260869565217395</v>
      </c>
    </row>
    <row r="80" spans="1:10">
      <c r="A80" s="63" t="str">
        <f>LEFT(Table1[[#This Row],[Subcode]],3)</f>
        <v>R20</v>
      </c>
      <c r="B80" s="63" t="s">
        <v>115</v>
      </c>
      <c r="C80" s="38" t="s">
        <v>104</v>
      </c>
      <c r="D80" s="39" t="s">
        <v>105</v>
      </c>
      <c r="E80" s="39">
        <f>VLOOKUP(Table1[[#This Row],[Gr]],Raw!T:U,2,0)</f>
        <v>8</v>
      </c>
      <c r="F80" s="38" t="s">
        <v>6</v>
      </c>
      <c r="G80" s="39">
        <v>3</v>
      </c>
      <c r="H80" s="64" t="str">
        <f>VLOOKUP(MID(Table1[[#This Row],[Htno]],7,2),Raw!A:B,2,0)</f>
        <v>Civil</v>
      </c>
      <c r="I80" s="60">
        <f>IF(Table1[[#This Row],[Gr]]&lt;&gt;"COMPLE",IF(Table1[[#This Row],[Cr]]&gt;0,1,0),1)</f>
        <v>1</v>
      </c>
      <c r="J80" s="32">
        <f>(Table1[[#This Row],[Gp]]*Table1[[#This Row],[Cr]])/Raw!$R$1</f>
        <v>1.0434782608695652</v>
      </c>
    </row>
    <row r="81" spans="1:10">
      <c r="A81" s="63" t="str">
        <f>LEFT(Table1[[#This Row],[Subcode]],3)</f>
        <v>R20</v>
      </c>
      <c r="B81" s="63" t="s">
        <v>115</v>
      </c>
      <c r="C81" s="38" t="s">
        <v>106</v>
      </c>
      <c r="D81" s="39" t="s">
        <v>107</v>
      </c>
      <c r="E81" s="39">
        <f>VLOOKUP(Table1[[#This Row],[Gr]],Raw!T:U,2,0)</f>
        <v>7</v>
      </c>
      <c r="F81" s="38" t="s">
        <v>4</v>
      </c>
      <c r="G81" s="39">
        <v>3</v>
      </c>
      <c r="H81" s="64" t="str">
        <f>VLOOKUP(MID(Table1[[#This Row],[Htno]],7,2),Raw!A:B,2,0)</f>
        <v>Civil</v>
      </c>
      <c r="I81" s="60">
        <f>IF(Table1[[#This Row],[Gr]]&lt;&gt;"COMPLE",IF(Table1[[#This Row],[Cr]]&gt;0,1,0),1)</f>
        <v>1</v>
      </c>
      <c r="J81" s="32">
        <f>(Table1[[#This Row],[Gp]]*Table1[[#This Row],[Cr]])/Raw!$R$1</f>
        <v>0.91304347826086951</v>
      </c>
    </row>
    <row r="82" spans="1:10">
      <c r="A82" s="63" t="str">
        <f>LEFT(Table1[[#This Row],[Subcode]],3)</f>
        <v>R20</v>
      </c>
      <c r="B82" s="63" t="s">
        <v>116</v>
      </c>
      <c r="C82" s="38" t="s">
        <v>78</v>
      </c>
      <c r="D82" s="39" t="s">
        <v>79</v>
      </c>
      <c r="E82" s="39">
        <f>VLOOKUP(Table1[[#This Row],[Gr]],Raw!T:U,2,0)</f>
        <v>7</v>
      </c>
      <c r="F82" s="38" t="s">
        <v>4</v>
      </c>
      <c r="G82" s="39">
        <v>3</v>
      </c>
      <c r="H82" s="64" t="str">
        <f>VLOOKUP(MID(Table1[[#This Row],[Htno]],7,2),Raw!A:B,2,0)</f>
        <v>Civil</v>
      </c>
      <c r="I82" s="60">
        <f>IF(Table1[[#This Row],[Gr]]&lt;&gt;"COMPLE",IF(Table1[[#This Row],[Cr]]&gt;0,1,0),1)</f>
        <v>1</v>
      </c>
      <c r="J82" s="32">
        <f>(Table1[[#This Row],[Gp]]*Table1[[#This Row],[Cr]])/Raw!$R$1</f>
        <v>0.91304347826086951</v>
      </c>
    </row>
    <row r="83" spans="1:10">
      <c r="A83" s="63" t="str">
        <f>LEFT(Table1[[#This Row],[Subcode]],3)</f>
        <v>R20</v>
      </c>
      <c r="B83" s="63" t="s">
        <v>116</v>
      </c>
      <c r="C83" s="38" t="s">
        <v>95</v>
      </c>
      <c r="D83" s="39" t="s">
        <v>96</v>
      </c>
      <c r="E83" s="39">
        <f>VLOOKUP(Table1[[#This Row],[Gr]],Raw!T:U,2,0)</f>
        <v>0</v>
      </c>
      <c r="F83" s="38" t="s">
        <v>579</v>
      </c>
      <c r="G83" s="39">
        <v>0</v>
      </c>
      <c r="H83" s="64" t="str">
        <f>VLOOKUP(MID(Table1[[#This Row],[Htno]],7,2),Raw!A:B,2,0)</f>
        <v>Civil</v>
      </c>
      <c r="I83" s="60">
        <f>IF(Table1[[#This Row],[Gr]]&lt;&gt;"COMPLE",IF(Table1[[#This Row],[Cr]]&gt;0,1,0),1)</f>
        <v>0</v>
      </c>
      <c r="J83" s="32">
        <f>(Table1[[#This Row],[Gp]]*Table1[[#This Row],[Cr]])/Raw!$R$1</f>
        <v>0</v>
      </c>
    </row>
    <row r="84" spans="1:10">
      <c r="A84" s="63" t="str">
        <f>LEFT(Table1[[#This Row],[Subcode]],3)</f>
        <v>R20</v>
      </c>
      <c r="B84" s="63" t="s">
        <v>116</v>
      </c>
      <c r="C84" s="38" t="s">
        <v>97</v>
      </c>
      <c r="D84" s="39" t="s">
        <v>93</v>
      </c>
      <c r="E84" s="39">
        <f>VLOOKUP(Table1[[#This Row],[Gr]],Raw!T:U,2,0)</f>
        <v>10</v>
      </c>
      <c r="F84" s="38" t="s">
        <v>9</v>
      </c>
      <c r="G84" s="39">
        <v>3</v>
      </c>
      <c r="H84" s="64" t="str">
        <f>VLOOKUP(MID(Table1[[#This Row],[Htno]],7,2),Raw!A:B,2,0)</f>
        <v>Civil</v>
      </c>
      <c r="I84" s="60">
        <f>IF(Table1[[#This Row],[Gr]]&lt;&gt;"COMPLE",IF(Table1[[#This Row],[Cr]]&gt;0,1,0),1)</f>
        <v>1</v>
      </c>
      <c r="J84" s="32">
        <f>(Table1[[#This Row],[Gp]]*Table1[[#This Row],[Cr]])/Raw!$R$1</f>
        <v>1.3043478260869565</v>
      </c>
    </row>
    <row r="85" spans="1:10">
      <c r="A85" s="63" t="str">
        <f>LEFT(Table1[[#This Row],[Subcode]],3)</f>
        <v>R20</v>
      </c>
      <c r="B85" s="63" t="s">
        <v>116</v>
      </c>
      <c r="C85" s="38" t="s">
        <v>98</v>
      </c>
      <c r="D85" s="39" t="s">
        <v>99</v>
      </c>
      <c r="E85" s="39">
        <f>VLOOKUP(Table1[[#This Row],[Gr]],Raw!T:U,2,0)</f>
        <v>5</v>
      </c>
      <c r="F85" s="38" t="s">
        <v>7</v>
      </c>
      <c r="G85" s="39">
        <v>3</v>
      </c>
      <c r="H85" s="64" t="str">
        <f>VLOOKUP(MID(Table1[[#This Row],[Htno]],7,2),Raw!A:B,2,0)</f>
        <v>Civil</v>
      </c>
      <c r="I85" s="60">
        <f>IF(Table1[[#This Row],[Gr]]&lt;&gt;"COMPLE",IF(Table1[[#This Row],[Cr]]&gt;0,1,0),1)</f>
        <v>1</v>
      </c>
      <c r="J85" s="32">
        <f>(Table1[[#This Row],[Gp]]*Table1[[#This Row],[Cr]])/Raw!$R$1</f>
        <v>0.65217391304347827</v>
      </c>
    </row>
    <row r="86" spans="1:10">
      <c r="A86" s="63" t="str">
        <f>LEFT(Table1[[#This Row],[Subcode]],3)</f>
        <v>R20</v>
      </c>
      <c r="B86" s="63" t="s">
        <v>116</v>
      </c>
      <c r="C86" s="38" t="s">
        <v>100</v>
      </c>
      <c r="D86" s="39" t="s">
        <v>101</v>
      </c>
      <c r="E86" s="39">
        <f>VLOOKUP(Table1[[#This Row],[Gr]],Raw!T:U,2,0)</f>
        <v>6</v>
      </c>
      <c r="F86" s="38" t="s">
        <v>5</v>
      </c>
      <c r="G86" s="39">
        <v>3</v>
      </c>
      <c r="H86" s="64" t="str">
        <f>VLOOKUP(MID(Table1[[#This Row],[Htno]],7,2),Raw!A:B,2,0)</f>
        <v>Civil</v>
      </c>
      <c r="I86" s="60">
        <f>IF(Table1[[#This Row],[Gr]]&lt;&gt;"COMPLE",IF(Table1[[#This Row],[Cr]]&gt;0,1,0),1)</f>
        <v>1</v>
      </c>
      <c r="J86" s="32">
        <f>(Table1[[#This Row],[Gp]]*Table1[[#This Row],[Cr]])/Raw!$R$1</f>
        <v>0.78260869565217395</v>
      </c>
    </row>
    <row r="87" spans="1:10">
      <c r="A87" s="63" t="str">
        <f>LEFT(Table1[[#This Row],[Subcode]],3)</f>
        <v>R20</v>
      </c>
      <c r="B87" s="63" t="s">
        <v>116</v>
      </c>
      <c r="C87" s="38" t="s">
        <v>102</v>
      </c>
      <c r="D87" s="39" t="s">
        <v>103</v>
      </c>
      <c r="E87" s="39">
        <f>VLOOKUP(Table1[[#This Row],[Gr]],Raw!T:U,2,0)</f>
        <v>0</v>
      </c>
      <c r="F87" s="38" t="s">
        <v>3</v>
      </c>
      <c r="G87" s="39">
        <v>0</v>
      </c>
      <c r="H87" s="64" t="str">
        <f>VLOOKUP(MID(Table1[[#This Row],[Htno]],7,2),Raw!A:B,2,0)</f>
        <v>Civil</v>
      </c>
      <c r="I87" s="60">
        <f>IF(Table1[[#This Row],[Gr]]&lt;&gt;"COMPLE",IF(Table1[[#This Row],[Cr]]&gt;0,1,0),1)</f>
        <v>0</v>
      </c>
      <c r="J87" s="32">
        <f>(Table1[[#This Row],[Gp]]*Table1[[#This Row],[Cr]])/Raw!$R$1</f>
        <v>0</v>
      </c>
    </row>
    <row r="88" spans="1:10">
      <c r="A88" s="63" t="str">
        <f>LEFT(Table1[[#This Row],[Subcode]],3)</f>
        <v>R20</v>
      </c>
      <c r="B88" s="63" t="s">
        <v>116</v>
      </c>
      <c r="C88" s="38" t="s">
        <v>104</v>
      </c>
      <c r="D88" s="39" t="s">
        <v>105</v>
      </c>
      <c r="E88" s="39">
        <f>VLOOKUP(Table1[[#This Row],[Gr]],Raw!T:U,2,0)</f>
        <v>6</v>
      </c>
      <c r="F88" s="38" t="s">
        <v>5</v>
      </c>
      <c r="G88" s="39">
        <v>3</v>
      </c>
      <c r="H88" s="64" t="str">
        <f>VLOOKUP(MID(Table1[[#This Row],[Htno]],7,2),Raw!A:B,2,0)</f>
        <v>Civil</v>
      </c>
      <c r="I88" s="60">
        <f>IF(Table1[[#This Row],[Gr]]&lt;&gt;"COMPLE",IF(Table1[[#This Row],[Cr]]&gt;0,1,0),1)</f>
        <v>1</v>
      </c>
      <c r="J88" s="32">
        <f>(Table1[[#This Row],[Gp]]*Table1[[#This Row],[Cr]])/Raw!$R$1</f>
        <v>0.78260869565217395</v>
      </c>
    </row>
    <row r="89" spans="1:10">
      <c r="A89" s="63" t="str">
        <f>LEFT(Table1[[#This Row],[Subcode]],3)</f>
        <v>R20</v>
      </c>
      <c r="B89" s="63" t="s">
        <v>116</v>
      </c>
      <c r="C89" s="38" t="s">
        <v>106</v>
      </c>
      <c r="D89" s="39" t="s">
        <v>107</v>
      </c>
      <c r="E89" s="39">
        <f>VLOOKUP(Table1[[#This Row],[Gr]],Raw!T:U,2,0)</f>
        <v>6</v>
      </c>
      <c r="F89" s="38" t="s">
        <v>5</v>
      </c>
      <c r="G89" s="39">
        <v>3</v>
      </c>
      <c r="H89" s="64" t="str">
        <f>VLOOKUP(MID(Table1[[#This Row],[Htno]],7,2),Raw!A:B,2,0)</f>
        <v>Civil</v>
      </c>
      <c r="I89" s="60">
        <f>IF(Table1[[#This Row],[Gr]]&lt;&gt;"COMPLE",IF(Table1[[#This Row],[Cr]]&gt;0,1,0),1)</f>
        <v>1</v>
      </c>
      <c r="J89" s="32">
        <f>(Table1[[#This Row],[Gp]]*Table1[[#This Row],[Cr]])/Raw!$R$1</f>
        <v>0.78260869565217395</v>
      </c>
    </row>
    <row r="90" spans="1:10">
      <c r="A90" s="63" t="str">
        <f>LEFT(Table1[[#This Row],[Subcode]],3)</f>
        <v>R20</v>
      </c>
      <c r="B90" s="63" t="s">
        <v>117</v>
      </c>
      <c r="C90" s="38" t="s">
        <v>78</v>
      </c>
      <c r="D90" s="39" t="s">
        <v>79</v>
      </c>
      <c r="E90" s="39">
        <f>VLOOKUP(Table1[[#This Row],[Gr]],Raw!T:U,2,0)</f>
        <v>8</v>
      </c>
      <c r="F90" s="38" t="s">
        <v>6</v>
      </c>
      <c r="G90" s="39">
        <v>3</v>
      </c>
      <c r="H90" s="64" t="str">
        <f>VLOOKUP(MID(Table1[[#This Row],[Htno]],7,2),Raw!A:B,2,0)</f>
        <v>Civil</v>
      </c>
      <c r="I90" s="60">
        <f>IF(Table1[[#This Row],[Gr]]&lt;&gt;"COMPLE",IF(Table1[[#This Row],[Cr]]&gt;0,1,0),1)</f>
        <v>1</v>
      </c>
      <c r="J90" s="32">
        <f>(Table1[[#This Row],[Gp]]*Table1[[#This Row],[Cr]])/Raw!$R$1</f>
        <v>1.0434782608695652</v>
      </c>
    </row>
    <row r="91" spans="1:10">
      <c r="A91" s="63" t="str">
        <f>LEFT(Table1[[#This Row],[Subcode]],3)</f>
        <v>R20</v>
      </c>
      <c r="B91" s="63" t="s">
        <v>117</v>
      </c>
      <c r="C91" s="38" t="s">
        <v>95</v>
      </c>
      <c r="D91" s="39" t="s">
        <v>96</v>
      </c>
      <c r="E91" s="39">
        <f>VLOOKUP(Table1[[#This Row],[Gr]],Raw!T:U,2,0)</f>
        <v>10</v>
      </c>
      <c r="F91" s="38" t="s">
        <v>9</v>
      </c>
      <c r="G91" s="39">
        <v>2</v>
      </c>
      <c r="H91" s="64" t="str">
        <f>VLOOKUP(MID(Table1[[#This Row],[Htno]],7,2),Raw!A:B,2,0)</f>
        <v>Civil</v>
      </c>
      <c r="I91" s="60">
        <f>IF(Table1[[#This Row],[Gr]]&lt;&gt;"COMPLE",IF(Table1[[#This Row],[Cr]]&gt;0,1,0),1)</f>
        <v>1</v>
      </c>
      <c r="J91" s="32">
        <f>(Table1[[#This Row],[Gp]]*Table1[[#This Row],[Cr]])/Raw!$R$1</f>
        <v>0.86956521739130432</v>
      </c>
    </row>
    <row r="92" spans="1:10">
      <c r="A92" s="63" t="str">
        <f>LEFT(Table1[[#This Row],[Subcode]],3)</f>
        <v>R20</v>
      </c>
      <c r="B92" s="63" t="s">
        <v>117</v>
      </c>
      <c r="C92" s="38" t="s">
        <v>97</v>
      </c>
      <c r="D92" s="39" t="s">
        <v>93</v>
      </c>
      <c r="E92" s="39">
        <f>VLOOKUP(Table1[[#This Row],[Gr]],Raw!T:U,2,0)</f>
        <v>10</v>
      </c>
      <c r="F92" s="38" t="s">
        <v>9</v>
      </c>
      <c r="G92" s="39">
        <v>3</v>
      </c>
      <c r="H92" s="64" t="str">
        <f>VLOOKUP(MID(Table1[[#This Row],[Htno]],7,2),Raw!A:B,2,0)</f>
        <v>Civil</v>
      </c>
      <c r="I92" s="60">
        <f>IF(Table1[[#This Row],[Gr]]&lt;&gt;"COMPLE",IF(Table1[[#This Row],[Cr]]&gt;0,1,0),1)</f>
        <v>1</v>
      </c>
      <c r="J92" s="32">
        <f>(Table1[[#This Row],[Gp]]*Table1[[#This Row],[Cr]])/Raw!$R$1</f>
        <v>1.3043478260869565</v>
      </c>
    </row>
    <row r="93" spans="1:10">
      <c r="A93" s="63" t="str">
        <f>LEFT(Table1[[#This Row],[Subcode]],3)</f>
        <v>R20</v>
      </c>
      <c r="B93" s="63" t="s">
        <v>117</v>
      </c>
      <c r="C93" s="38" t="s">
        <v>98</v>
      </c>
      <c r="D93" s="39" t="s">
        <v>99</v>
      </c>
      <c r="E93" s="39">
        <f>VLOOKUP(Table1[[#This Row],[Gr]],Raw!T:U,2,0)</f>
        <v>5</v>
      </c>
      <c r="F93" s="38" t="s">
        <v>7</v>
      </c>
      <c r="G93" s="39">
        <v>3</v>
      </c>
      <c r="H93" s="64" t="str">
        <f>VLOOKUP(MID(Table1[[#This Row],[Htno]],7,2),Raw!A:B,2,0)</f>
        <v>Civil</v>
      </c>
      <c r="I93" s="60">
        <f>IF(Table1[[#This Row],[Gr]]&lt;&gt;"COMPLE",IF(Table1[[#This Row],[Cr]]&gt;0,1,0),1)</f>
        <v>1</v>
      </c>
      <c r="J93" s="32">
        <f>(Table1[[#This Row],[Gp]]*Table1[[#This Row],[Cr]])/Raw!$R$1</f>
        <v>0.65217391304347827</v>
      </c>
    </row>
    <row r="94" spans="1:10">
      <c r="A94" s="63" t="str">
        <f>LEFT(Table1[[#This Row],[Subcode]],3)</f>
        <v>R20</v>
      </c>
      <c r="B94" s="63" t="s">
        <v>117</v>
      </c>
      <c r="C94" s="38" t="s">
        <v>100</v>
      </c>
      <c r="D94" s="39" t="s">
        <v>101</v>
      </c>
      <c r="E94" s="39">
        <f>VLOOKUP(Table1[[#This Row],[Gr]],Raw!T:U,2,0)</f>
        <v>7</v>
      </c>
      <c r="F94" s="38" t="s">
        <v>4</v>
      </c>
      <c r="G94" s="39">
        <v>3</v>
      </c>
      <c r="H94" s="64" t="str">
        <f>VLOOKUP(MID(Table1[[#This Row],[Htno]],7,2),Raw!A:B,2,0)</f>
        <v>Civil</v>
      </c>
      <c r="I94" s="60">
        <f>IF(Table1[[#This Row],[Gr]]&lt;&gt;"COMPLE",IF(Table1[[#This Row],[Cr]]&gt;0,1,0),1)</f>
        <v>1</v>
      </c>
      <c r="J94" s="32">
        <f>(Table1[[#This Row],[Gp]]*Table1[[#This Row],[Cr]])/Raw!$R$1</f>
        <v>0.91304347826086951</v>
      </c>
    </row>
    <row r="95" spans="1:10">
      <c r="A95" s="63" t="str">
        <f>LEFT(Table1[[#This Row],[Subcode]],3)</f>
        <v>R20</v>
      </c>
      <c r="B95" s="63" t="s">
        <v>117</v>
      </c>
      <c r="C95" s="38" t="s">
        <v>102</v>
      </c>
      <c r="D95" s="39" t="s">
        <v>103</v>
      </c>
      <c r="E95" s="39">
        <f>VLOOKUP(Table1[[#This Row],[Gr]],Raw!T:U,2,0)</f>
        <v>8</v>
      </c>
      <c r="F95" s="38" t="s">
        <v>6</v>
      </c>
      <c r="G95" s="39">
        <v>3</v>
      </c>
      <c r="H95" s="64" t="str">
        <f>VLOOKUP(MID(Table1[[#This Row],[Htno]],7,2),Raw!A:B,2,0)</f>
        <v>Civil</v>
      </c>
      <c r="I95" s="60">
        <f>IF(Table1[[#This Row],[Gr]]&lt;&gt;"COMPLE",IF(Table1[[#This Row],[Cr]]&gt;0,1,0),1)</f>
        <v>1</v>
      </c>
      <c r="J95" s="32">
        <f>(Table1[[#This Row],[Gp]]*Table1[[#This Row],[Cr]])/Raw!$R$1</f>
        <v>1.0434782608695652</v>
      </c>
    </row>
    <row r="96" spans="1:10">
      <c r="A96" s="63" t="str">
        <f>LEFT(Table1[[#This Row],[Subcode]],3)</f>
        <v>R20</v>
      </c>
      <c r="B96" s="63" t="s">
        <v>117</v>
      </c>
      <c r="C96" s="38" t="s">
        <v>104</v>
      </c>
      <c r="D96" s="39" t="s">
        <v>105</v>
      </c>
      <c r="E96" s="39">
        <f>VLOOKUP(Table1[[#This Row],[Gr]],Raw!T:U,2,0)</f>
        <v>7</v>
      </c>
      <c r="F96" s="38" t="s">
        <v>4</v>
      </c>
      <c r="G96" s="39">
        <v>3</v>
      </c>
      <c r="H96" s="64" t="str">
        <f>VLOOKUP(MID(Table1[[#This Row],[Htno]],7,2),Raw!A:B,2,0)</f>
        <v>Civil</v>
      </c>
      <c r="I96" s="60">
        <f>IF(Table1[[#This Row],[Gr]]&lt;&gt;"COMPLE",IF(Table1[[#This Row],[Cr]]&gt;0,1,0),1)</f>
        <v>1</v>
      </c>
      <c r="J96" s="32">
        <f>(Table1[[#This Row],[Gp]]*Table1[[#This Row],[Cr]])/Raw!$R$1</f>
        <v>0.91304347826086951</v>
      </c>
    </row>
    <row r="97" spans="1:10">
      <c r="A97" s="63" t="str">
        <f>LEFT(Table1[[#This Row],[Subcode]],3)</f>
        <v>R20</v>
      </c>
      <c r="B97" s="63" t="s">
        <v>117</v>
      </c>
      <c r="C97" s="38" t="s">
        <v>106</v>
      </c>
      <c r="D97" s="39" t="s">
        <v>107</v>
      </c>
      <c r="E97" s="39">
        <f>VLOOKUP(Table1[[#This Row],[Gr]],Raw!T:U,2,0)</f>
        <v>6</v>
      </c>
      <c r="F97" s="38" t="s">
        <v>5</v>
      </c>
      <c r="G97" s="39">
        <v>3</v>
      </c>
      <c r="H97" s="64" t="str">
        <f>VLOOKUP(MID(Table1[[#This Row],[Htno]],7,2),Raw!A:B,2,0)</f>
        <v>Civil</v>
      </c>
      <c r="I97" s="60">
        <f>IF(Table1[[#This Row],[Gr]]&lt;&gt;"COMPLE",IF(Table1[[#This Row],[Cr]]&gt;0,1,0),1)</f>
        <v>1</v>
      </c>
      <c r="J97" s="32">
        <f>(Table1[[#This Row],[Gp]]*Table1[[#This Row],[Cr]])/Raw!$R$1</f>
        <v>0.78260869565217395</v>
      </c>
    </row>
    <row r="98" spans="1:10">
      <c r="A98" s="63" t="str">
        <f>LEFT(Table1[[#This Row],[Subcode]],3)</f>
        <v>R20</v>
      </c>
      <c r="B98" s="63" t="s">
        <v>118</v>
      </c>
      <c r="C98" s="38" t="s">
        <v>78</v>
      </c>
      <c r="D98" s="39" t="s">
        <v>79</v>
      </c>
      <c r="E98" s="39">
        <f>VLOOKUP(Table1[[#This Row],[Gr]],Raw!T:U,2,0)</f>
        <v>8</v>
      </c>
      <c r="F98" s="38" t="s">
        <v>6</v>
      </c>
      <c r="G98" s="39">
        <v>3</v>
      </c>
      <c r="H98" s="64" t="str">
        <f>VLOOKUP(MID(Table1[[#This Row],[Htno]],7,2),Raw!A:B,2,0)</f>
        <v>Civil</v>
      </c>
      <c r="I98" s="60">
        <f>IF(Table1[[#This Row],[Gr]]&lt;&gt;"COMPLE",IF(Table1[[#This Row],[Cr]]&gt;0,1,0),1)</f>
        <v>1</v>
      </c>
      <c r="J98" s="32">
        <f>(Table1[[#This Row],[Gp]]*Table1[[#This Row],[Cr]])/Raw!$R$1</f>
        <v>1.0434782608695652</v>
      </c>
    </row>
    <row r="99" spans="1:10">
      <c r="A99" s="63" t="str">
        <f>LEFT(Table1[[#This Row],[Subcode]],3)</f>
        <v>R20</v>
      </c>
      <c r="B99" s="63" t="s">
        <v>118</v>
      </c>
      <c r="C99" s="38" t="s">
        <v>95</v>
      </c>
      <c r="D99" s="39" t="s">
        <v>96</v>
      </c>
      <c r="E99" s="39">
        <f>VLOOKUP(Table1[[#This Row],[Gr]],Raw!T:U,2,0)</f>
        <v>10</v>
      </c>
      <c r="F99" s="38" t="s">
        <v>9</v>
      </c>
      <c r="G99" s="39">
        <v>2</v>
      </c>
      <c r="H99" s="64" t="str">
        <f>VLOOKUP(MID(Table1[[#This Row],[Htno]],7,2),Raw!A:B,2,0)</f>
        <v>Civil</v>
      </c>
      <c r="I99" s="60">
        <f>IF(Table1[[#This Row],[Gr]]&lt;&gt;"COMPLE",IF(Table1[[#This Row],[Cr]]&gt;0,1,0),1)</f>
        <v>1</v>
      </c>
      <c r="J99" s="32">
        <f>(Table1[[#This Row],[Gp]]*Table1[[#This Row],[Cr]])/Raw!$R$1</f>
        <v>0.86956521739130432</v>
      </c>
    </row>
    <row r="100" spans="1:10">
      <c r="A100" s="63" t="str">
        <f>LEFT(Table1[[#This Row],[Subcode]],3)</f>
        <v>R20</v>
      </c>
      <c r="B100" s="63" t="s">
        <v>118</v>
      </c>
      <c r="C100" s="38" t="s">
        <v>97</v>
      </c>
      <c r="D100" s="39" t="s">
        <v>93</v>
      </c>
      <c r="E100" s="39">
        <f>VLOOKUP(Table1[[#This Row],[Gr]],Raw!T:U,2,0)</f>
        <v>10</v>
      </c>
      <c r="F100" s="38" t="s">
        <v>9</v>
      </c>
      <c r="G100" s="39">
        <v>3</v>
      </c>
      <c r="H100" s="64" t="str">
        <f>VLOOKUP(MID(Table1[[#This Row],[Htno]],7,2),Raw!A:B,2,0)</f>
        <v>Civil</v>
      </c>
      <c r="I100" s="60">
        <f>IF(Table1[[#This Row],[Gr]]&lt;&gt;"COMPLE",IF(Table1[[#This Row],[Cr]]&gt;0,1,0),1)</f>
        <v>1</v>
      </c>
      <c r="J100" s="32">
        <f>(Table1[[#This Row],[Gp]]*Table1[[#This Row],[Cr]])/Raw!$R$1</f>
        <v>1.3043478260869565</v>
      </c>
    </row>
    <row r="101" spans="1:10">
      <c r="A101" s="63" t="str">
        <f>LEFT(Table1[[#This Row],[Subcode]],3)</f>
        <v>R20</v>
      </c>
      <c r="B101" s="63" t="s">
        <v>118</v>
      </c>
      <c r="C101" s="38" t="s">
        <v>98</v>
      </c>
      <c r="D101" s="39" t="s">
        <v>99</v>
      </c>
      <c r="E101" s="39">
        <f>VLOOKUP(Table1[[#This Row],[Gr]],Raw!T:U,2,0)</f>
        <v>7</v>
      </c>
      <c r="F101" s="38" t="s">
        <v>4</v>
      </c>
      <c r="G101" s="39">
        <v>3</v>
      </c>
      <c r="H101" s="64" t="str">
        <f>VLOOKUP(MID(Table1[[#This Row],[Htno]],7,2),Raw!A:B,2,0)</f>
        <v>Civil</v>
      </c>
      <c r="I101" s="60">
        <f>IF(Table1[[#This Row],[Gr]]&lt;&gt;"COMPLE",IF(Table1[[#This Row],[Cr]]&gt;0,1,0),1)</f>
        <v>1</v>
      </c>
      <c r="J101" s="32">
        <f>(Table1[[#This Row],[Gp]]*Table1[[#This Row],[Cr]])/Raw!$R$1</f>
        <v>0.91304347826086951</v>
      </c>
    </row>
    <row r="102" spans="1:10">
      <c r="A102" s="63" t="str">
        <f>LEFT(Table1[[#This Row],[Subcode]],3)</f>
        <v>R20</v>
      </c>
      <c r="B102" s="63" t="s">
        <v>118</v>
      </c>
      <c r="C102" s="38" t="s">
        <v>100</v>
      </c>
      <c r="D102" s="39" t="s">
        <v>101</v>
      </c>
      <c r="E102" s="39">
        <f>VLOOKUP(Table1[[#This Row],[Gr]],Raw!T:U,2,0)</f>
        <v>9</v>
      </c>
      <c r="F102" s="38" t="s">
        <v>8</v>
      </c>
      <c r="G102" s="39">
        <v>3</v>
      </c>
      <c r="H102" s="64" t="str">
        <f>VLOOKUP(MID(Table1[[#This Row],[Htno]],7,2),Raw!A:B,2,0)</f>
        <v>Civil</v>
      </c>
      <c r="I102" s="60">
        <f>IF(Table1[[#This Row],[Gr]]&lt;&gt;"COMPLE",IF(Table1[[#This Row],[Cr]]&gt;0,1,0),1)</f>
        <v>1</v>
      </c>
      <c r="J102" s="32">
        <f>(Table1[[#This Row],[Gp]]*Table1[[#This Row],[Cr]])/Raw!$R$1</f>
        <v>1.173913043478261</v>
      </c>
    </row>
    <row r="103" spans="1:10">
      <c r="A103" s="63" t="str">
        <f>LEFT(Table1[[#This Row],[Subcode]],3)</f>
        <v>R20</v>
      </c>
      <c r="B103" s="63" t="s">
        <v>118</v>
      </c>
      <c r="C103" s="38" t="s">
        <v>102</v>
      </c>
      <c r="D103" s="39" t="s">
        <v>103</v>
      </c>
      <c r="E103" s="39">
        <f>VLOOKUP(Table1[[#This Row],[Gr]],Raw!T:U,2,0)</f>
        <v>10</v>
      </c>
      <c r="F103" s="38" t="s">
        <v>9</v>
      </c>
      <c r="G103" s="39">
        <v>3</v>
      </c>
      <c r="H103" s="64" t="str">
        <f>VLOOKUP(MID(Table1[[#This Row],[Htno]],7,2),Raw!A:B,2,0)</f>
        <v>Civil</v>
      </c>
      <c r="I103" s="60">
        <f>IF(Table1[[#This Row],[Gr]]&lt;&gt;"COMPLE",IF(Table1[[#This Row],[Cr]]&gt;0,1,0),1)</f>
        <v>1</v>
      </c>
      <c r="J103" s="32">
        <f>(Table1[[#This Row],[Gp]]*Table1[[#This Row],[Cr]])/Raw!$R$1</f>
        <v>1.3043478260869565</v>
      </c>
    </row>
    <row r="104" spans="1:10">
      <c r="A104" s="63" t="str">
        <f>LEFT(Table1[[#This Row],[Subcode]],3)</f>
        <v>R20</v>
      </c>
      <c r="B104" s="63" t="s">
        <v>118</v>
      </c>
      <c r="C104" s="38" t="s">
        <v>104</v>
      </c>
      <c r="D104" s="39" t="s">
        <v>105</v>
      </c>
      <c r="E104" s="39">
        <f>VLOOKUP(Table1[[#This Row],[Gr]],Raw!T:U,2,0)</f>
        <v>8</v>
      </c>
      <c r="F104" s="38" t="s">
        <v>6</v>
      </c>
      <c r="G104" s="39">
        <v>3</v>
      </c>
      <c r="H104" s="64" t="str">
        <f>VLOOKUP(MID(Table1[[#This Row],[Htno]],7,2),Raw!A:B,2,0)</f>
        <v>Civil</v>
      </c>
      <c r="I104" s="60">
        <f>IF(Table1[[#This Row],[Gr]]&lt;&gt;"COMPLE",IF(Table1[[#This Row],[Cr]]&gt;0,1,0),1)</f>
        <v>1</v>
      </c>
      <c r="J104" s="32">
        <f>(Table1[[#This Row],[Gp]]*Table1[[#This Row],[Cr]])/Raw!$R$1</f>
        <v>1.0434782608695652</v>
      </c>
    </row>
    <row r="105" spans="1:10">
      <c r="A105" s="63" t="str">
        <f>LEFT(Table1[[#This Row],[Subcode]],3)</f>
        <v>R20</v>
      </c>
      <c r="B105" s="63" t="s">
        <v>118</v>
      </c>
      <c r="C105" s="38" t="s">
        <v>106</v>
      </c>
      <c r="D105" s="39" t="s">
        <v>107</v>
      </c>
      <c r="E105" s="39">
        <f>VLOOKUP(Table1[[#This Row],[Gr]],Raw!T:U,2,0)</f>
        <v>7</v>
      </c>
      <c r="F105" s="38" t="s">
        <v>4</v>
      </c>
      <c r="G105" s="39">
        <v>3</v>
      </c>
      <c r="H105" s="64" t="str">
        <f>VLOOKUP(MID(Table1[[#This Row],[Htno]],7,2),Raw!A:B,2,0)</f>
        <v>Civil</v>
      </c>
      <c r="I105" s="60">
        <f>IF(Table1[[#This Row],[Gr]]&lt;&gt;"COMPLE",IF(Table1[[#This Row],[Cr]]&gt;0,1,0),1)</f>
        <v>1</v>
      </c>
      <c r="J105" s="32">
        <f>(Table1[[#This Row],[Gp]]*Table1[[#This Row],[Cr]])/Raw!$R$1</f>
        <v>0.91304347826086951</v>
      </c>
    </row>
    <row r="106" spans="1:10">
      <c r="A106" s="63" t="str">
        <f>LEFT(Table1[[#This Row],[Subcode]],3)</f>
        <v>R20</v>
      </c>
      <c r="B106" s="63" t="s">
        <v>119</v>
      </c>
      <c r="C106" s="38" t="s">
        <v>78</v>
      </c>
      <c r="D106" s="39" t="s">
        <v>79</v>
      </c>
      <c r="E106" s="39">
        <f>VLOOKUP(Table1[[#This Row],[Gr]],Raw!T:U,2,0)</f>
        <v>0</v>
      </c>
      <c r="F106" s="38" t="s">
        <v>3</v>
      </c>
      <c r="G106" s="39">
        <v>0</v>
      </c>
      <c r="H106" s="64" t="str">
        <f>VLOOKUP(MID(Table1[[#This Row],[Htno]],7,2),Raw!A:B,2,0)</f>
        <v>Mech</v>
      </c>
      <c r="I106" s="60">
        <f>IF(Table1[[#This Row],[Gr]]&lt;&gt;"COMPLE",IF(Table1[[#This Row],[Cr]]&gt;0,1,0),1)</f>
        <v>0</v>
      </c>
      <c r="J106" s="32">
        <f>(Table1[[#This Row],[Gp]]*Table1[[#This Row],[Cr]])/Raw!$R$1</f>
        <v>0</v>
      </c>
    </row>
    <row r="107" spans="1:10">
      <c r="A107" s="63" t="str">
        <f>LEFT(Table1[[#This Row],[Subcode]],3)</f>
        <v>R20</v>
      </c>
      <c r="B107" s="63" t="s">
        <v>119</v>
      </c>
      <c r="C107" s="38" t="s">
        <v>120</v>
      </c>
      <c r="D107" s="39" t="s">
        <v>121</v>
      </c>
      <c r="E107" s="39">
        <f>VLOOKUP(Table1[[#This Row],[Gr]],Raw!T:U,2,0)</f>
        <v>6</v>
      </c>
      <c r="F107" s="38" t="s">
        <v>5</v>
      </c>
      <c r="G107" s="39">
        <v>3</v>
      </c>
      <c r="H107" s="64" t="str">
        <f>VLOOKUP(MID(Table1[[#This Row],[Htno]],7,2),Raw!A:B,2,0)</f>
        <v>Mech</v>
      </c>
      <c r="I107" s="60">
        <f>IF(Table1[[#This Row],[Gr]]&lt;&gt;"COMPLE",IF(Table1[[#This Row],[Cr]]&gt;0,1,0),1)</f>
        <v>1</v>
      </c>
      <c r="J107" s="32">
        <f>(Table1[[#This Row],[Gp]]*Table1[[#This Row],[Cr]])/Raw!$R$1</f>
        <v>0.78260869565217395</v>
      </c>
    </row>
    <row r="108" spans="1:10">
      <c r="A108" s="63" t="str">
        <f>LEFT(Table1[[#This Row],[Subcode]],3)</f>
        <v>R20</v>
      </c>
      <c r="B108" s="63" t="s">
        <v>119</v>
      </c>
      <c r="C108" s="38" t="s">
        <v>122</v>
      </c>
      <c r="D108" s="39" t="s">
        <v>123</v>
      </c>
      <c r="E108" s="39">
        <f>VLOOKUP(Table1[[#This Row],[Gr]],Raw!T:U,2,0)</f>
        <v>6</v>
      </c>
      <c r="F108" s="38" t="s">
        <v>5</v>
      </c>
      <c r="G108" s="39">
        <v>3</v>
      </c>
      <c r="H108" s="64" t="str">
        <f>VLOOKUP(MID(Table1[[#This Row],[Htno]],7,2),Raw!A:B,2,0)</f>
        <v>Mech</v>
      </c>
      <c r="I108" s="60">
        <f>IF(Table1[[#This Row],[Gr]]&lt;&gt;"COMPLE",IF(Table1[[#This Row],[Cr]]&gt;0,1,0),1)</f>
        <v>1</v>
      </c>
      <c r="J108" s="32">
        <f>(Table1[[#This Row],[Gp]]*Table1[[#This Row],[Cr]])/Raw!$R$1</f>
        <v>0.78260869565217395</v>
      </c>
    </row>
    <row r="109" spans="1:10">
      <c r="A109" s="63" t="str">
        <f>LEFT(Table1[[#This Row],[Subcode]],3)</f>
        <v>R20</v>
      </c>
      <c r="B109" s="63" t="s">
        <v>119</v>
      </c>
      <c r="C109" s="38" t="s">
        <v>124</v>
      </c>
      <c r="D109" s="39" t="s">
        <v>125</v>
      </c>
      <c r="E109" s="39">
        <f>VLOOKUP(Table1[[#This Row],[Gr]],Raw!T:U,2,0)</f>
        <v>6</v>
      </c>
      <c r="F109" s="38" t="s">
        <v>5</v>
      </c>
      <c r="G109" s="39">
        <v>3</v>
      </c>
      <c r="H109" s="64" t="str">
        <f>VLOOKUP(MID(Table1[[#This Row],[Htno]],7,2),Raw!A:B,2,0)</f>
        <v>Mech</v>
      </c>
      <c r="I109" s="60">
        <f>IF(Table1[[#This Row],[Gr]]&lt;&gt;"COMPLE",IF(Table1[[#This Row],[Cr]]&gt;0,1,0),1)</f>
        <v>1</v>
      </c>
      <c r="J109" s="32">
        <f>(Table1[[#This Row],[Gp]]*Table1[[#This Row],[Cr]])/Raw!$R$1</f>
        <v>0.78260869565217395</v>
      </c>
    </row>
    <row r="110" spans="1:10">
      <c r="A110" s="63" t="str">
        <f>LEFT(Table1[[#This Row],[Subcode]],3)</f>
        <v>R20</v>
      </c>
      <c r="B110" s="63" t="s">
        <v>119</v>
      </c>
      <c r="C110" s="38" t="s">
        <v>126</v>
      </c>
      <c r="D110" s="39" t="s">
        <v>127</v>
      </c>
      <c r="E110" s="39">
        <f>VLOOKUP(Table1[[#This Row],[Gr]],Raw!T:U,2,0)</f>
        <v>5</v>
      </c>
      <c r="F110" s="38" t="s">
        <v>7</v>
      </c>
      <c r="G110" s="39">
        <v>3</v>
      </c>
      <c r="H110" s="64" t="str">
        <f>VLOOKUP(MID(Table1[[#This Row],[Htno]],7,2),Raw!A:B,2,0)</f>
        <v>Mech</v>
      </c>
      <c r="I110" s="60">
        <f>IF(Table1[[#This Row],[Gr]]&lt;&gt;"COMPLE",IF(Table1[[#This Row],[Cr]]&gt;0,1,0),1)</f>
        <v>1</v>
      </c>
      <c r="J110" s="32">
        <f>(Table1[[#This Row],[Gp]]*Table1[[#This Row],[Cr]])/Raw!$R$1</f>
        <v>0.65217391304347827</v>
      </c>
    </row>
    <row r="111" spans="1:10">
      <c r="A111" s="63" t="str">
        <f>LEFT(Table1[[#This Row],[Subcode]],3)</f>
        <v>R20</v>
      </c>
      <c r="B111" s="63" t="s">
        <v>119</v>
      </c>
      <c r="C111" s="38" t="s">
        <v>128</v>
      </c>
      <c r="D111" s="39" t="s">
        <v>129</v>
      </c>
      <c r="E111" s="39">
        <f>VLOOKUP(Table1[[#This Row],[Gr]],Raw!T:U,2,0)</f>
        <v>6</v>
      </c>
      <c r="F111" s="38" t="s">
        <v>5</v>
      </c>
      <c r="G111" s="39">
        <v>3</v>
      </c>
      <c r="H111" s="64" t="str">
        <f>VLOOKUP(MID(Table1[[#This Row],[Htno]],7,2),Raw!A:B,2,0)</f>
        <v>Mech</v>
      </c>
      <c r="I111" s="60">
        <f>IF(Table1[[#This Row],[Gr]]&lt;&gt;"COMPLE",IF(Table1[[#This Row],[Cr]]&gt;0,1,0),1)</f>
        <v>1</v>
      </c>
      <c r="J111" s="32">
        <f>(Table1[[#This Row],[Gp]]*Table1[[#This Row],[Cr]])/Raw!$R$1</f>
        <v>0.78260869565217395</v>
      </c>
    </row>
    <row r="112" spans="1:10">
      <c r="A112" s="63" t="str">
        <f>LEFT(Table1[[#This Row],[Subcode]],3)</f>
        <v>R20</v>
      </c>
      <c r="B112" s="63" t="s">
        <v>119</v>
      </c>
      <c r="C112" s="38" t="s">
        <v>130</v>
      </c>
      <c r="D112" s="39" t="s">
        <v>131</v>
      </c>
      <c r="E112" s="39">
        <f>VLOOKUP(Table1[[#This Row],[Gr]],Raw!T:U,2,0)</f>
        <v>7</v>
      </c>
      <c r="F112" s="38" t="s">
        <v>4</v>
      </c>
      <c r="G112" s="39">
        <v>2</v>
      </c>
      <c r="H112" s="64" t="str">
        <f>VLOOKUP(MID(Table1[[#This Row],[Htno]],7,2),Raw!A:B,2,0)</f>
        <v>Mech</v>
      </c>
      <c r="I112" s="60">
        <f>IF(Table1[[#This Row],[Gr]]&lt;&gt;"COMPLE",IF(Table1[[#This Row],[Cr]]&gt;0,1,0),1)</f>
        <v>1</v>
      </c>
      <c r="J112" s="32">
        <f>(Table1[[#This Row],[Gp]]*Table1[[#This Row],[Cr]])/Raw!$R$1</f>
        <v>0.60869565217391308</v>
      </c>
    </row>
    <row r="113" spans="1:10">
      <c r="A113" s="63" t="str">
        <f>LEFT(Table1[[#This Row],[Subcode]],3)</f>
        <v>R20</v>
      </c>
      <c r="B113" s="63" t="s">
        <v>119</v>
      </c>
      <c r="C113" s="38" t="s">
        <v>132</v>
      </c>
      <c r="D113" s="39" t="s">
        <v>133</v>
      </c>
      <c r="E113" s="39">
        <f>VLOOKUP(Table1[[#This Row],[Gr]],Raw!T:U,2,0)</f>
        <v>10</v>
      </c>
      <c r="F113" s="38" t="s">
        <v>9</v>
      </c>
      <c r="G113" s="39">
        <v>3</v>
      </c>
      <c r="H113" s="64" t="str">
        <f>VLOOKUP(MID(Table1[[#This Row],[Htno]],7,2),Raw!A:B,2,0)</f>
        <v>Mech</v>
      </c>
      <c r="I113" s="60">
        <f>IF(Table1[[#This Row],[Gr]]&lt;&gt;"COMPLE",IF(Table1[[#This Row],[Cr]]&gt;0,1,0),1)</f>
        <v>1</v>
      </c>
      <c r="J113" s="32">
        <f>(Table1[[#This Row],[Gp]]*Table1[[#This Row],[Cr]])/Raw!$R$1</f>
        <v>1.3043478260869565</v>
      </c>
    </row>
    <row r="114" spans="1:10">
      <c r="A114" s="63" t="str">
        <f>LEFT(Table1[[#This Row],[Subcode]],3)</f>
        <v>R20</v>
      </c>
      <c r="B114" s="63" t="s">
        <v>134</v>
      </c>
      <c r="C114" s="38" t="s">
        <v>78</v>
      </c>
      <c r="D114" s="39" t="s">
        <v>79</v>
      </c>
      <c r="E114" s="39">
        <f>VLOOKUP(Table1[[#This Row],[Gr]],Raw!T:U,2,0)</f>
        <v>6</v>
      </c>
      <c r="F114" s="38" t="s">
        <v>5</v>
      </c>
      <c r="G114" s="39">
        <v>3</v>
      </c>
      <c r="H114" s="64" t="str">
        <f>VLOOKUP(MID(Table1[[#This Row],[Htno]],7,2),Raw!A:B,2,0)</f>
        <v>Mech</v>
      </c>
      <c r="I114" s="60">
        <f>IF(Table1[[#This Row],[Gr]]&lt;&gt;"COMPLE",IF(Table1[[#This Row],[Cr]]&gt;0,1,0),1)</f>
        <v>1</v>
      </c>
      <c r="J114" s="32">
        <f>(Table1[[#This Row],[Gp]]*Table1[[#This Row],[Cr]])/Raw!$R$1</f>
        <v>0.78260869565217395</v>
      </c>
    </row>
    <row r="115" spans="1:10">
      <c r="A115" s="63" t="str">
        <f>LEFT(Table1[[#This Row],[Subcode]],3)</f>
        <v>R20</v>
      </c>
      <c r="B115" s="63" t="s">
        <v>134</v>
      </c>
      <c r="C115" s="38" t="s">
        <v>120</v>
      </c>
      <c r="D115" s="39" t="s">
        <v>121</v>
      </c>
      <c r="E115" s="39">
        <f>VLOOKUP(Table1[[#This Row],[Gr]],Raw!T:U,2,0)</f>
        <v>0</v>
      </c>
      <c r="F115" s="38" t="s">
        <v>3</v>
      </c>
      <c r="G115" s="39">
        <v>0</v>
      </c>
      <c r="H115" s="64" t="str">
        <f>VLOOKUP(MID(Table1[[#This Row],[Htno]],7,2),Raw!A:B,2,0)</f>
        <v>Mech</v>
      </c>
      <c r="I115" s="60">
        <f>IF(Table1[[#This Row],[Gr]]&lt;&gt;"COMPLE",IF(Table1[[#This Row],[Cr]]&gt;0,1,0),1)</f>
        <v>0</v>
      </c>
      <c r="J115" s="32">
        <f>(Table1[[#This Row],[Gp]]*Table1[[#This Row],[Cr]])/Raw!$R$1</f>
        <v>0</v>
      </c>
    </row>
    <row r="116" spans="1:10">
      <c r="A116" s="63" t="str">
        <f>LEFT(Table1[[#This Row],[Subcode]],3)</f>
        <v>R20</v>
      </c>
      <c r="B116" s="63" t="s">
        <v>134</v>
      </c>
      <c r="C116" s="38" t="s">
        <v>122</v>
      </c>
      <c r="D116" s="39" t="s">
        <v>123</v>
      </c>
      <c r="E116" s="39">
        <f>VLOOKUP(Table1[[#This Row],[Gr]],Raw!T:U,2,0)</f>
        <v>0</v>
      </c>
      <c r="F116" s="38" t="s">
        <v>579</v>
      </c>
      <c r="G116" s="39">
        <v>0</v>
      </c>
      <c r="H116" s="64" t="str">
        <f>VLOOKUP(MID(Table1[[#This Row],[Htno]],7,2),Raw!A:B,2,0)</f>
        <v>Mech</v>
      </c>
      <c r="I116" s="60">
        <f>IF(Table1[[#This Row],[Gr]]&lt;&gt;"COMPLE",IF(Table1[[#This Row],[Cr]]&gt;0,1,0),1)</f>
        <v>0</v>
      </c>
      <c r="J116" s="32">
        <f>(Table1[[#This Row],[Gp]]*Table1[[#This Row],[Cr]])/Raw!$R$1</f>
        <v>0</v>
      </c>
    </row>
    <row r="117" spans="1:10">
      <c r="A117" s="63" t="str">
        <f>LEFT(Table1[[#This Row],[Subcode]],3)</f>
        <v>R20</v>
      </c>
      <c r="B117" s="63" t="s">
        <v>134</v>
      </c>
      <c r="C117" s="38" t="s">
        <v>124</v>
      </c>
      <c r="D117" s="39" t="s">
        <v>125</v>
      </c>
      <c r="E117" s="39">
        <f>VLOOKUP(Table1[[#This Row],[Gr]],Raw!T:U,2,0)</f>
        <v>0</v>
      </c>
      <c r="F117" s="38" t="s">
        <v>3</v>
      </c>
      <c r="G117" s="39">
        <v>0</v>
      </c>
      <c r="H117" s="64" t="str">
        <f>VLOOKUP(MID(Table1[[#This Row],[Htno]],7,2),Raw!A:B,2,0)</f>
        <v>Mech</v>
      </c>
      <c r="I117" s="60">
        <f>IF(Table1[[#This Row],[Gr]]&lt;&gt;"COMPLE",IF(Table1[[#This Row],[Cr]]&gt;0,1,0),1)</f>
        <v>0</v>
      </c>
      <c r="J117" s="32">
        <f>(Table1[[#This Row],[Gp]]*Table1[[#This Row],[Cr]])/Raw!$R$1</f>
        <v>0</v>
      </c>
    </row>
    <row r="118" spans="1:10">
      <c r="A118" s="63" t="str">
        <f>LEFT(Table1[[#This Row],[Subcode]],3)</f>
        <v>R20</v>
      </c>
      <c r="B118" s="63" t="s">
        <v>134</v>
      </c>
      <c r="C118" s="38" t="s">
        <v>126</v>
      </c>
      <c r="D118" s="39" t="s">
        <v>127</v>
      </c>
      <c r="E118" s="39">
        <f>VLOOKUP(Table1[[#This Row],[Gr]],Raw!T:U,2,0)</f>
        <v>0</v>
      </c>
      <c r="F118" s="38" t="s">
        <v>3</v>
      </c>
      <c r="G118" s="39">
        <v>0</v>
      </c>
      <c r="H118" s="64" t="str">
        <f>VLOOKUP(MID(Table1[[#This Row],[Htno]],7,2),Raw!A:B,2,0)</f>
        <v>Mech</v>
      </c>
      <c r="I118" s="60">
        <f>IF(Table1[[#This Row],[Gr]]&lt;&gt;"COMPLE",IF(Table1[[#This Row],[Cr]]&gt;0,1,0),1)</f>
        <v>0</v>
      </c>
      <c r="J118" s="32">
        <f>(Table1[[#This Row],[Gp]]*Table1[[#This Row],[Cr]])/Raw!$R$1</f>
        <v>0</v>
      </c>
    </row>
    <row r="119" spans="1:10">
      <c r="A119" s="63" t="str">
        <f>LEFT(Table1[[#This Row],[Subcode]],3)</f>
        <v>R20</v>
      </c>
      <c r="B119" s="63" t="s">
        <v>134</v>
      </c>
      <c r="C119" s="38" t="s">
        <v>128</v>
      </c>
      <c r="D119" s="39" t="s">
        <v>129</v>
      </c>
      <c r="E119" s="39">
        <f>VLOOKUP(Table1[[#This Row],[Gr]],Raw!T:U,2,0)</f>
        <v>0</v>
      </c>
      <c r="F119" s="38" t="s">
        <v>3</v>
      </c>
      <c r="G119" s="39">
        <v>0</v>
      </c>
      <c r="H119" s="64" t="str">
        <f>VLOOKUP(MID(Table1[[#This Row],[Htno]],7,2),Raw!A:B,2,0)</f>
        <v>Mech</v>
      </c>
      <c r="I119" s="60">
        <f>IF(Table1[[#This Row],[Gr]]&lt;&gt;"COMPLE",IF(Table1[[#This Row],[Cr]]&gt;0,1,0),1)</f>
        <v>0</v>
      </c>
      <c r="J119" s="32">
        <f>(Table1[[#This Row],[Gp]]*Table1[[#This Row],[Cr]])/Raw!$R$1</f>
        <v>0</v>
      </c>
    </row>
    <row r="120" spans="1:10">
      <c r="A120" s="63" t="str">
        <f>LEFT(Table1[[#This Row],[Subcode]],3)</f>
        <v>R20</v>
      </c>
      <c r="B120" s="63" t="s">
        <v>134</v>
      </c>
      <c r="C120" s="38" t="s">
        <v>130</v>
      </c>
      <c r="D120" s="39" t="s">
        <v>131</v>
      </c>
      <c r="E120" s="39">
        <f>VLOOKUP(Table1[[#This Row],[Gr]],Raw!T:U,2,0)</f>
        <v>7</v>
      </c>
      <c r="F120" s="38" t="s">
        <v>4</v>
      </c>
      <c r="G120" s="39">
        <v>2</v>
      </c>
      <c r="H120" s="64" t="str">
        <f>VLOOKUP(MID(Table1[[#This Row],[Htno]],7,2),Raw!A:B,2,0)</f>
        <v>Mech</v>
      </c>
      <c r="I120" s="60">
        <f>IF(Table1[[#This Row],[Gr]]&lt;&gt;"COMPLE",IF(Table1[[#This Row],[Cr]]&gt;0,1,0),1)</f>
        <v>1</v>
      </c>
      <c r="J120" s="32">
        <f>(Table1[[#This Row],[Gp]]*Table1[[#This Row],[Cr]])/Raw!$R$1</f>
        <v>0.60869565217391308</v>
      </c>
    </row>
    <row r="121" spans="1:10">
      <c r="A121" s="63" t="str">
        <f>LEFT(Table1[[#This Row],[Subcode]],3)</f>
        <v>R20</v>
      </c>
      <c r="B121" s="63" t="s">
        <v>134</v>
      </c>
      <c r="C121" s="38" t="s">
        <v>132</v>
      </c>
      <c r="D121" s="39" t="s">
        <v>133</v>
      </c>
      <c r="E121" s="39">
        <f>VLOOKUP(Table1[[#This Row],[Gr]],Raw!T:U,2,0)</f>
        <v>10</v>
      </c>
      <c r="F121" s="38" t="s">
        <v>9</v>
      </c>
      <c r="G121" s="39">
        <v>3</v>
      </c>
      <c r="H121" s="64" t="str">
        <f>VLOOKUP(MID(Table1[[#This Row],[Htno]],7,2),Raw!A:B,2,0)</f>
        <v>Mech</v>
      </c>
      <c r="I121" s="60">
        <f>IF(Table1[[#This Row],[Gr]]&lt;&gt;"COMPLE",IF(Table1[[#This Row],[Cr]]&gt;0,1,0),1)</f>
        <v>1</v>
      </c>
      <c r="J121" s="32">
        <f>(Table1[[#This Row],[Gp]]*Table1[[#This Row],[Cr]])/Raw!$R$1</f>
        <v>1.3043478260869565</v>
      </c>
    </row>
    <row r="122" spans="1:10">
      <c r="A122" s="63" t="str">
        <f>LEFT(Table1[[#This Row],[Subcode]],3)</f>
        <v>R20</v>
      </c>
      <c r="B122" s="63" t="s">
        <v>135</v>
      </c>
      <c r="C122" s="38" t="s">
        <v>78</v>
      </c>
      <c r="D122" s="39" t="s">
        <v>79</v>
      </c>
      <c r="E122" s="39">
        <f>VLOOKUP(Table1[[#This Row],[Gr]],Raw!T:U,2,0)</f>
        <v>6</v>
      </c>
      <c r="F122" s="38" t="s">
        <v>5</v>
      </c>
      <c r="G122" s="39">
        <v>3</v>
      </c>
      <c r="H122" s="64" t="str">
        <f>VLOOKUP(MID(Table1[[#This Row],[Htno]],7,2),Raw!A:B,2,0)</f>
        <v>Mech</v>
      </c>
      <c r="I122" s="60">
        <f>IF(Table1[[#This Row],[Gr]]&lt;&gt;"COMPLE",IF(Table1[[#This Row],[Cr]]&gt;0,1,0),1)</f>
        <v>1</v>
      </c>
      <c r="J122" s="32">
        <f>(Table1[[#This Row],[Gp]]*Table1[[#This Row],[Cr]])/Raw!$R$1</f>
        <v>0.78260869565217395</v>
      </c>
    </row>
    <row r="123" spans="1:10">
      <c r="A123" s="63" t="str">
        <f>LEFT(Table1[[#This Row],[Subcode]],3)</f>
        <v>R20</v>
      </c>
      <c r="B123" s="63" t="s">
        <v>135</v>
      </c>
      <c r="C123" s="38" t="s">
        <v>120</v>
      </c>
      <c r="D123" s="39" t="s">
        <v>121</v>
      </c>
      <c r="E123" s="39">
        <f>VLOOKUP(Table1[[#This Row],[Gr]],Raw!T:U,2,0)</f>
        <v>7</v>
      </c>
      <c r="F123" s="38" t="s">
        <v>4</v>
      </c>
      <c r="G123" s="39">
        <v>3</v>
      </c>
      <c r="H123" s="64" t="str">
        <f>VLOOKUP(MID(Table1[[#This Row],[Htno]],7,2),Raw!A:B,2,0)</f>
        <v>Mech</v>
      </c>
      <c r="I123" s="60">
        <f>IF(Table1[[#This Row],[Gr]]&lt;&gt;"COMPLE",IF(Table1[[#This Row],[Cr]]&gt;0,1,0),1)</f>
        <v>1</v>
      </c>
      <c r="J123" s="32">
        <f>(Table1[[#This Row],[Gp]]*Table1[[#This Row],[Cr]])/Raw!$R$1</f>
        <v>0.91304347826086951</v>
      </c>
    </row>
    <row r="124" spans="1:10">
      <c r="A124" s="63" t="str">
        <f>LEFT(Table1[[#This Row],[Subcode]],3)</f>
        <v>R20</v>
      </c>
      <c r="B124" s="63" t="s">
        <v>135</v>
      </c>
      <c r="C124" s="38" t="s">
        <v>122</v>
      </c>
      <c r="D124" s="39" t="s">
        <v>123</v>
      </c>
      <c r="E124" s="39">
        <f>VLOOKUP(Table1[[#This Row],[Gr]],Raw!T:U,2,0)</f>
        <v>5</v>
      </c>
      <c r="F124" s="38" t="s">
        <v>7</v>
      </c>
      <c r="G124" s="39">
        <v>3</v>
      </c>
      <c r="H124" s="64" t="str">
        <f>VLOOKUP(MID(Table1[[#This Row],[Htno]],7,2),Raw!A:B,2,0)</f>
        <v>Mech</v>
      </c>
      <c r="I124" s="60">
        <f>IF(Table1[[#This Row],[Gr]]&lt;&gt;"COMPLE",IF(Table1[[#This Row],[Cr]]&gt;0,1,0),1)</f>
        <v>1</v>
      </c>
      <c r="J124" s="32">
        <f>(Table1[[#This Row],[Gp]]*Table1[[#This Row],[Cr]])/Raw!$R$1</f>
        <v>0.65217391304347827</v>
      </c>
    </row>
    <row r="125" spans="1:10">
      <c r="A125" s="63" t="str">
        <f>LEFT(Table1[[#This Row],[Subcode]],3)</f>
        <v>R20</v>
      </c>
      <c r="B125" s="63" t="s">
        <v>135</v>
      </c>
      <c r="C125" s="38" t="s">
        <v>124</v>
      </c>
      <c r="D125" s="39" t="s">
        <v>125</v>
      </c>
      <c r="E125" s="39">
        <f>VLOOKUP(Table1[[#This Row],[Gr]],Raw!T:U,2,0)</f>
        <v>6</v>
      </c>
      <c r="F125" s="38" t="s">
        <v>5</v>
      </c>
      <c r="G125" s="39">
        <v>3</v>
      </c>
      <c r="H125" s="64" t="str">
        <f>VLOOKUP(MID(Table1[[#This Row],[Htno]],7,2),Raw!A:B,2,0)</f>
        <v>Mech</v>
      </c>
      <c r="I125" s="60">
        <f>IF(Table1[[#This Row],[Gr]]&lt;&gt;"COMPLE",IF(Table1[[#This Row],[Cr]]&gt;0,1,0),1)</f>
        <v>1</v>
      </c>
      <c r="J125" s="32">
        <f>(Table1[[#This Row],[Gp]]*Table1[[#This Row],[Cr]])/Raw!$R$1</f>
        <v>0.78260869565217395</v>
      </c>
    </row>
    <row r="126" spans="1:10">
      <c r="A126" s="63" t="str">
        <f>LEFT(Table1[[#This Row],[Subcode]],3)</f>
        <v>R20</v>
      </c>
      <c r="B126" s="63" t="s">
        <v>135</v>
      </c>
      <c r="C126" s="38" t="s">
        <v>126</v>
      </c>
      <c r="D126" s="39" t="s">
        <v>127</v>
      </c>
      <c r="E126" s="39">
        <f>VLOOKUP(Table1[[#This Row],[Gr]],Raw!T:U,2,0)</f>
        <v>6</v>
      </c>
      <c r="F126" s="38" t="s">
        <v>5</v>
      </c>
      <c r="G126" s="39">
        <v>3</v>
      </c>
      <c r="H126" s="64" t="str">
        <f>VLOOKUP(MID(Table1[[#This Row],[Htno]],7,2),Raw!A:B,2,0)</f>
        <v>Mech</v>
      </c>
      <c r="I126" s="60">
        <f>IF(Table1[[#This Row],[Gr]]&lt;&gt;"COMPLE",IF(Table1[[#This Row],[Cr]]&gt;0,1,0),1)</f>
        <v>1</v>
      </c>
      <c r="J126" s="32">
        <f>(Table1[[#This Row],[Gp]]*Table1[[#This Row],[Cr]])/Raw!$R$1</f>
        <v>0.78260869565217395</v>
      </c>
    </row>
    <row r="127" spans="1:10">
      <c r="A127" s="63" t="str">
        <f>LEFT(Table1[[#This Row],[Subcode]],3)</f>
        <v>R20</v>
      </c>
      <c r="B127" s="63" t="s">
        <v>135</v>
      </c>
      <c r="C127" s="38" t="s">
        <v>128</v>
      </c>
      <c r="D127" s="39" t="s">
        <v>129</v>
      </c>
      <c r="E127" s="39">
        <f>VLOOKUP(Table1[[#This Row],[Gr]],Raw!T:U,2,0)</f>
        <v>5</v>
      </c>
      <c r="F127" s="38" t="s">
        <v>7</v>
      </c>
      <c r="G127" s="39">
        <v>3</v>
      </c>
      <c r="H127" s="64" t="str">
        <f>VLOOKUP(MID(Table1[[#This Row],[Htno]],7,2),Raw!A:B,2,0)</f>
        <v>Mech</v>
      </c>
      <c r="I127" s="60">
        <f>IF(Table1[[#This Row],[Gr]]&lt;&gt;"COMPLE",IF(Table1[[#This Row],[Cr]]&gt;0,1,0),1)</f>
        <v>1</v>
      </c>
      <c r="J127" s="32">
        <f>(Table1[[#This Row],[Gp]]*Table1[[#This Row],[Cr]])/Raw!$R$1</f>
        <v>0.65217391304347827</v>
      </c>
    </row>
    <row r="128" spans="1:10">
      <c r="A128" s="63" t="str">
        <f>LEFT(Table1[[#This Row],[Subcode]],3)</f>
        <v>R20</v>
      </c>
      <c r="B128" s="63" t="s">
        <v>135</v>
      </c>
      <c r="C128" s="38" t="s">
        <v>130</v>
      </c>
      <c r="D128" s="39" t="s">
        <v>131</v>
      </c>
      <c r="E128" s="39">
        <f>VLOOKUP(Table1[[#This Row],[Gr]],Raw!T:U,2,0)</f>
        <v>7</v>
      </c>
      <c r="F128" s="38" t="s">
        <v>4</v>
      </c>
      <c r="G128" s="39">
        <v>2</v>
      </c>
      <c r="H128" s="64" t="str">
        <f>VLOOKUP(MID(Table1[[#This Row],[Htno]],7,2),Raw!A:B,2,0)</f>
        <v>Mech</v>
      </c>
      <c r="I128" s="60">
        <f>IF(Table1[[#This Row],[Gr]]&lt;&gt;"COMPLE",IF(Table1[[#This Row],[Cr]]&gt;0,1,0),1)</f>
        <v>1</v>
      </c>
      <c r="J128" s="32">
        <f>(Table1[[#This Row],[Gp]]*Table1[[#This Row],[Cr]])/Raw!$R$1</f>
        <v>0.60869565217391308</v>
      </c>
    </row>
    <row r="129" spans="1:10">
      <c r="A129" s="63" t="str">
        <f>LEFT(Table1[[#This Row],[Subcode]],3)</f>
        <v>R20</v>
      </c>
      <c r="B129" s="63" t="s">
        <v>135</v>
      </c>
      <c r="C129" s="38" t="s">
        <v>132</v>
      </c>
      <c r="D129" s="39" t="s">
        <v>133</v>
      </c>
      <c r="E129" s="39">
        <f>VLOOKUP(Table1[[#This Row],[Gr]],Raw!T:U,2,0)</f>
        <v>10</v>
      </c>
      <c r="F129" s="38" t="s">
        <v>9</v>
      </c>
      <c r="G129" s="39">
        <v>3</v>
      </c>
      <c r="H129" s="64" t="str">
        <f>VLOOKUP(MID(Table1[[#This Row],[Htno]],7,2),Raw!A:B,2,0)</f>
        <v>Mech</v>
      </c>
      <c r="I129" s="60">
        <f>IF(Table1[[#This Row],[Gr]]&lt;&gt;"COMPLE",IF(Table1[[#This Row],[Cr]]&gt;0,1,0),1)</f>
        <v>1</v>
      </c>
      <c r="J129" s="32">
        <f>(Table1[[#This Row],[Gp]]*Table1[[#This Row],[Cr]])/Raw!$R$1</f>
        <v>1.3043478260869565</v>
      </c>
    </row>
    <row r="130" spans="1:10">
      <c r="A130" s="63" t="str">
        <f>LEFT(Table1[[#This Row],[Subcode]],3)</f>
        <v>R20</v>
      </c>
      <c r="B130" s="63" t="s">
        <v>136</v>
      </c>
      <c r="C130" s="38" t="s">
        <v>78</v>
      </c>
      <c r="D130" s="39" t="s">
        <v>79</v>
      </c>
      <c r="E130" s="39">
        <f>VLOOKUP(Table1[[#This Row],[Gr]],Raw!T:U,2,0)</f>
        <v>0</v>
      </c>
      <c r="F130" s="38" t="s">
        <v>579</v>
      </c>
      <c r="G130" s="39">
        <v>0</v>
      </c>
      <c r="H130" s="64" t="str">
        <f>VLOOKUP(MID(Table1[[#This Row],[Htno]],7,2),Raw!A:B,2,0)</f>
        <v>Mech</v>
      </c>
      <c r="I130" s="60">
        <f>IF(Table1[[#This Row],[Gr]]&lt;&gt;"COMPLE",IF(Table1[[#This Row],[Cr]]&gt;0,1,0),1)</f>
        <v>0</v>
      </c>
      <c r="J130" s="32">
        <f>(Table1[[#This Row],[Gp]]*Table1[[#This Row],[Cr]])/Raw!$R$1</f>
        <v>0</v>
      </c>
    </row>
    <row r="131" spans="1:10">
      <c r="A131" s="63" t="str">
        <f>LEFT(Table1[[#This Row],[Subcode]],3)</f>
        <v>R20</v>
      </c>
      <c r="B131" s="63" t="s">
        <v>136</v>
      </c>
      <c r="C131" s="38" t="s">
        <v>120</v>
      </c>
      <c r="D131" s="39" t="s">
        <v>121</v>
      </c>
      <c r="E131" s="39">
        <f>VLOOKUP(Table1[[#This Row],[Gr]],Raw!T:U,2,0)</f>
        <v>0</v>
      </c>
      <c r="F131" s="38" t="s">
        <v>579</v>
      </c>
      <c r="G131" s="39">
        <v>0</v>
      </c>
      <c r="H131" s="64" t="str">
        <f>VLOOKUP(MID(Table1[[#This Row],[Htno]],7,2),Raw!A:B,2,0)</f>
        <v>Mech</v>
      </c>
      <c r="I131" s="60">
        <f>IF(Table1[[#This Row],[Gr]]&lt;&gt;"COMPLE",IF(Table1[[#This Row],[Cr]]&gt;0,1,0),1)</f>
        <v>0</v>
      </c>
      <c r="J131" s="32">
        <f>(Table1[[#This Row],[Gp]]*Table1[[#This Row],[Cr]])/Raw!$R$1</f>
        <v>0</v>
      </c>
    </row>
    <row r="132" spans="1:10">
      <c r="A132" s="63" t="str">
        <f>LEFT(Table1[[#This Row],[Subcode]],3)</f>
        <v>R20</v>
      </c>
      <c r="B132" s="63" t="s">
        <v>136</v>
      </c>
      <c r="C132" s="38" t="s">
        <v>122</v>
      </c>
      <c r="D132" s="39" t="s">
        <v>123</v>
      </c>
      <c r="E132" s="39">
        <f>VLOOKUP(Table1[[#This Row],[Gr]],Raw!T:U,2,0)</f>
        <v>0</v>
      </c>
      <c r="F132" s="38" t="s">
        <v>579</v>
      </c>
      <c r="G132" s="39">
        <v>0</v>
      </c>
      <c r="H132" s="64" t="str">
        <f>VLOOKUP(MID(Table1[[#This Row],[Htno]],7,2),Raw!A:B,2,0)</f>
        <v>Mech</v>
      </c>
      <c r="I132" s="60">
        <f>IF(Table1[[#This Row],[Gr]]&lt;&gt;"COMPLE",IF(Table1[[#This Row],[Cr]]&gt;0,1,0),1)</f>
        <v>0</v>
      </c>
      <c r="J132" s="32">
        <f>(Table1[[#This Row],[Gp]]*Table1[[#This Row],[Cr]])/Raw!$R$1</f>
        <v>0</v>
      </c>
    </row>
    <row r="133" spans="1:10">
      <c r="A133" s="63" t="str">
        <f>LEFT(Table1[[#This Row],[Subcode]],3)</f>
        <v>R20</v>
      </c>
      <c r="B133" s="63" t="s">
        <v>136</v>
      </c>
      <c r="C133" s="38" t="s">
        <v>124</v>
      </c>
      <c r="D133" s="39" t="s">
        <v>125</v>
      </c>
      <c r="E133" s="39">
        <f>VLOOKUP(Table1[[#This Row],[Gr]],Raw!T:U,2,0)</f>
        <v>0</v>
      </c>
      <c r="F133" s="38" t="s">
        <v>579</v>
      </c>
      <c r="G133" s="39">
        <v>0</v>
      </c>
      <c r="H133" s="64" t="str">
        <f>VLOOKUP(MID(Table1[[#This Row],[Htno]],7,2),Raw!A:B,2,0)</f>
        <v>Mech</v>
      </c>
      <c r="I133" s="60">
        <f>IF(Table1[[#This Row],[Gr]]&lt;&gt;"COMPLE",IF(Table1[[#This Row],[Cr]]&gt;0,1,0),1)</f>
        <v>0</v>
      </c>
      <c r="J133" s="32">
        <f>(Table1[[#This Row],[Gp]]*Table1[[#This Row],[Cr]])/Raw!$R$1</f>
        <v>0</v>
      </c>
    </row>
    <row r="134" spans="1:10">
      <c r="A134" s="63" t="str">
        <f>LEFT(Table1[[#This Row],[Subcode]],3)</f>
        <v>R20</v>
      </c>
      <c r="B134" s="63" t="s">
        <v>136</v>
      </c>
      <c r="C134" s="38" t="s">
        <v>126</v>
      </c>
      <c r="D134" s="39" t="s">
        <v>127</v>
      </c>
      <c r="E134" s="39">
        <f>VLOOKUP(Table1[[#This Row],[Gr]],Raw!T:U,2,0)</f>
        <v>0</v>
      </c>
      <c r="F134" s="38" t="s">
        <v>579</v>
      </c>
      <c r="G134" s="39">
        <v>0</v>
      </c>
      <c r="H134" s="64" t="str">
        <f>VLOOKUP(MID(Table1[[#This Row],[Htno]],7,2),Raw!A:B,2,0)</f>
        <v>Mech</v>
      </c>
      <c r="I134" s="60">
        <f>IF(Table1[[#This Row],[Gr]]&lt;&gt;"COMPLE",IF(Table1[[#This Row],[Cr]]&gt;0,1,0),1)</f>
        <v>0</v>
      </c>
      <c r="J134" s="32">
        <f>(Table1[[#This Row],[Gp]]*Table1[[#This Row],[Cr]])/Raw!$R$1</f>
        <v>0</v>
      </c>
    </row>
    <row r="135" spans="1:10">
      <c r="A135" s="63" t="str">
        <f>LEFT(Table1[[#This Row],[Subcode]],3)</f>
        <v>R20</v>
      </c>
      <c r="B135" s="63" t="s">
        <v>136</v>
      </c>
      <c r="C135" s="38" t="s">
        <v>128</v>
      </c>
      <c r="D135" s="39" t="s">
        <v>129</v>
      </c>
      <c r="E135" s="39">
        <f>VLOOKUP(Table1[[#This Row],[Gr]],Raw!T:U,2,0)</f>
        <v>0</v>
      </c>
      <c r="F135" s="38" t="s">
        <v>579</v>
      </c>
      <c r="G135" s="39">
        <v>0</v>
      </c>
      <c r="H135" s="64" t="str">
        <f>VLOOKUP(MID(Table1[[#This Row],[Htno]],7,2),Raw!A:B,2,0)</f>
        <v>Mech</v>
      </c>
      <c r="I135" s="60">
        <f>IF(Table1[[#This Row],[Gr]]&lt;&gt;"COMPLE",IF(Table1[[#This Row],[Cr]]&gt;0,1,0),1)</f>
        <v>0</v>
      </c>
      <c r="J135" s="32">
        <f>(Table1[[#This Row],[Gp]]*Table1[[#This Row],[Cr]])/Raw!$R$1</f>
        <v>0</v>
      </c>
    </row>
    <row r="136" spans="1:10">
      <c r="A136" s="63" t="str">
        <f>LEFT(Table1[[#This Row],[Subcode]],3)</f>
        <v>R20</v>
      </c>
      <c r="B136" s="63" t="s">
        <v>136</v>
      </c>
      <c r="C136" s="38" t="s">
        <v>130</v>
      </c>
      <c r="D136" s="39" t="s">
        <v>131</v>
      </c>
      <c r="E136" s="39">
        <f>VLOOKUP(Table1[[#This Row],[Gr]],Raw!T:U,2,0)</f>
        <v>5</v>
      </c>
      <c r="F136" s="38" t="s">
        <v>7</v>
      </c>
      <c r="G136" s="39">
        <v>2</v>
      </c>
      <c r="H136" s="64" t="str">
        <f>VLOOKUP(MID(Table1[[#This Row],[Htno]],7,2),Raw!A:B,2,0)</f>
        <v>Mech</v>
      </c>
      <c r="I136" s="60">
        <f>IF(Table1[[#This Row],[Gr]]&lt;&gt;"COMPLE",IF(Table1[[#This Row],[Cr]]&gt;0,1,0),1)</f>
        <v>1</v>
      </c>
      <c r="J136" s="32">
        <f>(Table1[[#This Row],[Gp]]*Table1[[#This Row],[Cr]])/Raw!$R$1</f>
        <v>0.43478260869565216</v>
      </c>
    </row>
    <row r="137" spans="1:10">
      <c r="A137" s="63" t="str">
        <f>LEFT(Table1[[#This Row],[Subcode]],3)</f>
        <v>R20</v>
      </c>
      <c r="B137" s="63" t="s">
        <v>136</v>
      </c>
      <c r="C137" s="38" t="s">
        <v>132</v>
      </c>
      <c r="D137" s="39" t="s">
        <v>133</v>
      </c>
      <c r="E137" s="39">
        <f>VLOOKUP(Table1[[#This Row],[Gr]],Raw!T:U,2,0)</f>
        <v>8</v>
      </c>
      <c r="F137" s="38" t="s">
        <v>6</v>
      </c>
      <c r="G137" s="39">
        <v>3</v>
      </c>
      <c r="H137" s="64" t="str">
        <f>VLOOKUP(MID(Table1[[#This Row],[Htno]],7,2),Raw!A:B,2,0)</f>
        <v>Mech</v>
      </c>
      <c r="I137" s="60">
        <f>IF(Table1[[#This Row],[Gr]]&lt;&gt;"COMPLE",IF(Table1[[#This Row],[Cr]]&gt;0,1,0),1)</f>
        <v>1</v>
      </c>
      <c r="J137" s="32">
        <f>(Table1[[#This Row],[Gp]]*Table1[[#This Row],[Cr]])/Raw!$R$1</f>
        <v>1.0434782608695652</v>
      </c>
    </row>
    <row r="138" spans="1:10">
      <c r="A138" s="63" t="str">
        <f>LEFT(Table1[[#This Row],[Subcode]],3)</f>
        <v>R20</v>
      </c>
      <c r="B138" s="63" t="s">
        <v>137</v>
      </c>
      <c r="C138" s="38" t="s">
        <v>78</v>
      </c>
      <c r="D138" s="39" t="s">
        <v>79</v>
      </c>
      <c r="E138" s="39">
        <f>VLOOKUP(Table1[[#This Row],[Gr]],Raw!T:U,2,0)</f>
        <v>7</v>
      </c>
      <c r="F138" s="38" t="s">
        <v>4</v>
      </c>
      <c r="G138" s="39">
        <v>3</v>
      </c>
      <c r="H138" s="64" t="str">
        <f>VLOOKUP(MID(Table1[[#This Row],[Htno]],7,2),Raw!A:B,2,0)</f>
        <v>Mech</v>
      </c>
      <c r="I138" s="60">
        <f>IF(Table1[[#This Row],[Gr]]&lt;&gt;"COMPLE",IF(Table1[[#This Row],[Cr]]&gt;0,1,0),1)</f>
        <v>1</v>
      </c>
      <c r="J138" s="32">
        <f>(Table1[[#This Row],[Gp]]*Table1[[#This Row],[Cr]])/Raw!$R$1</f>
        <v>0.91304347826086951</v>
      </c>
    </row>
    <row r="139" spans="1:10">
      <c r="A139" s="63" t="str">
        <f>LEFT(Table1[[#This Row],[Subcode]],3)</f>
        <v>R20</v>
      </c>
      <c r="B139" s="63" t="s">
        <v>137</v>
      </c>
      <c r="C139" s="38" t="s">
        <v>120</v>
      </c>
      <c r="D139" s="39" t="s">
        <v>121</v>
      </c>
      <c r="E139" s="39">
        <f>VLOOKUP(Table1[[#This Row],[Gr]],Raw!T:U,2,0)</f>
        <v>6</v>
      </c>
      <c r="F139" s="38" t="s">
        <v>5</v>
      </c>
      <c r="G139" s="39">
        <v>3</v>
      </c>
      <c r="H139" s="64" t="str">
        <f>VLOOKUP(MID(Table1[[#This Row],[Htno]],7,2),Raw!A:B,2,0)</f>
        <v>Mech</v>
      </c>
      <c r="I139" s="60">
        <f>IF(Table1[[#This Row],[Gr]]&lt;&gt;"COMPLE",IF(Table1[[#This Row],[Cr]]&gt;0,1,0),1)</f>
        <v>1</v>
      </c>
      <c r="J139" s="32">
        <f>(Table1[[#This Row],[Gp]]*Table1[[#This Row],[Cr]])/Raw!$R$1</f>
        <v>0.78260869565217395</v>
      </c>
    </row>
    <row r="140" spans="1:10">
      <c r="A140" s="63" t="str">
        <f>LEFT(Table1[[#This Row],[Subcode]],3)</f>
        <v>R20</v>
      </c>
      <c r="B140" s="63" t="s">
        <v>137</v>
      </c>
      <c r="C140" s="38" t="s">
        <v>122</v>
      </c>
      <c r="D140" s="39" t="s">
        <v>123</v>
      </c>
      <c r="E140" s="39">
        <f>VLOOKUP(Table1[[#This Row],[Gr]],Raw!T:U,2,0)</f>
        <v>6</v>
      </c>
      <c r="F140" s="38" t="s">
        <v>5</v>
      </c>
      <c r="G140" s="39">
        <v>3</v>
      </c>
      <c r="H140" s="64" t="str">
        <f>VLOOKUP(MID(Table1[[#This Row],[Htno]],7,2),Raw!A:B,2,0)</f>
        <v>Mech</v>
      </c>
      <c r="I140" s="60">
        <f>IF(Table1[[#This Row],[Gr]]&lt;&gt;"COMPLE",IF(Table1[[#This Row],[Cr]]&gt;0,1,0),1)</f>
        <v>1</v>
      </c>
      <c r="J140" s="32">
        <f>(Table1[[#This Row],[Gp]]*Table1[[#This Row],[Cr]])/Raw!$R$1</f>
        <v>0.78260869565217395</v>
      </c>
    </row>
    <row r="141" spans="1:10">
      <c r="A141" s="63" t="str">
        <f>LEFT(Table1[[#This Row],[Subcode]],3)</f>
        <v>R20</v>
      </c>
      <c r="B141" s="63" t="s">
        <v>137</v>
      </c>
      <c r="C141" s="38" t="s">
        <v>124</v>
      </c>
      <c r="D141" s="39" t="s">
        <v>125</v>
      </c>
      <c r="E141" s="39">
        <f>VLOOKUP(Table1[[#This Row],[Gr]],Raw!T:U,2,0)</f>
        <v>7</v>
      </c>
      <c r="F141" s="38" t="s">
        <v>4</v>
      </c>
      <c r="G141" s="39">
        <v>3</v>
      </c>
      <c r="H141" s="64" t="str">
        <f>VLOOKUP(MID(Table1[[#This Row],[Htno]],7,2),Raw!A:B,2,0)</f>
        <v>Mech</v>
      </c>
      <c r="I141" s="60">
        <f>IF(Table1[[#This Row],[Gr]]&lt;&gt;"COMPLE",IF(Table1[[#This Row],[Cr]]&gt;0,1,0),1)</f>
        <v>1</v>
      </c>
      <c r="J141" s="32">
        <f>(Table1[[#This Row],[Gp]]*Table1[[#This Row],[Cr]])/Raw!$R$1</f>
        <v>0.91304347826086951</v>
      </c>
    </row>
    <row r="142" spans="1:10">
      <c r="A142" s="63" t="str">
        <f>LEFT(Table1[[#This Row],[Subcode]],3)</f>
        <v>R20</v>
      </c>
      <c r="B142" s="63" t="s">
        <v>137</v>
      </c>
      <c r="C142" s="38" t="s">
        <v>126</v>
      </c>
      <c r="D142" s="39" t="s">
        <v>127</v>
      </c>
      <c r="E142" s="39">
        <f>VLOOKUP(Table1[[#This Row],[Gr]],Raw!T:U,2,0)</f>
        <v>0</v>
      </c>
      <c r="F142" s="38" t="s">
        <v>3</v>
      </c>
      <c r="G142" s="39">
        <v>0</v>
      </c>
      <c r="H142" s="64" t="str">
        <f>VLOOKUP(MID(Table1[[#This Row],[Htno]],7,2),Raw!A:B,2,0)</f>
        <v>Mech</v>
      </c>
      <c r="I142" s="60">
        <f>IF(Table1[[#This Row],[Gr]]&lt;&gt;"COMPLE",IF(Table1[[#This Row],[Cr]]&gt;0,1,0),1)</f>
        <v>0</v>
      </c>
      <c r="J142" s="32">
        <f>(Table1[[#This Row],[Gp]]*Table1[[#This Row],[Cr]])/Raw!$R$1</f>
        <v>0</v>
      </c>
    </row>
    <row r="143" spans="1:10">
      <c r="A143" s="63" t="str">
        <f>LEFT(Table1[[#This Row],[Subcode]],3)</f>
        <v>R20</v>
      </c>
      <c r="B143" s="63" t="s">
        <v>137</v>
      </c>
      <c r="C143" s="38" t="s">
        <v>128</v>
      </c>
      <c r="D143" s="39" t="s">
        <v>129</v>
      </c>
      <c r="E143" s="39">
        <f>VLOOKUP(Table1[[#This Row],[Gr]],Raw!T:U,2,0)</f>
        <v>5</v>
      </c>
      <c r="F143" s="38" t="s">
        <v>7</v>
      </c>
      <c r="G143" s="39">
        <v>3</v>
      </c>
      <c r="H143" s="64" t="str">
        <f>VLOOKUP(MID(Table1[[#This Row],[Htno]],7,2),Raw!A:B,2,0)</f>
        <v>Mech</v>
      </c>
      <c r="I143" s="60">
        <f>IF(Table1[[#This Row],[Gr]]&lt;&gt;"COMPLE",IF(Table1[[#This Row],[Cr]]&gt;0,1,0),1)</f>
        <v>1</v>
      </c>
      <c r="J143" s="32">
        <f>(Table1[[#This Row],[Gp]]*Table1[[#This Row],[Cr]])/Raw!$R$1</f>
        <v>0.65217391304347827</v>
      </c>
    </row>
    <row r="144" spans="1:10">
      <c r="A144" s="63" t="str">
        <f>LEFT(Table1[[#This Row],[Subcode]],3)</f>
        <v>R20</v>
      </c>
      <c r="B144" s="63" t="s">
        <v>137</v>
      </c>
      <c r="C144" s="38" t="s">
        <v>130</v>
      </c>
      <c r="D144" s="39" t="s">
        <v>131</v>
      </c>
      <c r="E144" s="39">
        <f>VLOOKUP(Table1[[#This Row],[Gr]],Raw!T:U,2,0)</f>
        <v>7</v>
      </c>
      <c r="F144" s="38" t="s">
        <v>4</v>
      </c>
      <c r="G144" s="39">
        <v>2</v>
      </c>
      <c r="H144" s="64" t="str">
        <f>VLOOKUP(MID(Table1[[#This Row],[Htno]],7,2),Raw!A:B,2,0)</f>
        <v>Mech</v>
      </c>
      <c r="I144" s="60">
        <f>IF(Table1[[#This Row],[Gr]]&lt;&gt;"COMPLE",IF(Table1[[#This Row],[Cr]]&gt;0,1,0),1)</f>
        <v>1</v>
      </c>
      <c r="J144" s="32">
        <f>(Table1[[#This Row],[Gp]]*Table1[[#This Row],[Cr]])/Raw!$R$1</f>
        <v>0.60869565217391308</v>
      </c>
    </row>
    <row r="145" spans="1:10">
      <c r="A145" s="63" t="str">
        <f>LEFT(Table1[[#This Row],[Subcode]],3)</f>
        <v>R20</v>
      </c>
      <c r="B145" s="63" t="s">
        <v>137</v>
      </c>
      <c r="C145" s="38" t="s">
        <v>132</v>
      </c>
      <c r="D145" s="39" t="s">
        <v>133</v>
      </c>
      <c r="E145" s="39">
        <f>VLOOKUP(Table1[[#This Row],[Gr]],Raw!T:U,2,0)</f>
        <v>10</v>
      </c>
      <c r="F145" s="38" t="s">
        <v>9</v>
      </c>
      <c r="G145" s="39">
        <v>3</v>
      </c>
      <c r="H145" s="64" t="str">
        <f>VLOOKUP(MID(Table1[[#This Row],[Htno]],7,2),Raw!A:B,2,0)</f>
        <v>Mech</v>
      </c>
      <c r="I145" s="60">
        <f>IF(Table1[[#This Row],[Gr]]&lt;&gt;"COMPLE",IF(Table1[[#This Row],[Cr]]&gt;0,1,0),1)</f>
        <v>1</v>
      </c>
      <c r="J145" s="32">
        <f>(Table1[[#This Row],[Gp]]*Table1[[#This Row],[Cr]])/Raw!$R$1</f>
        <v>1.3043478260869565</v>
      </c>
    </row>
    <row r="146" spans="1:10">
      <c r="A146" s="63" t="str">
        <f>LEFT(Table1[[#This Row],[Subcode]],3)</f>
        <v>R20</v>
      </c>
      <c r="B146" s="63" t="s">
        <v>138</v>
      </c>
      <c r="C146" s="38" t="s">
        <v>78</v>
      </c>
      <c r="D146" s="39" t="s">
        <v>79</v>
      </c>
      <c r="E146" s="39">
        <f>VLOOKUP(Table1[[#This Row],[Gr]],Raw!T:U,2,0)</f>
        <v>0</v>
      </c>
      <c r="F146" s="38" t="s">
        <v>3</v>
      </c>
      <c r="G146" s="39">
        <v>0</v>
      </c>
      <c r="H146" s="64" t="str">
        <f>VLOOKUP(MID(Table1[[#This Row],[Htno]],7,2),Raw!A:B,2,0)</f>
        <v>Mech</v>
      </c>
      <c r="I146" s="60">
        <f>IF(Table1[[#This Row],[Gr]]&lt;&gt;"COMPLE",IF(Table1[[#This Row],[Cr]]&gt;0,1,0),1)</f>
        <v>0</v>
      </c>
      <c r="J146" s="32">
        <f>(Table1[[#This Row],[Gp]]*Table1[[#This Row],[Cr]])/Raw!$R$1</f>
        <v>0</v>
      </c>
    </row>
    <row r="147" spans="1:10">
      <c r="A147" s="63" t="str">
        <f>LEFT(Table1[[#This Row],[Subcode]],3)</f>
        <v>R20</v>
      </c>
      <c r="B147" s="63" t="s">
        <v>138</v>
      </c>
      <c r="C147" s="38" t="s">
        <v>120</v>
      </c>
      <c r="D147" s="39" t="s">
        <v>121</v>
      </c>
      <c r="E147" s="39">
        <f>VLOOKUP(Table1[[#This Row],[Gr]],Raw!T:U,2,0)</f>
        <v>0</v>
      </c>
      <c r="F147" s="38" t="s">
        <v>579</v>
      </c>
      <c r="G147" s="39">
        <v>0</v>
      </c>
      <c r="H147" s="64" t="str">
        <f>VLOOKUP(MID(Table1[[#This Row],[Htno]],7,2),Raw!A:B,2,0)</f>
        <v>Mech</v>
      </c>
      <c r="I147" s="60">
        <f>IF(Table1[[#This Row],[Gr]]&lt;&gt;"COMPLE",IF(Table1[[#This Row],[Cr]]&gt;0,1,0),1)</f>
        <v>0</v>
      </c>
      <c r="J147" s="32">
        <f>(Table1[[#This Row],[Gp]]*Table1[[#This Row],[Cr]])/Raw!$R$1</f>
        <v>0</v>
      </c>
    </row>
    <row r="148" spans="1:10">
      <c r="A148" s="63" t="str">
        <f>LEFT(Table1[[#This Row],[Subcode]],3)</f>
        <v>R20</v>
      </c>
      <c r="B148" s="63" t="s">
        <v>138</v>
      </c>
      <c r="C148" s="38" t="s">
        <v>122</v>
      </c>
      <c r="D148" s="39" t="s">
        <v>123</v>
      </c>
      <c r="E148" s="39">
        <f>VLOOKUP(Table1[[#This Row],[Gr]],Raw!T:U,2,0)</f>
        <v>0</v>
      </c>
      <c r="F148" s="38" t="s">
        <v>579</v>
      </c>
      <c r="G148" s="39">
        <v>0</v>
      </c>
      <c r="H148" s="64" t="str">
        <f>VLOOKUP(MID(Table1[[#This Row],[Htno]],7,2),Raw!A:B,2,0)</f>
        <v>Mech</v>
      </c>
      <c r="I148" s="60">
        <f>IF(Table1[[#This Row],[Gr]]&lt;&gt;"COMPLE",IF(Table1[[#This Row],[Cr]]&gt;0,1,0),1)</f>
        <v>0</v>
      </c>
      <c r="J148" s="32">
        <f>(Table1[[#This Row],[Gp]]*Table1[[#This Row],[Cr]])/Raw!$R$1</f>
        <v>0</v>
      </c>
    </row>
    <row r="149" spans="1:10">
      <c r="A149" s="63" t="str">
        <f>LEFT(Table1[[#This Row],[Subcode]],3)</f>
        <v>R20</v>
      </c>
      <c r="B149" s="63" t="s">
        <v>138</v>
      </c>
      <c r="C149" s="38" t="s">
        <v>124</v>
      </c>
      <c r="D149" s="39" t="s">
        <v>125</v>
      </c>
      <c r="E149" s="39">
        <f>VLOOKUP(Table1[[#This Row],[Gr]],Raw!T:U,2,0)</f>
        <v>0</v>
      </c>
      <c r="F149" s="38" t="s">
        <v>3</v>
      </c>
      <c r="G149" s="39">
        <v>0</v>
      </c>
      <c r="H149" s="64" t="str">
        <f>VLOOKUP(MID(Table1[[#This Row],[Htno]],7,2),Raw!A:B,2,0)</f>
        <v>Mech</v>
      </c>
      <c r="I149" s="60">
        <f>IF(Table1[[#This Row],[Gr]]&lt;&gt;"COMPLE",IF(Table1[[#This Row],[Cr]]&gt;0,1,0),1)</f>
        <v>0</v>
      </c>
      <c r="J149" s="32">
        <f>(Table1[[#This Row],[Gp]]*Table1[[#This Row],[Cr]])/Raw!$R$1</f>
        <v>0</v>
      </c>
    </row>
    <row r="150" spans="1:10">
      <c r="A150" s="63" t="str">
        <f>LEFT(Table1[[#This Row],[Subcode]],3)</f>
        <v>R20</v>
      </c>
      <c r="B150" s="63" t="s">
        <v>138</v>
      </c>
      <c r="C150" s="38" t="s">
        <v>126</v>
      </c>
      <c r="D150" s="39" t="s">
        <v>127</v>
      </c>
      <c r="E150" s="39">
        <f>VLOOKUP(Table1[[#This Row],[Gr]],Raw!T:U,2,0)</f>
        <v>0</v>
      </c>
      <c r="F150" s="38" t="s">
        <v>3</v>
      </c>
      <c r="G150" s="39">
        <v>0</v>
      </c>
      <c r="H150" s="64" t="str">
        <f>VLOOKUP(MID(Table1[[#This Row],[Htno]],7,2),Raw!A:B,2,0)</f>
        <v>Mech</v>
      </c>
      <c r="I150" s="60">
        <f>IF(Table1[[#This Row],[Gr]]&lt;&gt;"COMPLE",IF(Table1[[#This Row],[Cr]]&gt;0,1,0),1)</f>
        <v>0</v>
      </c>
      <c r="J150" s="32">
        <f>(Table1[[#This Row],[Gp]]*Table1[[#This Row],[Cr]])/Raw!$R$1</f>
        <v>0</v>
      </c>
    </row>
    <row r="151" spans="1:10">
      <c r="A151" s="63" t="str">
        <f>LEFT(Table1[[#This Row],[Subcode]],3)</f>
        <v>R20</v>
      </c>
      <c r="B151" s="63" t="s">
        <v>138</v>
      </c>
      <c r="C151" s="38" t="s">
        <v>128</v>
      </c>
      <c r="D151" s="39" t="s">
        <v>129</v>
      </c>
      <c r="E151" s="39">
        <f>VLOOKUP(Table1[[#This Row],[Gr]],Raw!T:U,2,0)</f>
        <v>0</v>
      </c>
      <c r="F151" s="38" t="s">
        <v>579</v>
      </c>
      <c r="G151" s="39">
        <v>0</v>
      </c>
      <c r="H151" s="64" t="str">
        <f>VLOOKUP(MID(Table1[[#This Row],[Htno]],7,2),Raw!A:B,2,0)</f>
        <v>Mech</v>
      </c>
      <c r="I151" s="60">
        <f>IF(Table1[[#This Row],[Gr]]&lt;&gt;"COMPLE",IF(Table1[[#This Row],[Cr]]&gt;0,1,0),1)</f>
        <v>0</v>
      </c>
      <c r="J151" s="32">
        <f>(Table1[[#This Row],[Gp]]*Table1[[#This Row],[Cr]])/Raw!$R$1</f>
        <v>0</v>
      </c>
    </row>
    <row r="152" spans="1:10">
      <c r="A152" s="63" t="str">
        <f>LEFT(Table1[[#This Row],[Subcode]],3)</f>
        <v>R20</v>
      </c>
      <c r="B152" s="63" t="s">
        <v>138</v>
      </c>
      <c r="C152" s="38" t="s">
        <v>130</v>
      </c>
      <c r="D152" s="39" t="s">
        <v>131</v>
      </c>
      <c r="E152" s="39">
        <f>VLOOKUP(Table1[[#This Row],[Gr]],Raw!T:U,2,0)</f>
        <v>7</v>
      </c>
      <c r="F152" s="38" t="s">
        <v>4</v>
      </c>
      <c r="G152" s="39">
        <v>2</v>
      </c>
      <c r="H152" s="64" t="str">
        <f>VLOOKUP(MID(Table1[[#This Row],[Htno]],7,2),Raw!A:B,2,0)</f>
        <v>Mech</v>
      </c>
      <c r="I152" s="60">
        <f>IF(Table1[[#This Row],[Gr]]&lt;&gt;"COMPLE",IF(Table1[[#This Row],[Cr]]&gt;0,1,0),1)</f>
        <v>1</v>
      </c>
      <c r="J152" s="32">
        <f>(Table1[[#This Row],[Gp]]*Table1[[#This Row],[Cr]])/Raw!$R$1</f>
        <v>0.60869565217391308</v>
      </c>
    </row>
    <row r="153" spans="1:10">
      <c r="A153" s="63" t="str">
        <f>LEFT(Table1[[#This Row],[Subcode]],3)</f>
        <v>R20</v>
      </c>
      <c r="B153" s="63" t="s">
        <v>138</v>
      </c>
      <c r="C153" s="38" t="s">
        <v>132</v>
      </c>
      <c r="D153" s="39" t="s">
        <v>133</v>
      </c>
      <c r="E153" s="39">
        <f>VLOOKUP(Table1[[#This Row],[Gr]],Raw!T:U,2,0)</f>
        <v>8</v>
      </c>
      <c r="F153" s="38" t="s">
        <v>6</v>
      </c>
      <c r="G153" s="39">
        <v>3</v>
      </c>
      <c r="H153" s="64" t="str">
        <f>VLOOKUP(MID(Table1[[#This Row],[Htno]],7,2),Raw!A:B,2,0)</f>
        <v>Mech</v>
      </c>
      <c r="I153" s="60">
        <f>IF(Table1[[#This Row],[Gr]]&lt;&gt;"COMPLE",IF(Table1[[#This Row],[Cr]]&gt;0,1,0),1)</f>
        <v>1</v>
      </c>
      <c r="J153" s="32">
        <f>(Table1[[#This Row],[Gp]]*Table1[[#This Row],[Cr]])/Raw!$R$1</f>
        <v>1.0434782608695652</v>
      </c>
    </row>
    <row r="154" spans="1:10">
      <c r="A154" s="63" t="str">
        <f>LEFT(Table1[[#This Row],[Subcode]],3)</f>
        <v>R20</v>
      </c>
      <c r="B154" s="63" t="s">
        <v>139</v>
      </c>
      <c r="C154" s="38" t="s">
        <v>78</v>
      </c>
      <c r="D154" s="39" t="s">
        <v>79</v>
      </c>
      <c r="E154" s="39">
        <f>VLOOKUP(Table1[[#This Row],[Gr]],Raw!T:U,2,0)</f>
        <v>0</v>
      </c>
      <c r="F154" s="38" t="s">
        <v>3</v>
      </c>
      <c r="G154" s="39">
        <v>0</v>
      </c>
      <c r="H154" s="64" t="str">
        <f>VLOOKUP(MID(Table1[[#This Row],[Htno]],7,2),Raw!A:B,2,0)</f>
        <v>Mech</v>
      </c>
      <c r="I154" s="60">
        <f>IF(Table1[[#This Row],[Gr]]&lt;&gt;"COMPLE",IF(Table1[[#This Row],[Cr]]&gt;0,1,0),1)</f>
        <v>0</v>
      </c>
      <c r="J154" s="32">
        <f>(Table1[[#This Row],[Gp]]*Table1[[#This Row],[Cr]])/Raw!$R$1</f>
        <v>0</v>
      </c>
    </row>
    <row r="155" spans="1:10">
      <c r="A155" s="63" t="str">
        <f>LEFT(Table1[[#This Row],[Subcode]],3)</f>
        <v>R20</v>
      </c>
      <c r="B155" s="63" t="s">
        <v>139</v>
      </c>
      <c r="C155" s="38" t="s">
        <v>120</v>
      </c>
      <c r="D155" s="39" t="s">
        <v>121</v>
      </c>
      <c r="E155" s="39">
        <f>VLOOKUP(Table1[[#This Row],[Gr]],Raw!T:U,2,0)</f>
        <v>0</v>
      </c>
      <c r="F155" s="38" t="s">
        <v>3</v>
      </c>
      <c r="G155" s="39">
        <v>0</v>
      </c>
      <c r="H155" s="64" t="str">
        <f>VLOOKUP(MID(Table1[[#This Row],[Htno]],7,2),Raw!A:B,2,0)</f>
        <v>Mech</v>
      </c>
      <c r="I155" s="60">
        <f>IF(Table1[[#This Row],[Gr]]&lt;&gt;"COMPLE",IF(Table1[[#This Row],[Cr]]&gt;0,1,0),1)</f>
        <v>0</v>
      </c>
      <c r="J155" s="32">
        <f>(Table1[[#This Row],[Gp]]*Table1[[#This Row],[Cr]])/Raw!$R$1</f>
        <v>0</v>
      </c>
    </row>
    <row r="156" spans="1:10">
      <c r="A156" s="63" t="str">
        <f>LEFT(Table1[[#This Row],[Subcode]],3)</f>
        <v>R20</v>
      </c>
      <c r="B156" s="63" t="s">
        <v>139</v>
      </c>
      <c r="C156" s="38" t="s">
        <v>122</v>
      </c>
      <c r="D156" s="39" t="s">
        <v>123</v>
      </c>
      <c r="E156" s="39">
        <f>VLOOKUP(Table1[[#This Row],[Gr]],Raw!T:U,2,0)</f>
        <v>0</v>
      </c>
      <c r="F156" s="38" t="s">
        <v>579</v>
      </c>
      <c r="G156" s="39">
        <v>0</v>
      </c>
      <c r="H156" s="64" t="str">
        <f>VLOOKUP(MID(Table1[[#This Row],[Htno]],7,2),Raw!A:B,2,0)</f>
        <v>Mech</v>
      </c>
      <c r="I156" s="60">
        <f>IF(Table1[[#This Row],[Gr]]&lt;&gt;"COMPLE",IF(Table1[[#This Row],[Cr]]&gt;0,1,0),1)</f>
        <v>0</v>
      </c>
      <c r="J156" s="32">
        <f>(Table1[[#This Row],[Gp]]*Table1[[#This Row],[Cr]])/Raw!$R$1</f>
        <v>0</v>
      </c>
    </row>
    <row r="157" spans="1:10">
      <c r="A157" s="63" t="str">
        <f>LEFT(Table1[[#This Row],[Subcode]],3)</f>
        <v>R20</v>
      </c>
      <c r="B157" s="63" t="s">
        <v>139</v>
      </c>
      <c r="C157" s="38" t="s">
        <v>124</v>
      </c>
      <c r="D157" s="39" t="s">
        <v>125</v>
      </c>
      <c r="E157" s="39">
        <f>VLOOKUP(Table1[[#This Row],[Gr]],Raw!T:U,2,0)</f>
        <v>0</v>
      </c>
      <c r="F157" s="38" t="s">
        <v>3</v>
      </c>
      <c r="G157" s="39">
        <v>0</v>
      </c>
      <c r="H157" s="64" t="str">
        <f>VLOOKUP(MID(Table1[[#This Row],[Htno]],7,2),Raw!A:B,2,0)</f>
        <v>Mech</v>
      </c>
      <c r="I157" s="60">
        <f>IF(Table1[[#This Row],[Gr]]&lt;&gt;"COMPLE",IF(Table1[[#This Row],[Cr]]&gt;0,1,0),1)</f>
        <v>0</v>
      </c>
      <c r="J157" s="32">
        <f>(Table1[[#This Row],[Gp]]*Table1[[#This Row],[Cr]])/Raw!$R$1</f>
        <v>0</v>
      </c>
    </row>
    <row r="158" spans="1:10">
      <c r="A158" s="63" t="str">
        <f>LEFT(Table1[[#This Row],[Subcode]],3)</f>
        <v>R20</v>
      </c>
      <c r="B158" s="63" t="s">
        <v>139</v>
      </c>
      <c r="C158" s="38" t="s">
        <v>126</v>
      </c>
      <c r="D158" s="39" t="s">
        <v>127</v>
      </c>
      <c r="E158" s="39">
        <f>VLOOKUP(Table1[[#This Row],[Gr]],Raw!T:U,2,0)</f>
        <v>0</v>
      </c>
      <c r="F158" s="38" t="s">
        <v>3</v>
      </c>
      <c r="G158" s="39">
        <v>0</v>
      </c>
      <c r="H158" s="64" t="str">
        <f>VLOOKUP(MID(Table1[[#This Row],[Htno]],7,2),Raw!A:B,2,0)</f>
        <v>Mech</v>
      </c>
      <c r="I158" s="60">
        <f>IF(Table1[[#This Row],[Gr]]&lt;&gt;"COMPLE",IF(Table1[[#This Row],[Cr]]&gt;0,1,0),1)</f>
        <v>0</v>
      </c>
      <c r="J158" s="32">
        <f>(Table1[[#This Row],[Gp]]*Table1[[#This Row],[Cr]])/Raw!$R$1</f>
        <v>0</v>
      </c>
    </row>
    <row r="159" spans="1:10">
      <c r="A159" s="63" t="str">
        <f>LEFT(Table1[[#This Row],[Subcode]],3)</f>
        <v>R20</v>
      </c>
      <c r="B159" s="63" t="s">
        <v>139</v>
      </c>
      <c r="C159" s="38" t="s">
        <v>128</v>
      </c>
      <c r="D159" s="39" t="s">
        <v>129</v>
      </c>
      <c r="E159" s="39">
        <f>VLOOKUP(Table1[[#This Row],[Gr]],Raw!T:U,2,0)</f>
        <v>0</v>
      </c>
      <c r="F159" s="38" t="s">
        <v>3</v>
      </c>
      <c r="G159" s="39">
        <v>0</v>
      </c>
      <c r="H159" s="64" t="str">
        <f>VLOOKUP(MID(Table1[[#This Row],[Htno]],7,2),Raw!A:B,2,0)</f>
        <v>Mech</v>
      </c>
      <c r="I159" s="60">
        <f>IF(Table1[[#This Row],[Gr]]&lt;&gt;"COMPLE",IF(Table1[[#This Row],[Cr]]&gt;0,1,0),1)</f>
        <v>0</v>
      </c>
      <c r="J159" s="32">
        <f>(Table1[[#This Row],[Gp]]*Table1[[#This Row],[Cr]])/Raw!$R$1</f>
        <v>0</v>
      </c>
    </row>
    <row r="160" spans="1:10">
      <c r="A160" s="63" t="str">
        <f>LEFT(Table1[[#This Row],[Subcode]],3)</f>
        <v>R20</v>
      </c>
      <c r="B160" s="63" t="s">
        <v>139</v>
      </c>
      <c r="C160" s="38" t="s">
        <v>130</v>
      </c>
      <c r="D160" s="39" t="s">
        <v>131</v>
      </c>
      <c r="E160" s="39">
        <f>VLOOKUP(Table1[[#This Row],[Gr]],Raw!T:U,2,0)</f>
        <v>7</v>
      </c>
      <c r="F160" s="38" t="s">
        <v>4</v>
      </c>
      <c r="G160" s="39">
        <v>2</v>
      </c>
      <c r="H160" s="64" t="str">
        <f>VLOOKUP(MID(Table1[[#This Row],[Htno]],7,2),Raw!A:B,2,0)</f>
        <v>Mech</v>
      </c>
      <c r="I160" s="60">
        <f>IF(Table1[[#This Row],[Gr]]&lt;&gt;"COMPLE",IF(Table1[[#This Row],[Cr]]&gt;0,1,0),1)</f>
        <v>1</v>
      </c>
      <c r="J160" s="32">
        <f>(Table1[[#This Row],[Gp]]*Table1[[#This Row],[Cr]])/Raw!$R$1</f>
        <v>0.60869565217391308</v>
      </c>
    </row>
    <row r="161" spans="1:10">
      <c r="A161" s="63" t="str">
        <f>LEFT(Table1[[#This Row],[Subcode]],3)</f>
        <v>R20</v>
      </c>
      <c r="B161" s="63" t="s">
        <v>139</v>
      </c>
      <c r="C161" s="38" t="s">
        <v>132</v>
      </c>
      <c r="D161" s="39" t="s">
        <v>133</v>
      </c>
      <c r="E161" s="39">
        <f>VLOOKUP(Table1[[#This Row],[Gr]],Raw!T:U,2,0)</f>
        <v>9</v>
      </c>
      <c r="F161" s="38" t="s">
        <v>8</v>
      </c>
      <c r="G161" s="39">
        <v>3</v>
      </c>
      <c r="H161" s="64" t="str">
        <f>VLOOKUP(MID(Table1[[#This Row],[Htno]],7,2),Raw!A:B,2,0)</f>
        <v>Mech</v>
      </c>
      <c r="I161" s="60">
        <f>IF(Table1[[#This Row],[Gr]]&lt;&gt;"COMPLE",IF(Table1[[#This Row],[Cr]]&gt;0,1,0),1)</f>
        <v>1</v>
      </c>
      <c r="J161" s="32">
        <f>(Table1[[#This Row],[Gp]]*Table1[[#This Row],[Cr]])/Raw!$R$1</f>
        <v>1.173913043478261</v>
      </c>
    </row>
    <row r="162" spans="1:10">
      <c r="A162" s="63" t="str">
        <f>LEFT(Table1[[#This Row],[Subcode]],3)</f>
        <v>R20</v>
      </c>
      <c r="B162" s="63" t="s">
        <v>140</v>
      </c>
      <c r="C162" s="38" t="s">
        <v>78</v>
      </c>
      <c r="D162" s="39" t="s">
        <v>79</v>
      </c>
      <c r="E162" s="39">
        <f>VLOOKUP(Table1[[#This Row],[Gr]],Raw!T:U,2,0)</f>
        <v>0</v>
      </c>
      <c r="F162" s="38" t="s">
        <v>579</v>
      </c>
      <c r="G162" s="39">
        <v>0</v>
      </c>
      <c r="H162" s="64" t="str">
        <f>VLOOKUP(MID(Table1[[#This Row],[Htno]],7,2),Raw!A:B,2,0)</f>
        <v>Mech</v>
      </c>
      <c r="I162" s="60">
        <f>IF(Table1[[#This Row],[Gr]]&lt;&gt;"COMPLE",IF(Table1[[#This Row],[Cr]]&gt;0,1,0),1)</f>
        <v>0</v>
      </c>
      <c r="J162" s="32">
        <f>(Table1[[#This Row],[Gp]]*Table1[[#This Row],[Cr]])/Raw!$R$1</f>
        <v>0</v>
      </c>
    </row>
    <row r="163" spans="1:10">
      <c r="A163" s="63" t="str">
        <f>LEFT(Table1[[#This Row],[Subcode]],3)</f>
        <v>R20</v>
      </c>
      <c r="B163" s="63" t="s">
        <v>140</v>
      </c>
      <c r="C163" s="38" t="s">
        <v>120</v>
      </c>
      <c r="D163" s="39" t="s">
        <v>121</v>
      </c>
      <c r="E163" s="39">
        <f>VLOOKUP(Table1[[#This Row],[Gr]],Raw!T:U,2,0)</f>
        <v>0</v>
      </c>
      <c r="F163" s="38" t="s">
        <v>579</v>
      </c>
      <c r="G163" s="39">
        <v>0</v>
      </c>
      <c r="H163" s="64" t="str">
        <f>VLOOKUP(MID(Table1[[#This Row],[Htno]],7,2),Raw!A:B,2,0)</f>
        <v>Mech</v>
      </c>
      <c r="I163" s="60">
        <f>IF(Table1[[#This Row],[Gr]]&lt;&gt;"COMPLE",IF(Table1[[#This Row],[Cr]]&gt;0,1,0),1)</f>
        <v>0</v>
      </c>
      <c r="J163" s="32">
        <f>(Table1[[#This Row],[Gp]]*Table1[[#This Row],[Cr]])/Raw!$R$1</f>
        <v>0</v>
      </c>
    </row>
    <row r="164" spans="1:10">
      <c r="A164" s="63" t="str">
        <f>LEFT(Table1[[#This Row],[Subcode]],3)</f>
        <v>R20</v>
      </c>
      <c r="B164" s="63" t="s">
        <v>140</v>
      </c>
      <c r="C164" s="38" t="s">
        <v>122</v>
      </c>
      <c r="D164" s="39" t="s">
        <v>123</v>
      </c>
      <c r="E164" s="39">
        <f>VLOOKUP(Table1[[#This Row],[Gr]],Raw!T:U,2,0)</f>
        <v>0</v>
      </c>
      <c r="F164" s="38" t="s">
        <v>579</v>
      </c>
      <c r="G164" s="39">
        <v>0</v>
      </c>
      <c r="H164" s="64" t="str">
        <f>VLOOKUP(MID(Table1[[#This Row],[Htno]],7,2),Raw!A:B,2,0)</f>
        <v>Mech</v>
      </c>
      <c r="I164" s="60">
        <f>IF(Table1[[#This Row],[Gr]]&lt;&gt;"COMPLE",IF(Table1[[#This Row],[Cr]]&gt;0,1,0),1)</f>
        <v>0</v>
      </c>
      <c r="J164" s="32">
        <f>(Table1[[#This Row],[Gp]]*Table1[[#This Row],[Cr]])/Raw!$R$1</f>
        <v>0</v>
      </c>
    </row>
    <row r="165" spans="1:10">
      <c r="A165" s="63" t="str">
        <f>LEFT(Table1[[#This Row],[Subcode]],3)</f>
        <v>R20</v>
      </c>
      <c r="B165" s="63" t="s">
        <v>140</v>
      </c>
      <c r="C165" s="38" t="s">
        <v>124</v>
      </c>
      <c r="D165" s="39" t="s">
        <v>125</v>
      </c>
      <c r="E165" s="39">
        <f>VLOOKUP(Table1[[#This Row],[Gr]],Raw!T:U,2,0)</f>
        <v>0</v>
      </c>
      <c r="F165" s="38" t="s">
        <v>579</v>
      </c>
      <c r="G165" s="39">
        <v>0</v>
      </c>
      <c r="H165" s="64" t="str">
        <f>VLOOKUP(MID(Table1[[#This Row],[Htno]],7,2),Raw!A:B,2,0)</f>
        <v>Mech</v>
      </c>
      <c r="I165" s="60">
        <f>IF(Table1[[#This Row],[Gr]]&lt;&gt;"COMPLE",IF(Table1[[#This Row],[Cr]]&gt;0,1,0),1)</f>
        <v>0</v>
      </c>
      <c r="J165" s="32">
        <f>(Table1[[#This Row],[Gp]]*Table1[[#This Row],[Cr]])/Raw!$R$1</f>
        <v>0</v>
      </c>
    </row>
    <row r="166" spans="1:10">
      <c r="A166" s="63" t="str">
        <f>LEFT(Table1[[#This Row],[Subcode]],3)</f>
        <v>R20</v>
      </c>
      <c r="B166" s="63" t="s">
        <v>140</v>
      </c>
      <c r="C166" s="38" t="s">
        <v>126</v>
      </c>
      <c r="D166" s="39" t="s">
        <v>127</v>
      </c>
      <c r="E166" s="39">
        <f>VLOOKUP(Table1[[#This Row],[Gr]],Raw!T:U,2,0)</f>
        <v>0</v>
      </c>
      <c r="F166" s="38" t="s">
        <v>3</v>
      </c>
      <c r="G166" s="39">
        <v>0</v>
      </c>
      <c r="H166" s="64" t="str">
        <f>VLOOKUP(MID(Table1[[#This Row],[Htno]],7,2),Raw!A:B,2,0)</f>
        <v>Mech</v>
      </c>
      <c r="I166" s="60">
        <f>IF(Table1[[#This Row],[Gr]]&lt;&gt;"COMPLE",IF(Table1[[#This Row],[Cr]]&gt;0,1,0),1)</f>
        <v>0</v>
      </c>
      <c r="J166" s="32">
        <f>(Table1[[#This Row],[Gp]]*Table1[[#This Row],[Cr]])/Raw!$R$1</f>
        <v>0</v>
      </c>
    </row>
    <row r="167" spans="1:10">
      <c r="A167" s="63" t="str">
        <f>LEFT(Table1[[#This Row],[Subcode]],3)</f>
        <v>R20</v>
      </c>
      <c r="B167" s="63" t="s">
        <v>140</v>
      </c>
      <c r="C167" s="38" t="s">
        <v>128</v>
      </c>
      <c r="D167" s="39" t="s">
        <v>129</v>
      </c>
      <c r="E167" s="39">
        <f>VLOOKUP(Table1[[#This Row],[Gr]],Raw!T:U,2,0)</f>
        <v>0</v>
      </c>
      <c r="F167" s="38" t="s">
        <v>579</v>
      </c>
      <c r="G167" s="39">
        <v>0</v>
      </c>
      <c r="H167" s="64" t="str">
        <f>VLOOKUP(MID(Table1[[#This Row],[Htno]],7,2),Raw!A:B,2,0)</f>
        <v>Mech</v>
      </c>
      <c r="I167" s="60">
        <f>IF(Table1[[#This Row],[Gr]]&lt;&gt;"COMPLE",IF(Table1[[#This Row],[Cr]]&gt;0,1,0),1)</f>
        <v>0</v>
      </c>
      <c r="J167" s="32">
        <f>(Table1[[#This Row],[Gp]]*Table1[[#This Row],[Cr]])/Raw!$R$1</f>
        <v>0</v>
      </c>
    </row>
    <row r="168" spans="1:10">
      <c r="A168" s="63" t="str">
        <f>LEFT(Table1[[#This Row],[Subcode]],3)</f>
        <v>R20</v>
      </c>
      <c r="B168" s="63" t="s">
        <v>140</v>
      </c>
      <c r="C168" s="38" t="s">
        <v>130</v>
      </c>
      <c r="D168" s="39" t="s">
        <v>131</v>
      </c>
      <c r="E168" s="39">
        <f>VLOOKUP(Table1[[#This Row],[Gr]],Raw!T:U,2,0)</f>
        <v>7</v>
      </c>
      <c r="F168" s="38" t="s">
        <v>4</v>
      </c>
      <c r="G168" s="39">
        <v>2</v>
      </c>
      <c r="H168" s="64" t="str">
        <f>VLOOKUP(MID(Table1[[#This Row],[Htno]],7,2),Raw!A:B,2,0)</f>
        <v>Mech</v>
      </c>
      <c r="I168" s="60">
        <f>IF(Table1[[#This Row],[Gr]]&lt;&gt;"COMPLE",IF(Table1[[#This Row],[Cr]]&gt;0,1,0),1)</f>
        <v>1</v>
      </c>
      <c r="J168" s="32">
        <f>(Table1[[#This Row],[Gp]]*Table1[[#This Row],[Cr]])/Raw!$R$1</f>
        <v>0.60869565217391308</v>
      </c>
    </row>
    <row r="169" spans="1:10">
      <c r="A169" s="63" t="str">
        <f>LEFT(Table1[[#This Row],[Subcode]],3)</f>
        <v>R20</v>
      </c>
      <c r="B169" s="63" t="s">
        <v>140</v>
      </c>
      <c r="C169" s="38" t="s">
        <v>132</v>
      </c>
      <c r="D169" s="39" t="s">
        <v>133</v>
      </c>
      <c r="E169" s="39">
        <f>VLOOKUP(Table1[[#This Row],[Gr]],Raw!T:U,2,0)</f>
        <v>8</v>
      </c>
      <c r="F169" s="38" t="s">
        <v>6</v>
      </c>
      <c r="G169" s="39">
        <v>3</v>
      </c>
      <c r="H169" s="64" t="str">
        <f>VLOOKUP(MID(Table1[[#This Row],[Htno]],7,2),Raw!A:B,2,0)</f>
        <v>Mech</v>
      </c>
      <c r="I169" s="60">
        <f>IF(Table1[[#This Row],[Gr]]&lt;&gt;"COMPLE",IF(Table1[[#This Row],[Cr]]&gt;0,1,0),1)</f>
        <v>1</v>
      </c>
      <c r="J169" s="32">
        <f>(Table1[[#This Row],[Gp]]*Table1[[#This Row],[Cr]])/Raw!$R$1</f>
        <v>1.0434782608695652</v>
      </c>
    </row>
    <row r="170" spans="1:10">
      <c r="A170" s="63" t="str">
        <f>LEFT(Table1[[#This Row],[Subcode]],3)</f>
        <v>R20</v>
      </c>
      <c r="B170" s="63" t="s">
        <v>141</v>
      </c>
      <c r="C170" s="38" t="s">
        <v>78</v>
      </c>
      <c r="D170" s="39" t="s">
        <v>79</v>
      </c>
      <c r="E170" s="39">
        <f>VLOOKUP(Table1[[#This Row],[Gr]],Raw!T:U,2,0)</f>
        <v>6</v>
      </c>
      <c r="F170" s="38" t="s">
        <v>5</v>
      </c>
      <c r="G170" s="39">
        <v>3</v>
      </c>
      <c r="H170" s="64" t="str">
        <f>VLOOKUP(MID(Table1[[#This Row],[Htno]],7,2),Raw!A:B,2,0)</f>
        <v>Mech</v>
      </c>
      <c r="I170" s="60">
        <f>IF(Table1[[#This Row],[Gr]]&lt;&gt;"COMPLE",IF(Table1[[#This Row],[Cr]]&gt;0,1,0),1)</f>
        <v>1</v>
      </c>
      <c r="J170" s="32">
        <f>(Table1[[#This Row],[Gp]]*Table1[[#This Row],[Cr]])/Raw!$R$1</f>
        <v>0.78260869565217395</v>
      </c>
    </row>
    <row r="171" spans="1:10">
      <c r="A171" s="63" t="str">
        <f>LEFT(Table1[[#This Row],[Subcode]],3)</f>
        <v>R20</v>
      </c>
      <c r="B171" s="63" t="s">
        <v>141</v>
      </c>
      <c r="C171" s="38" t="s">
        <v>120</v>
      </c>
      <c r="D171" s="39" t="s">
        <v>121</v>
      </c>
      <c r="E171" s="39">
        <f>VLOOKUP(Table1[[#This Row],[Gr]],Raw!T:U,2,0)</f>
        <v>7</v>
      </c>
      <c r="F171" s="38" t="s">
        <v>4</v>
      </c>
      <c r="G171" s="39">
        <v>3</v>
      </c>
      <c r="H171" s="64" t="str">
        <f>VLOOKUP(MID(Table1[[#This Row],[Htno]],7,2),Raw!A:B,2,0)</f>
        <v>Mech</v>
      </c>
      <c r="I171" s="60">
        <f>IF(Table1[[#This Row],[Gr]]&lt;&gt;"COMPLE",IF(Table1[[#This Row],[Cr]]&gt;0,1,0),1)</f>
        <v>1</v>
      </c>
      <c r="J171" s="32">
        <f>(Table1[[#This Row],[Gp]]*Table1[[#This Row],[Cr]])/Raw!$R$1</f>
        <v>0.91304347826086951</v>
      </c>
    </row>
    <row r="172" spans="1:10">
      <c r="A172" s="63" t="str">
        <f>LEFT(Table1[[#This Row],[Subcode]],3)</f>
        <v>R20</v>
      </c>
      <c r="B172" s="63" t="s">
        <v>141</v>
      </c>
      <c r="C172" s="38" t="s">
        <v>122</v>
      </c>
      <c r="D172" s="39" t="s">
        <v>123</v>
      </c>
      <c r="E172" s="39">
        <f>VLOOKUP(Table1[[#This Row],[Gr]],Raw!T:U,2,0)</f>
        <v>6</v>
      </c>
      <c r="F172" s="38" t="s">
        <v>5</v>
      </c>
      <c r="G172" s="39">
        <v>3</v>
      </c>
      <c r="H172" s="64" t="str">
        <f>VLOOKUP(MID(Table1[[#This Row],[Htno]],7,2),Raw!A:B,2,0)</f>
        <v>Mech</v>
      </c>
      <c r="I172" s="60">
        <f>IF(Table1[[#This Row],[Gr]]&lt;&gt;"COMPLE",IF(Table1[[#This Row],[Cr]]&gt;0,1,0),1)</f>
        <v>1</v>
      </c>
      <c r="J172" s="32">
        <f>(Table1[[#This Row],[Gp]]*Table1[[#This Row],[Cr]])/Raw!$R$1</f>
        <v>0.78260869565217395</v>
      </c>
    </row>
    <row r="173" spans="1:10">
      <c r="A173" s="63" t="str">
        <f>LEFT(Table1[[#This Row],[Subcode]],3)</f>
        <v>R20</v>
      </c>
      <c r="B173" s="63" t="s">
        <v>141</v>
      </c>
      <c r="C173" s="38" t="s">
        <v>124</v>
      </c>
      <c r="D173" s="39" t="s">
        <v>125</v>
      </c>
      <c r="E173" s="39">
        <f>VLOOKUP(Table1[[#This Row],[Gr]],Raw!T:U,2,0)</f>
        <v>0</v>
      </c>
      <c r="F173" s="38" t="s">
        <v>3</v>
      </c>
      <c r="G173" s="39">
        <v>0</v>
      </c>
      <c r="H173" s="64" t="str">
        <f>VLOOKUP(MID(Table1[[#This Row],[Htno]],7,2),Raw!A:B,2,0)</f>
        <v>Mech</v>
      </c>
      <c r="I173" s="60">
        <f>IF(Table1[[#This Row],[Gr]]&lt;&gt;"COMPLE",IF(Table1[[#This Row],[Cr]]&gt;0,1,0),1)</f>
        <v>0</v>
      </c>
      <c r="J173" s="32">
        <f>(Table1[[#This Row],[Gp]]*Table1[[#This Row],[Cr]])/Raw!$R$1</f>
        <v>0</v>
      </c>
    </row>
    <row r="174" spans="1:10">
      <c r="A174" s="63" t="str">
        <f>LEFT(Table1[[#This Row],[Subcode]],3)</f>
        <v>R20</v>
      </c>
      <c r="B174" s="63" t="s">
        <v>141</v>
      </c>
      <c r="C174" s="38" t="s">
        <v>126</v>
      </c>
      <c r="D174" s="39" t="s">
        <v>127</v>
      </c>
      <c r="E174" s="39">
        <f>VLOOKUP(Table1[[#This Row],[Gr]],Raw!T:U,2,0)</f>
        <v>0</v>
      </c>
      <c r="F174" s="38" t="s">
        <v>3</v>
      </c>
      <c r="G174" s="39">
        <v>0</v>
      </c>
      <c r="H174" s="64" t="str">
        <f>VLOOKUP(MID(Table1[[#This Row],[Htno]],7,2),Raw!A:B,2,0)</f>
        <v>Mech</v>
      </c>
      <c r="I174" s="60">
        <f>IF(Table1[[#This Row],[Gr]]&lt;&gt;"COMPLE",IF(Table1[[#This Row],[Cr]]&gt;0,1,0),1)</f>
        <v>0</v>
      </c>
      <c r="J174" s="32">
        <f>(Table1[[#This Row],[Gp]]*Table1[[#This Row],[Cr]])/Raw!$R$1</f>
        <v>0</v>
      </c>
    </row>
    <row r="175" spans="1:10">
      <c r="A175" s="63" t="str">
        <f>LEFT(Table1[[#This Row],[Subcode]],3)</f>
        <v>R20</v>
      </c>
      <c r="B175" s="63" t="s">
        <v>141</v>
      </c>
      <c r="C175" s="38" t="s">
        <v>128</v>
      </c>
      <c r="D175" s="39" t="s">
        <v>129</v>
      </c>
      <c r="E175" s="39">
        <f>VLOOKUP(Table1[[#This Row],[Gr]],Raw!T:U,2,0)</f>
        <v>5</v>
      </c>
      <c r="F175" s="38" t="s">
        <v>7</v>
      </c>
      <c r="G175" s="39">
        <v>3</v>
      </c>
      <c r="H175" s="64" t="str">
        <f>VLOOKUP(MID(Table1[[#This Row],[Htno]],7,2),Raw!A:B,2,0)</f>
        <v>Mech</v>
      </c>
      <c r="I175" s="60">
        <f>IF(Table1[[#This Row],[Gr]]&lt;&gt;"COMPLE",IF(Table1[[#This Row],[Cr]]&gt;0,1,0),1)</f>
        <v>1</v>
      </c>
      <c r="J175" s="32">
        <f>(Table1[[#This Row],[Gp]]*Table1[[#This Row],[Cr]])/Raw!$R$1</f>
        <v>0.65217391304347827</v>
      </c>
    </row>
    <row r="176" spans="1:10">
      <c r="A176" s="63" t="str">
        <f>LEFT(Table1[[#This Row],[Subcode]],3)</f>
        <v>R20</v>
      </c>
      <c r="B176" s="63" t="s">
        <v>141</v>
      </c>
      <c r="C176" s="38" t="s">
        <v>130</v>
      </c>
      <c r="D176" s="39" t="s">
        <v>131</v>
      </c>
      <c r="E176" s="39">
        <f>VLOOKUP(Table1[[#This Row],[Gr]],Raw!T:U,2,0)</f>
        <v>7</v>
      </c>
      <c r="F176" s="38" t="s">
        <v>4</v>
      </c>
      <c r="G176" s="39">
        <v>2</v>
      </c>
      <c r="H176" s="64" t="str">
        <f>VLOOKUP(MID(Table1[[#This Row],[Htno]],7,2),Raw!A:B,2,0)</f>
        <v>Mech</v>
      </c>
      <c r="I176" s="60">
        <f>IF(Table1[[#This Row],[Gr]]&lt;&gt;"COMPLE",IF(Table1[[#This Row],[Cr]]&gt;0,1,0),1)</f>
        <v>1</v>
      </c>
      <c r="J176" s="32">
        <f>(Table1[[#This Row],[Gp]]*Table1[[#This Row],[Cr]])/Raw!$R$1</f>
        <v>0.60869565217391308</v>
      </c>
    </row>
    <row r="177" spans="1:10">
      <c r="A177" s="63" t="str">
        <f>LEFT(Table1[[#This Row],[Subcode]],3)</f>
        <v>R20</v>
      </c>
      <c r="B177" s="63" t="s">
        <v>141</v>
      </c>
      <c r="C177" s="38" t="s">
        <v>132</v>
      </c>
      <c r="D177" s="39" t="s">
        <v>133</v>
      </c>
      <c r="E177" s="39">
        <f>VLOOKUP(Table1[[#This Row],[Gr]],Raw!T:U,2,0)</f>
        <v>9</v>
      </c>
      <c r="F177" s="38" t="s">
        <v>8</v>
      </c>
      <c r="G177" s="39">
        <v>3</v>
      </c>
      <c r="H177" s="64" t="str">
        <f>VLOOKUP(MID(Table1[[#This Row],[Htno]],7,2),Raw!A:B,2,0)</f>
        <v>Mech</v>
      </c>
      <c r="I177" s="60">
        <f>IF(Table1[[#This Row],[Gr]]&lt;&gt;"COMPLE",IF(Table1[[#This Row],[Cr]]&gt;0,1,0),1)</f>
        <v>1</v>
      </c>
      <c r="J177" s="32">
        <f>(Table1[[#This Row],[Gp]]*Table1[[#This Row],[Cr]])/Raw!$R$1</f>
        <v>1.173913043478261</v>
      </c>
    </row>
    <row r="178" spans="1:10">
      <c r="A178" s="63" t="str">
        <f>LEFT(Table1[[#This Row],[Subcode]],3)</f>
        <v>R20</v>
      </c>
      <c r="B178" s="63" t="s">
        <v>142</v>
      </c>
      <c r="C178" s="38" t="s">
        <v>78</v>
      </c>
      <c r="D178" s="39" t="s">
        <v>79</v>
      </c>
      <c r="E178" s="39">
        <f>VLOOKUP(Table1[[#This Row],[Gr]],Raw!T:U,2,0)</f>
        <v>7</v>
      </c>
      <c r="F178" s="38" t="s">
        <v>4</v>
      </c>
      <c r="G178" s="39">
        <v>3</v>
      </c>
      <c r="H178" s="64" t="str">
        <f>VLOOKUP(MID(Table1[[#This Row],[Htno]],7,2),Raw!A:B,2,0)</f>
        <v>Mech</v>
      </c>
      <c r="I178" s="60">
        <f>IF(Table1[[#This Row],[Gr]]&lt;&gt;"COMPLE",IF(Table1[[#This Row],[Cr]]&gt;0,1,0),1)</f>
        <v>1</v>
      </c>
      <c r="J178" s="32">
        <f>(Table1[[#This Row],[Gp]]*Table1[[#This Row],[Cr]])/Raw!$R$1</f>
        <v>0.91304347826086951</v>
      </c>
    </row>
    <row r="179" spans="1:10">
      <c r="A179" s="63" t="str">
        <f>LEFT(Table1[[#This Row],[Subcode]],3)</f>
        <v>R20</v>
      </c>
      <c r="B179" s="63" t="s">
        <v>142</v>
      </c>
      <c r="C179" s="38" t="s">
        <v>120</v>
      </c>
      <c r="D179" s="39" t="s">
        <v>121</v>
      </c>
      <c r="E179" s="39">
        <f>VLOOKUP(Table1[[#This Row],[Gr]],Raw!T:U,2,0)</f>
        <v>8</v>
      </c>
      <c r="F179" s="38" t="s">
        <v>6</v>
      </c>
      <c r="G179" s="39">
        <v>3</v>
      </c>
      <c r="H179" s="64" t="str">
        <f>VLOOKUP(MID(Table1[[#This Row],[Htno]],7,2),Raw!A:B,2,0)</f>
        <v>Mech</v>
      </c>
      <c r="I179" s="60">
        <f>IF(Table1[[#This Row],[Gr]]&lt;&gt;"COMPLE",IF(Table1[[#This Row],[Cr]]&gt;0,1,0),1)</f>
        <v>1</v>
      </c>
      <c r="J179" s="32">
        <f>(Table1[[#This Row],[Gp]]*Table1[[#This Row],[Cr]])/Raw!$R$1</f>
        <v>1.0434782608695652</v>
      </c>
    </row>
    <row r="180" spans="1:10">
      <c r="A180" s="63" t="str">
        <f>LEFT(Table1[[#This Row],[Subcode]],3)</f>
        <v>R20</v>
      </c>
      <c r="B180" s="63" t="s">
        <v>142</v>
      </c>
      <c r="C180" s="38" t="s">
        <v>122</v>
      </c>
      <c r="D180" s="39" t="s">
        <v>123</v>
      </c>
      <c r="E180" s="39">
        <f>VLOOKUP(Table1[[#This Row],[Gr]],Raw!T:U,2,0)</f>
        <v>8</v>
      </c>
      <c r="F180" s="38" t="s">
        <v>6</v>
      </c>
      <c r="G180" s="39">
        <v>3</v>
      </c>
      <c r="H180" s="64" t="str">
        <f>VLOOKUP(MID(Table1[[#This Row],[Htno]],7,2),Raw!A:B,2,0)</f>
        <v>Mech</v>
      </c>
      <c r="I180" s="60">
        <f>IF(Table1[[#This Row],[Gr]]&lt;&gt;"COMPLE",IF(Table1[[#This Row],[Cr]]&gt;0,1,0),1)</f>
        <v>1</v>
      </c>
      <c r="J180" s="32">
        <f>(Table1[[#This Row],[Gp]]*Table1[[#This Row],[Cr]])/Raw!$R$1</f>
        <v>1.0434782608695652</v>
      </c>
    </row>
    <row r="181" spans="1:10">
      <c r="A181" s="63" t="str">
        <f>LEFT(Table1[[#This Row],[Subcode]],3)</f>
        <v>R20</v>
      </c>
      <c r="B181" s="63" t="s">
        <v>142</v>
      </c>
      <c r="C181" s="38" t="s">
        <v>124</v>
      </c>
      <c r="D181" s="39" t="s">
        <v>125</v>
      </c>
      <c r="E181" s="39">
        <f>VLOOKUP(Table1[[#This Row],[Gr]],Raw!T:U,2,0)</f>
        <v>7</v>
      </c>
      <c r="F181" s="38" t="s">
        <v>4</v>
      </c>
      <c r="G181" s="39">
        <v>3</v>
      </c>
      <c r="H181" s="64" t="str">
        <f>VLOOKUP(MID(Table1[[#This Row],[Htno]],7,2),Raw!A:B,2,0)</f>
        <v>Mech</v>
      </c>
      <c r="I181" s="60">
        <f>IF(Table1[[#This Row],[Gr]]&lt;&gt;"COMPLE",IF(Table1[[#This Row],[Cr]]&gt;0,1,0),1)</f>
        <v>1</v>
      </c>
      <c r="J181" s="32">
        <f>(Table1[[#This Row],[Gp]]*Table1[[#This Row],[Cr]])/Raw!$R$1</f>
        <v>0.91304347826086951</v>
      </c>
    </row>
    <row r="182" spans="1:10">
      <c r="A182" s="63" t="str">
        <f>LEFT(Table1[[#This Row],[Subcode]],3)</f>
        <v>R20</v>
      </c>
      <c r="B182" s="63" t="s">
        <v>142</v>
      </c>
      <c r="C182" s="38" t="s">
        <v>126</v>
      </c>
      <c r="D182" s="39" t="s">
        <v>127</v>
      </c>
      <c r="E182" s="39">
        <f>VLOOKUP(Table1[[#This Row],[Gr]],Raw!T:U,2,0)</f>
        <v>7</v>
      </c>
      <c r="F182" s="38" t="s">
        <v>4</v>
      </c>
      <c r="G182" s="39">
        <v>3</v>
      </c>
      <c r="H182" s="64" t="str">
        <f>VLOOKUP(MID(Table1[[#This Row],[Htno]],7,2),Raw!A:B,2,0)</f>
        <v>Mech</v>
      </c>
      <c r="I182" s="60">
        <f>IF(Table1[[#This Row],[Gr]]&lt;&gt;"COMPLE",IF(Table1[[#This Row],[Cr]]&gt;0,1,0),1)</f>
        <v>1</v>
      </c>
      <c r="J182" s="32">
        <f>(Table1[[#This Row],[Gp]]*Table1[[#This Row],[Cr]])/Raw!$R$1</f>
        <v>0.91304347826086951</v>
      </c>
    </row>
    <row r="183" spans="1:10">
      <c r="A183" s="63" t="str">
        <f>LEFT(Table1[[#This Row],[Subcode]],3)</f>
        <v>R20</v>
      </c>
      <c r="B183" s="63" t="s">
        <v>142</v>
      </c>
      <c r="C183" s="38" t="s">
        <v>128</v>
      </c>
      <c r="D183" s="39" t="s">
        <v>129</v>
      </c>
      <c r="E183" s="39">
        <f>VLOOKUP(Table1[[#This Row],[Gr]],Raw!T:U,2,0)</f>
        <v>8</v>
      </c>
      <c r="F183" s="38" t="s">
        <v>6</v>
      </c>
      <c r="G183" s="39">
        <v>3</v>
      </c>
      <c r="H183" s="64" t="str">
        <f>VLOOKUP(MID(Table1[[#This Row],[Htno]],7,2),Raw!A:B,2,0)</f>
        <v>Mech</v>
      </c>
      <c r="I183" s="60">
        <f>IF(Table1[[#This Row],[Gr]]&lt;&gt;"COMPLE",IF(Table1[[#This Row],[Cr]]&gt;0,1,0),1)</f>
        <v>1</v>
      </c>
      <c r="J183" s="32">
        <f>(Table1[[#This Row],[Gp]]*Table1[[#This Row],[Cr]])/Raw!$R$1</f>
        <v>1.0434782608695652</v>
      </c>
    </row>
    <row r="184" spans="1:10">
      <c r="A184" s="63" t="str">
        <f>LEFT(Table1[[#This Row],[Subcode]],3)</f>
        <v>R20</v>
      </c>
      <c r="B184" s="63" t="s">
        <v>142</v>
      </c>
      <c r="C184" s="38" t="s">
        <v>130</v>
      </c>
      <c r="D184" s="39" t="s">
        <v>131</v>
      </c>
      <c r="E184" s="39">
        <f>VLOOKUP(Table1[[#This Row],[Gr]],Raw!T:U,2,0)</f>
        <v>7</v>
      </c>
      <c r="F184" s="38" t="s">
        <v>4</v>
      </c>
      <c r="G184" s="39">
        <v>2</v>
      </c>
      <c r="H184" s="64" t="str">
        <f>VLOOKUP(MID(Table1[[#This Row],[Htno]],7,2),Raw!A:B,2,0)</f>
        <v>Mech</v>
      </c>
      <c r="I184" s="60">
        <f>IF(Table1[[#This Row],[Gr]]&lt;&gt;"COMPLE",IF(Table1[[#This Row],[Cr]]&gt;0,1,0),1)</f>
        <v>1</v>
      </c>
      <c r="J184" s="32">
        <f>(Table1[[#This Row],[Gp]]*Table1[[#This Row],[Cr]])/Raw!$R$1</f>
        <v>0.60869565217391308</v>
      </c>
    </row>
    <row r="185" spans="1:10">
      <c r="A185" s="63" t="str">
        <f>LEFT(Table1[[#This Row],[Subcode]],3)</f>
        <v>R20</v>
      </c>
      <c r="B185" s="63" t="s">
        <v>142</v>
      </c>
      <c r="C185" s="38" t="s">
        <v>132</v>
      </c>
      <c r="D185" s="39" t="s">
        <v>133</v>
      </c>
      <c r="E185" s="39">
        <f>VLOOKUP(Table1[[#This Row],[Gr]],Raw!T:U,2,0)</f>
        <v>10</v>
      </c>
      <c r="F185" s="38" t="s">
        <v>9</v>
      </c>
      <c r="G185" s="39">
        <v>3</v>
      </c>
      <c r="H185" s="64" t="str">
        <f>VLOOKUP(MID(Table1[[#This Row],[Htno]],7,2),Raw!A:B,2,0)</f>
        <v>Mech</v>
      </c>
      <c r="I185" s="60">
        <f>IF(Table1[[#This Row],[Gr]]&lt;&gt;"COMPLE",IF(Table1[[#This Row],[Cr]]&gt;0,1,0),1)</f>
        <v>1</v>
      </c>
      <c r="J185" s="32">
        <f>(Table1[[#This Row],[Gp]]*Table1[[#This Row],[Cr]])/Raw!$R$1</f>
        <v>1.3043478260869565</v>
      </c>
    </row>
    <row r="186" spans="1:10">
      <c r="A186" s="63" t="str">
        <f>LEFT(Table1[[#This Row],[Subcode]],3)</f>
        <v>R20</v>
      </c>
      <c r="B186" s="63" t="s">
        <v>143</v>
      </c>
      <c r="C186" s="38" t="s">
        <v>78</v>
      </c>
      <c r="D186" s="39" t="s">
        <v>79</v>
      </c>
      <c r="E186" s="39">
        <f>VLOOKUP(Table1[[#This Row],[Gr]],Raw!T:U,2,0)</f>
        <v>7</v>
      </c>
      <c r="F186" s="38" t="s">
        <v>4</v>
      </c>
      <c r="G186" s="39">
        <v>3</v>
      </c>
      <c r="H186" s="64" t="str">
        <f>VLOOKUP(MID(Table1[[#This Row],[Htno]],7,2),Raw!A:B,2,0)</f>
        <v>ECE</v>
      </c>
      <c r="I186" s="60">
        <f>IF(Table1[[#This Row],[Gr]]&lt;&gt;"COMPLE",IF(Table1[[#This Row],[Cr]]&gt;0,1,0),1)</f>
        <v>1</v>
      </c>
      <c r="J186" s="32">
        <f>(Table1[[#This Row],[Gp]]*Table1[[#This Row],[Cr]])/Raw!$R$1</f>
        <v>0.91304347826086951</v>
      </c>
    </row>
    <row r="187" spans="1:10">
      <c r="A187" s="63" t="str">
        <f>LEFT(Table1[[#This Row],[Subcode]],3)</f>
        <v>R20</v>
      </c>
      <c r="B187" s="63" t="s">
        <v>143</v>
      </c>
      <c r="C187" s="38" t="s">
        <v>144</v>
      </c>
      <c r="D187" s="39" t="s">
        <v>93</v>
      </c>
      <c r="E187" s="39">
        <f>VLOOKUP(Table1[[#This Row],[Gr]],Raw!T:U,2,0)</f>
        <v>10</v>
      </c>
      <c r="F187" s="38" t="s">
        <v>9</v>
      </c>
      <c r="G187" s="39">
        <v>3</v>
      </c>
      <c r="H187" s="64" t="str">
        <f>VLOOKUP(MID(Table1[[#This Row],[Htno]],7,2),Raw!A:B,2,0)</f>
        <v>ECE</v>
      </c>
      <c r="I187" s="60">
        <f>IF(Table1[[#This Row],[Gr]]&lt;&gt;"COMPLE",IF(Table1[[#This Row],[Cr]]&gt;0,1,0),1)</f>
        <v>1</v>
      </c>
      <c r="J187" s="32">
        <f>(Table1[[#This Row],[Gp]]*Table1[[#This Row],[Cr]])/Raw!$R$1</f>
        <v>1.3043478260869565</v>
      </c>
    </row>
    <row r="188" spans="1:10">
      <c r="A188" s="63" t="str">
        <f>LEFT(Table1[[#This Row],[Subcode]],3)</f>
        <v>R20</v>
      </c>
      <c r="B188" s="63" t="s">
        <v>143</v>
      </c>
      <c r="C188" s="38" t="s">
        <v>145</v>
      </c>
      <c r="D188" s="39" t="s">
        <v>146</v>
      </c>
      <c r="E188" s="39">
        <f>VLOOKUP(Table1[[#This Row],[Gr]],Raw!T:U,2,0)</f>
        <v>6</v>
      </c>
      <c r="F188" s="38" t="s">
        <v>5</v>
      </c>
      <c r="G188" s="39">
        <v>3</v>
      </c>
      <c r="H188" s="64" t="str">
        <f>VLOOKUP(MID(Table1[[#This Row],[Htno]],7,2),Raw!A:B,2,0)</f>
        <v>ECE</v>
      </c>
      <c r="I188" s="60">
        <f>IF(Table1[[#This Row],[Gr]]&lt;&gt;"COMPLE",IF(Table1[[#This Row],[Cr]]&gt;0,1,0),1)</f>
        <v>1</v>
      </c>
      <c r="J188" s="32">
        <f>(Table1[[#This Row],[Gp]]*Table1[[#This Row],[Cr]])/Raw!$R$1</f>
        <v>0.78260869565217395</v>
      </c>
    </row>
    <row r="189" spans="1:10">
      <c r="A189" s="63" t="str">
        <f>LEFT(Table1[[#This Row],[Subcode]],3)</f>
        <v>R20</v>
      </c>
      <c r="B189" s="63" t="s">
        <v>143</v>
      </c>
      <c r="C189" s="38" t="s">
        <v>147</v>
      </c>
      <c r="D189" s="39" t="s">
        <v>148</v>
      </c>
      <c r="E189" s="39">
        <f>VLOOKUP(Table1[[#This Row],[Gr]],Raw!T:U,2,0)</f>
        <v>9</v>
      </c>
      <c r="F189" s="38" t="s">
        <v>8</v>
      </c>
      <c r="G189" s="39">
        <v>3</v>
      </c>
      <c r="H189" s="64" t="str">
        <f>VLOOKUP(MID(Table1[[#This Row],[Htno]],7,2),Raw!A:B,2,0)</f>
        <v>ECE</v>
      </c>
      <c r="I189" s="60">
        <f>IF(Table1[[#This Row],[Gr]]&lt;&gt;"COMPLE",IF(Table1[[#This Row],[Cr]]&gt;0,1,0),1)</f>
        <v>1</v>
      </c>
      <c r="J189" s="32">
        <f>(Table1[[#This Row],[Gp]]*Table1[[#This Row],[Cr]])/Raw!$R$1</f>
        <v>1.173913043478261</v>
      </c>
    </row>
    <row r="190" spans="1:10">
      <c r="A190" s="63" t="str">
        <f>LEFT(Table1[[#This Row],[Subcode]],3)</f>
        <v>R20</v>
      </c>
      <c r="B190" s="63" t="s">
        <v>143</v>
      </c>
      <c r="C190" s="38" t="s">
        <v>149</v>
      </c>
      <c r="D190" s="39" t="s">
        <v>150</v>
      </c>
      <c r="E190" s="39">
        <f>VLOOKUP(Table1[[#This Row],[Gr]],Raw!T:U,2,0)</f>
        <v>7</v>
      </c>
      <c r="F190" s="38" t="s">
        <v>4</v>
      </c>
      <c r="G190" s="39">
        <v>3</v>
      </c>
      <c r="H190" s="64" t="str">
        <f>VLOOKUP(MID(Table1[[#This Row],[Htno]],7,2),Raw!A:B,2,0)</f>
        <v>ECE</v>
      </c>
      <c r="I190" s="60">
        <f>IF(Table1[[#This Row],[Gr]]&lt;&gt;"COMPLE",IF(Table1[[#This Row],[Cr]]&gt;0,1,0),1)</f>
        <v>1</v>
      </c>
      <c r="J190" s="32">
        <f>(Table1[[#This Row],[Gp]]*Table1[[#This Row],[Cr]])/Raw!$R$1</f>
        <v>0.91304347826086951</v>
      </c>
    </row>
    <row r="191" spans="1:10">
      <c r="A191" s="63" t="str">
        <f>LEFT(Table1[[#This Row],[Subcode]],3)</f>
        <v>R20</v>
      </c>
      <c r="B191" s="63" t="s">
        <v>143</v>
      </c>
      <c r="C191" s="38" t="s">
        <v>151</v>
      </c>
      <c r="D191" s="39" t="s">
        <v>152</v>
      </c>
      <c r="E191" s="39">
        <f>VLOOKUP(Table1[[#This Row],[Gr]],Raw!T:U,2,0)</f>
        <v>10</v>
      </c>
      <c r="F191" s="38" t="s">
        <v>9</v>
      </c>
      <c r="G191" s="39">
        <v>2</v>
      </c>
      <c r="H191" s="64" t="str">
        <f>VLOOKUP(MID(Table1[[#This Row],[Htno]],7,2),Raw!A:B,2,0)</f>
        <v>ECE</v>
      </c>
      <c r="I191" s="60">
        <f>IF(Table1[[#This Row],[Gr]]&lt;&gt;"COMPLE",IF(Table1[[#This Row],[Cr]]&gt;0,1,0),1)</f>
        <v>1</v>
      </c>
      <c r="J191" s="32">
        <f>(Table1[[#This Row],[Gp]]*Table1[[#This Row],[Cr]])/Raw!$R$1</f>
        <v>0.86956521739130432</v>
      </c>
    </row>
    <row r="192" spans="1:10">
      <c r="A192" s="63" t="str">
        <f>LEFT(Table1[[#This Row],[Subcode]],3)</f>
        <v>R20</v>
      </c>
      <c r="B192" s="63" t="s">
        <v>143</v>
      </c>
      <c r="C192" s="38" t="s">
        <v>153</v>
      </c>
      <c r="D192" s="39" t="s">
        <v>154</v>
      </c>
      <c r="E192" s="39">
        <f>VLOOKUP(Table1[[#This Row],[Gr]],Raw!T:U,2,0)</f>
        <v>7</v>
      </c>
      <c r="F192" s="38" t="s">
        <v>4</v>
      </c>
      <c r="G192" s="39">
        <v>3</v>
      </c>
      <c r="H192" s="64" t="str">
        <f>VLOOKUP(MID(Table1[[#This Row],[Htno]],7,2),Raw!A:B,2,0)</f>
        <v>ECE</v>
      </c>
      <c r="I192" s="60">
        <f>IF(Table1[[#This Row],[Gr]]&lt;&gt;"COMPLE",IF(Table1[[#This Row],[Cr]]&gt;0,1,0),1)</f>
        <v>1</v>
      </c>
      <c r="J192" s="32">
        <f>(Table1[[#This Row],[Gp]]*Table1[[#This Row],[Cr]])/Raw!$R$1</f>
        <v>0.91304347826086951</v>
      </c>
    </row>
    <row r="193" spans="1:10">
      <c r="A193" s="63" t="str">
        <f>LEFT(Table1[[#This Row],[Subcode]],3)</f>
        <v>R20</v>
      </c>
      <c r="B193" s="63" t="s">
        <v>143</v>
      </c>
      <c r="C193" s="38" t="s">
        <v>155</v>
      </c>
      <c r="D193" s="39" t="s">
        <v>156</v>
      </c>
      <c r="E193" s="39">
        <f>VLOOKUP(Table1[[#This Row],[Gr]],Raw!T:U,2,0)</f>
        <v>6</v>
      </c>
      <c r="F193" s="38" t="s">
        <v>5</v>
      </c>
      <c r="G193" s="39">
        <v>3</v>
      </c>
      <c r="H193" s="64" t="str">
        <f>VLOOKUP(MID(Table1[[#This Row],[Htno]],7,2),Raw!A:B,2,0)</f>
        <v>ECE</v>
      </c>
      <c r="I193" s="60">
        <f>IF(Table1[[#This Row],[Gr]]&lt;&gt;"COMPLE",IF(Table1[[#This Row],[Cr]]&gt;0,1,0),1)</f>
        <v>1</v>
      </c>
      <c r="J193" s="32">
        <f>(Table1[[#This Row],[Gp]]*Table1[[#This Row],[Cr]])/Raw!$R$1</f>
        <v>0.78260869565217395</v>
      </c>
    </row>
    <row r="194" spans="1:10">
      <c r="A194" s="63" t="str">
        <f>LEFT(Table1[[#This Row],[Subcode]],3)</f>
        <v>R20</v>
      </c>
      <c r="B194" s="63" t="s">
        <v>157</v>
      </c>
      <c r="C194" s="38" t="s">
        <v>78</v>
      </c>
      <c r="D194" s="39" t="s">
        <v>79</v>
      </c>
      <c r="E194" s="39">
        <f>VLOOKUP(Table1[[#This Row],[Gr]],Raw!T:U,2,0)</f>
        <v>0</v>
      </c>
      <c r="F194" s="38" t="s">
        <v>579</v>
      </c>
      <c r="G194" s="39">
        <v>0</v>
      </c>
      <c r="H194" s="64" t="str">
        <f>VLOOKUP(MID(Table1[[#This Row],[Htno]],7,2),Raw!A:B,2,0)</f>
        <v>ECE</v>
      </c>
      <c r="I194" s="60">
        <f>IF(Table1[[#This Row],[Gr]]&lt;&gt;"COMPLE",IF(Table1[[#This Row],[Cr]]&gt;0,1,0),1)</f>
        <v>0</v>
      </c>
      <c r="J194" s="32">
        <f>(Table1[[#This Row],[Gp]]*Table1[[#This Row],[Cr]])/Raw!$R$1</f>
        <v>0</v>
      </c>
    </row>
    <row r="195" spans="1:10">
      <c r="A195" s="63" t="str">
        <f>LEFT(Table1[[#This Row],[Subcode]],3)</f>
        <v>R20</v>
      </c>
      <c r="B195" s="63" t="s">
        <v>157</v>
      </c>
      <c r="C195" s="38" t="s">
        <v>144</v>
      </c>
      <c r="D195" s="39" t="s">
        <v>93</v>
      </c>
      <c r="E195" s="39">
        <f>VLOOKUP(Table1[[#This Row],[Gr]],Raw!T:U,2,0)</f>
        <v>9</v>
      </c>
      <c r="F195" s="38" t="s">
        <v>8</v>
      </c>
      <c r="G195" s="39">
        <v>3</v>
      </c>
      <c r="H195" s="64" t="str">
        <f>VLOOKUP(MID(Table1[[#This Row],[Htno]],7,2),Raw!A:B,2,0)</f>
        <v>ECE</v>
      </c>
      <c r="I195" s="60">
        <f>IF(Table1[[#This Row],[Gr]]&lt;&gt;"COMPLE",IF(Table1[[#This Row],[Cr]]&gt;0,1,0),1)</f>
        <v>1</v>
      </c>
      <c r="J195" s="32">
        <f>(Table1[[#This Row],[Gp]]*Table1[[#This Row],[Cr]])/Raw!$R$1</f>
        <v>1.173913043478261</v>
      </c>
    </row>
    <row r="196" spans="1:10">
      <c r="A196" s="63" t="str">
        <f>LEFT(Table1[[#This Row],[Subcode]],3)</f>
        <v>R20</v>
      </c>
      <c r="B196" s="63" t="s">
        <v>157</v>
      </c>
      <c r="C196" s="38" t="s">
        <v>145</v>
      </c>
      <c r="D196" s="39" t="s">
        <v>146</v>
      </c>
      <c r="E196" s="39">
        <f>VLOOKUP(Table1[[#This Row],[Gr]],Raw!T:U,2,0)</f>
        <v>0</v>
      </c>
      <c r="F196" s="38" t="s">
        <v>3</v>
      </c>
      <c r="G196" s="39">
        <v>0</v>
      </c>
      <c r="H196" s="64" t="str">
        <f>VLOOKUP(MID(Table1[[#This Row],[Htno]],7,2),Raw!A:B,2,0)</f>
        <v>ECE</v>
      </c>
      <c r="I196" s="60">
        <f>IF(Table1[[#This Row],[Gr]]&lt;&gt;"COMPLE",IF(Table1[[#This Row],[Cr]]&gt;0,1,0),1)</f>
        <v>0</v>
      </c>
      <c r="J196" s="32">
        <f>(Table1[[#This Row],[Gp]]*Table1[[#This Row],[Cr]])/Raw!$R$1</f>
        <v>0</v>
      </c>
    </row>
    <row r="197" spans="1:10">
      <c r="A197" s="63" t="str">
        <f>LEFT(Table1[[#This Row],[Subcode]],3)</f>
        <v>R20</v>
      </c>
      <c r="B197" s="63" t="s">
        <v>157</v>
      </c>
      <c r="C197" s="38" t="s">
        <v>147</v>
      </c>
      <c r="D197" s="39" t="s">
        <v>148</v>
      </c>
      <c r="E197" s="39">
        <f>VLOOKUP(Table1[[#This Row],[Gr]],Raw!T:U,2,0)</f>
        <v>0</v>
      </c>
      <c r="F197" s="38" t="s">
        <v>3</v>
      </c>
      <c r="G197" s="39">
        <v>0</v>
      </c>
      <c r="H197" s="64" t="str">
        <f>VLOOKUP(MID(Table1[[#This Row],[Htno]],7,2),Raw!A:B,2,0)</f>
        <v>ECE</v>
      </c>
      <c r="I197" s="60">
        <f>IF(Table1[[#This Row],[Gr]]&lt;&gt;"COMPLE",IF(Table1[[#This Row],[Cr]]&gt;0,1,0),1)</f>
        <v>0</v>
      </c>
      <c r="J197" s="32">
        <f>(Table1[[#This Row],[Gp]]*Table1[[#This Row],[Cr]])/Raw!$R$1</f>
        <v>0</v>
      </c>
    </row>
    <row r="198" spans="1:10">
      <c r="A198" s="63" t="str">
        <f>LEFT(Table1[[#This Row],[Subcode]],3)</f>
        <v>R20</v>
      </c>
      <c r="B198" s="63" t="s">
        <v>157</v>
      </c>
      <c r="C198" s="38" t="s">
        <v>149</v>
      </c>
      <c r="D198" s="39" t="s">
        <v>150</v>
      </c>
      <c r="E198" s="39">
        <f>VLOOKUP(Table1[[#This Row],[Gr]],Raw!T:U,2,0)</f>
        <v>0</v>
      </c>
      <c r="F198" s="38" t="s">
        <v>3</v>
      </c>
      <c r="G198" s="39">
        <v>0</v>
      </c>
      <c r="H198" s="64" t="str">
        <f>VLOOKUP(MID(Table1[[#This Row],[Htno]],7,2),Raw!A:B,2,0)</f>
        <v>ECE</v>
      </c>
      <c r="I198" s="60">
        <f>IF(Table1[[#This Row],[Gr]]&lt;&gt;"COMPLE",IF(Table1[[#This Row],[Cr]]&gt;0,1,0),1)</f>
        <v>0</v>
      </c>
      <c r="J198" s="32">
        <f>(Table1[[#This Row],[Gp]]*Table1[[#This Row],[Cr]])/Raw!$R$1</f>
        <v>0</v>
      </c>
    </row>
    <row r="199" spans="1:10">
      <c r="A199" s="63" t="str">
        <f>LEFT(Table1[[#This Row],[Subcode]],3)</f>
        <v>R20</v>
      </c>
      <c r="B199" s="63" t="s">
        <v>157</v>
      </c>
      <c r="C199" s="38" t="s">
        <v>151</v>
      </c>
      <c r="D199" s="39" t="s">
        <v>152</v>
      </c>
      <c r="E199" s="39">
        <f>VLOOKUP(Table1[[#This Row],[Gr]],Raw!T:U,2,0)</f>
        <v>9</v>
      </c>
      <c r="F199" s="38" t="s">
        <v>8</v>
      </c>
      <c r="G199" s="39">
        <v>2</v>
      </c>
      <c r="H199" s="64" t="str">
        <f>VLOOKUP(MID(Table1[[#This Row],[Htno]],7,2),Raw!A:B,2,0)</f>
        <v>ECE</v>
      </c>
      <c r="I199" s="60">
        <f>IF(Table1[[#This Row],[Gr]]&lt;&gt;"COMPLE",IF(Table1[[#This Row],[Cr]]&gt;0,1,0),1)</f>
        <v>1</v>
      </c>
      <c r="J199" s="32">
        <f>(Table1[[#This Row],[Gp]]*Table1[[#This Row],[Cr]])/Raw!$R$1</f>
        <v>0.78260869565217395</v>
      </c>
    </row>
    <row r="200" spans="1:10">
      <c r="A200" s="63" t="str">
        <f>LEFT(Table1[[#This Row],[Subcode]],3)</f>
        <v>R20</v>
      </c>
      <c r="B200" s="63" t="s">
        <v>157</v>
      </c>
      <c r="C200" s="38" t="s">
        <v>153</v>
      </c>
      <c r="D200" s="39" t="s">
        <v>154</v>
      </c>
      <c r="E200" s="39">
        <f>VLOOKUP(Table1[[#This Row],[Gr]],Raw!T:U,2,0)</f>
        <v>0</v>
      </c>
      <c r="F200" s="38" t="s">
        <v>3</v>
      </c>
      <c r="G200" s="39">
        <v>0</v>
      </c>
      <c r="H200" s="64" t="str">
        <f>VLOOKUP(MID(Table1[[#This Row],[Htno]],7,2),Raw!A:B,2,0)</f>
        <v>ECE</v>
      </c>
      <c r="I200" s="60">
        <f>IF(Table1[[#This Row],[Gr]]&lt;&gt;"COMPLE",IF(Table1[[#This Row],[Cr]]&gt;0,1,0),1)</f>
        <v>0</v>
      </c>
      <c r="J200" s="32">
        <f>(Table1[[#This Row],[Gp]]*Table1[[#This Row],[Cr]])/Raw!$R$1</f>
        <v>0</v>
      </c>
    </row>
    <row r="201" spans="1:10">
      <c r="A201" s="63" t="str">
        <f>LEFT(Table1[[#This Row],[Subcode]],3)</f>
        <v>R20</v>
      </c>
      <c r="B201" s="63" t="s">
        <v>157</v>
      </c>
      <c r="C201" s="38" t="s">
        <v>155</v>
      </c>
      <c r="D201" s="39" t="s">
        <v>156</v>
      </c>
      <c r="E201" s="39">
        <f>VLOOKUP(Table1[[#This Row],[Gr]],Raw!T:U,2,0)</f>
        <v>0</v>
      </c>
      <c r="F201" s="38" t="s">
        <v>3</v>
      </c>
      <c r="G201" s="39">
        <v>0</v>
      </c>
      <c r="H201" s="64" t="str">
        <f>VLOOKUP(MID(Table1[[#This Row],[Htno]],7,2),Raw!A:B,2,0)</f>
        <v>ECE</v>
      </c>
      <c r="I201" s="60">
        <f>IF(Table1[[#This Row],[Gr]]&lt;&gt;"COMPLE",IF(Table1[[#This Row],[Cr]]&gt;0,1,0),1)</f>
        <v>0</v>
      </c>
      <c r="J201" s="32">
        <f>(Table1[[#This Row],[Gp]]*Table1[[#This Row],[Cr]])/Raw!$R$1</f>
        <v>0</v>
      </c>
    </row>
    <row r="202" spans="1:10">
      <c r="A202" s="63" t="str">
        <f>LEFT(Table1[[#This Row],[Subcode]],3)</f>
        <v>R20</v>
      </c>
      <c r="B202" s="63" t="s">
        <v>158</v>
      </c>
      <c r="C202" s="38" t="s">
        <v>78</v>
      </c>
      <c r="D202" s="39" t="s">
        <v>79</v>
      </c>
      <c r="E202" s="39">
        <f>VLOOKUP(Table1[[#This Row],[Gr]],Raw!T:U,2,0)</f>
        <v>6</v>
      </c>
      <c r="F202" s="38" t="s">
        <v>5</v>
      </c>
      <c r="G202" s="39">
        <v>3</v>
      </c>
      <c r="H202" s="64" t="str">
        <f>VLOOKUP(MID(Table1[[#This Row],[Htno]],7,2),Raw!A:B,2,0)</f>
        <v>ECE</v>
      </c>
      <c r="I202" s="60">
        <f>IF(Table1[[#This Row],[Gr]]&lt;&gt;"COMPLE",IF(Table1[[#This Row],[Cr]]&gt;0,1,0),1)</f>
        <v>1</v>
      </c>
      <c r="J202" s="32">
        <f>(Table1[[#This Row],[Gp]]*Table1[[#This Row],[Cr]])/Raw!$R$1</f>
        <v>0.78260869565217395</v>
      </c>
    </row>
    <row r="203" spans="1:10">
      <c r="A203" s="63" t="str">
        <f>LEFT(Table1[[#This Row],[Subcode]],3)</f>
        <v>R20</v>
      </c>
      <c r="B203" s="63" t="s">
        <v>158</v>
      </c>
      <c r="C203" s="38" t="s">
        <v>144</v>
      </c>
      <c r="D203" s="39" t="s">
        <v>93</v>
      </c>
      <c r="E203" s="39">
        <f>VLOOKUP(Table1[[#This Row],[Gr]],Raw!T:U,2,0)</f>
        <v>10</v>
      </c>
      <c r="F203" s="38" t="s">
        <v>9</v>
      </c>
      <c r="G203" s="39">
        <v>3</v>
      </c>
      <c r="H203" s="64" t="str">
        <f>VLOOKUP(MID(Table1[[#This Row],[Htno]],7,2),Raw!A:B,2,0)</f>
        <v>ECE</v>
      </c>
      <c r="I203" s="60">
        <f>IF(Table1[[#This Row],[Gr]]&lt;&gt;"COMPLE",IF(Table1[[#This Row],[Cr]]&gt;0,1,0),1)</f>
        <v>1</v>
      </c>
      <c r="J203" s="32">
        <f>(Table1[[#This Row],[Gp]]*Table1[[#This Row],[Cr]])/Raw!$R$1</f>
        <v>1.3043478260869565</v>
      </c>
    </row>
    <row r="204" spans="1:10">
      <c r="A204" s="63" t="str">
        <f>LEFT(Table1[[#This Row],[Subcode]],3)</f>
        <v>R20</v>
      </c>
      <c r="B204" s="63" t="s">
        <v>158</v>
      </c>
      <c r="C204" s="38" t="s">
        <v>145</v>
      </c>
      <c r="D204" s="39" t="s">
        <v>146</v>
      </c>
      <c r="E204" s="39">
        <f>VLOOKUP(Table1[[#This Row],[Gr]],Raw!T:U,2,0)</f>
        <v>7</v>
      </c>
      <c r="F204" s="38" t="s">
        <v>4</v>
      </c>
      <c r="G204" s="39">
        <v>3</v>
      </c>
      <c r="H204" s="64" t="str">
        <f>VLOOKUP(MID(Table1[[#This Row],[Htno]],7,2),Raw!A:B,2,0)</f>
        <v>ECE</v>
      </c>
      <c r="I204" s="60">
        <f>IF(Table1[[#This Row],[Gr]]&lt;&gt;"COMPLE",IF(Table1[[#This Row],[Cr]]&gt;0,1,0),1)</f>
        <v>1</v>
      </c>
      <c r="J204" s="32">
        <f>(Table1[[#This Row],[Gp]]*Table1[[#This Row],[Cr]])/Raw!$R$1</f>
        <v>0.91304347826086951</v>
      </c>
    </row>
    <row r="205" spans="1:10">
      <c r="A205" s="63" t="str">
        <f>LEFT(Table1[[#This Row],[Subcode]],3)</f>
        <v>R20</v>
      </c>
      <c r="B205" s="63" t="s">
        <v>158</v>
      </c>
      <c r="C205" s="38" t="s">
        <v>147</v>
      </c>
      <c r="D205" s="39" t="s">
        <v>148</v>
      </c>
      <c r="E205" s="39">
        <f>VLOOKUP(Table1[[#This Row],[Gr]],Raw!T:U,2,0)</f>
        <v>8</v>
      </c>
      <c r="F205" s="38" t="s">
        <v>6</v>
      </c>
      <c r="G205" s="39">
        <v>3</v>
      </c>
      <c r="H205" s="64" t="str">
        <f>VLOOKUP(MID(Table1[[#This Row],[Htno]],7,2),Raw!A:B,2,0)</f>
        <v>ECE</v>
      </c>
      <c r="I205" s="60">
        <f>IF(Table1[[#This Row],[Gr]]&lt;&gt;"COMPLE",IF(Table1[[#This Row],[Cr]]&gt;0,1,0),1)</f>
        <v>1</v>
      </c>
      <c r="J205" s="32">
        <f>(Table1[[#This Row],[Gp]]*Table1[[#This Row],[Cr]])/Raw!$R$1</f>
        <v>1.0434782608695652</v>
      </c>
    </row>
    <row r="206" spans="1:10">
      <c r="A206" s="63" t="str">
        <f>LEFT(Table1[[#This Row],[Subcode]],3)</f>
        <v>R20</v>
      </c>
      <c r="B206" s="63" t="s">
        <v>158</v>
      </c>
      <c r="C206" s="38" t="s">
        <v>149</v>
      </c>
      <c r="D206" s="39" t="s">
        <v>150</v>
      </c>
      <c r="E206" s="39">
        <f>VLOOKUP(Table1[[#This Row],[Gr]],Raw!T:U,2,0)</f>
        <v>8</v>
      </c>
      <c r="F206" s="38" t="s">
        <v>6</v>
      </c>
      <c r="G206" s="39">
        <v>3</v>
      </c>
      <c r="H206" s="64" t="str">
        <f>VLOOKUP(MID(Table1[[#This Row],[Htno]],7,2),Raw!A:B,2,0)</f>
        <v>ECE</v>
      </c>
      <c r="I206" s="60">
        <f>IF(Table1[[#This Row],[Gr]]&lt;&gt;"COMPLE",IF(Table1[[#This Row],[Cr]]&gt;0,1,0),1)</f>
        <v>1</v>
      </c>
      <c r="J206" s="32">
        <f>(Table1[[#This Row],[Gp]]*Table1[[#This Row],[Cr]])/Raw!$R$1</f>
        <v>1.0434782608695652</v>
      </c>
    </row>
    <row r="207" spans="1:10">
      <c r="A207" s="63" t="str">
        <f>LEFT(Table1[[#This Row],[Subcode]],3)</f>
        <v>R20</v>
      </c>
      <c r="B207" s="63" t="s">
        <v>158</v>
      </c>
      <c r="C207" s="38" t="s">
        <v>151</v>
      </c>
      <c r="D207" s="39" t="s">
        <v>152</v>
      </c>
      <c r="E207" s="39">
        <f>VLOOKUP(Table1[[#This Row],[Gr]],Raw!T:U,2,0)</f>
        <v>10</v>
      </c>
      <c r="F207" s="38" t="s">
        <v>9</v>
      </c>
      <c r="G207" s="39">
        <v>2</v>
      </c>
      <c r="H207" s="64" t="str">
        <f>VLOOKUP(MID(Table1[[#This Row],[Htno]],7,2),Raw!A:B,2,0)</f>
        <v>ECE</v>
      </c>
      <c r="I207" s="60">
        <f>IF(Table1[[#This Row],[Gr]]&lt;&gt;"COMPLE",IF(Table1[[#This Row],[Cr]]&gt;0,1,0),1)</f>
        <v>1</v>
      </c>
      <c r="J207" s="32">
        <f>(Table1[[#This Row],[Gp]]*Table1[[#This Row],[Cr]])/Raw!$R$1</f>
        <v>0.86956521739130432</v>
      </c>
    </row>
    <row r="208" spans="1:10">
      <c r="A208" s="63" t="str">
        <f>LEFT(Table1[[#This Row],[Subcode]],3)</f>
        <v>R20</v>
      </c>
      <c r="B208" s="63" t="s">
        <v>158</v>
      </c>
      <c r="C208" s="38" t="s">
        <v>153</v>
      </c>
      <c r="D208" s="39" t="s">
        <v>154</v>
      </c>
      <c r="E208" s="39">
        <f>VLOOKUP(Table1[[#This Row],[Gr]],Raw!T:U,2,0)</f>
        <v>7</v>
      </c>
      <c r="F208" s="38" t="s">
        <v>4</v>
      </c>
      <c r="G208" s="39">
        <v>3</v>
      </c>
      <c r="H208" s="64" t="str">
        <f>VLOOKUP(MID(Table1[[#This Row],[Htno]],7,2),Raw!A:B,2,0)</f>
        <v>ECE</v>
      </c>
      <c r="I208" s="60">
        <f>IF(Table1[[#This Row],[Gr]]&lt;&gt;"COMPLE",IF(Table1[[#This Row],[Cr]]&gt;0,1,0),1)</f>
        <v>1</v>
      </c>
      <c r="J208" s="32">
        <f>(Table1[[#This Row],[Gp]]*Table1[[#This Row],[Cr]])/Raw!$R$1</f>
        <v>0.91304347826086951</v>
      </c>
    </row>
    <row r="209" spans="1:10">
      <c r="A209" s="63" t="str">
        <f>LEFT(Table1[[#This Row],[Subcode]],3)</f>
        <v>R20</v>
      </c>
      <c r="B209" s="63" t="s">
        <v>158</v>
      </c>
      <c r="C209" s="38" t="s">
        <v>155</v>
      </c>
      <c r="D209" s="39" t="s">
        <v>156</v>
      </c>
      <c r="E209" s="39">
        <f>VLOOKUP(Table1[[#This Row],[Gr]],Raw!T:U,2,0)</f>
        <v>8</v>
      </c>
      <c r="F209" s="38" t="s">
        <v>6</v>
      </c>
      <c r="G209" s="39">
        <v>3</v>
      </c>
      <c r="H209" s="64" t="str">
        <f>VLOOKUP(MID(Table1[[#This Row],[Htno]],7,2),Raw!A:B,2,0)</f>
        <v>ECE</v>
      </c>
      <c r="I209" s="60">
        <f>IF(Table1[[#This Row],[Gr]]&lt;&gt;"COMPLE",IF(Table1[[#This Row],[Cr]]&gt;0,1,0),1)</f>
        <v>1</v>
      </c>
      <c r="J209" s="32">
        <f>(Table1[[#This Row],[Gp]]*Table1[[#This Row],[Cr]])/Raw!$R$1</f>
        <v>1.0434782608695652</v>
      </c>
    </row>
    <row r="210" spans="1:10">
      <c r="A210" s="63" t="str">
        <f>LEFT(Table1[[#This Row],[Subcode]],3)</f>
        <v>R20</v>
      </c>
      <c r="B210" s="63" t="s">
        <v>159</v>
      </c>
      <c r="C210" s="38" t="s">
        <v>78</v>
      </c>
      <c r="D210" s="39" t="s">
        <v>79</v>
      </c>
      <c r="E210" s="39">
        <f>VLOOKUP(Table1[[#This Row],[Gr]],Raw!T:U,2,0)</f>
        <v>8</v>
      </c>
      <c r="F210" s="38" t="s">
        <v>6</v>
      </c>
      <c r="G210" s="39">
        <v>3</v>
      </c>
      <c r="H210" s="64" t="str">
        <f>VLOOKUP(MID(Table1[[#This Row],[Htno]],7,2),Raw!A:B,2,0)</f>
        <v>ECE</v>
      </c>
      <c r="I210" s="60">
        <f>IF(Table1[[#This Row],[Gr]]&lt;&gt;"COMPLE",IF(Table1[[#This Row],[Cr]]&gt;0,1,0),1)</f>
        <v>1</v>
      </c>
      <c r="J210" s="32">
        <f>(Table1[[#This Row],[Gp]]*Table1[[#This Row],[Cr]])/Raw!$R$1</f>
        <v>1.0434782608695652</v>
      </c>
    </row>
    <row r="211" spans="1:10">
      <c r="A211" s="63" t="str">
        <f>LEFT(Table1[[#This Row],[Subcode]],3)</f>
        <v>R20</v>
      </c>
      <c r="B211" s="63" t="s">
        <v>159</v>
      </c>
      <c r="C211" s="38" t="s">
        <v>144</v>
      </c>
      <c r="D211" s="39" t="s">
        <v>93</v>
      </c>
      <c r="E211" s="39">
        <f>VLOOKUP(Table1[[#This Row],[Gr]],Raw!T:U,2,0)</f>
        <v>10</v>
      </c>
      <c r="F211" s="38" t="s">
        <v>9</v>
      </c>
      <c r="G211" s="39">
        <v>3</v>
      </c>
      <c r="H211" s="64" t="str">
        <f>VLOOKUP(MID(Table1[[#This Row],[Htno]],7,2),Raw!A:B,2,0)</f>
        <v>ECE</v>
      </c>
      <c r="I211" s="60">
        <f>IF(Table1[[#This Row],[Gr]]&lt;&gt;"COMPLE",IF(Table1[[#This Row],[Cr]]&gt;0,1,0),1)</f>
        <v>1</v>
      </c>
      <c r="J211" s="32">
        <f>(Table1[[#This Row],[Gp]]*Table1[[#This Row],[Cr]])/Raw!$R$1</f>
        <v>1.3043478260869565</v>
      </c>
    </row>
    <row r="212" spans="1:10">
      <c r="A212" s="63" t="str">
        <f>LEFT(Table1[[#This Row],[Subcode]],3)</f>
        <v>R20</v>
      </c>
      <c r="B212" s="63" t="s">
        <v>159</v>
      </c>
      <c r="C212" s="38" t="s">
        <v>145</v>
      </c>
      <c r="D212" s="39" t="s">
        <v>146</v>
      </c>
      <c r="E212" s="39">
        <f>VLOOKUP(Table1[[#This Row],[Gr]],Raw!T:U,2,0)</f>
        <v>6</v>
      </c>
      <c r="F212" s="38" t="s">
        <v>5</v>
      </c>
      <c r="G212" s="39">
        <v>3</v>
      </c>
      <c r="H212" s="64" t="str">
        <f>VLOOKUP(MID(Table1[[#This Row],[Htno]],7,2),Raw!A:B,2,0)</f>
        <v>ECE</v>
      </c>
      <c r="I212" s="60">
        <f>IF(Table1[[#This Row],[Gr]]&lt;&gt;"COMPLE",IF(Table1[[#This Row],[Cr]]&gt;0,1,0),1)</f>
        <v>1</v>
      </c>
      <c r="J212" s="32">
        <f>(Table1[[#This Row],[Gp]]*Table1[[#This Row],[Cr]])/Raw!$R$1</f>
        <v>0.78260869565217395</v>
      </c>
    </row>
    <row r="213" spans="1:10">
      <c r="A213" s="63" t="str">
        <f>LEFT(Table1[[#This Row],[Subcode]],3)</f>
        <v>R20</v>
      </c>
      <c r="B213" s="63" t="s">
        <v>159</v>
      </c>
      <c r="C213" s="38" t="s">
        <v>147</v>
      </c>
      <c r="D213" s="39" t="s">
        <v>148</v>
      </c>
      <c r="E213" s="39">
        <f>VLOOKUP(Table1[[#This Row],[Gr]],Raw!T:U,2,0)</f>
        <v>7</v>
      </c>
      <c r="F213" s="38" t="s">
        <v>4</v>
      </c>
      <c r="G213" s="39">
        <v>3</v>
      </c>
      <c r="H213" s="64" t="str">
        <f>VLOOKUP(MID(Table1[[#This Row],[Htno]],7,2),Raw!A:B,2,0)</f>
        <v>ECE</v>
      </c>
      <c r="I213" s="60">
        <f>IF(Table1[[#This Row],[Gr]]&lt;&gt;"COMPLE",IF(Table1[[#This Row],[Cr]]&gt;0,1,0),1)</f>
        <v>1</v>
      </c>
      <c r="J213" s="32">
        <f>(Table1[[#This Row],[Gp]]*Table1[[#This Row],[Cr]])/Raw!$R$1</f>
        <v>0.91304347826086951</v>
      </c>
    </row>
    <row r="214" spans="1:10">
      <c r="A214" s="63" t="str">
        <f>LEFT(Table1[[#This Row],[Subcode]],3)</f>
        <v>R20</v>
      </c>
      <c r="B214" s="63" t="s">
        <v>159</v>
      </c>
      <c r="C214" s="38" t="s">
        <v>149</v>
      </c>
      <c r="D214" s="39" t="s">
        <v>150</v>
      </c>
      <c r="E214" s="39">
        <f>VLOOKUP(Table1[[#This Row],[Gr]],Raw!T:U,2,0)</f>
        <v>7</v>
      </c>
      <c r="F214" s="38" t="s">
        <v>4</v>
      </c>
      <c r="G214" s="39">
        <v>3</v>
      </c>
      <c r="H214" s="64" t="str">
        <f>VLOOKUP(MID(Table1[[#This Row],[Htno]],7,2),Raw!A:B,2,0)</f>
        <v>ECE</v>
      </c>
      <c r="I214" s="60">
        <f>IF(Table1[[#This Row],[Gr]]&lt;&gt;"COMPLE",IF(Table1[[#This Row],[Cr]]&gt;0,1,0),1)</f>
        <v>1</v>
      </c>
      <c r="J214" s="32">
        <f>(Table1[[#This Row],[Gp]]*Table1[[#This Row],[Cr]])/Raw!$R$1</f>
        <v>0.91304347826086951</v>
      </c>
    </row>
    <row r="215" spans="1:10">
      <c r="A215" s="63" t="str">
        <f>LEFT(Table1[[#This Row],[Subcode]],3)</f>
        <v>R20</v>
      </c>
      <c r="B215" s="63" t="s">
        <v>159</v>
      </c>
      <c r="C215" s="38" t="s">
        <v>151</v>
      </c>
      <c r="D215" s="39" t="s">
        <v>152</v>
      </c>
      <c r="E215" s="39">
        <f>VLOOKUP(Table1[[#This Row],[Gr]],Raw!T:U,2,0)</f>
        <v>10</v>
      </c>
      <c r="F215" s="38" t="s">
        <v>9</v>
      </c>
      <c r="G215" s="39">
        <v>2</v>
      </c>
      <c r="H215" s="64" t="str">
        <f>VLOOKUP(MID(Table1[[#This Row],[Htno]],7,2),Raw!A:B,2,0)</f>
        <v>ECE</v>
      </c>
      <c r="I215" s="60">
        <f>IF(Table1[[#This Row],[Gr]]&lt;&gt;"COMPLE",IF(Table1[[#This Row],[Cr]]&gt;0,1,0),1)</f>
        <v>1</v>
      </c>
      <c r="J215" s="32">
        <f>(Table1[[#This Row],[Gp]]*Table1[[#This Row],[Cr]])/Raw!$R$1</f>
        <v>0.86956521739130432</v>
      </c>
    </row>
    <row r="216" spans="1:10">
      <c r="A216" s="63" t="str">
        <f>LEFT(Table1[[#This Row],[Subcode]],3)</f>
        <v>R20</v>
      </c>
      <c r="B216" s="63" t="s">
        <v>159</v>
      </c>
      <c r="C216" s="38" t="s">
        <v>153</v>
      </c>
      <c r="D216" s="39" t="s">
        <v>154</v>
      </c>
      <c r="E216" s="39">
        <f>VLOOKUP(Table1[[#This Row],[Gr]],Raw!T:U,2,0)</f>
        <v>9</v>
      </c>
      <c r="F216" s="38" t="s">
        <v>8</v>
      </c>
      <c r="G216" s="39">
        <v>3</v>
      </c>
      <c r="H216" s="64" t="str">
        <f>VLOOKUP(MID(Table1[[#This Row],[Htno]],7,2),Raw!A:B,2,0)</f>
        <v>ECE</v>
      </c>
      <c r="I216" s="60">
        <f>IF(Table1[[#This Row],[Gr]]&lt;&gt;"COMPLE",IF(Table1[[#This Row],[Cr]]&gt;0,1,0),1)</f>
        <v>1</v>
      </c>
      <c r="J216" s="32">
        <f>(Table1[[#This Row],[Gp]]*Table1[[#This Row],[Cr]])/Raw!$R$1</f>
        <v>1.173913043478261</v>
      </c>
    </row>
    <row r="217" spans="1:10">
      <c r="A217" s="63" t="str">
        <f>LEFT(Table1[[#This Row],[Subcode]],3)</f>
        <v>R20</v>
      </c>
      <c r="B217" s="63" t="s">
        <v>159</v>
      </c>
      <c r="C217" s="38" t="s">
        <v>155</v>
      </c>
      <c r="D217" s="39" t="s">
        <v>156</v>
      </c>
      <c r="E217" s="39">
        <f>VLOOKUP(Table1[[#This Row],[Gr]],Raw!T:U,2,0)</f>
        <v>6</v>
      </c>
      <c r="F217" s="38" t="s">
        <v>5</v>
      </c>
      <c r="G217" s="39">
        <v>3</v>
      </c>
      <c r="H217" s="64" t="str">
        <f>VLOOKUP(MID(Table1[[#This Row],[Htno]],7,2),Raw!A:B,2,0)</f>
        <v>ECE</v>
      </c>
      <c r="I217" s="60">
        <f>IF(Table1[[#This Row],[Gr]]&lt;&gt;"COMPLE",IF(Table1[[#This Row],[Cr]]&gt;0,1,0),1)</f>
        <v>1</v>
      </c>
      <c r="J217" s="32">
        <f>(Table1[[#This Row],[Gp]]*Table1[[#This Row],[Cr]])/Raw!$R$1</f>
        <v>0.78260869565217395</v>
      </c>
    </row>
    <row r="218" spans="1:10">
      <c r="A218" s="63" t="str">
        <f>LEFT(Table1[[#This Row],[Subcode]],3)</f>
        <v>R20</v>
      </c>
      <c r="B218" s="63" t="s">
        <v>160</v>
      </c>
      <c r="C218" s="38" t="s">
        <v>78</v>
      </c>
      <c r="D218" s="39" t="s">
        <v>79</v>
      </c>
      <c r="E218" s="39">
        <f>VLOOKUP(Table1[[#This Row],[Gr]],Raw!T:U,2,0)</f>
        <v>6</v>
      </c>
      <c r="F218" s="38" t="s">
        <v>5</v>
      </c>
      <c r="G218" s="39">
        <v>3</v>
      </c>
      <c r="H218" s="64" t="str">
        <f>VLOOKUP(MID(Table1[[#This Row],[Htno]],7,2),Raw!A:B,2,0)</f>
        <v>ECE</v>
      </c>
      <c r="I218" s="60">
        <f>IF(Table1[[#This Row],[Gr]]&lt;&gt;"COMPLE",IF(Table1[[#This Row],[Cr]]&gt;0,1,0),1)</f>
        <v>1</v>
      </c>
      <c r="J218" s="32">
        <f>(Table1[[#This Row],[Gp]]*Table1[[#This Row],[Cr]])/Raw!$R$1</f>
        <v>0.78260869565217395</v>
      </c>
    </row>
    <row r="219" spans="1:10">
      <c r="A219" s="63" t="str">
        <f>LEFT(Table1[[#This Row],[Subcode]],3)</f>
        <v>R20</v>
      </c>
      <c r="B219" s="63" t="s">
        <v>160</v>
      </c>
      <c r="C219" s="38" t="s">
        <v>144</v>
      </c>
      <c r="D219" s="39" t="s">
        <v>93</v>
      </c>
      <c r="E219" s="39">
        <f>VLOOKUP(Table1[[#This Row],[Gr]],Raw!T:U,2,0)</f>
        <v>10</v>
      </c>
      <c r="F219" s="38" t="s">
        <v>9</v>
      </c>
      <c r="G219" s="39">
        <v>3</v>
      </c>
      <c r="H219" s="64" t="str">
        <f>VLOOKUP(MID(Table1[[#This Row],[Htno]],7,2),Raw!A:B,2,0)</f>
        <v>ECE</v>
      </c>
      <c r="I219" s="60">
        <f>IF(Table1[[#This Row],[Gr]]&lt;&gt;"COMPLE",IF(Table1[[#This Row],[Cr]]&gt;0,1,0),1)</f>
        <v>1</v>
      </c>
      <c r="J219" s="32">
        <f>(Table1[[#This Row],[Gp]]*Table1[[#This Row],[Cr]])/Raw!$R$1</f>
        <v>1.3043478260869565</v>
      </c>
    </row>
    <row r="220" spans="1:10">
      <c r="A220" s="63" t="str">
        <f>LEFT(Table1[[#This Row],[Subcode]],3)</f>
        <v>R20</v>
      </c>
      <c r="B220" s="63" t="s">
        <v>160</v>
      </c>
      <c r="C220" s="38" t="s">
        <v>145</v>
      </c>
      <c r="D220" s="39" t="s">
        <v>146</v>
      </c>
      <c r="E220" s="39">
        <f>VLOOKUP(Table1[[#This Row],[Gr]],Raw!T:U,2,0)</f>
        <v>0</v>
      </c>
      <c r="F220" s="38" t="s">
        <v>3</v>
      </c>
      <c r="G220" s="39">
        <v>0</v>
      </c>
      <c r="H220" s="64" t="str">
        <f>VLOOKUP(MID(Table1[[#This Row],[Htno]],7,2),Raw!A:B,2,0)</f>
        <v>ECE</v>
      </c>
      <c r="I220" s="60">
        <f>IF(Table1[[#This Row],[Gr]]&lt;&gt;"COMPLE",IF(Table1[[#This Row],[Cr]]&gt;0,1,0),1)</f>
        <v>0</v>
      </c>
      <c r="J220" s="32">
        <f>(Table1[[#This Row],[Gp]]*Table1[[#This Row],[Cr]])/Raw!$R$1</f>
        <v>0</v>
      </c>
    </row>
    <row r="221" spans="1:10">
      <c r="A221" s="63" t="str">
        <f>LEFT(Table1[[#This Row],[Subcode]],3)</f>
        <v>R20</v>
      </c>
      <c r="B221" s="63" t="s">
        <v>160</v>
      </c>
      <c r="C221" s="38" t="s">
        <v>147</v>
      </c>
      <c r="D221" s="39" t="s">
        <v>148</v>
      </c>
      <c r="E221" s="39">
        <f>VLOOKUP(Table1[[#This Row],[Gr]],Raw!T:U,2,0)</f>
        <v>0</v>
      </c>
      <c r="F221" s="38" t="s">
        <v>3</v>
      </c>
      <c r="G221" s="39">
        <v>0</v>
      </c>
      <c r="H221" s="64" t="str">
        <f>VLOOKUP(MID(Table1[[#This Row],[Htno]],7,2),Raw!A:B,2,0)</f>
        <v>ECE</v>
      </c>
      <c r="I221" s="60">
        <f>IF(Table1[[#This Row],[Gr]]&lt;&gt;"COMPLE",IF(Table1[[#This Row],[Cr]]&gt;0,1,0),1)</f>
        <v>0</v>
      </c>
      <c r="J221" s="32">
        <f>(Table1[[#This Row],[Gp]]*Table1[[#This Row],[Cr]])/Raw!$R$1</f>
        <v>0</v>
      </c>
    </row>
    <row r="222" spans="1:10">
      <c r="A222" s="63" t="str">
        <f>LEFT(Table1[[#This Row],[Subcode]],3)</f>
        <v>R20</v>
      </c>
      <c r="B222" s="63" t="s">
        <v>160</v>
      </c>
      <c r="C222" s="38" t="s">
        <v>149</v>
      </c>
      <c r="D222" s="39" t="s">
        <v>150</v>
      </c>
      <c r="E222" s="39">
        <f>VLOOKUP(Table1[[#This Row],[Gr]],Raw!T:U,2,0)</f>
        <v>0</v>
      </c>
      <c r="F222" s="38" t="s">
        <v>3</v>
      </c>
      <c r="G222" s="39">
        <v>0</v>
      </c>
      <c r="H222" s="64" t="str">
        <f>VLOOKUP(MID(Table1[[#This Row],[Htno]],7,2),Raw!A:B,2,0)</f>
        <v>ECE</v>
      </c>
      <c r="I222" s="60">
        <f>IF(Table1[[#This Row],[Gr]]&lt;&gt;"COMPLE",IF(Table1[[#This Row],[Cr]]&gt;0,1,0),1)</f>
        <v>0</v>
      </c>
      <c r="J222" s="32">
        <f>(Table1[[#This Row],[Gp]]*Table1[[#This Row],[Cr]])/Raw!$R$1</f>
        <v>0</v>
      </c>
    </row>
    <row r="223" spans="1:10">
      <c r="A223" s="63" t="str">
        <f>LEFT(Table1[[#This Row],[Subcode]],3)</f>
        <v>R20</v>
      </c>
      <c r="B223" s="63" t="s">
        <v>160</v>
      </c>
      <c r="C223" s="38" t="s">
        <v>151</v>
      </c>
      <c r="D223" s="39" t="s">
        <v>152</v>
      </c>
      <c r="E223" s="39">
        <f>VLOOKUP(Table1[[#This Row],[Gr]],Raw!T:U,2,0)</f>
        <v>10</v>
      </c>
      <c r="F223" s="38" t="s">
        <v>9</v>
      </c>
      <c r="G223" s="39">
        <v>2</v>
      </c>
      <c r="H223" s="64" t="str">
        <f>VLOOKUP(MID(Table1[[#This Row],[Htno]],7,2),Raw!A:B,2,0)</f>
        <v>ECE</v>
      </c>
      <c r="I223" s="60">
        <f>IF(Table1[[#This Row],[Gr]]&lt;&gt;"COMPLE",IF(Table1[[#This Row],[Cr]]&gt;0,1,0),1)</f>
        <v>1</v>
      </c>
      <c r="J223" s="32">
        <f>(Table1[[#This Row],[Gp]]*Table1[[#This Row],[Cr]])/Raw!$R$1</f>
        <v>0.86956521739130432</v>
      </c>
    </row>
    <row r="224" spans="1:10">
      <c r="A224" s="63" t="str">
        <f>LEFT(Table1[[#This Row],[Subcode]],3)</f>
        <v>R20</v>
      </c>
      <c r="B224" s="63" t="s">
        <v>160</v>
      </c>
      <c r="C224" s="38" t="s">
        <v>153</v>
      </c>
      <c r="D224" s="39" t="s">
        <v>154</v>
      </c>
      <c r="E224" s="39">
        <f>VLOOKUP(Table1[[#This Row],[Gr]],Raw!T:U,2,0)</f>
        <v>0</v>
      </c>
      <c r="F224" s="38" t="s">
        <v>3</v>
      </c>
      <c r="G224" s="39">
        <v>0</v>
      </c>
      <c r="H224" s="64" t="str">
        <f>VLOOKUP(MID(Table1[[#This Row],[Htno]],7,2),Raw!A:B,2,0)</f>
        <v>ECE</v>
      </c>
      <c r="I224" s="60">
        <f>IF(Table1[[#This Row],[Gr]]&lt;&gt;"COMPLE",IF(Table1[[#This Row],[Cr]]&gt;0,1,0),1)</f>
        <v>0</v>
      </c>
      <c r="J224" s="32">
        <f>(Table1[[#This Row],[Gp]]*Table1[[#This Row],[Cr]])/Raw!$R$1</f>
        <v>0</v>
      </c>
    </row>
    <row r="225" spans="1:10">
      <c r="A225" s="63" t="str">
        <f>LEFT(Table1[[#This Row],[Subcode]],3)</f>
        <v>R20</v>
      </c>
      <c r="B225" s="63" t="s">
        <v>160</v>
      </c>
      <c r="C225" s="38" t="s">
        <v>155</v>
      </c>
      <c r="D225" s="39" t="s">
        <v>156</v>
      </c>
      <c r="E225" s="39">
        <f>VLOOKUP(Table1[[#This Row],[Gr]],Raw!T:U,2,0)</f>
        <v>0</v>
      </c>
      <c r="F225" s="38" t="s">
        <v>3</v>
      </c>
      <c r="G225" s="39">
        <v>0</v>
      </c>
      <c r="H225" s="64" t="str">
        <f>VLOOKUP(MID(Table1[[#This Row],[Htno]],7,2),Raw!A:B,2,0)</f>
        <v>ECE</v>
      </c>
      <c r="I225" s="60">
        <f>IF(Table1[[#This Row],[Gr]]&lt;&gt;"COMPLE",IF(Table1[[#This Row],[Cr]]&gt;0,1,0),1)</f>
        <v>0</v>
      </c>
      <c r="J225" s="32">
        <f>(Table1[[#This Row],[Gp]]*Table1[[#This Row],[Cr]])/Raw!$R$1</f>
        <v>0</v>
      </c>
    </row>
    <row r="226" spans="1:10">
      <c r="A226" s="63" t="str">
        <f>LEFT(Table1[[#This Row],[Subcode]],3)</f>
        <v>R20</v>
      </c>
      <c r="B226" s="63" t="s">
        <v>161</v>
      </c>
      <c r="C226" s="38" t="s">
        <v>78</v>
      </c>
      <c r="D226" s="39" t="s">
        <v>79</v>
      </c>
      <c r="E226" s="39">
        <f>VLOOKUP(Table1[[#This Row],[Gr]],Raw!T:U,2,0)</f>
        <v>7</v>
      </c>
      <c r="F226" s="38" t="s">
        <v>4</v>
      </c>
      <c r="G226" s="39">
        <v>3</v>
      </c>
      <c r="H226" s="64" t="str">
        <f>VLOOKUP(MID(Table1[[#This Row],[Htno]],7,2),Raw!A:B,2,0)</f>
        <v>ECE</v>
      </c>
      <c r="I226" s="60">
        <f>IF(Table1[[#This Row],[Gr]]&lt;&gt;"COMPLE",IF(Table1[[#This Row],[Cr]]&gt;0,1,0),1)</f>
        <v>1</v>
      </c>
      <c r="J226" s="32">
        <f>(Table1[[#This Row],[Gp]]*Table1[[#This Row],[Cr]])/Raw!$R$1</f>
        <v>0.91304347826086951</v>
      </c>
    </row>
    <row r="227" spans="1:10">
      <c r="A227" s="63" t="str">
        <f>LEFT(Table1[[#This Row],[Subcode]],3)</f>
        <v>R20</v>
      </c>
      <c r="B227" s="63" t="s">
        <v>161</v>
      </c>
      <c r="C227" s="38" t="s">
        <v>144</v>
      </c>
      <c r="D227" s="39" t="s">
        <v>93</v>
      </c>
      <c r="E227" s="39">
        <f>VLOOKUP(Table1[[#This Row],[Gr]],Raw!T:U,2,0)</f>
        <v>10</v>
      </c>
      <c r="F227" s="38" t="s">
        <v>9</v>
      </c>
      <c r="G227" s="39">
        <v>3</v>
      </c>
      <c r="H227" s="64" t="str">
        <f>VLOOKUP(MID(Table1[[#This Row],[Htno]],7,2),Raw!A:B,2,0)</f>
        <v>ECE</v>
      </c>
      <c r="I227" s="60">
        <f>IF(Table1[[#This Row],[Gr]]&lt;&gt;"COMPLE",IF(Table1[[#This Row],[Cr]]&gt;0,1,0),1)</f>
        <v>1</v>
      </c>
      <c r="J227" s="32">
        <f>(Table1[[#This Row],[Gp]]*Table1[[#This Row],[Cr]])/Raw!$R$1</f>
        <v>1.3043478260869565</v>
      </c>
    </row>
    <row r="228" spans="1:10">
      <c r="A228" s="63" t="str">
        <f>LEFT(Table1[[#This Row],[Subcode]],3)</f>
        <v>R20</v>
      </c>
      <c r="B228" s="63" t="s">
        <v>161</v>
      </c>
      <c r="C228" s="38" t="s">
        <v>145</v>
      </c>
      <c r="D228" s="39" t="s">
        <v>146</v>
      </c>
      <c r="E228" s="39">
        <f>VLOOKUP(Table1[[#This Row],[Gr]],Raw!T:U,2,0)</f>
        <v>5</v>
      </c>
      <c r="F228" s="38" t="s">
        <v>7</v>
      </c>
      <c r="G228" s="39">
        <v>3</v>
      </c>
      <c r="H228" s="64" t="str">
        <f>VLOOKUP(MID(Table1[[#This Row],[Htno]],7,2),Raw!A:B,2,0)</f>
        <v>ECE</v>
      </c>
      <c r="I228" s="60">
        <f>IF(Table1[[#This Row],[Gr]]&lt;&gt;"COMPLE",IF(Table1[[#This Row],[Cr]]&gt;0,1,0),1)</f>
        <v>1</v>
      </c>
      <c r="J228" s="32">
        <f>(Table1[[#This Row],[Gp]]*Table1[[#This Row],[Cr]])/Raw!$R$1</f>
        <v>0.65217391304347827</v>
      </c>
    </row>
    <row r="229" spans="1:10">
      <c r="A229" s="63" t="str">
        <f>LEFT(Table1[[#This Row],[Subcode]],3)</f>
        <v>R20</v>
      </c>
      <c r="B229" s="63" t="s">
        <v>161</v>
      </c>
      <c r="C229" s="38" t="s">
        <v>147</v>
      </c>
      <c r="D229" s="39" t="s">
        <v>148</v>
      </c>
      <c r="E229" s="39">
        <f>VLOOKUP(Table1[[#This Row],[Gr]],Raw!T:U,2,0)</f>
        <v>6</v>
      </c>
      <c r="F229" s="38" t="s">
        <v>5</v>
      </c>
      <c r="G229" s="39">
        <v>3</v>
      </c>
      <c r="H229" s="64" t="str">
        <f>VLOOKUP(MID(Table1[[#This Row],[Htno]],7,2),Raw!A:B,2,0)</f>
        <v>ECE</v>
      </c>
      <c r="I229" s="60">
        <f>IF(Table1[[#This Row],[Gr]]&lt;&gt;"COMPLE",IF(Table1[[#This Row],[Cr]]&gt;0,1,0),1)</f>
        <v>1</v>
      </c>
      <c r="J229" s="32">
        <f>(Table1[[#This Row],[Gp]]*Table1[[#This Row],[Cr]])/Raw!$R$1</f>
        <v>0.78260869565217395</v>
      </c>
    </row>
    <row r="230" spans="1:10">
      <c r="A230" s="63" t="str">
        <f>LEFT(Table1[[#This Row],[Subcode]],3)</f>
        <v>R20</v>
      </c>
      <c r="B230" s="63" t="s">
        <v>161</v>
      </c>
      <c r="C230" s="38" t="s">
        <v>149</v>
      </c>
      <c r="D230" s="39" t="s">
        <v>150</v>
      </c>
      <c r="E230" s="39">
        <f>VLOOKUP(Table1[[#This Row],[Gr]],Raw!T:U,2,0)</f>
        <v>7</v>
      </c>
      <c r="F230" s="38" t="s">
        <v>4</v>
      </c>
      <c r="G230" s="39">
        <v>3</v>
      </c>
      <c r="H230" s="64" t="str">
        <f>VLOOKUP(MID(Table1[[#This Row],[Htno]],7,2),Raw!A:B,2,0)</f>
        <v>ECE</v>
      </c>
      <c r="I230" s="60">
        <f>IF(Table1[[#This Row],[Gr]]&lt;&gt;"COMPLE",IF(Table1[[#This Row],[Cr]]&gt;0,1,0),1)</f>
        <v>1</v>
      </c>
      <c r="J230" s="32">
        <f>(Table1[[#This Row],[Gp]]*Table1[[#This Row],[Cr]])/Raw!$R$1</f>
        <v>0.91304347826086951</v>
      </c>
    </row>
    <row r="231" spans="1:10">
      <c r="A231" s="63" t="str">
        <f>LEFT(Table1[[#This Row],[Subcode]],3)</f>
        <v>R20</v>
      </c>
      <c r="B231" s="63" t="s">
        <v>161</v>
      </c>
      <c r="C231" s="38" t="s">
        <v>151</v>
      </c>
      <c r="D231" s="39" t="s">
        <v>152</v>
      </c>
      <c r="E231" s="39">
        <f>VLOOKUP(Table1[[#This Row],[Gr]],Raw!T:U,2,0)</f>
        <v>10</v>
      </c>
      <c r="F231" s="38" t="s">
        <v>9</v>
      </c>
      <c r="G231" s="39">
        <v>2</v>
      </c>
      <c r="H231" s="64" t="str">
        <f>VLOOKUP(MID(Table1[[#This Row],[Htno]],7,2),Raw!A:B,2,0)</f>
        <v>ECE</v>
      </c>
      <c r="I231" s="60">
        <f>IF(Table1[[#This Row],[Gr]]&lt;&gt;"COMPLE",IF(Table1[[#This Row],[Cr]]&gt;0,1,0),1)</f>
        <v>1</v>
      </c>
      <c r="J231" s="32">
        <f>(Table1[[#This Row],[Gp]]*Table1[[#This Row],[Cr]])/Raw!$R$1</f>
        <v>0.86956521739130432</v>
      </c>
    </row>
    <row r="232" spans="1:10">
      <c r="A232" s="63" t="str">
        <f>LEFT(Table1[[#This Row],[Subcode]],3)</f>
        <v>R20</v>
      </c>
      <c r="B232" s="63" t="s">
        <v>161</v>
      </c>
      <c r="C232" s="38" t="s">
        <v>153</v>
      </c>
      <c r="D232" s="39" t="s">
        <v>154</v>
      </c>
      <c r="E232" s="39">
        <f>VLOOKUP(Table1[[#This Row],[Gr]],Raw!T:U,2,0)</f>
        <v>6</v>
      </c>
      <c r="F232" s="38" t="s">
        <v>5</v>
      </c>
      <c r="G232" s="39">
        <v>3</v>
      </c>
      <c r="H232" s="64" t="str">
        <f>VLOOKUP(MID(Table1[[#This Row],[Htno]],7,2),Raw!A:B,2,0)</f>
        <v>ECE</v>
      </c>
      <c r="I232" s="60">
        <f>IF(Table1[[#This Row],[Gr]]&lt;&gt;"COMPLE",IF(Table1[[#This Row],[Cr]]&gt;0,1,0),1)</f>
        <v>1</v>
      </c>
      <c r="J232" s="32">
        <f>(Table1[[#This Row],[Gp]]*Table1[[#This Row],[Cr]])/Raw!$R$1</f>
        <v>0.78260869565217395</v>
      </c>
    </row>
    <row r="233" spans="1:10">
      <c r="A233" s="63" t="str">
        <f>LEFT(Table1[[#This Row],[Subcode]],3)</f>
        <v>R20</v>
      </c>
      <c r="B233" s="63" t="s">
        <v>161</v>
      </c>
      <c r="C233" s="38" t="s">
        <v>155</v>
      </c>
      <c r="D233" s="39" t="s">
        <v>156</v>
      </c>
      <c r="E233" s="39">
        <f>VLOOKUP(Table1[[#This Row],[Gr]],Raw!T:U,2,0)</f>
        <v>7</v>
      </c>
      <c r="F233" s="38" t="s">
        <v>4</v>
      </c>
      <c r="G233" s="39">
        <v>3</v>
      </c>
      <c r="H233" s="64" t="str">
        <f>VLOOKUP(MID(Table1[[#This Row],[Htno]],7,2),Raw!A:B,2,0)</f>
        <v>ECE</v>
      </c>
      <c r="I233" s="60">
        <f>IF(Table1[[#This Row],[Gr]]&lt;&gt;"COMPLE",IF(Table1[[#This Row],[Cr]]&gt;0,1,0),1)</f>
        <v>1</v>
      </c>
      <c r="J233" s="32">
        <f>(Table1[[#This Row],[Gp]]*Table1[[#This Row],[Cr]])/Raw!$R$1</f>
        <v>0.91304347826086951</v>
      </c>
    </row>
    <row r="234" spans="1:10">
      <c r="A234" s="63" t="str">
        <f>LEFT(Table1[[#This Row],[Subcode]],3)</f>
        <v>R20</v>
      </c>
      <c r="B234" s="63" t="s">
        <v>162</v>
      </c>
      <c r="C234" s="38" t="s">
        <v>78</v>
      </c>
      <c r="D234" s="39" t="s">
        <v>79</v>
      </c>
      <c r="E234" s="39">
        <f>VLOOKUP(Table1[[#This Row],[Gr]],Raw!T:U,2,0)</f>
        <v>6</v>
      </c>
      <c r="F234" s="38" t="s">
        <v>5</v>
      </c>
      <c r="G234" s="39">
        <v>3</v>
      </c>
      <c r="H234" s="64" t="str">
        <f>VLOOKUP(MID(Table1[[#This Row],[Htno]],7,2),Raw!A:B,2,0)</f>
        <v>ECE</v>
      </c>
      <c r="I234" s="60">
        <f>IF(Table1[[#This Row],[Gr]]&lt;&gt;"COMPLE",IF(Table1[[#This Row],[Cr]]&gt;0,1,0),1)</f>
        <v>1</v>
      </c>
      <c r="J234" s="32">
        <f>(Table1[[#This Row],[Gp]]*Table1[[#This Row],[Cr]])/Raw!$R$1</f>
        <v>0.78260869565217395</v>
      </c>
    </row>
    <row r="235" spans="1:10">
      <c r="A235" s="63" t="str">
        <f>LEFT(Table1[[#This Row],[Subcode]],3)</f>
        <v>R20</v>
      </c>
      <c r="B235" s="63" t="s">
        <v>162</v>
      </c>
      <c r="C235" s="38" t="s">
        <v>144</v>
      </c>
      <c r="D235" s="39" t="s">
        <v>93</v>
      </c>
      <c r="E235" s="39">
        <f>VLOOKUP(Table1[[#This Row],[Gr]],Raw!T:U,2,0)</f>
        <v>10</v>
      </c>
      <c r="F235" s="38" t="s">
        <v>9</v>
      </c>
      <c r="G235" s="39">
        <v>3</v>
      </c>
      <c r="H235" s="64" t="str">
        <f>VLOOKUP(MID(Table1[[#This Row],[Htno]],7,2),Raw!A:B,2,0)</f>
        <v>ECE</v>
      </c>
      <c r="I235" s="60">
        <f>IF(Table1[[#This Row],[Gr]]&lt;&gt;"COMPLE",IF(Table1[[#This Row],[Cr]]&gt;0,1,0),1)</f>
        <v>1</v>
      </c>
      <c r="J235" s="32">
        <f>(Table1[[#This Row],[Gp]]*Table1[[#This Row],[Cr]])/Raw!$R$1</f>
        <v>1.3043478260869565</v>
      </c>
    </row>
    <row r="236" spans="1:10">
      <c r="A236" s="63" t="str">
        <f>LEFT(Table1[[#This Row],[Subcode]],3)</f>
        <v>R20</v>
      </c>
      <c r="B236" s="63" t="s">
        <v>162</v>
      </c>
      <c r="C236" s="38" t="s">
        <v>145</v>
      </c>
      <c r="D236" s="39" t="s">
        <v>146</v>
      </c>
      <c r="E236" s="39">
        <f>VLOOKUP(Table1[[#This Row],[Gr]],Raw!T:U,2,0)</f>
        <v>0</v>
      </c>
      <c r="F236" s="38" t="s">
        <v>3</v>
      </c>
      <c r="G236" s="39">
        <v>0</v>
      </c>
      <c r="H236" s="64" t="str">
        <f>VLOOKUP(MID(Table1[[#This Row],[Htno]],7,2),Raw!A:B,2,0)</f>
        <v>ECE</v>
      </c>
      <c r="I236" s="60">
        <f>IF(Table1[[#This Row],[Gr]]&lt;&gt;"COMPLE",IF(Table1[[#This Row],[Cr]]&gt;0,1,0),1)</f>
        <v>0</v>
      </c>
      <c r="J236" s="32">
        <f>(Table1[[#This Row],[Gp]]*Table1[[#This Row],[Cr]])/Raw!$R$1</f>
        <v>0</v>
      </c>
    </row>
    <row r="237" spans="1:10">
      <c r="A237" s="63" t="str">
        <f>LEFT(Table1[[#This Row],[Subcode]],3)</f>
        <v>R20</v>
      </c>
      <c r="B237" s="63" t="s">
        <v>162</v>
      </c>
      <c r="C237" s="38" t="s">
        <v>147</v>
      </c>
      <c r="D237" s="39" t="s">
        <v>148</v>
      </c>
      <c r="E237" s="39">
        <f>VLOOKUP(Table1[[#This Row],[Gr]],Raw!T:U,2,0)</f>
        <v>6</v>
      </c>
      <c r="F237" s="38" t="s">
        <v>5</v>
      </c>
      <c r="G237" s="39">
        <v>3</v>
      </c>
      <c r="H237" s="64" t="str">
        <f>VLOOKUP(MID(Table1[[#This Row],[Htno]],7,2),Raw!A:B,2,0)</f>
        <v>ECE</v>
      </c>
      <c r="I237" s="60">
        <f>IF(Table1[[#This Row],[Gr]]&lt;&gt;"COMPLE",IF(Table1[[#This Row],[Cr]]&gt;0,1,0),1)</f>
        <v>1</v>
      </c>
      <c r="J237" s="32">
        <f>(Table1[[#This Row],[Gp]]*Table1[[#This Row],[Cr]])/Raw!$R$1</f>
        <v>0.78260869565217395</v>
      </c>
    </row>
    <row r="238" spans="1:10">
      <c r="A238" s="63" t="str">
        <f>LEFT(Table1[[#This Row],[Subcode]],3)</f>
        <v>R20</v>
      </c>
      <c r="B238" s="63" t="s">
        <v>162</v>
      </c>
      <c r="C238" s="38" t="s">
        <v>149</v>
      </c>
      <c r="D238" s="39" t="s">
        <v>150</v>
      </c>
      <c r="E238" s="39">
        <f>VLOOKUP(Table1[[#This Row],[Gr]],Raw!T:U,2,0)</f>
        <v>0</v>
      </c>
      <c r="F238" s="38" t="s">
        <v>3</v>
      </c>
      <c r="G238" s="39">
        <v>0</v>
      </c>
      <c r="H238" s="64" t="str">
        <f>VLOOKUP(MID(Table1[[#This Row],[Htno]],7,2),Raw!A:B,2,0)</f>
        <v>ECE</v>
      </c>
      <c r="I238" s="60">
        <f>IF(Table1[[#This Row],[Gr]]&lt;&gt;"COMPLE",IF(Table1[[#This Row],[Cr]]&gt;0,1,0),1)</f>
        <v>0</v>
      </c>
      <c r="J238" s="32">
        <f>(Table1[[#This Row],[Gp]]*Table1[[#This Row],[Cr]])/Raw!$R$1</f>
        <v>0</v>
      </c>
    </row>
    <row r="239" spans="1:10">
      <c r="A239" s="63" t="str">
        <f>LEFT(Table1[[#This Row],[Subcode]],3)</f>
        <v>R20</v>
      </c>
      <c r="B239" s="63" t="s">
        <v>162</v>
      </c>
      <c r="C239" s="38" t="s">
        <v>151</v>
      </c>
      <c r="D239" s="39" t="s">
        <v>152</v>
      </c>
      <c r="E239" s="39">
        <f>VLOOKUP(Table1[[#This Row],[Gr]],Raw!T:U,2,0)</f>
        <v>10</v>
      </c>
      <c r="F239" s="38" t="s">
        <v>9</v>
      </c>
      <c r="G239" s="39">
        <v>2</v>
      </c>
      <c r="H239" s="64" t="str">
        <f>VLOOKUP(MID(Table1[[#This Row],[Htno]],7,2),Raw!A:B,2,0)</f>
        <v>ECE</v>
      </c>
      <c r="I239" s="60">
        <f>IF(Table1[[#This Row],[Gr]]&lt;&gt;"COMPLE",IF(Table1[[#This Row],[Cr]]&gt;0,1,0),1)</f>
        <v>1</v>
      </c>
      <c r="J239" s="32">
        <f>(Table1[[#This Row],[Gp]]*Table1[[#This Row],[Cr]])/Raw!$R$1</f>
        <v>0.86956521739130432</v>
      </c>
    </row>
    <row r="240" spans="1:10">
      <c r="A240" s="63" t="str">
        <f>LEFT(Table1[[#This Row],[Subcode]],3)</f>
        <v>R20</v>
      </c>
      <c r="B240" s="63" t="s">
        <v>162</v>
      </c>
      <c r="C240" s="38" t="s">
        <v>153</v>
      </c>
      <c r="D240" s="39" t="s">
        <v>154</v>
      </c>
      <c r="E240" s="39">
        <f>VLOOKUP(Table1[[#This Row],[Gr]],Raw!T:U,2,0)</f>
        <v>0</v>
      </c>
      <c r="F240" s="38" t="s">
        <v>3</v>
      </c>
      <c r="G240" s="39">
        <v>0</v>
      </c>
      <c r="H240" s="64" t="str">
        <f>VLOOKUP(MID(Table1[[#This Row],[Htno]],7,2),Raw!A:B,2,0)</f>
        <v>ECE</v>
      </c>
      <c r="I240" s="60">
        <f>IF(Table1[[#This Row],[Gr]]&lt;&gt;"COMPLE",IF(Table1[[#This Row],[Cr]]&gt;0,1,0),1)</f>
        <v>0</v>
      </c>
      <c r="J240" s="32">
        <f>(Table1[[#This Row],[Gp]]*Table1[[#This Row],[Cr]])/Raw!$R$1</f>
        <v>0</v>
      </c>
    </row>
    <row r="241" spans="1:10">
      <c r="A241" s="63" t="str">
        <f>LEFT(Table1[[#This Row],[Subcode]],3)</f>
        <v>R20</v>
      </c>
      <c r="B241" s="63" t="s">
        <v>162</v>
      </c>
      <c r="C241" s="38" t="s">
        <v>155</v>
      </c>
      <c r="D241" s="39" t="s">
        <v>156</v>
      </c>
      <c r="E241" s="39">
        <f>VLOOKUP(Table1[[#This Row],[Gr]],Raw!T:U,2,0)</f>
        <v>0</v>
      </c>
      <c r="F241" s="38" t="s">
        <v>3</v>
      </c>
      <c r="G241" s="39">
        <v>0</v>
      </c>
      <c r="H241" s="64" t="str">
        <f>VLOOKUP(MID(Table1[[#This Row],[Htno]],7,2),Raw!A:B,2,0)</f>
        <v>ECE</v>
      </c>
      <c r="I241" s="60">
        <f>IF(Table1[[#This Row],[Gr]]&lt;&gt;"COMPLE",IF(Table1[[#This Row],[Cr]]&gt;0,1,0),1)</f>
        <v>0</v>
      </c>
      <c r="J241" s="32">
        <f>(Table1[[#This Row],[Gp]]*Table1[[#This Row],[Cr]])/Raw!$R$1</f>
        <v>0</v>
      </c>
    </row>
    <row r="242" spans="1:10">
      <c r="A242" s="63" t="str">
        <f>LEFT(Table1[[#This Row],[Subcode]],3)</f>
        <v>R20</v>
      </c>
      <c r="B242" s="63" t="s">
        <v>163</v>
      </c>
      <c r="C242" s="38" t="s">
        <v>78</v>
      </c>
      <c r="D242" s="39" t="s">
        <v>79</v>
      </c>
      <c r="E242" s="39">
        <f>VLOOKUP(Table1[[#This Row],[Gr]],Raw!T:U,2,0)</f>
        <v>6</v>
      </c>
      <c r="F242" s="38" t="s">
        <v>5</v>
      </c>
      <c r="G242" s="39">
        <v>3</v>
      </c>
      <c r="H242" s="64" t="str">
        <f>VLOOKUP(MID(Table1[[#This Row],[Htno]],7,2),Raw!A:B,2,0)</f>
        <v>ECE</v>
      </c>
      <c r="I242" s="60">
        <f>IF(Table1[[#This Row],[Gr]]&lt;&gt;"COMPLE",IF(Table1[[#This Row],[Cr]]&gt;0,1,0),1)</f>
        <v>1</v>
      </c>
      <c r="J242" s="32">
        <f>(Table1[[#This Row],[Gp]]*Table1[[#This Row],[Cr]])/Raw!$R$1</f>
        <v>0.78260869565217395</v>
      </c>
    </row>
    <row r="243" spans="1:10">
      <c r="A243" s="63" t="str">
        <f>LEFT(Table1[[#This Row],[Subcode]],3)</f>
        <v>R20</v>
      </c>
      <c r="B243" s="63" t="s">
        <v>163</v>
      </c>
      <c r="C243" s="38" t="s">
        <v>144</v>
      </c>
      <c r="D243" s="39" t="s">
        <v>93</v>
      </c>
      <c r="E243" s="39">
        <f>VLOOKUP(Table1[[#This Row],[Gr]],Raw!T:U,2,0)</f>
        <v>10</v>
      </c>
      <c r="F243" s="38" t="s">
        <v>9</v>
      </c>
      <c r="G243" s="39">
        <v>3</v>
      </c>
      <c r="H243" s="64" t="str">
        <f>VLOOKUP(MID(Table1[[#This Row],[Htno]],7,2),Raw!A:B,2,0)</f>
        <v>ECE</v>
      </c>
      <c r="I243" s="60">
        <f>IF(Table1[[#This Row],[Gr]]&lt;&gt;"COMPLE",IF(Table1[[#This Row],[Cr]]&gt;0,1,0),1)</f>
        <v>1</v>
      </c>
      <c r="J243" s="32">
        <f>(Table1[[#This Row],[Gp]]*Table1[[#This Row],[Cr]])/Raw!$R$1</f>
        <v>1.3043478260869565</v>
      </c>
    </row>
    <row r="244" spans="1:10">
      <c r="A244" s="63" t="str">
        <f>LEFT(Table1[[#This Row],[Subcode]],3)</f>
        <v>R20</v>
      </c>
      <c r="B244" s="63" t="s">
        <v>163</v>
      </c>
      <c r="C244" s="38" t="s">
        <v>145</v>
      </c>
      <c r="D244" s="39" t="s">
        <v>146</v>
      </c>
      <c r="E244" s="39">
        <f>VLOOKUP(Table1[[#This Row],[Gr]],Raw!T:U,2,0)</f>
        <v>0</v>
      </c>
      <c r="F244" s="38" t="s">
        <v>3</v>
      </c>
      <c r="G244" s="39">
        <v>0</v>
      </c>
      <c r="H244" s="64" t="str">
        <f>VLOOKUP(MID(Table1[[#This Row],[Htno]],7,2),Raw!A:B,2,0)</f>
        <v>ECE</v>
      </c>
      <c r="I244" s="60">
        <f>IF(Table1[[#This Row],[Gr]]&lt;&gt;"COMPLE",IF(Table1[[#This Row],[Cr]]&gt;0,1,0),1)</f>
        <v>0</v>
      </c>
      <c r="J244" s="32">
        <f>(Table1[[#This Row],[Gp]]*Table1[[#This Row],[Cr]])/Raw!$R$1</f>
        <v>0</v>
      </c>
    </row>
    <row r="245" spans="1:10">
      <c r="A245" s="63" t="str">
        <f>LEFT(Table1[[#This Row],[Subcode]],3)</f>
        <v>R20</v>
      </c>
      <c r="B245" s="63" t="s">
        <v>163</v>
      </c>
      <c r="C245" s="38" t="s">
        <v>147</v>
      </c>
      <c r="D245" s="39" t="s">
        <v>148</v>
      </c>
      <c r="E245" s="39">
        <f>VLOOKUP(Table1[[#This Row],[Gr]],Raw!T:U,2,0)</f>
        <v>0</v>
      </c>
      <c r="F245" s="38" t="s">
        <v>3</v>
      </c>
      <c r="G245" s="39">
        <v>0</v>
      </c>
      <c r="H245" s="64" t="str">
        <f>VLOOKUP(MID(Table1[[#This Row],[Htno]],7,2),Raw!A:B,2,0)</f>
        <v>ECE</v>
      </c>
      <c r="I245" s="60">
        <f>IF(Table1[[#This Row],[Gr]]&lt;&gt;"COMPLE",IF(Table1[[#This Row],[Cr]]&gt;0,1,0),1)</f>
        <v>0</v>
      </c>
      <c r="J245" s="32">
        <f>(Table1[[#This Row],[Gp]]*Table1[[#This Row],[Cr]])/Raw!$R$1</f>
        <v>0</v>
      </c>
    </row>
    <row r="246" spans="1:10">
      <c r="A246" s="63" t="str">
        <f>LEFT(Table1[[#This Row],[Subcode]],3)</f>
        <v>R20</v>
      </c>
      <c r="B246" s="63" t="s">
        <v>163</v>
      </c>
      <c r="C246" s="38" t="s">
        <v>149</v>
      </c>
      <c r="D246" s="39" t="s">
        <v>150</v>
      </c>
      <c r="E246" s="39">
        <f>VLOOKUP(Table1[[#This Row],[Gr]],Raw!T:U,2,0)</f>
        <v>5</v>
      </c>
      <c r="F246" s="38" t="s">
        <v>7</v>
      </c>
      <c r="G246" s="39">
        <v>3</v>
      </c>
      <c r="H246" s="64" t="str">
        <f>VLOOKUP(MID(Table1[[#This Row],[Htno]],7,2),Raw!A:B,2,0)</f>
        <v>ECE</v>
      </c>
      <c r="I246" s="60">
        <f>IF(Table1[[#This Row],[Gr]]&lt;&gt;"COMPLE",IF(Table1[[#This Row],[Cr]]&gt;0,1,0),1)</f>
        <v>1</v>
      </c>
      <c r="J246" s="32">
        <f>(Table1[[#This Row],[Gp]]*Table1[[#This Row],[Cr]])/Raw!$R$1</f>
        <v>0.65217391304347827</v>
      </c>
    </row>
    <row r="247" spans="1:10">
      <c r="A247" s="63" t="str">
        <f>LEFT(Table1[[#This Row],[Subcode]],3)</f>
        <v>R20</v>
      </c>
      <c r="B247" s="63" t="s">
        <v>163</v>
      </c>
      <c r="C247" s="38" t="s">
        <v>151</v>
      </c>
      <c r="D247" s="39" t="s">
        <v>152</v>
      </c>
      <c r="E247" s="39">
        <f>VLOOKUP(Table1[[#This Row],[Gr]],Raw!T:U,2,0)</f>
        <v>10</v>
      </c>
      <c r="F247" s="38" t="s">
        <v>9</v>
      </c>
      <c r="G247" s="39">
        <v>2</v>
      </c>
      <c r="H247" s="64" t="str">
        <f>VLOOKUP(MID(Table1[[#This Row],[Htno]],7,2),Raw!A:B,2,0)</f>
        <v>ECE</v>
      </c>
      <c r="I247" s="60">
        <f>IF(Table1[[#This Row],[Gr]]&lt;&gt;"COMPLE",IF(Table1[[#This Row],[Cr]]&gt;0,1,0),1)</f>
        <v>1</v>
      </c>
      <c r="J247" s="32">
        <f>(Table1[[#This Row],[Gp]]*Table1[[#This Row],[Cr]])/Raw!$R$1</f>
        <v>0.86956521739130432</v>
      </c>
    </row>
    <row r="248" spans="1:10">
      <c r="A248" s="63" t="str">
        <f>LEFT(Table1[[#This Row],[Subcode]],3)</f>
        <v>R20</v>
      </c>
      <c r="B248" s="63" t="s">
        <v>163</v>
      </c>
      <c r="C248" s="38" t="s">
        <v>153</v>
      </c>
      <c r="D248" s="39" t="s">
        <v>154</v>
      </c>
      <c r="E248" s="39">
        <f>VLOOKUP(Table1[[#This Row],[Gr]],Raw!T:U,2,0)</f>
        <v>0</v>
      </c>
      <c r="F248" s="38" t="s">
        <v>3</v>
      </c>
      <c r="G248" s="39">
        <v>0</v>
      </c>
      <c r="H248" s="64" t="str">
        <f>VLOOKUP(MID(Table1[[#This Row],[Htno]],7,2),Raw!A:B,2,0)</f>
        <v>ECE</v>
      </c>
      <c r="I248" s="60">
        <f>IF(Table1[[#This Row],[Gr]]&lt;&gt;"COMPLE",IF(Table1[[#This Row],[Cr]]&gt;0,1,0),1)</f>
        <v>0</v>
      </c>
      <c r="J248" s="32">
        <f>(Table1[[#This Row],[Gp]]*Table1[[#This Row],[Cr]])/Raw!$R$1</f>
        <v>0</v>
      </c>
    </row>
    <row r="249" spans="1:10">
      <c r="A249" s="63" t="str">
        <f>LEFT(Table1[[#This Row],[Subcode]],3)</f>
        <v>R20</v>
      </c>
      <c r="B249" s="63" t="s">
        <v>163</v>
      </c>
      <c r="C249" s="38" t="s">
        <v>155</v>
      </c>
      <c r="D249" s="39" t="s">
        <v>156</v>
      </c>
      <c r="E249" s="39">
        <f>VLOOKUP(Table1[[#This Row],[Gr]],Raw!T:U,2,0)</f>
        <v>0</v>
      </c>
      <c r="F249" s="38" t="s">
        <v>3</v>
      </c>
      <c r="G249" s="39">
        <v>0</v>
      </c>
      <c r="H249" s="64" t="str">
        <f>VLOOKUP(MID(Table1[[#This Row],[Htno]],7,2),Raw!A:B,2,0)</f>
        <v>ECE</v>
      </c>
      <c r="I249" s="60">
        <f>IF(Table1[[#This Row],[Gr]]&lt;&gt;"COMPLE",IF(Table1[[#This Row],[Cr]]&gt;0,1,0),1)</f>
        <v>0</v>
      </c>
      <c r="J249" s="32">
        <f>(Table1[[#This Row],[Gp]]*Table1[[#This Row],[Cr]])/Raw!$R$1</f>
        <v>0</v>
      </c>
    </row>
    <row r="250" spans="1:10">
      <c r="A250" s="63" t="str">
        <f>LEFT(Table1[[#This Row],[Subcode]],3)</f>
        <v>R20</v>
      </c>
      <c r="B250" s="63" t="s">
        <v>164</v>
      </c>
      <c r="C250" s="38" t="s">
        <v>78</v>
      </c>
      <c r="D250" s="39" t="s">
        <v>79</v>
      </c>
      <c r="E250" s="39">
        <f>VLOOKUP(Table1[[#This Row],[Gr]],Raw!T:U,2,0)</f>
        <v>6</v>
      </c>
      <c r="F250" s="38" t="s">
        <v>5</v>
      </c>
      <c r="G250" s="39">
        <v>3</v>
      </c>
      <c r="H250" s="64" t="str">
        <f>VLOOKUP(MID(Table1[[#This Row],[Htno]],7,2),Raw!A:B,2,0)</f>
        <v>ECE</v>
      </c>
      <c r="I250" s="60">
        <f>IF(Table1[[#This Row],[Gr]]&lt;&gt;"COMPLE",IF(Table1[[#This Row],[Cr]]&gt;0,1,0),1)</f>
        <v>1</v>
      </c>
      <c r="J250" s="32">
        <f>(Table1[[#This Row],[Gp]]*Table1[[#This Row],[Cr]])/Raw!$R$1</f>
        <v>0.78260869565217395</v>
      </c>
    </row>
    <row r="251" spans="1:10">
      <c r="A251" s="63" t="str">
        <f>LEFT(Table1[[#This Row],[Subcode]],3)</f>
        <v>R20</v>
      </c>
      <c r="B251" s="63" t="s">
        <v>164</v>
      </c>
      <c r="C251" s="38" t="s">
        <v>144</v>
      </c>
      <c r="D251" s="39" t="s">
        <v>93</v>
      </c>
      <c r="E251" s="39">
        <f>VLOOKUP(Table1[[#This Row],[Gr]],Raw!T:U,2,0)</f>
        <v>10</v>
      </c>
      <c r="F251" s="38" t="s">
        <v>9</v>
      </c>
      <c r="G251" s="39">
        <v>3</v>
      </c>
      <c r="H251" s="64" t="str">
        <f>VLOOKUP(MID(Table1[[#This Row],[Htno]],7,2),Raw!A:B,2,0)</f>
        <v>ECE</v>
      </c>
      <c r="I251" s="60">
        <f>IF(Table1[[#This Row],[Gr]]&lt;&gt;"COMPLE",IF(Table1[[#This Row],[Cr]]&gt;0,1,0),1)</f>
        <v>1</v>
      </c>
      <c r="J251" s="32">
        <f>(Table1[[#This Row],[Gp]]*Table1[[#This Row],[Cr]])/Raw!$R$1</f>
        <v>1.3043478260869565</v>
      </c>
    </row>
    <row r="252" spans="1:10">
      <c r="A252" s="63" t="str">
        <f>LEFT(Table1[[#This Row],[Subcode]],3)</f>
        <v>R20</v>
      </c>
      <c r="B252" s="63" t="s">
        <v>164</v>
      </c>
      <c r="C252" s="38" t="s">
        <v>145</v>
      </c>
      <c r="D252" s="39" t="s">
        <v>146</v>
      </c>
      <c r="E252" s="39">
        <f>VLOOKUP(Table1[[#This Row],[Gr]],Raw!T:U,2,0)</f>
        <v>6</v>
      </c>
      <c r="F252" s="38" t="s">
        <v>5</v>
      </c>
      <c r="G252" s="39">
        <v>3</v>
      </c>
      <c r="H252" s="64" t="str">
        <f>VLOOKUP(MID(Table1[[#This Row],[Htno]],7,2),Raw!A:B,2,0)</f>
        <v>ECE</v>
      </c>
      <c r="I252" s="60">
        <f>IF(Table1[[#This Row],[Gr]]&lt;&gt;"COMPLE",IF(Table1[[#This Row],[Cr]]&gt;0,1,0),1)</f>
        <v>1</v>
      </c>
      <c r="J252" s="32">
        <f>(Table1[[#This Row],[Gp]]*Table1[[#This Row],[Cr]])/Raw!$R$1</f>
        <v>0.78260869565217395</v>
      </c>
    </row>
    <row r="253" spans="1:10">
      <c r="A253" s="63" t="str">
        <f>LEFT(Table1[[#This Row],[Subcode]],3)</f>
        <v>R20</v>
      </c>
      <c r="B253" s="63" t="s">
        <v>164</v>
      </c>
      <c r="C253" s="38" t="s">
        <v>147</v>
      </c>
      <c r="D253" s="39" t="s">
        <v>148</v>
      </c>
      <c r="E253" s="39">
        <f>VLOOKUP(Table1[[#This Row],[Gr]],Raw!T:U,2,0)</f>
        <v>7</v>
      </c>
      <c r="F253" s="38" t="s">
        <v>4</v>
      </c>
      <c r="G253" s="39">
        <v>3</v>
      </c>
      <c r="H253" s="64" t="str">
        <f>VLOOKUP(MID(Table1[[#This Row],[Htno]],7,2),Raw!A:B,2,0)</f>
        <v>ECE</v>
      </c>
      <c r="I253" s="60">
        <f>IF(Table1[[#This Row],[Gr]]&lt;&gt;"COMPLE",IF(Table1[[#This Row],[Cr]]&gt;0,1,0),1)</f>
        <v>1</v>
      </c>
      <c r="J253" s="32">
        <f>(Table1[[#This Row],[Gp]]*Table1[[#This Row],[Cr]])/Raw!$R$1</f>
        <v>0.91304347826086951</v>
      </c>
    </row>
    <row r="254" spans="1:10">
      <c r="A254" s="63" t="str">
        <f>LEFT(Table1[[#This Row],[Subcode]],3)</f>
        <v>R20</v>
      </c>
      <c r="B254" s="63" t="s">
        <v>164</v>
      </c>
      <c r="C254" s="38" t="s">
        <v>149</v>
      </c>
      <c r="D254" s="39" t="s">
        <v>150</v>
      </c>
      <c r="E254" s="39">
        <f>VLOOKUP(Table1[[#This Row],[Gr]],Raw!T:U,2,0)</f>
        <v>6</v>
      </c>
      <c r="F254" s="38" t="s">
        <v>5</v>
      </c>
      <c r="G254" s="39">
        <v>3</v>
      </c>
      <c r="H254" s="64" t="str">
        <f>VLOOKUP(MID(Table1[[#This Row],[Htno]],7,2),Raw!A:B,2,0)</f>
        <v>ECE</v>
      </c>
      <c r="I254" s="60">
        <f>IF(Table1[[#This Row],[Gr]]&lt;&gt;"COMPLE",IF(Table1[[#This Row],[Cr]]&gt;0,1,0),1)</f>
        <v>1</v>
      </c>
      <c r="J254" s="32">
        <f>(Table1[[#This Row],[Gp]]*Table1[[#This Row],[Cr]])/Raw!$R$1</f>
        <v>0.78260869565217395</v>
      </c>
    </row>
    <row r="255" spans="1:10">
      <c r="A255" s="63" t="str">
        <f>LEFT(Table1[[#This Row],[Subcode]],3)</f>
        <v>R20</v>
      </c>
      <c r="B255" s="63" t="s">
        <v>164</v>
      </c>
      <c r="C255" s="38" t="s">
        <v>151</v>
      </c>
      <c r="D255" s="39" t="s">
        <v>152</v>
      </c>
      <c r="E255" s="39">
        <f>VLOOKUP(Table1[[#This Row],[Gr]],Raw!T:U,2,0)</f>
        <v>10</v>
      </c>
      <c r="F255" s="38" t="s">
        <v>9</v>
      </c>
      <c r="G255" s="39">
        <v>2</v>
      </c>
      <c r="H255" s="64" t="str">
        <f>VLOOKUP(MID(Table1[[#This Row],[Htno]],7,2),Raw!A:B,2,0)</f>
        <v>ECE</v>
      </c>
      <c r="I255" s="60">
        <f>IF(Table1[[#This Row],[Gr]]&lt;&gt;"COMPLE",IF(Table1[[#This Row],[Cr]]&gt;0,1,0),1)</f>
        <v>1</v>
      </c>
      <c r="J255" s="32">
        <f>(Table1[[#This Row],[Gp]]*Table1[[#This Row],[Cr]])/Raw!$R$1</f>
        <v>0.86956521739130432</v>
      </c>
    </row>
    <row r="256" spans="1:10">
      <c r="A256" s="63" t="str">
        <f>LEFT(Table1[[#This Row],[Subcode]],3)</f>
        <v>R20</v>
      </c>
      <c r="B256" s="63" t="s">
        <v>164</v>
      </c>
      <c r="C256" s="38" t="s">
        <v>153</v>
      </c>
      <c r="D256" s="39" t="s">
        <v>154</v>
      </c>
      <c r="E256" s="39">
        <f>VLOOKUP(Table1[[#This Row],[Gr]],Raw!T:U,2,0)</f>
        <v>6</v>
      </c>
      <c r="F256" s="38" t="s">
        <v>5</v>
      </c>
      <c r="G256" s="39">
        <v>3</v>
      </c>
      <c r="H256" s="64" t="str">
        <f>VLOOKUP(MID(Table1[[#This Row],[Htno]],7,2),Raw!A:B,2,0)</f>
        <v>ECE</v>
      </c>
      <c r="I256" s="60">
        <f>IF(Table1[[#This Row],[Gr]]&lt;&gt;"COMPLE",IF(Table1[[#This Row],[Cr]]&gt;0,1,0),1)</f>
        <v>1</v>
      </c>
      <c r="J256" s="32">
        <f>(Table1[[#This Row],[Gp]]*Table1[[#This Row],[Cr]])/Raw!$R$1</f>
        <v>0.78260869565217395</v>
      </c>
    </row>
    <row r="257" spans="1:10">
      <c r="A257" s="63" t="str">
        <f>LEFT(Table1[[#This Row],[Subcode]],3)</f>
        <v>R20</v>
      </c>
      <c r="B257" s="63" t="s">
        <v>164</v>
      </c>
      <c r="C257" s="38" t="s">
        <v>155</v>
      </c>
      <c r="D257" s="39" t="s">
        <v>156</v>
      </c>
      <c r="E257" s="39">
        <f>VLOOKUP(Table1[[#This Row],[Gr]],Raw!T:U,2,0)</f>
        <v>0</v>
      </c>
      <c r="F257" s="38" t="s">
        <v>3</v>
      </c>
      <c r="G257" s="39">
        <v>0</v>
      </c>
      <c r="H257" s="64" t="str">
        <f>VLOOKUP(MID(Table1[[#This Row],[Htno]],7,2),Raw!A:B,2,0)</f>
        <v>ECE</v>
      </c>
      <c r="I257" s="60">
        <f>IF(Table1[[#This Row],[Gr]]&lt;&gt;"COMPLE",IF(Table1[[#This Row],[Cr]]&gt;0,1,0),1)</f>
        <v>0</v>
      </c>
      <c r="J257" s="32">
        <f>(Table1[[#This Row],[Gp]]*Table1[[#This Row],[Cr]])/Raw!$R$1</f>
        <v>0</v>
      </c>
    </row>
    <row r="258" spans="1:10">
      <c r="A258" s="63" t="str">
        <f>LEFT(Table1[[#This Row],[Subcode]],3)</f>
        <v>R20</v>
      </c>
      <c r="B258" s="63" t="s">
        <v>165</v>
      </c>
      <c r="C258" s="38" t="s">
        <v>78</v>
      </c>
      <c r="D258" s="39" t="s">
        <v>79</v>
      </c>
      <c r="E258" s="39">
        <f>VLOOKUP(Table1[[#This Row],[Gr]],Raw!T:U,2,0)</f>
        <v>8</v>
      </c>
      <c r="F258" s="38" t="s">
        <v>6</v>
      </c>
      <c r="G258" s="39">
        <v>3</v>
      </c>
      <c r="H258" s="64" t="str">
        <f>VLOOKUP(MID(Table1[[#This Row],[Htno]],7,2),Raw!A:B,2,0)</f>
        <v>ECE</v>
      </c>
      <c r="I258" s="60">
        <f>IF(Table1[[#This Row],[Gr]]&lt;&gt;"COMPLE",IF(Table1[[#This Row],[Cr]]&gt;0,1,0),1)</f>
        <v>1</v>
      </c>
      <c r="J258" s="32">
        <f>(Table1[[#This Row],[Gp]]*Table1[[#This Row],[Cr]])/Raw!$R$1</f>
        <v>1.0434782608695652</v>
      </c>
    </row>
    <row r="259" spans="1:10">
      <c r="A259" s="63" t="str">
        <f>LEFT(Table1[[#This Row],[Subcode]],3)</f>
        <v>R20</v>
      </c>
      <c r="B259" s="63" t="s">
        <v>165</v>
      </c>
      <c r="C259" s="38" t="s">
        <v>144</v>
      </c>
      <c r="D259" s="39" t="s">
        <v>93</v>
      </c>
      <c r="E259" s="39">
        <f>VLOOKUP(Table1[[#This Row],[Gr]],Raw!T:U,2,0)</f>
        <v>10</v>
      </c>
      <c r="F259" s="38" t="s">
        <v>9</v>
      </c>
      <c r="G259" s="39">
        <v>3</v>
      </c>
      <c r="H259" s="64" t="str">
        <f>VLOOKUP(MID(Table1[[#This Row],[Htno]],7,2),Raw!A:B,2,0)</f>
        <v>ECE</v>
      </c>
      <c r="I259" s="60">
        <f>IF(Table1[[#This Row],[Gr]]&lt;&gt;"COMPLE",IF(Table1[[#This Row],[Cr]]&gt;0,1,0),1)</f>
        <v>1</v>
      </c>
      <c r="J259" s="32">
        <f>(Table1[[#This Row],[Gp]]*Table1[[#This Row],[Cr]])/Raw!$R$1</f>
        <v>1.3043478260869565</v>
      </c>
    </row>
    <row r="260" spans="1:10">
      <c r="A260" s="63" t="str">
        <f>LEFT(Table1[[#This Row],[Subcode]],3)</f>
        <v>R20</v>
      </c>
      <c r="B260" s="63" t="s">
        <v>165</v>
      </c>
      <c r="C260" s="38" t="s">
        <v>145</v>
      </c>
      <c r="D260" s="39" t="s">
        <v>146</v>
      </c>
      <c r="E260" s="39">
        <f>VLOOKUP(Table1[[#This Row],[Gr]],Raw!T:U,2,0)</f>
        <v>6</v>
      </c>
      <c r="F260" s="38" t="s">
        <v>5</v>
      </c>
      <c r="G260" s="39">
        <v>3</v>
      </c>
      <c r="H260" s="64" t="str">
        <f>VLOOKUP(MID(Table1[[#This Row],[Htno]],7,2),Raw!A:B,2,0)</f>
        <v>ECE</v>
      </c>
      <c r="I260" s="60">
        <f>IF(Table1[[#This Row],[Gr]]&lt;&gt;"COMPLE",IF(Table1[[#This Row],[Cr]]&gt;0,1,0),1)</f>
        <v>1</v>
      </c>
      <c r="J260" s="32">
        <f>(Table1[[#This Row],[Gp]]*Table1[[#This Row],[Cr]])/Raw!$R$1</f>
        <v>0.78260869565217395</v>
      </c>
    </row>
    <row r="261" spans="1:10">
      <c r="A261" s="63" t="str">
        <f>LEFT(Table1[[#This Row],[Subcode]],3)</f>
        <v>R20</v>
      </c>
      <c r="B261" s="63" t="s">
        <v>165</v>
      </c>
      <c r="C261" s="38" t="s">
        <v>147</v>
      </c>
      <c r="D261" s="39" t="s">
        <v>148</v>
      </c>
      <c r="E261" s="39">
        <f>VLOOKUP(Table1[[#This Row],[Gr]],Raw!T:U,2,0)</f>
        <v>7</v>
      </c>
      <c r="F261" s="38" t="s">
        <v>4</v>
      </c>
      <c r="G261" s="39">
        <v>3</v>
      </c>
      <c r="H261" s="64" t="str">
        <f>VLOOKUP(MID(Table1[[#This Row],[Htno]],7,2),Raw!A:B,2,0)</f>
        <v>ECE</v>
      </c>
      <c r="I261" s="60">
        <f>IF(Table1[[#This Row],[Gr]]&lt;&gt;"COMPLE",IF(Table1[[#This Row],[Cr]]&gt;0,1,0),1)</f>
        <v>1</v>
      </c>
      <c r="J261" s="32">
        <f>(Table1[[#This Row],[Gp]]*Table1[[#This Row],[Cr]])/Raw!$R$1</f>
        <v>0.91304347826086951</v>
      </c>
    </row>
    <row r="262" spans="1:10">
      <c r="A262" s="63" t="str">
        <f>LEFT(Table1[[#This Row],[Subcode]],3)</f>
        <v>R20</v>
      </c>
      <c r="B262" s="63" t="s">
        <v>165</v>
      </c>
      <c r="C262" s="38" t="s">
        <v>149</v>
      </c>
      <c r="D262" s="39" t="s">
        <v>150</v>
      </c>
      <c r="E262" s="39">
        <f>VLOOKUP(Table1[[#This Row],[Gr]],Raw!T:U,2,0)</f>
        <v>8</v>
      </c>
      <c r="F262" s="38" t="s">
        <v>6</v>
      </c>
      <c r="G262" s="39">
        <v>3</v>
      </c>
      <c r="H262" s="64" t="str">
        <f>VLOOKUP(MID(Table1[[#This Row],[Htno]],7,2),Raw!A:B,2,0)</f>
        <v>ECE</v>
      </c>
      <c r="I262" s="60">
        <f>IF(Table1[[#This Row],[Gr]]&lt;&gt;"COMPLE",IF(Table1[[#This Row],[Cr]]&gt;0,1,0),1)</f>
        <v>1</v>
      </c>
      <c r="J262" s="32">
        <f>(Table1[[#This Row],[Gp]]*Table1[[#This Row],[Cr]])/Raw!$R$1</f>
        <v>1.0434782608695652</v>
      </c>
    </row>
    <row r="263" spans="1:10">
      <c r="A263" s="63" t="str">
        <f>LEFT(Table1[[#This Row],[Subcode]],3)</f>
        <v>R20</v>
      </c>
      <c r="B263" s="63" t="s">
        <v>165</v>
      </c>
      <c r="C263" s="38" t="s">
        <v>151</v>
      </c>
      <c r="D263" s="39" t="s">
        <v>152</v>
      </c>
      <c r="E263" s="39">
        <f>VLOOKUP(Table1[[#This Row],[Gr]],Raw!T:U,2,0)</f>
        <v>10</v>
      </c>
      <c r="F263" s="38" t="s">
        <v>9</v>
      </c>
      <c r="G263" s="39">
        <v>2</v>
      </c>
      <c r="H263" s="64" t="str">
        <f>VLOOKUP(MID(Table1[[#This Row],[Htno]],7,2),Raw!A:B,2,0)</f>
        <v>ECE</v>
      </c>
      <c r="I263" s="60">
        <f>IF(Table1[[#This Row],[Gr]]&lt;&gt;"COMPLE",IF(Table1[[#This Row],[Cr]]&gt;0,1,0),1)</f>
        <v>1</v>
      </c>
      <c r="J263" s="32">
        <f>(Table1[[#This Row],[Gp]]*Table1[[#This Row],[Cr]])/Raw!$R$1</f>
        <v>0.86956521739130432</v>
      </c>
    </row>
    <row r="264" spans="1:10">
      <c r="A264" s="63" t="str">
        <f>LEFT(Table1[[#This Row],[Subcode]],3)</f>
        <v>R20</v>
      </c>
      <c r="B264" s="63" t="s">
        <v>165</v>
      </c>
      <c r="C264" s="38" t="s">
        <v>153</v>
      </c>
      <c r="D264" s="39" t="s">
        <v>154</v>
      </c>
      <c r="E264" s="39">
        <f>VLOOKUP(Table1[[#This Row],[Gr]],Raw!T:U,2,0)</f>
        <v>5</v>
      </c>
      <c r="F264" s="38" t="s">
        <v>7</v>
      </c>
      <c r="G264" s="39">
        <v>3</v>
      </c>
      <c r="H264" s="64" t="str">
        <f>VLOOKUP(MID(Table1[[#This Row],[Htno]],7,2),Raw!A:B,2,0)</f>
        <v>ECE</v>
      </c>
      <c r="I264" s="60">
        <f>IF(Table1[[#This Row],[Gr]]&lt;&gt;"COMPLE",IF(Table1[[#This Row],[Cr]]&gt;0,1,0),1)</f>
        <v>1</v>
      </c>
      <c r="J264" s="32">
        <f>(Table1[[#This Row],[Gp]]*Table1[[#This Row],[Cr]])/Raw!$R$1</f>
        <v>0.65217391304347827</v>
      </c>
    </row>
    <row r="265" spans="1:10">
      <c r="A265" s="63" t="str">
        <f>LEFT(Table1[[#This Row],[Subcode]],3)</f>
        <v>R20</v>
      </c>
      <c r="B265" s="63" t="s">
        <v>165</v>
      </c>
      <c r="C265" s="38" t="s">
        <v>155</v>
      </c>
      <c r="D265" s="39" t="s">
        <v>156</v>
      </c>
      <c r="E265" s="39">
        <f>VLOOKUP(Table1[[#This Row],[Gr]],Raw!T:U,2,0)</f>
        <v>6</v>
      </c>
      <c r="F265" s="38" t="s">
        <v>5</v>
      </c>
      <c r="G265" s="39">
        <v>3</v>
      </c>
      <c r="H265" s="64" t="str">
        <f>VLOOKUP(MID(Table1[[#This Row],[Htno]],7,2),Raw!A:B,2,0)</f>
        <v>ECE</v>
      </c>
      <c r="I265" s="60">
        <f>IF(Table1[[#This Row],[Gr]]&lt;&gt;"COMPLE",IF(Table1[[#This Row],[Cr]]&gt;0,1,0),1)</f>
        <v>1</v>
      </c>
      <c r="J265" s="32">
        <f>(Table1[[#This Row],[Gp]]*Table1[[#This Row],[Cr]])/Raw!$R$1</f>
        <v>0.78260869565217395</v>
      </c>
    </row>
    <row r="266" spans="1:10">
      <c r="A266" s="63" t="str">
        <f>LEFT(Table1[[#This Row],[Subcode]],3)</f>
        <v>R20</v>
      </c>
      <c r="B266" s="63" t="s">
        <v>166</v>
      </c>
      <c r="C266" s="38" t="s">
        <v>78</v>
      </c>
      <c r="D266" s="39" t="s">
        <v>79</v>
      </c>
      <c r="E266" s="39">
        <f>VLOOKUP(Table1[[#This Row],[Gr]],Raw!T:U,2,0)</f>
        <v>7</v>
      </c>
      <c r="F266" s="38" t="s">
        <v>4</v>
      </c>
      <c r="G266" s="39">
        <v>3</v>
      </c>
      <c r="H266" s="64" t="str">
        <f>VLOOKUP(MID(Table1[[#This Row],[Htno]],7,2),Raw!A:B,2,0)</f>
        <v>ECE</v>
      </c>
      <c r="I266" s="60">
        <f>IF(Table1[[#This Row],[Gr]]&lt;&gt;"COMPLE",IF(Table1[[#This Row],[Cr]]&gt;0,1,0),1)</f>
        <v>1</v>
      </c>
      <c r="J266" s="32">
        <f>(Table1[[#This Row],[Gp]]*Table1[[#This Row],[Cr]])/Raw!$R$1</f>
        <v>0.91304347826086951</v>
      </c>
    </row>
    <row r="267" spans="1:10">
      <c r="A267" s="63" t="str">
        <f>LEFT(Table1[[#This Row],[Subcode]],3)</f>
        <v>R20</v>
      </c>
      <c r="B267" s="63" t="s">
        <v>166</v>
      </c>
      <c r="C267" s="38" t="s">
        <v>144</v>
      </c>
      <c r="D267" s="39" t="s">
        <v>93</v>
      </c>
      <c r="E267" s="39">
        <f>VLOOKUP(Table1[[#This Row],[Gr]],Raw!T:U,2,0)</f>
        <v>10</v>
      </c>
      <c r="F267" s="38" t="s">
        <v>9</v>
      </c>
      <c r="G267" s="39">
        <v>3</v>
      </c>
      <c r="H267" s="64" t="str">
        <f>VLOOKUP(MID(Table1[[#This Row],[Htno]],7,2),Raw!A:B,2,0)</f>
        <v>ECE</v>
      </c>
      <c r="I267" s="60">
        <f>IF(Table1[[#This Row],[Gr]]&lt;&gt;"COMPLE",IF(Table1[[#This Row],[Cr]]&gt;0,1,0),1)</f>
        <v>1</v>
      </c>
      <c r="J267" s="32">
        <f>(Table1[[#This Row],[Gp]]*Table1[[#This Row],[Cr]])/Raw!$R$1</f>
        <v>1.3043478260869565</v>
      </c>
    </row>
    <row r="268" spans="1:10">
      <c r="A268" s="63" t="str">
        <f>LEFT(Table1[[#This Row],[Subcode]],3)</f>
        <v>R20</v>
      </c>
      <c r="B268" s="63" t="s">
        <v>166</v>
      </c>
      <c r="C268" s="38" t="s">
        <v>145</v>
      </c>
      <c r="D268" s="39" t="s">
        <v>146</v>
      </c>
      <c r="E268" s="39">
        <f>VLOOKUP(Table1[[#This Row],[Gr]],Raw!T:U,2,0)</f>
        <v>6</v>
      </c>
      <c r="F268" s="38" t="s">
        <v>5</v>
      </c>
      <c r="G268" s="39">
        <v>3</v>
      </c>
      <c r="H268" s="64" t="str">
        <f>VLOOKUP(MID(Table1[[#This Row],[Htno]],7,2),Raw!A:B,2,0)</f>
        <v>ECE</v>
      </c>
      <c r="I268" s="60">
        <f>IF(Table1[[#This Row],[Gr]]&lt;&gt;"COMPLE",IF(Table1[[#This Row],[Cr]]&gt;0,1,0),1)</f>
        <v>1</v>
      </c>
      <c r="J268" s="32">
        <f>(Table1[[#This Row],[Gp]]*Table1[[#This Row],[Cr]])/Raw!$R$1</f>
        <v>0.78260869565217395</v>
      </c>
    </row>
    <row r="269" spans="1:10">
      <c r="A269" s="63" t="str">
        <f>LEFT(Table1[[#This Row],[Subcode]],3)</f>
        <v>R20</v>
      </c>
      <c r="B269" s="63" t="s">
        <v>166</v>
      </c>
      <c r="C269" s="38" t="s">
        <v>147</v>
      </c>
      <c r="D269" s="39" t="s">
        <v>148</v>
      </c>
      <c r="E269" s="39">
        <f>VLOOKUP(Table1[[#This Row],[Gr]],Raw!T:U,2,0)</f>
        <v>7</v>
      </c>
      <c r="F269" s="38" t="s">
        <v>4</v>
      </c>
      <c r="G269" s="39">
        <v>3</v>
      </c>
      <c r="H269" s="64" t="str">
        <f>VLOOKUP(MID(Table1[[#This Row],[Htno]],7,2),Raw!A:B,2,0)</f>
        <v>ECE</v>
      </c>
      <c r="I269" s="60">
        <f>IF(Table1[[#This Row],[Gr]]&lt;&gt;"COMPLE",IF(Table1[[#This Row],[Cr]]&gt;0,1,0),1)</f>
        <v>1</v>
      </c>
      <c r="J269" s="32">
        <f>(Table1[[#This Row],[Gp]]*Table1[[#This Row],[Cr]])/Raw!$R$1</f>
        <v>0.91304347826086951</v>
      </c>
    </row>
    <row r="270" spans="1:10">
      <c r="A270" s="63" t="str">
        <f>LEFT(Table1[[#This Row],[Subcode]],3)</f>
        <v>R20</v>
      </c>
      <c r="B270" s="63" t="s">
        <v>166</v>
      </c>
      <c r="C270" s="38" t="s">
        <v>149</v>
      </c>
      <c r="D270" s="39" t="s">
        <v>150</v>
      </c>
      <c r="E270" s="39">
        <f>VLOOKUP(Table1[[#This Row],[Gr]],Raw!T:U,2,0)</f>
        <v>7</v>
      </c>
      <c r="F270" s="38" t="s">
        <v>4</v>
      </c>
      <c r="G270" s="39">
        <v>3</v>
      </c>
      <c r="H270" s="64" t="str">
        <f>VLOOKUP(MID(Table1[[#This Row],[Htno]],7,2),Raw!A:B,2,0)</f>
        <v>ECE</v>
      </c>
      <c r="I270" s="60">
        <f>IF(Table1[[#This Row],[Gr]]&lt;&gt;"COMPLE",IF(Table1[[#This Row],[Cr]]&gt;0,1,0),1)</f>
        <v>1</v>
      </c>
      <c r="J270" s="32">
        <f>(Table1[[#This Row],[Gp]]*Table1[[#This Row],[Cr]])/Raw!$R$1</f>
        <v>0.91304347826086951</v>
      </c>
    </row>
    <row r="271" spans="1:10">
      <c r="A271" s="63" t="str">
        <f>LEFT(Table1[[#This Row],[Subcode]],3)</f>
        <v>R20</v>
      </c>
      <c r="B271" s="63" t="s">
        <v>166</v>
      </c>
      <c r="C271" s="38" t="s">
        <v>151</v>
      </c>
      <c r="D271" s="39" t="s">
        <v>152</v>
      </c>
      <c r="E271" s="39">
        <f>VLOOKUP(Table1[[#This Row],[Gr]],Raw!T:U,2,0)</f>
        <v>10</v>
      </c>
      <c r="F271" s="38" t="s">
        <v>9</v>
      </c>
      <c r="G271" s="39">
        <v>2</v>
      </c>
      <c r="H271" s="64" t="str">
        <f>VLOOKUP(MID(Table1[[#This Row],[Htno]],7,2),Raw!A:B,2,0)</f>
        <v>ECE</v>
      </c>
      <c r="I271" s="60">
        <f>IF(Table1[[#This Row],[Gr]]&lt;&gt;"COMPLE",IF(Table1[[#This Row],[Cr]]&gt;0,1,0),1)</f>
        <v>1</v>
      </c>
      <c r="J271" s="32">
        <f>(Table1[[#This Row],[Gp]]*Table1[[#This Row],[Cr]])/Raw!$R$1</f>
        <v>0.86956521739130432</v>
      </c>
    </row>
    <row r="272" spans="1:10">
      <c r="A272" s="63" t="str">
        <f>LEFT(Table1[[#This Row],[Subcode]],3)</f>
        <v>R20</v>
      </c>
      <c r="B272" s="63" t="s">
        <v>166</v>
      </c>
      <c r="C272" s="38" t="s">
        <v>153</v>
      </c>
      <c r="D272" s="39" t="s">
        <v>154</v>
      </c>
      <c r="E272" s="39">
        <f>VLOOKUP(Table1[[#This Row],[Gr]],Raw!T:U,2,0)</f>
        <v>6</v>
      </c>
      <c r="F272" s="38" t="s">
        <v>5</v>
      </c>
      <c r="G272" s="39">
        <v>3</v>
      </c>
      <c r="H272" s="64" t="str">
        <f>VLOOKUP(MID(Table1[[#This Row],[Htno]],7,2),Raw!A:B,2,0)</f>
        <v>ECE</v>
      </c>
      <c r="I272" s="60">
        <f>IF(Table1[[#This Row],[Gr]]&lt;&gt;"COMPLE",IF(Table1[[#This Row],[Cr]]&gt;0,1,0),1)</f>
        <v>1</v>
      </c>
      <c r="J272" s="32">
        <f>(Table1[[#This Row],[Gp]]*Table1[[#This Row],[Cr]])/Raw!$R$1</f>
        <v>0.78260869565217395</v>
      </c>
    </row>
    <row r="273" spans="1:10">
      <c r="A273" s="63" t="str">
        <f>LEFT(Table1[[#This Row],[Subcode]],3)</f>
        <v>R20</v>
      </c>
      <c r="B273" s="63" t="s">
        <v>166</v>
      </c>
      <c r="C273" s="38" t="s">
        <v>155</v>
      </c>
      <c r="D273" s="39" t="s">
        <v>156</v>
      </c>
      <c r="E273" s="39">
        <f>VLOOKUP(Table1[[#This Row],[Gr]],Raw!T:U,2,0)</f>
        <v>8</v>
      </c>
      <c r="F273" s="38" t="s">
        <v>6</v>
      </c>
      <c r="G273" s="39">
        <v>3</v>
      </c>
      <c r="H273" s="64" t="str">
        <f>VLOOKUP(MID(Table1[[#This Row],[Htno]],7,2),Raw!A:B,2,0)</f>
        <v>ECE</v>
      </c>
      <c r="I273" s="60">
        <f>IF(Table1[[#This Row],[Gr]]&lt;&gt;"COMPLE",IF(Table1[[#This Row],[Cr]]&gt;0,1,0),1)</f>
        <v>1</v>
      </c>
      <c r="J273" s="32">
        <f>(Table1[[#This Row],[Gp]]*Table1[[#This Row],[Cr]])/Raw!$R$1</f>
        <v>1.0434782608695652</v>
      </c>
    </row>
    <row r="274" spans="1:10">
      <c r="A274" s="63" t="str">
        <f>LEFT(Table1[[#This Row],[Subcode]],3)</f>
        <v>R20</v>
      </c>
      <c r="B274" s="63" t="s">
        <v>167</v>
      </c>
      <c r="C274" s="38" t="s">
        <v>78</v>
      </c>
      <c r="D274" s="39" t="s">
        <v>79</v>
      </c>
      <c r="E274" s="39">
        <f>VLOOKUP(Table1[[#This Row],[Gr]],Raw!T:U,2,0)</f>
        <v>6</v>
      </c>
      <c r="F274" s="38" t="s">
        <v>5</v>
      </c>
      <c r="G274" s="39">
        <v>3</v>
      </c>
      <c r="H274" s="64" t="str">
        <f>VLOOKUP(MID(Table1[[#This Row],[Htno]],7,2),Raw!A:B,2,0)</f>
        <v>ECE</v>
      </c>
      <c r="I274" s="60">
        <f>IF(Table1[[#This Row],[Gr]]&lt;&gt;"COMPLE",IF(Table1[[#This Row],[Cr]]&gt;0,1,0),1)</f>
        <v>1</v>
      </c>
      <c r="J274" s="32">
        <f>(Table1[[#This Row],[Gp]]*Table1[[#This Row],[Cr]])/Raw!$R$1</f>
        <v>0.78260869565217395</v>
      </c>
    </row>
    <row r="275" spans="1:10">
      <c r="A275" s="63" t="str">
        <f>LEFT(Table1[[#This Row],[Subcode]],3)</f>
        <v>R20</v>
      </c>
      <c r="B275" s="63" t="s">
        <v>167</v>
      </c>
      <c r="C275" s="38" t="s">
        <v>144</v>
      </c>
      <c r="D275" s="39" t="s">
        <v>93</v>
      </c>
      <c r="E275" s="39">
        <f>VLOOKUP(Table1[[#This Row],[Gr]],Raw!T:U,2,0)</f>
        <v>10</v>
      </c>
      <c r="F275" s="38" t="s">
        <v>9</v>
      </c>
      <c r="G275" s="39">
        <v>3</v>
      </c>
      <c r="H275" s="64" t="str">
        <f>VLOOKUP(MID(Table1[[#This Row],[Htno]],7,2),Raw!A:B,2,0)</f>
        <v>ECE</v>
      </c>
      <c r="I275" s="60">
        <f>IF(Table1[[#This Row],[Gr]]&lt;&gt;"COMPLE",IF(Table1[[#This Row],[Cr]]&gt;0,1,0),1)</f>
        <v>1</v>
      </c>
      <c r="J275" s="32">
        <f>(Table1[[#This Row],[Gp]]*Table1[[#This Row],[Cr]])/Raw!$R$1</f>
        <v>1.3043478260869565</v>
      </c>
    </row>
    <row r="276" spans="1:10">
      <c r="A276" s="63" t="str">
        <f>LEFT(Table1[[#This Row],[Subcode]],3)</f>
        <v>R20</v>
      </c>
      <c r="B276" s="63" t="s">
        <v>167</v>
      </c>
      <c r="C276" s="38" t="s">
        <v>145</v>
      </c>
      <c r="D276" s="39" t="s">
        <v>146</v>
      </c>
      <c r="E276" s="39">
        <f>VLOOKUP(Table1[[#This Row],[Gr]],Raw!T:U,2,0)</f>
        <v>0</v>
      </c>
      <c r="F276" s="38" t="s">
        <v>3</v>
      </c>
      <c r="G276" s="39">
        <v>0</v>
      </c>
      <c r="H276" s="64" t="str">
        <f>VLOOKUP(MID(Table1[[#This Row],[Htno]],7,2),Raw!A:B,2,0)</f>
        <v>ECE</v>
      </c>
      <c r="I276" s="60">
        <f>IF(Table1[[#This Row],[Gr]]&lt;&gt;"COMPLE",IF(Table1[[#This Row],[Cr]]&gt;0,1,0),1)</f>
        <v>0</v>
      </c>
      <c r="J276" s="32">
        <f>(Table1[[#This Row],[Gp]]*Table1[[#This Row],[Cr]])/Raw!$R$1</f>
        <v>0</v>
      </c>
    </row>
    <row r="277" spans="1:10">
      <c r="A277" s="63" t="str">
        <f>LEFT(Table1[[#This Row],[Subcode]],3)</f>
        <v>R20</v>
      </c>
      <c r="B277" s="63" t="s">
        <v>167</v>
      </c>
      <c r="C277" s="38" t="s">
        <v>147</v>
      </c>
      <c r="D277" s="39" t="s">
        <v>148</v>
      </c>
      <c r="E277" s="39">
        <f>VLOOKUP(Table1[[#This Row],[Gr]],Raw!T:U,2,0)</f>
        <v>5</v>
      </c>
      <c r="F277" s="38" t="s">
        <v>7</v>
      </c>
      <c r="G277" s="39">
        <v>3</v>
      </c>
      <c r="H277" s="64" t="str">
        <f>VLOOKUP(MID(Table1[[#This Row],[Htno]],7,2),Raw!A:B,2,0)</f>
        <v>ECE</v>
      </c>
      <c r="I277" s="60">
        <f>IF(Table1[[#This Row],[Gr]]&lt;&gt;"COMPLE",IF(Table1[[#This Row],[Cr]]&gt;0,1,0),1)</f>
        <v>1</v>
      </c>
      <c r="J277" s="32">
        <f>(Table1[[#This Row],[Gp]]*Table1[[#This Row],[Cr]])/Raw!$R$1</f>
        <v>0.65217391304347827</v>
      </c>
    </row>
    <row r="278" spans="1:10">
      <c r="A278" s="63" t="str">
        <f>LEFT(Table1[[#This Row],[Subcode]],3)</f>
        <v>R20</v>
      </c>
      <c r="B278" s="63" t="s">
        <v>167</v>
      </c>
      <c r="C278" s="38" t="s">
        <v>149</v>
      </c>
      <c r="D278" s="39" t="s">
        <v>150</v>
      </c>
      <c r="E278" s="39">
        <f>VLOOKUP(Table1[[#This Row],[Gr]],Raw!T:U,2,0)</f>
        <v>5</v>
      </c>
      <c r="F278" s="38" t="s">
        <v>7</v>
      </c>
      <c r="G278" s="39">
        <v>3</v>
      </c>
      <c r="H278" s="64" t="str">
        <f>VLOOKUP(MID(Table1[[#This Row],[Htno]],7,2),Raw!A:B,2,0)</f>
        <v>ECE</v>
      </c>
      <c r="I278" s="60">
        <f>IF(Table1[[#This Row],[Gr]]&lt;&gt;"COMPLE",IF(Table1[[#This Row],[Cr]]&gt;0,1,0),1)</f>
        <v>1</v>
      </c>
      <c r="J278" s="32">
        <f>(Table1[[#This Row],[Gp]]*Table1[[#This Row],[Cr]])/Raw!$R$1</f>
        <v>0.65217391304347827</v>
      </c>
    </row>
    <row r="279" spans="1:10">
      <c r="A279" s="63" t="str">
        <f>LEFT(Table1[[#This Row],[Subcode]],3)</f>
        <v>R20</v>
      </c>
      <c r="B279" s="63" t="s">
        <v>167</v>
      </c>
      <c r="C279" s="38" t="s">
        <v>151</v>
      </c>
      <c r="D279" s="39" t="s">
        <v>152</v>
      </c>
      <c r="E279" s="39">
        <f>VLOOKUP(Table1[[#This Row],[Gr]],Raw!T:U,2,0)</f>
        <v>10</v>
      </c>
      <c r="F279" s="38" t="s">
        <v>9</v>
      </c>
      <c r="G279" s="39">
        <v>2</v>
      </c>
      <c r="H279" s="64" t="str">
        <f>VLOOKUP(MID(Table1[[#This Row],[Htno]],7,2),Raw!A:B,2,0)</f>
        <v>ECE</v>
      </c>
      <c r="I279" s="60">
        <f>IF(Table1[[#This Row],[Gr]]&lt;&gt;"COMPLE",IF(Table1[[#This Row],[Cr]]&gt;0,1,0),1)</f>
        <v>1</v>
      </c>
      <c r="J279" s="32">
        <f>(Table1[[#This Row],[Gp]]*Table1[[#This Row],[Cr]])/Raw!$R$1</f>
        <v>0.86956521739130432</v>
      </c>
    </row>
    <row r="280" spans="1:10">
      <c r="A280" s="63" t="str">
        <f>LEFT(Table1[[#This Row],[Subcode]],3)</f>
        <v>R20</v>
      </c>
      <c r="B280" s="63" t="s">
        <v>167</v>
      </c>
      <c r="C280" s="38" t="s">
        <v>153</v>
      </c>
      <c r="D280" s="39" t="s">
        <v>154</v>
      </c>
      <c r="E280" s="39">
        <f>VLOOKUP(Table1[[#This Row],[Gr]],Raw!T:U,2,0)</f>
        <v>6</v>
      </c>
      <c r="F280" s="38" t="s">
        <v>5</v>
      </c>
      <c r="G280" s="39">
        <v>3</v>
      </c>
      <c r="H280" s="64" t="str">
        <f>VLOOKUP(MID(Table1[[#This Row],[Htno]],7,2),Raw!A:B,2,0)</f>
        <v>ECE</v>
      </c>
      <c r="I280" s="60">
        <f>IF(Table1[[#This Row],[Gr]]&lt;&gt;"COMPLE",IF(Table1[[#This Row],[Cr]]&gt;0,1,0),1)</f>
        <v>1</v>
      </c>
      <c r="J280" s="32">
        <f>(Table1[[#This Row],[Gp]]*Table1[[#This Row],[Cr]])/Raw!$R$1</f>
        <v>0.78260869565217395</v>
      </c>
    </row>
    <row r="281" spans="1:10">
      <c r="A281" s="63" t="str">
        <f>LEFT(Table1[[#This Row],[Subcode]],3)</f>
        <v>R20</v>
      </c>
      <c r="B281" s="63" t="s">
        <v>167</v>
      </c>
      <c r="C281" s="38" t="s">
        <v>155</v>
      </c>
      <c r="D281" s="39" t="s">
        <v>156</v>
      </c>
      <c r="E281" s="39">
        <f>VLOOKUP(Table1[[#This Row],[Gr]],Raw!T:U,2,0)</f>
        <v>0</v>
      </c>
      <c r="F281" s="38" t="s">
        <v>3</v>
      </c>
      <c r="G281" s="39">
        <v>0</v>
      </c>
      <c r="H281" s="64" t="str">
        <f>VLOOKUP(MID(Table1[[#This Row],[Htno]],7,2),Raw!A:B,2,0)</f>
        <v>ECE</v>
      </c>
      <c r="I281" s="60">
        <f>IF(Table1[[#This Row],[Gr]]&lt;&gt;"COMPLE",IF(Table1[[#This Row],[Cr]]&gt;0,1,0),1)</f>
        <v>0</v>
      </c>
      <c r="J281" s="32">
        <f>(Table1[[#This Row],[Gp]]*Table1[[#This Row],[Cr]])/Raw!$R$1</f>
        <v>0</v>
      </c>
    </row>
    <row r="282" spans="1:10">
      <c r="A282" s="63" t="str">
        <f>LEFT(Table1[[#This Row],[Subcode]],3)</f>
        <v>R20</v>
      </c>
      <c r="B282" s="63" t="s">
        <v>168</v>
      </c>
      <c r="C282" s="38" t="s">
        <v>78</v>
      </c>
      <c r="D282" s="39" t="s">
        <v>79</v>
      </c>
      <c r="E282" s="39">
        <f>VLOOKUP(Table1[[#This Row],[Gr]],Raw!T:U,2,0)</f>
        <v>7</v>
      </c>
      <c r="F282" s="38" t="s">
        <v>4</v>
      </c>
      <c r="G282" s="39">
        <v>3</v>
      </c>
      <c r="H282" s="64" t="str">
        <f>VLOOKUP(MID(Table1[[#This Row],[Htno]],7,2),Raw!A:B,2,0)</f>
        <v>ECE</v>
      </c>
      <c r="I282" s="60">
        <f>IF(Table1[[#This Row],[Gr]]&lt;&gt;"COMPLE",IF(Table1[[#This Row],[Cr]]&gt;0,1,0),1)</f>
        <v>1</v>
      </c>
      <c r="J282" s="32">
        <f>(Table1[[#This Row],[Gp]]*Table1[[#This Row],[Cr]])/Raw!$R$1</f>
        <v>0.91304347826086951</v>
      </c>
    </row>
    <row r="283" spans="1:10">
      <c r="A283" s="63" t="str">
        <f>LEFT(Table1[[#This Row],[Subcode]],3)</f>
        <v>R20</v>
      </c>
      <c r="B283" s="63" t="s">
        <v>168</v>
      </c>
      <c r="C283" s="38" t="s">
        <v>144</v>
      </c>
      <c r="D283" s="39" t="s">
        <v>93</v>
      </c>
      <c r="E283" s="39">
        <f>VLOOKUP(Table1[[#This Row],[Gr]],Raw!T:U,2,0)</f>
        <v>10</v>
      </c>
      <c r="F283" s="38" t="s">
        <v>9</v>
      </c>
      <c r="G283" s="39">
        <v>3</v>
      </c>
      <c r="H283" s="64" t="str">
        <f>VLOOKUP(MID(Table1[[#This Row],[Htno]],7,2),Raw!A:B,2,0)</f>
        <v>ECE</v>
      </c>
      <c r="I283" s="60">
        <f>IF(Table1[[#This Row],[Gr]]&lt;&gt;"COMPLE",IF(Table1[[#This Row],[Cr]]&gt;0,1,0),1)</f>
        <v>1</v>
      </c>
      <c r="J283" s="32">
        <f>(Table1[[#This Row],[Gp]]*Table1[[#This Row],[Cr]])/Raw!$R$1</f>
        <v>1.3043478260869565</v>
      </c>
    </row>
    <row r="284" spans="1:10">
      <c r="A284" s="63" t="str">
        <f>LEFT(Table1[[#This Row],[Subcode]],3)</f>
        <v>R20</v>
      </c>
      <c r="B284" s="63" t="s">
        <v>168</v>
      </c>
      <c r="C284" s="38" t="s">
        <v>145</v>
      </c>
      <c r="D284" s="39" t="s">
        <v>146</v>
      </c>
      <c r="E284" s="39">
        <f>VLOOKUP(Table1[[#This Row],[Gr]],Raw!T:U,2,0)</f>
        <v>7</v>
      </c>
      <c r="F284" s="38" t="s">
        <v>4</v>
      </c>
      <c r="G284" s="39">
        <v>3</v>
      </c>
      <c r="H284" s="64" t="str">
        <f>VLOOKUP(MID(Table1[[#This Row],[Htno]],7,2),Raw!A:B,2,0)</f>
        <v>ECE</v>
      </c>
      <c r="I284" s="60">
        <f>IF(Table1[[#This Row],[Gr]]&lt;&gt;"COMPLE",IF(Table1[[#This Row],[Cr]]&gt;0,1,0),1)</f>
        <v>1</v>
      </c>
      <c r="J284" s="32">
        <f>(Table1[[#This Row],[Gp]]*Table1[[#This Row],[Cr]])/Raw!$R$1</f>
        <v>0.91304347826086951</v>
      </c>
    </row>
    <row r="285" spans="1:10">
      <c r="A285" s="63" t="str">
        <f>LEFT(Table1[[#This Row],[Subcode]],3)</f>
        <v>R20</v>
      </c>
      <c r="B285" s="63" t="s">
        <v>168</v>
      </c>
      <c r="C285" s="38" t="s">
        <v>147</v>
      </c>
      <c r="D285" s="39" t="s">
        <v>148</v>
      </c>
      <c r="E285" s="39">
        <f>VLOOKUP(Table1[[#This Row],[Gr]],Raw!T:U,2,0)</f>
        <v>8</v>
      </c>
      <c r="F285" s="38" t="s">
        <v>6</v>
      </c>
      <c r="G285" s="39">
        <v>3</v>
      </c>
      <c r="H285" s="64" t="str">
        <f>VLOOKUP(MID(Table1[[#This Row],[Htno]],7,2),Raw!A:B,2,0)</f>
        <v>ECE</v>
      </c>
      <c r="I285" s="60">
        <f>IF(Table1[[#This Row],[Gr]]&lt;&gt;"COMPLE",IF(Table1[[#This Row],[Cr]]&gt;0,1,0),1)</f>
        <v>1</v>
      </c>
      <c r="J285" s="32">
        <f>(Table1[[#This Row],[Gp]]*Table1[[#This Row],[Cr]])/Raw!$R$1</f>
        <v>1.0434782608695652</v>
      </c>
    </row>
    <row r="286" spans="1:10">
      <c r="A286" s="63" t="str">
        <f>LEFT(Table1[[#This Row],[Subcode]],3)</f>
        <v>R20</v>
      </c>
      <c r="B286" s="63" t="s">
        <v>168</v>
      </c>
      <c r="C286" s="38" t="s">
        <v>149</v>
      </c>
      <c r="D286" s="39" t="s">
        <v>150</v>
      </c>
      <c r="E286" s="39">
        <f>VLOOKUP(Table1[[#This Row],[Gr]],Raw!T:U,2,0)</f>
        <v>6</v>
      </c>
      <c r="F286" s="38" t="s">
        <v>5</v>
      </c>
      <c r="G286" s="39">
        <v>3</v>
      </c>
      <c r="H286" s="64" t="str">
        <f>VLOOKUP(MID(Table1[[#This Row],[Htno]],7,2),Raw!A:B,2,0)</f>
        <v>ECE</v>
      </c>
      <c r="I286" s="60">
        <f>IF(Table1[[#This Row],[Gr]]&lt;&gt;"COMPLE",IF(Table1[[#This Row],[Cr]]&gt;0,1,0),1)</f>
        <v>1</v>
      </c>
      <c r="J286" s="32">
        <f>(Table1[[#This Row],[Gp]]*Table1[[#This Row],[Cr]])/Raw!$R$1</f>
        <v>0.78260869565217395</v>
      </c>
    </row>
    <row r="287" spans="1:10">
      <c r="A287" s="63" t="str">
        <f>LEFT(Table1[[#This Row],[Subcode]],3)</f>
        <v>R20</v>
      </c>
      <c r="B287" s="63" t="s">
        <v>168</v>
      </c>
      <c r="C287" s="38" t="s">
        <v>151</v>
      </c>
      <c r="D287" s="39" t="s">
        <v>152</v>
      </c>
      <c r="E287" s="39">
        <f>VLOOKUP(Table1[[#This Row],[Gr]],Raw!T:U,2,0)</f>
        <v>10</v>
      </c>
      <c r="F287" s="38" t="s">
        <v>9</v>
      </c>
      <c r="G287" s="39">
        <v>2</v>
      </c>
      <c r="H287" s="64" t="str">
        <f>VLOOKUP(MID(Table1[[#This Row],[Htno]],7,2),Raw!A:B,2,0)</f>
        <v>ECE</v>
      </c>
      <c r="I287" s="60">
        <f>IF(Table1[[#This Row],[Gr]]&lt;&gt;"COMPLE",IF(Table1[[#This Row],[Cr]]&gt;0,1,0),1)</f>
        <v>1</v>
      </c>
      <c r="J287" s="32">
        <f>(Table1[[#This Row],[Gp]]*Table1[[#This Row],[Cr]])/Raw!$R$1</f>
        <v>0.86956521739130432</v>
      </c>
    </row>
    <row r="288" spans="1:10">
      <c r="A288" s="63" t="str">
        <f>LEFT(Table1[[#This Row],[Subcode]],3)</f>
        <v>R20</v>
      </c>
      <c r="B288" s="63" t="s">
        <v>168</v>
      </c>
      <c r="C288" s="38" t="s">
        <v>153</v>
      </c>
      <c r="D288" s="39" t="s">
        <v>154</v>
      </c>
      <c r="E288" s="39">
        <f>VLOOKUP(Table1[[#This Row],[Gr]],Raw!T:U,2,0)</f>
        <v>6</v>
      </c>
      <c r="F288" s="38" t="s">
        <v>5</v>
      </c>
      <c r="G288" s="39">
        <v>3</v>
      </c>
      <c r="H288" s="64" t="str">
        <f>VLOOKUP(MID(Table1[[#This Row],[Htno]],7,2),Raw!A:B,2,0)</f>
        <v>ECE</v>
      </c>
      <c r="I288" s="60">
        <f>IF(Table1[[#This Row],[Gr]]&lt;&gt;"COMPLE",IF(Table1[[#This Row],[Cr]]&gt;0,1,0),1)</f>
        <v>1</v>
      </c>
      <c r="J288" s="32">
        <f>(Table1[[#This Row],[Gp]]*Table1[[#This Row],[Cr]])/Raw!$R$1</f>
        <v>0.78260869565217395</v>
      </c>
    </row>
    <row r="289" spans="1:10">
      <c r="A289" s="63" t="str">
        <f>LEFT(Table1[[#This Row],[Subcode]],3)</f>
        <v>R20</v>
      </c>
      <c r="B289" s="63" t="s">
        <v>168</v>
      </c>
      <c r="C289" s="38" t="s">
        <v>155</v>
      </c>
      <c r="D289" s="39" t="s">
        <v>156</v>
      </c>
      <c r="E289" s="39">
        <f>VLOOKUP(Table1[[#This Row],[Gr]],Raw!T:U,2,0)</f>
        <v>6</v>
      </c>
      <c r="F289" s="38" t="s">
        <v>5</v>
      </c>
      <c r="G289" s="39">
        <v>3</v>
      </c>
      <c r="H289" s="64" t="str">
        <f>VLOOKUP(MID(Table1[[#This Row],[Htno]],7,2),Raw!A:B,2,0)</f>
        <v>ECE</v>
      </c>
      <c r="I289" s="60">
        <f>IF(Table1[[#This Row],[Gr]]&lt;&gt;"COMPLE",IF(Table1[[#This Row],[Cr]]&gt;0,1,0),1)</f>
        <v>1</v>
      </c>
      <c r="J289" s="32">
        <f>(Table1[[#This Row],[Gp]]*Table1[[#This Row],[Cr]])/Raw!$R$1</f>
        <v>0.78260869565217395</v>
      </c>
    </row>
    <row r="290" spans="1:10">
      <c r="A290" s="63" t="str">
        <f>LEFT(Table1[[#This Row],[Subcode]],3)</f>
        <v>R20</v>
      </c>
      <c r="B290" s="63" t="s">
        <v>169</v>
      </c>
      <c r="C290" s="38" t="s">
        <v>78</v>
      </c>
      <c r="D290" s="39" t="s">
        <v>79</v>
      </c>
      <c r="E290" s="39">
        <f>VLOOKUP(Table1[[#This Row],[Gr]],Raw!T:U,2,0)</f>
        <v>9</v>
      </c>
      <c r="F290" s="38" t="s">
        <v>8</v>
      </c>
      <c r="G290" s="39">
        <v>3</v>
      </c>
      <c r="H290" s="64" t="str">
        <f>VLOOKUP(MID(Table1[[#This Row],[Htno]],7,2),Raw!A:B,2,0)</f>
        <v>ECE</v>
      </c>
      <c r="I290" s="60">
        <f>IF(Table1[[#This Row],[Gr]]&lt;&gt;"COMPLE",IF(Table1[[#This Row],[Cr]]&gt;0,1,0),1)</f>
        <v>1</v>
      </c>
      <c r="J290" s="32">
        <f>(Table1[[#This Row],[Gp]]*Table1[[#This Row],[Cr]])/Raw!$R$1</f>
        <v>1.173913043478261</v>
      </c>
    </row>
    <row r="291" spans="1:10">
      <c r="A291" s="63" t="str">
        <f>LEFT(Table1[[#This Row],[Subcode]],3)</f>
        <v>R20</v>
      </c>
      <c r="B291" s="63" t="s">
        <v>169</v>
      </c>
      <c r="C291" s="38" t="s">
        <v>144</v>
      </c>
      <c r="D291" s="39" t="s">
        <v>93</v>
      </c>
      <c r="E291" s="39">
        <f>VLOOKUP(Table1[[#This Row],[Gr]],Raw!T:U,2,0)</f>
        <v>10</v>
      </c>
      <c r="F291" s="38" t="s">
        <v>9</v>
      </c>
      <c r="G291" s="39">
        <v>3</v>
      </c>
      <c r="H291" s="64" t="str">
        <f>VLOOKUP(MID(Table1[[#This Row],[Htno]],7,2),Raw!A:B,2,0)</f>
        <v>ECE</v>
      </c>
      <c r="I291" s="60">
        <f>IF(Table1[[#This Row],[Gr]]&lt;&gt;"COMPLE",IF(Table1[[#This Row],[Cr]]&gt;0,1,0),1)</f>
        <v>1</v>
      </c>
      <c r="J291" s="32">
        <f>(Table1[[#This Row],[Gp]]*Table1[[#This Row],[Cr]])/Raw!$R$1</f>
        <v>1.3043478260869565</v>
      </c>
    </row>
    <row r="292" spans="1:10">
      <c r="A292" s="63" t="str">
        <f>LEFT(Table1[[#This Row],[Subcode]],3)</f>
        <v>R20</v>
      </c>
      <c r="B292" s="63" t="s">
        <v>169</v>
      </c>
      <c r="C292" s="38" t="s">
        <v>145</v>
      </c>
      <c r="D292" s="39" t="s">
        <v>146</v>
      </c>
      <c r="E292" s="39">
        <f>VLOOKUP(Table1[[#This Row],[Gr]],Raw!T:U,2,0)</f>
        <v>7</v>
      </c>
      <c r="F292" s="38" t="s">
        <v>4</v>
      </c>
      <c r="G292" s="39">
        <v>3</v>
      </c>
      <c r="H292" s="64" t="str">
        <f>VLOOKUP(MID(Table1[[#This Row],[Htno]],7,2),Raw!A:B,2,0)</f>
        <v>ECE</v>
      </c>
      <c r="I292" s="60">
        <f>IF(Table1[[#This Row],[Gr]]&lt;&gt;"COMPLE",IF(Table1[[#This Row],[Cr]]&gt;0,1,0),1)</f>
        <v>1</v>
      </c>
      <c r="J292" s="32">
        <f>(Table1[[#This Row],[Gp]]*Table1[[#This Row],[Cr]])/Raw!$R$1</f>
        <v>0.91304347826086951</v>
      </c>
    </row>
    <row r="293" spans="1:10">
      <c r="A293" s="63" t="str">
        <f>LEFT(Table1[[#This Row],[Subcode]],3)</f>
        <v>R20</v>
      </c>
      <c r="B293" s="63" t="s">
        <v>169</v>
      </c>
      <c r="C293" s="38" t="s">
        <v>147</v>
      </c>
      <c r="D293" s="39" t="s">
        <v>148</v>
      </c>
      <c r="E293" s="39">
        <f>VLOOKUP(Table1[[#This Row],[Gr]],Raw!T:U,2,0)</f>
        <v>7</v>
      </c>
      <c r="F293" s="38" t="s">
        <v>4</v>
      </c>
      <c r="G293" s="39">
        <v>3</v>
      </c>
      <c r="H293" s="64" t="str">
        <f>VLOOKUP(MID(Table1[[#This Row],[Htno]],7,2),Raw!A:B,2,0)</f>
        <v>ECE</v>
      </c>
      <c r="I293" s="60">
        <f>IF(Table1[[#This Row],[Gr]]&lt;&gt;"COMPLE",IF(Table1[[#This Row],[Cr]]&gt;0,1,0),1)</f>
        <v>1</v>
      </c>
      <c r="J293" s="32">
        <f>(Table1[[#This Row],[Gp]]*Table1[[#This Row],[Cr]])/Raw!$R$1</f>
        <v>0.91304347826086951</v>
      </c>
    </row>
    <row r="294" spans="1:10">
      <c r="A294" s="63" t="str">
        <f>LEFT(Table1[[#This Row],[Subcode]],3)</f>
        <v>R20</v>
      </c>
      <c r="B294" s="63" t="s">
        <v>169</v>
      </c>
      <c r="C294" s="38" t="s">
        <v>149</v>
      </c>
      <c r="D294" s="39" t="s">
        <v>150</v>
      </c>
      <c r="E294" s="39">
        <f>VLOOKUP(Table1[[#This Row],[Gr]],Raw!T:U,2,0)</f>
        <v>9</v>
      </c>
      <c r="F294" s="38" t="s">
        <v>8</v>
      </c>
      <c r="G294" s="39">
        <v>3</v>
      </c>
      <c r="H294" s="64" t="str">
        <f>VLOOKUP(MID(Table1[[#This Row],[Htno]],7,2),Raw!A:B,2,0)</f>
        <v>ECE</v>
      </c>
      <c r="I294" s="60">
        <f>IF(Table1[[#This Row],[Gr]]&lt;&gt;"COMPLE",IF(Table1[[#This Row],[Cr]]&gt;0,1,0),1)</f>
        <v>1</v>
      </c>
      <c r="J294" s="32">
        <f>(Table1[[#This Row],[Gp]]*Table1[[#This Row],[Cr]])/Raw!$R$1</f>
        <v>1.173913043478261</v>
      </c>
    </row>
    <row r="295" spans="1:10">
      <c r="A295" s="63" t="str">
        <f>LEFT(Table1[[#This Row],[Subcode]],3)</f>
        <v>R20</v>
      </c>
      <c r="B295" s="63" t="s">
        <v>169</v>
      </c>
      <c r="C295" s="38" t="s">
        <v>151</v>
      </c>
      <c r="D295" s="39" t="s">
        <v>152</v>
      </c>
      <c r="E295" s="39">
        <f>VLOOKUP(Table1[[#This Row],[Gr]],Raw!T:U,2,0)</f>
        <v>10</v>
      </c>
      <c r="F295" s="38" t="s">
        <v>9</v>
      </c>
      <c r="G295" s="39">
        <v>2</v>
      </c>
      <c r="H295" s="64" t="str">
        <f>VLOOKUP(MID(Table1[[#This Row],[Htno]],7,2),Raw!A:B,2,0)</f>
        <v>ECE</v>
      </c>
      <c r="I295" s="60">
        <f>IF(Table1[[#This Row],[Gr]]&lt;&gt;"COMPLE",IF(Table1[[#This Row],[Cr]]&gt;0,1,0),1)</f>
        <v>1</v>
      </c>
      <c r="J295" s="32">
        <f>(Table1[[#This Row],[Gp]]*Table1[[#This Row],[Cr]])/Raw!$R$1</f>
        <v>0.86956521739130432</v>
      </c>
    </row>
    <row r="296" spans="1:10">
      <c r="A296" s="63" t="str">
        <f>LEFT(Table1[[#This Row],[Subcode]],3)</f>
        <v>R20</v>
      </c>
      <c r="B296" s="63" t="s">
        <v>169</v>
      </c>
      <c r="C296" s="38" t="s">
        <v>153</v>
      </c>
      <c r="D296" s="39" t="s">
        <v>154</v>
      </c>
      <c r="E296" s="39">
        <f>VLOOKUP(Table1[[#This Row],[Gr]],Raw!T:U,2,0)</f>
        <v>7</v>
      </c>
      <c r="F296" s="38" t="s">
        <v>4</v>
      </c>
      <c r="G296" s="39">
        <v>3</v>
      </c>
      <c r="H296" s="64" t="str">
        <f>VLOOKUP(MID(Table1[[#This Row],[Htno]],7,2),Raw!A:B,2,0)</f>
        <v>ECE</v>
      </c>
      <c r="I296" s="60">
        <f>IF(Table1[[#This Row],[Gr]]&lt;&gt;"COMPLE",IF(Table1[[#This Row],[Cr]]&gt;0,1,0),1)</f>
        <v>1</v>
      </c>
      <c r="J296" s="32">
        <f>(Table1[[#This Row],[Gp]]*Table1[[#This Row],[Cr]])/Raw!$R$1</f>
        <v>0.91304347826086951</v>
      </c>
    </row>
    <row r="297" spans="1:10">
      <c r="A297" s="63" t="str">
        <f>LEFT(Table1[[#This Row],[Subcode]],3)</f>
        <v>R20</v>
      </c>
      <c r="B297" s="63" t="s">
        <v>169</v>
      </c>
      <c r="C297" s="38" t="s">
        <v>155</v>
      </c>
      <c r="D297" s="39" t="s">
        <v>156</v>
      </c>
      <c r="E297" s="39">
        <f>VLOOKUP(Table1[[#This Row],[Gr]],Raw!T:U,2,0)</f>
        <v>9</v>
      </c>
      <c r="F297" s="38" t="s">
        <v>8</v>
      </c>
      <c r="G297" s="39">
        <v>3</v>
      </c>
      <c r="H297" s="64" t="str">
        <f>VLOOKUP(MID(Table1[[#This Row],[Htno]],7,2),Raw!A:B,2,0)</f>
        <v>ECE</v>
      </c>
      <c r="I297" s="60">
        <f>IF(Table1[[#This Row],[Gr]]&lt;&gt;"COMPLE",IF(Table1[[#This Row],[Cr]]&gt;0,1,0),1)</f>
        <v>1</v>
      </c>
      <c r="J297" s="32">
        <f>(Table1[[#This Row],[Gp]]*Table1[[#This Row],[Cr]])/Raw!$R$1</f>
        <v>1.173913043478261</v>
      </c>
    </row>
    <row r="298" spans="1:10">
      <c r="A298" s="63" t="str">
        <f>LEFT(Table1[[#This Row],[Subcode]],3)</f>
        <v>R20</v>
      </c>
      <c r="B298" s="63" t="s">
        <v>170</v>
      </c>
      <c r="C298" s="38" t="s">
        <v>78</v>
      </c>
      <c r="D298" s="39" t="s">
        <v>79</v>
      </c>
      <c r="E298" s="39">
        <f>VLOOKUP(Table1[[#This Row],[Gr]],Raw!T:U,2,0)</f>
        <v>7</v>
      </c>
      <c r="F298" s="38" t="s">
        <v>4</v>
      </c>
      <c r="G298" s="39">
        <v>3</v>
      </c>
      <c r="H298" s="64" t="str">
        <f>VLOOKUP(MID(Table1[[#This Row],[Htno]],7,2),Raw!A:B,2,0)</f>
        <v>ECE</v>
      </c>
      <c r="I298" s="60">
        <f>IF(Table1[[#This Row],[Gr]]&lt;&gt;"COMPLE",IF(Table1[[#This Row],[Cr]]&gt;0,1,0),1)</f>
        <v>1</v>
      </c>
      <c r="J298" s="32">
        <f>(Table1[[#This Row],[Gp]]*Table1[[#This Row],[Cr]])/Raw!$R$1</f>
        <v>0.91304347826086951</v>
      </c>
    </row>
    <row r="299" spans="1:10">
      <c r="A299" s="63" t="str">
        <f>LEFT(Table1[[#This Row],[Subcode]],3)</f>
        <v>R20</v>
      </c>
      <c r="B299" s="63" t="s">
        <v>170</v>
      </c>
      <c r="C299" s="38" t="s">
        <v>144</v>
      </c>
      <c r="D299" s="39" t="s">
        <v>93</v>
      </c>
      <c r="E299" s="39">
        <f>VLOOKUP(Table1[[#This Row],[Gr]],Raw!T:U,2,0)</f>
        <v>10</v>
      </c>
      <c r="F299" s="38" t="s">
        <v>9</v>
      </c>
      <c r="G299" s="39">
        <v>3</v>
      </c>
      <c r="H299" s="64" t="str">
        <f>VLOOKUP(MID(Table1[[#This Row],[Htno]],7,2),Raw!A:B,2,0)</f>
        <v>ECE</v>
      </c>
      <c r="I299" s="60">
        <f>IF(Table1[[#This Row],[Gr]]&lt;&gt;"COMPLE",IF(Table1[[#This Row],[Cr]]&gt;0,1,0),1)</f>
        <v>1</v>
      </c>
      <c r="J299" s="32">
        <f>(Table1[[#This Row],[Gp]]*Table1[[#This Row],[Cr]])/Raw!$R$1</f>
        <v>1.3043478260869565</v>
      </c>
    </row>
    <row r="300" spans="1:10">
      <c r="A300" s="63" t="str">
        <f>LEFT(Table1[[#This Row],[Subcode]],3)</f>
        <v>R20</v>
      </c>
      <c r="B300" s="63" t="s">
        <v>170</v>
      </c>
      <c r="C300" s="38" t="s">
        <v>145</v>
      </c>
      <c r="D300" s="39" t="s">
        <v>146</v>
      </c>
      <c r="E300" s="39">
        <f>VLOOKUP(Table1[[#This Row],[Gr]],Raw!T:U,2,0)</f>
        <v>7</v>
      </c>
      <c r="F300" s="38" t="s">
        <v>4</v>
      </c>
      <c r="G300" s="39">
        <v>3</v>
      </c>
      <c r="H300" s="64" t="str">
        <f>VLOOKUP(MID(Table1[[#This Row],[Htno]],7,2),Raw!A:B,2,0)</f>
        <v>ECE</v>
      </c>
      <c r="I300" s="60">
        <f>IF(Table1[[#This Row],[Gr]]&lt;&gt;"COMPLE",IF(Table1[[#This Row],[Cr]]&gt;0,1,0),1)</f>
        <v>1</v>
      </c>
      <c r="J300" s="32">
        <f>(Table1[[#This Row],[Gp]]*Table1[[#This Row],[Cr]])/Raw!$R$1</f>
        <v>0.91304347826086951</v>
      </c>
    </row>
    <row r="301" spans="1:10">
      <c r="A301" s="63" t="str">
        <f>LEFT(Table1[[#This Row],[Subcode]],3)</f>
        <v>R20</v>
      </c>
      <c r="B301" s="63" t="s">
        <v>170</v>
      </c>
      <c r="C301" s="38" t="s">
        <v>147</v>
      </c>
      <c r="D301" s="39" t="s">
        <v>148</v>
      </c>
      <c r="E301" s="39">
        <f>VLOOKUP(Table1[[#This Row],[Gr]],Raw!T:U,2,0)</f>
        <v>8</v>
      </c>
      <c r="F301" s="38" t="s">
        <v>6</v>
      </c>
      <c r="G301" s="39">
        <v>3</v>
      </c>
      <c r="H301" s="64" t="str">
        <f>VLOOKUP(MID(Table1[[#This Row],[Htno]],7,2),Raw!A:B,2,0)</f>
        <v>ECE</v>
      </c>
      <c r="I301" s="60">
        <f>IF(Table1[[#This Row],[Gr]]&lt;&gt;"COMPLE",IF(Table1[[#This Row],[Cr]]&gt;0,1,0),1)</f>
        <v>1</v>
      </c>
      <c r="J301" s="32">
        <f>(Table1[[#This Row],[Gp]]*Table1[[#This Row],[Cr]])/Raw!$R$1</f>
        <v>1.0434782608695652</v>
      </c>
    </row>
    <row r="302" spans="1:10">
      <c r="A302" s="63" t="str">
        <f>LEFT(Table1[[#This Row],[Subcode]],3)</f>
        <v>R20</v>
      </c>
      <c r="B302" s="63" t="s">
        <v>170</v>
      </c>
      <c r="C302" s="38" t="s">
        <v>149</v>
      </c>
      <c r="D302" s="39" t="s">
        <v>150</v>
      </c>
      <c r="E302" s="39">
        <f>VLOOKUP(Table1[[#This Row],[Gr]],Raw!T:U,2,0)</f>
        <v>8</v>
      </c>
      <c r="F302" s="38" t="s">
        <v>6</v>
      </c>
      <c r="G302" s="39">
        <v>3</v>
      </c>
      <c r="H302" s="64" t="str">
        <f>VLOOKUP(MID(Table1[[#This Row],[Htno]],7,2),Raw!A:B,2,0)</f>
        <v>ECE</v>
      </c>
      <c r="I302" s="60">
        <f>IF(Table1[[#This Row],[Gr]]&lt;&gt;"COMPLE",IF(Table1[[#This Row],[Cr]]&gt;0,1,0),1)</f>
        <v>1</v>
      </c>
      <c r="J302" s="32">
        <f>(Table1[[#This Row],[Gp]]*Table1[[#This Row],[Cr]])/Raw!$R$1</f>
        <v>1.0434782608695652</v>
      </c>
    </row>
    <row r="303" spans="1:10">
      <c r="A303" s="63" t="str">
        <f>LEFT(Table1[[#This Row],[Subcode]],3)</f>
        <v>R20</v>
      </c>
      <c r="B303" s="63" t="s">
        <v>170</v>
      </c>
      <c r="C303" s="38" t="s">
        <v>151</v>
      </c>
      <c r="D303" s="39" t="s">
        <v>152</v>
      </c>
      <c r="E303" s="39">
        <f>VLOOKUP(Table1[[#This Row],[Gr]],Raw!T:U,2,0)</f>
        <v>10</v>
      </c>
      <c r="F303" s="38" t="s">
        <v>9</v>
      </c>
      <c r="G303" s="39">
        <v>2</v>
      </c>
      <c r="H303" s="64" t="str">
        <f>VLOOKUP(MID(Table1[[#This Row],[Htno]],7,2),Raw!A:B,2,0)</f>
        <v>ECE</v>
      </c>
      <c r="I303" s="60">
        <f>IF(Table1[[#This Row],[Gr]]&lt;&gt;"COMPLE",IF(Table1[[#This Row],[Cr]]&gt;0,1,0),1)</f>
        <v>1</v>
      </c>
      <c r="J303" s="32">
        <f>(Table1[[#This Row],[Gp]]*Table1[[#This Row],[Cr]])/Raw!$R$1</f>
        <v>0.86956521739130432</v>
      </c>
    </row>
    <row r="304" spans="1:10">
      <c r="A304" s="63" t="str">
        <f>LEFT(Table1[[#This Row],[Subcode]],3)</f>
        <v>R20</v>
      </c>
      <c r="B304" s="63" t="s">
        <v>170</v>
      </c>
      <c r="C304" s="38" t="s">
        <v>153</v>
      </c>
      <c r="D304" s="39" t="s">
        <v>154</v>
      </c>
      <c r="E304" s="39">
        <f>VLOOKUP(Table1[[#This Row],[Gr]],Raw!T:U,2,0)</f>
        <v>7</v>
      </c>
      <c r="F304" s="38" t="s">
        <v>4</v>
      </c>
      <c r="G304" s="39">
        <v>3</v>
      </c>
      <c r="H304" s="64" t="str">
        <f>VLOOKUP(MID(Table1[[#This Row],[Htno]],7,2),Raw!A:B,2,0)</f>
        <v>ECE</v>
      </c>
      <c r="I304" s="60">
        <f>IF(Table1[[#This Row],[Gr]]&lt;&gt;"COMPLE",IF(Table1[[#This Row],[Cr]]&gt;0,1,0),1)</f>
        <v>1</v>
      </c>
      <c r="J304" s="32">
        <f>(Table1[[#This Row],[Gp]]*Table1[[#This Row],[Cr]])/Raw!$R$1</f>
        <v>0.91304347826086951</v>
      </c>
    </row>
    <row r="305" spans="1:10">
      <c r="A305" s="63" t="str">
        <f>LEFT(Table1[[#This Row],[Subcode]],3)</f>
        <v>R20</v>
      </c>
      <c r="B305" s="63" t="s">
        <v>170</v>
      </c>
      <c r="C305" s="38" t="s">
        <v>155</v>
      </c>
      <c r="D305" s="39" t="s">
        <v>156</v>
      </c>
      <c r="E305" s="39">
        <f>VLOOKUP(Table1[[#This Row],[Gr]],Raw!T:U,2,0)</f>
        <v>8</v>
      </c>
      <c r="F305" s="38" t="s">
        <v>6</v>
      </c>
      <c r="G305" s="39">
        <v>3</v>
      </c>
      <c r="H305" s="64" t="str">
        <f>VLOOKUP(MID(Table1[[#This Row],[Htno]],7,2),Raw!A:B,2,0)</f>
        <v>ECE</v>
      </c>
      <c r="I305" s="60">
        <f>IF(Table1[[#This Row],[Gr]]&lt;&gt;"COMPLE",IF(Table1[[#This Row],[Cr]]&gt;0,1,0),1)</f>
        <v>1</v>
      </c>
      <c r="J305" s="32">
        <f>(Table1[[#This Row],[Gp]]*Table1[[#This Row],[Cr]])/Raw!$R$1</f>
        <v>1.0434782608695652</v>
      </c>
    </row>
    <row r="306" spans="1:10">
      <c r="A306" s="63" t="str">
        <f>LEFT(Table1[[#This Row],[Subcode]],3)</f>
        <v>R20</v>
      </c>
      <c r="B306" s="63" t="s">
        <v>171</v>
      </c>
      <c r="C306" s="38" t="s">
        <v>78</v>
      </c>
      <c r="D306" s="39" t="s">
        <v>79</v>
      </c>
      <c r="E306" s="39">
        <f>VLOOKUP(Table1[[#This Row],[Gr]],Raw!T:U,2,0)</f>
        <v>8</v>
      </c>
      <c r="F306" s="38" t="s">
        <v>6</v>
      </c>
      <c r="G306" s="39">
        <v>3</v>
      </c>
      <c r="H306" s="64" t="str">
        <f>VLOOKUP(MID(Table1[[#This Row],[Htno]],7,2),Raw!A:B,2,0)</f>
        <v>ECE</v>
      </c>
      <c r="I306" s="60">
        <f>IF(Table1[[#This Row],[Gr]]&lt;&gt;"COMPLE",IF(Table1[[#This Row],[Cr]]&gt;0,1,0),1)</f>
        <v>1</v>
      </c>
      <c r="J306" s="32">
        <f>(Table1[[#This Row],[Gp]]*Table1[[#This Row],[Cr]])/Raw!$R$1</f>
        <v>1.0434782608695652</v>
      </c>
    </row>
    <row r="307" spans="1:10">
      <c r="A307" s="63" t="str">
        <f>LEFT(Table1[[#This Row],[Subcode]],3)</f>
        <v>R20</v>
      </c>
      <c r="B307" s="63" t="s">
        <v>171</v>
      </c>
      <c r="C307" s="38" t="s">
        <v>144</v>
      </c>
      <c r="D307" s="39" t="s">
        <v>93</v>
      </c>
      <c r="E307" s="39">
        <f>VLOOKUP(Table1[[#This Row],[Gr]],Raw!T:U,2,0)</f>
        <v>10</v>
      </c>
      <c r="F307" s="38" t="s">
        <v>9</v>
      </c>
      <c r="G307" s="39">
        <v>3</v>
      </c>
      <c r="H307" s="64" t="str">
        <f>VLOOKUP(MID(Table1[[#This Row],[Htno]],7,2),Raw!A:B,2,0)</f>
        <v>ECE</v>
      </c>
      <c r="I307" s="60">
        <f>IF(Table1[[#This Row],[Gr]]&lt;&gt;"COMPLE",IF(Table1[[#This Row],[Cr]]&gt;0,1,0),1)</f>
        <v>1</v>
      </c>
      <c r="J307" s="32">
        <f>(Table1[[#This Row],[Gp]]*Table1[[#This Row],[Cr]])/Raw!$R$1</f>
        <v>1.3043478260869565</v>
      </c>
    </row>
    <row r="308" spans="1:10">
      <c r="A308" s="63" t="str">
        <f>LEFT(Table1[[#This Row],[Subcode]],3)</f>
        <v>R20</v>
      </c>
      <c r="B308" s="63" t="s">
        <v>171</v>
      </c>
      <c r="C308" s="38" t="s">
        <v>145</v>
      </c>
      <c r="D308" s="39" t="s">
        <v>146</v>
      </c>
      <c r="E308" s="39">
        <f>VLOOKUP(Table1[[#This Row],[Gr]],Raw!T:U,2,0)</f>
        <v>0</v>
      </c>
      <c r="F308" s="38" t="s">
        <v>3</v>
      </c>
      <c r="G308" s="39">
        <v>0</v>
      </c>
      <c r="H308" s="64" t="str">
        <f>VLOOKUP(MID(Table1[[#This Row],[Htno]],7,2),Raw!A:B,2,0)</f>
        <v>ECE</v>
      </c>
      <c r="I308" s="60">
        <f>IF(Table1[[#This Row],[Gr]]&lt;&gt;"COMPLE",IF(Table1[[#This Row],[Cr]]&gt;0,1,0),1)</f>
        <v>0</v>
      </c>
      <c r="J308" s="32">
        <f>(Table1[[#This Row],[Gp]]*Table1[[#This Row],[Cr]])/Raw!$R$1</f>
        <v>0</v>
      </c>
    </row>
    <row r="309" spans="1:10">
      <c r="A309" s="63" t="str">
        <f>LEFT(Table1[[#This Row],[Subcode]],3)</f>
        <v>R20</v>
      </c>
      <c r="B309" s="63" t="s">
        <v>171</v>
      </c>
      <c r="C309" s="38" t="s">
        <v>147</v>
      </c>
      <c r="D309" s="39" t="s">
        <v>148</v>
      </c>
      <c r="E309" s="39">
        <f>VLOOKUP(Table1[[#This Row],[Gr]],Raw!T:U,2,0)</f>
        <v>7</v>
      </c>
      <c r="F309" s="38" t="s">
        <v>4</v>
      </c>
      <c r="G309" s="39">
        <v>3</v>
      </c>
      <c r="H309" s="64" t="str">
        <f>VLOOKUP(MID(Table1[[#This Row],[Htno]],7,2),Raw!A:B,2,0)</f>
        <v>ECE</v>
      </c>
      <c r="I309" s="60">
        <f>IF(Table1[[#This Row],[Gr]]&lt;&gt;"COMPLE",IF(Table1[[#This Row],[Cr]]&gt;0,1,0),1)</f>
        <v>1</v>
      </c>
      <c r="J309" s="32">
        <f>(Table1[[#This Row],[Gp]]*Table1[[#This Row],[Cr]])/Raw!$R$1</f>
        <v>0.91304347826086951</v>
      </c>
    </row>
    <row r="310" spans="1:10">
      <c r="A310" s="63" t="str">
        <f>LEFT(Table1[[#This Row],[Subcode]],3)</f>
        <v>R20</v>
      </c>
      <c r="B310" s="63" t="s">
        <v>171</v>
      </c>
      <c r="C310" s="38" t="s">
        <v>149</v>
      </c>
      <c r="D310" s="39" t="s">
        <v>150</v>
      </c>
      <c r="E310" s="39">
        <f>VLOOKUP(Table1[[#This Row],[Gr]],Raw!T:U,2,0)</f>
        <v>6</v>
      </c>
      <c r="F310" s="38" t="s">
        <v>5</v>
      </c>
      <c r="G310" s="39">
        <v>3</v>
      </c>
      <c r="H310" s="64" t="str">
        <f>VLOOKUP(MID(Table1[[#This Row],[Htno]],7,2),Raw!A:B,2,0)</f>
        <v>ECE</v>
      </c>
      <c r="I310" s="60">
        <f>IF(Table1[[#This Row],[Gr]]&lt;&gt;"COMPLE",IF(Table1[[#This Row],[Cr]]&gt;0,1,0),1)</f>
        <v>1</v>
      </c>
      <c r="J310" s="32">
        <f>(Table1[[#This Row],[Gp]]*Table1[[#This Row],[Cr]])/Raw!$R$1</f>
        <v>0.78260869565217395</v>
      </c>
    </row>
    <row r="311" spans="1:10">
      <c r="A311" s="63" t="str">
        <f>LEFT(Table1[[#This Row],[Subcode]],3)</f>
        <v>R20</v>
      </c>
      <c r="B311" s="63" t="s">
        <v>171</v>
      </c>
      <c r="C311" s="38" t="s">
        <v>151</v>
      </c>
      <c r="D311" s="39" t="s">
        <v>152</v>
      </c>
      <c r="E311" s="39">
        <f>VLOOKUP(Table1[[#This Row],[Gr]],Raw!T:U,2,0)</f>
        <v>10</v>
      </c>
      <c r="F311" s="38" t="s">
        <v>9</v>
      </c>
      <c r="G311" s="39">
        <v>2</v>
      </c>
      <c r="H311" s="64" t="str">
        <f>VLOOKUP(MID(Table1[[#This Row],[Htno]],7,2),Raw!A:B,2,0)</f>
        <v>ECE</v>
      </c>
      <c r="I311" s="60">
        <f>IF(Table1[[#This Row],[Gr]]&lt;&gt;"COMPLE",IF(Table1[[#This Row],[Cr]]&gt;0,1,0),1)</f>
        <v>1</v>
      </c>
      <c r="J311" s="32">
        <f>(Table1[[#This Row],[Gp]]*Table1[[#This Row],[Cr]])/Raw!$R$1</f>
        <v>0.86956521739130432</v>
      </c>
    </row>
    <row r="312" spans="1:10">
      <c r="A312" s="63" t="str">
        <f>LEFT(Table1[[#This Row],[Subcode]],3)</f>
        <v>R20</v>
      </c>
      <c r="B312" s="63" t="s">
        <v>171</v>
      </c>
      <c r="C312" s="38" t="s">
        <v>153</v>
      </c>
      <c r="D312" s="39" t="s">
        <v>154</v>
      </c>
      <c r="E312" s="39">
        <f>VLOOKUP(Table1[[#This Row],[Gr]],Raw!T:U,2,0)</f>
        <v>5</v>
      </c>
      <c r="F312" s="38" t="s">
        <v>7</v>
      </c>
      <c r="G312" s="39">
        <v>3</v>
      </c>
      <c r="H312" s="64" t="str">
        <f>VLOOKUP(MID(Table1[[#This Row],[Htno]],7,2),Raw!A:B,2,0)</f>
        <v>ECE</v>
      </c>
      <c r="I312" s="60">
        <f>IF(Table1[[#This Row],[Gr]]&lt;&gt;"COMPLE",IF(Table1[[#This Row],[Cr]]&gt;0,1,0),1)</f>
        <v>1</v>
      </c>
      <c r="J312" s="32">
        <f>(Table1[[#This Row],[Gp]]*Table1[[#This Row],[Cr]])/Raw!$R$1</f>
        <v>0.65217391304347827</v>
      </c>
    </row>
    <row r="313" spans="1:10">
      <c r="A313" s="63" t="str">
        <f>LEFT(Table1[[#This Row],[Subcode]],3)</f>
        <v>R20</v>
      </c>
      <c r="B313" s="63" t="s">
        <v>171</v>
      </c>
      <c r="C313" s="38" t="s">
        <v>155</v>
      </c>
      <c r="D313" s="39" t="s">
        <v>156</v>
      </c>
      <c r="E313" s="39">
        <f>VLOOKUP(Table1[[#This Row],[Gr]],Raw!T:U,2,0)</f>
        <v>6</v>
      </c>
      <c r="F313" s="38" t="s">
        <v>5</v>
      </c>
      <c r="G313" s="39">
        <v>3</v>
      </c>
      <c r="H313" s="64" t="str">
        <f>VLOOKUP(MID(Table1[[#This Row],[Htno]],7,2),Raw!A:B,2,0)</f>
        <v>ECE</v>
      </c>
      <c r="I313" s="60">
        <f>IF(Table1[[#This Row],[Gr]]&lt;&gt;"COMPLE",IF(Table1[[#This Row],[Cr]]&gt;0,1,0),1)</f>
        <v>1</v>
      </c>
      <c r="J313" s="32">
        <f>(Table1[[#This Row],[Gp]]*Table1[[#This Row],[Cr]])/Raw!$R$1</f>
        <v>0.78260869565217395</v>
      </c>
    </row>
    <row r="314" spans="1:10">
      <c r="A314" s="63" t="str">
        <f>LEFT(Table1[[#This Row],[Subcode]],3)</f>
        <v>R20</v>
      </c>
      <c r="B314" s="63" t="s">
        <v>172</v>
      </c>
      <c r="C314" s="38" t="s">
        <v>78</v>
      </c>
      <c r="D314" s="39" t="s">
        <v>79</v>
      </c>
      <c r="E314" s="39">
        <f>VLOOKUP(Table1[[#This Row],[Gr]],Raw!T:U,2,0)</f>
        <v>7</v>
      </c>
      <c r="F314" s="38" t="s">
        <v>4</v>
      </c>
      <c r="G314" s="39">
        <v>3</v>
      </c>
      <c r="H314" s="64" t="str">
        <f>VLOOKUP(MID(Table1[[#This Row],[Htno]],7,2),Raw!A:B,2,0)</f>
        <v>ECE</v>
      </c>
      <c r="I314" s="60">
        <f>IF(Table1[[#This Row],[Gr]]&lt;&gt;"COMPLE",IF(Table1[[#This Row],[Cr]]&gt;0,1,0),1)</f>
        <v>1</v>
      </c>
      <c r="J314" s="32">
        <f>(Table1[[#This Row],[Gp]]*Table1[[#This Row],[Cr]])/Raw!$R$1</f>
        <v>0.91304347826086951</v>
      </c>
    </row>
    <row r="315" spans="1:10">
      <c r="A315" s="63" t="str">
        <f>LEFT(Table1[[#This Row],[Subcode]],3)</f>
        <v>R20</v>
      </c>
      <c r="B315" s="63" t="s">
        <v>172</v>
      </c>
      <c r="C315" s="38" t="s">
        <v>144</v>
      </c>
      <c r="D315" s="39" t="s">
        <v>93</v>
      </c>
      <c r="E315" s="39">
        <f>VLOOKUP(Table1[[#This Row],[Gr]],Raw!T:U,2,0)</f>
        <v>10</v>
      </c>
      <c r="F315" s="38" t="s">
        <v>9</v>
      </c>
      <c r="G315" s="39">
        <v>3</v>
      </c>
      <c r="H315" s="64" t="str">
        <f>VLOOKUP(MID(Table1[[#This Row],[Htno]],7,2),Raw!A:B,2,0)</f>
        <v>ECE</v>
      </c>
      <c r="I315" s="60">
        <f>IF(Table1[[#This Row],[Gr]]&lt;&gt;"COMPLE",IF(Table1[[#This Row],[Cr]]&gt;0,1,0),1)</f>
        <v>1</v>
      </c>
      <c r="J315" s="32">
        <f>(Table1[[#This Row],[Gp]]*Table1[[#This Row],[Cr]])/Raw!$R$1</f>
        <v>1.3043478260869565</v>
      </c>
    </row>
    <row r="316" spans="1:10">
      <c r="A316" s="63" t="str">
        <f>LEFT(Table1[[#This Row],[Subcode]],3)</f>
        <v>R20</v>
      </c>
      <c r="B316" s="63" t="s">
        <v>172</v>
      </c>
      <c r="C316" s="38" t="s">
        <v>145</v>
      </c>
      <c r="D316" s="39" t="s">
        <v>146</v>
      </c>
      <c r="E316" s="39">
        <f>VLOOKUP(Table1[[#This Row],[Gr]],Raw!T:U,2,0)</f>
        <v>7</v>
      </c>
      <c r="F316" s="38" t="s">
        <v>4</v>
      </c>
      <c r="G316" s="39">
        <v>3</v>
      </c>
      <c r="H316" s="64" t="str">
        <f>VLOOKUP(MID(Table1[[#This Row],[Htno]],7,2),Raw!A:B,2,0)</f>
        <v>ECE</v>
      </c>
      <c r="I316" s="60">
        <f>IF(Table1[[#This Row],[Gr]]&lt;&gt;"COMPLE",IF(Table1[[#This Row],[Cr]]&gt;0,1,0),1)</f>
        <v>1</v>
      </c>
      <c r="J316" s="32">
        <f>(Table1[[#This Row],[Gp]]*Table1[[#This Row],[Cr]])/Raw!$R$1</f>
        <v>0.91304347826086951</v>
      </c>
    </row>
    <row r="317" spans="1:10">
      <c r="A317" s="63" t="str">
        <f>LEFT(Table1[[#This Row],[Subcode]],3)</f>
        <v>R20</v>
      </c>
      <c r="B317" s="63" t="s">
        <v>172</v>
      </c>
      <c r="C317" s="38" t="s">
        <v>147</v>
      </c>
      <c r="D317" s="39" t="s">
        <v>148</v>
      </c>
      <c r="E317" s="39">
        <f>VLOOKUP(Table1[[#This Row],[Gr]],Raw!T:U,2,0)</f>
        <v>8</v>
      </c>
      <c r="F317" s="38" t="s">
        <v>6</v>
      </c>
      <c r="G317" s="39">
        <v>3</v>
      </c>
      <c r="H317" s="64" t="str">
        <f>VLOOKUP(MID(Table1[[#This Row],[Htno]],7,2),Raw!A:B,2,0)</f>
        <v>ECE</v>
      </c>
      <c r="I317" s="60">
        <f>IF(Table1[[#This Row],[Gr]]&lt;&gt;"COMPLE",IF(Table1[[#This Row],[Cr]]&gt;0,1,0),1)</f>
        <v>1</v>
      </c>
      <c r="J317" s="32">
        <f>(Table1[[#This Row],[Gp]]*Table1[[#This Row],[Cr]])/Raw!$R$1</f>
        <v>1.0434782608695652</v>
      </c>
    </row>
    <row r="318" spans="1:10">
      <c r="A318" s="63" t="str">
        <f>LEFT(Table1[[#This Row],[Subcode]],3)</f>
        <v>R20</v>
      </c>
      <c r="B318" s="63" t="s">
        <v>172</v>
      </c>
      <c r="C318" s="38" t="s">
        <v>149</v>
      </c>
      <c r="D318" s="39" t="s">
        <v>150</v>
      </c>
      <c r="E318" s="39">
        <f>VLOOKUP(Table1[[#This Row],[Gr]],Raw!T:U,2,0)</f>
        <v>6</v>
      </c>
      <c r="F318" s="38" t="s">
        <v>5</v>
      </c>
      <c r="G318" s="39">
        <v>3</v>
      </c>
      <c r="H318" s="64" t="str">
        <f>VLOOKUP(MID(Table1[[#This Row],[Htno]],7,2),Raw!A:B,2,0)</f>
        <v>ECE</v>
      </c>
      <c r="I318" s="60">
        <f>IF(Table1[[#This Row],[Gr]]&lt;&gt;"COMPLE",IF(Table1[[#This Row],[Cr]]&gt;0,1,0),1)</f>
        <v>1</v>
      </c>
      <c r="J318" s="32">
        <f>(Table1[[#This Row],[Gp]]*Table1[[#This Row],[Cr]])/Raw!$R$1</f>
        <v>0.78260869565217395</v>
      </c>
    </row>
    <row r="319" spans="1:10">
      <c r="A319" s="63" t="str">
        <f>LEFT(Table1[[#This Row],[Subcode]],3)</f>
        <v>R20</v>
      </c>
      <c r="B319" s="63" t="s">
        <v>172</v>
      </c>
      <c r="C319" s="38" t="s">
        <v>151</v>
      </c>
      <c r="D319" s="39" t="s">
        <v>152</v>
      </c>
      <c r="E319" s="39">
        <f>VLOOKUP(Table1[[#This Row],[Gr]],Raw!T:U,2,0)</f>
        <v>10</v>
      </c>
      <c r="F319" s="38" t="s">
        <v>9</v>
      </c>
      <c r="G319" s="39">
        <v>2</v>
      </c>
      <c r="H319" s="64" t="str">
        <f>VLOOKUP(MID(Table1[[#This Row],[Htno]],7,2),Raw!A:B,2,0)</f>
        <v>ECE</v>
      </c>
      <c r="I319" s="60">
        <f>IF(Table1[[#This Row],[Gr]]&lt;&gt;"COMPLE",IF(Table1[[#This Row],[Cr]]&gt;0,1,0),1)</f>
        <v>1</v>
      </c>
      <c r="J319" s="32">
        <f>(Table1[[#This Row],[Gp]]*Table1[[#This Row],[Cr]])/Raw!$R$1</f>
        <v>0.86956521739130432</v>
      </c>
    </row>
    <row r="320" spans="1:10">
      <c r="A320" s="63" t="str">
        <f>LEFT(Table1[[#This Row],[Subcode]],3)</f>
        <v>R20</v>
      </c>
      <c r="B320" s="63" t="s">
        <v>172</v>
      </c>
      <c r="C320" s="38" t="s">
        <v>153</v>
      </c>
      <c r="D320" s="39" t="s">
        <v>154</v>
      </c>
      <c r="E320" s="39">
        <f>VLOOKUP(Table1[[#This Row],[Gr]],Raw!T:U,2,0)</f>
        <v>7</v>
      </c>
      <c r="F320" s="38" t="s">
        <v>4</v>
      </c>
      <c r="G320" s="39">
        <v>3</v>
      </c>
      <c r="H320" s="64" t="str">
        <f>VLOOKUP(MID(Table1[[#This Row],[Htno]],7,2),Raw!A:B,2,0)</f>
        <v>ECE</v>
      </c>
      <c r="I320" s="60">
        <f>IF(Table1[[#This Row],[Gr]]&lt;&gt;"COMPLE",IF(Table1[[#This Row],[Cr]]&gt;0,1,0),1)</f>
        <v>1</v>
      </c>
      <c r="J320" s="32">
        <f>(Table1[[#This Row],[Gp]]*Table1[[#This Row],[Cr]])/Raw!$R$1</f>
        <v>0.91304347826086951</v>
      </c>
    </row>
    <row r="321" spans="1:10">
      <c r="A321" s="63" t="str">
        <f>LEFT(Table1[[#This Row],[Subcode]],3)</f>
        <v>R20</v>
      </c>
      <c r="B321" s="63" t="s">
        <v>172</v>
      </c>
      <c r="C321" s="38" t="s">
        <v>155</v>
      </c>
      <c r="D321" s="39" t="s">
        <v>156</v>
      </c>
      <c r="E321" s="39">
        <f>VLOOKUP(Table1[[#This Row],[Gr]],Raw!T:U,2,0)</f>
        <v>0</v>
      </c>
      <c r="F321" s="38" t="s">
        <v>3</v>
      </c>
      <c r="G321" s="39">
        <v>0</v>
      </c>
      <c r="H321" s="64" t="str">
        <f>VLOOKUP(MID(Table1[[#This Row],[Htno]],7,2),Raw!A:B,2,0)</f>
        <v>ECE</v>
      </c>
      <c r="I321" s="60">
        <f>IF(Table1[[#This Row],[Gr]]&lt;&gt;"COMPLE",IF(Table1[[#This Row],[Cr]]&gt;0,1,0),1)</f>
        <v>0</v>
      </c>
      <c r="J321" s="32">
        <f>(Table1[[#This Row],[Gp]]*Table1[[#This Row],[Cr]])/Raw!$R$1</f>
        <v>0</v>
      </c>
    </row>
    <row r="322" spans="1:10">
      <c r="A322" s="63" t="str">
        <f>LEFT(Table1[[#This Row],[Subcode]],3)</f>
        <v>R20</v>
      </c>
      <c r="B322" s="63" t="s">
        <v>173</v>
      </c>
      <c r="C322" s="38" t="s">
        <v>78</v>
      </c>
      <c r="D322" s="39" t="s">
        <v>79</v>
      </c>
      <c r="E322" s="39">
        <f>VLOOKUP(Table1[[#This Row],[Gr]],Raw!T:U,2,0)</f>
        <v>6</v>
      </c>
      <c r="F322" s="38" t="s">
        <v>5</v>
      </c>
      <c r="G322" s="39">
        <v>3</v>
      </c>
      <c r="H322" s="64" t="str">
        <f>VLOOKUP(MID(Table1[[#This Row],[Htno]],7,2),Raw!A:B,2,0)</f>
        <v>ECE</v>
      </c>
      <c r="I322" s="60">
        <f>IF(Table1[[#This Row],[Gr]]&lt;&gt;"COMPLE",IF(Table1[[#This Row],[Cr]]&gt;0,1,0),1)</f>
        <v>1</v>
      </c>
      <c r="J322" s="32">
        <f>(Table1[[#This Row],[Gp]]*Table1[[#This Row],[Cr]])/Raw!$R$1</f>
        <v>0.78260869565217395</v>
      </c>
    </row>
    <row r="323" spans="1:10">
      <c r="A323" s="63" t="str">
        <f>LEFT(Table1[[#This Row],[Subcode]],3)</f>
        <v>R20</v>
      </c>
      <c r="B323" s="63" t="s">
        <v>173</v>
      </c>
      <c r="C323" s="38" t="s">
        <v>144</v>
      </c>
      <c r="D323" s="39" t="s">
        <v>93</v>
      </c>
      <c r="E323" s="39">
        <f>VLOOKUP(Table1[[#This Row],[Gr]],Raw!T:U,2,0)</f>
        <v>10</v>
      </c>
      <c r="F323" s="38" t="s">
        <v>9</v>
      </c>
      <c r="G323" s="39">
        <v>3</v>
      </c>
      <c r="H323" s="64" t="str">
        <f>VLOOKUP(MID(Table1[[#This Row],[Htno]],7,2),Raw!A:B,2,0)</f>
        <v>ECE</v>
      </c>
      <c r="I323" s="60">
        <f>IF(Table1[[#This Row],[Gr]]&lt;&gt;"COMPLE",IF(Table1[[#This Row],[Cr]]&gt;0,1,0),1)</f>
        <v>1</v>
      </c>
      <c r="J323" s="32">
        <f>(Table1[[#This Row],[Gp]]*Table1[[#This Row],[Cr]])/Raw!$R$1</f>
        <v>1.3043478260869565</v>
      </c>
    </row>
    <row r="324" spans="1:10">
      <c r="A324" s="63" t="str">
        <f>LEFT(Table1[[#This Row],[Subcode]],3)</f>
        <v>R20</v>
      </c>
      <c r="B324" s="63" t="s">
        <v>173</v>
      </c>
      <c r="C324" s="38" t="s">
        <v>145</v>
      </c>
      <c r="D324" s="39" t="s">
        <v>146</v>
      </c>
      <c r="E324" s="39">
        <f>VLOOKUP(Table1[[#This Row],[Gr]],Raw!T:U,2,0)</f>
        <v>5</v>
      </c>
      <c r="F324" s="38" t="s">
        <v>7</v>
      </c>
      <c r="G324" s="39">
        <v>3</v>
      </c>
      <c r="H324" s="64" t="str">
        <f>VLOOKUP(MID(Table1[[#This Row],[Htno]],7,2),Raw!A:B,2,0)</f>
        <v>ECE</v>
      </c>
      <c r="I324" s="60">
        <f>IF(Table1[[#This Row],[Gr]]&lt;&gt;"COMPLE",IF(Table1[[#This Row],[Cr]]&gt;0,1,0),1)</f>
        <v>1</v>
      </c>
      <c r="J324" s="32">
        <f>(Table1[[#This Row],[Gp]]*Table1[[#This Row],[Cr]])/Raw!$R$1</f>
        <v>0.65217391304347827</v>
      </c>
    </row>
    <row r="325" spans="1:10">
      <c r="A325" s="63" t="str">
        <f>LEFT(Table1[[#This Row],[Subcode]],3)</f>
        <v>R20</v>
      </c>
      <c r="B325" s="63" t="s">
        <v>173</v>
      </c>
      <c r="C325" s="38" t="s">
        <v>147</v>
      </c>
      <c r="D325" s="39" t="s">
        <v>148</v>
      </c>
      <c r="E325" s="39">
        <f>VLOOKUP(Table1[[#This Row],[Gr]],Raw!T:U,2,0)</f>
        <v>0</v>
      </c>
      <c r="F325" s="38" t="s">
        <v>3</v>
      </c>
      <c r="G325" s="39">
        <v>0</v>
      </c>
      <c r="H325" s="64" t="str">
        <f>VLOOKUP(MID(Table1[[#This Row],[Htno]],7,2),Raw!A:B,2,0)</f>
        <v>ECE</v>
      </c>
      <c r="I325" s="60">
        <f>IF(Table1[[#This Row],[Gr]]&lt;&gt;"COMPLE",IF(Table1[[#This Row],[Cr]]&gt;0,1,0),1)</f>
        <v>0</v>
      </c>
      <c r="J325" s="32">
        <f>(Table1[[#This Row],[Gp]]*Table1[[#This Row],[Cr]])/Raw!$R$1</f>
        <v>0</v>
      </c>
    </row>
    <row r="326" spans="1:10">
      <c r="A326" s="63" t="str">
        <f>LEFT(Table1[[#This Row],[Subcode]],3)</f>
        <v>R20</v>
      </c>
      <c r="B326" s="63" t="s">
        <v>173</v>
      </c>
      <c r="C326" s="38" t="s">
        <v>149</v>
      </c>
      <c r="D326" s="39" t="s">
        <v>150</v>
      </c>
      <c r="E326" s="39">
        <f>VLOOKUP(Table1[[#This Row],[Gr]],Raw!T:U,2,0)</f>
        <v>7</v>
      </c>
      <c r="F326" s="38" t="s">
        <v>4</v>
      </c>
      <c r="G326" s="39">
        <v>3</v>
      </c>
      <c r="H326" s="64" t="str">
        <f>VLOOKUP(MID(Table1[[#This Row],[Htno]],7,2),Raw!A:B,2,0)</f>
        <v>ECE</v>
      </c>
      <c r="I326" s="60">
        <f>IF(Table1[[#This Row],[Gr]]&lt;&gt;"COMPLE",IF(Table1[[#This Row],[Cr]]&gt;0,1,0),1)</f>
        <v>1</v>
      </c>
      <c r="J326" s="32">
        <f>(Table1[[#This Row],[Gp]]*Table1[[#This Row],[Cr]])/Raw!$R$1</f>
        <v>0.91304347826086951</v>
      </c>
    </row>
    <row r="327" spans="1:10">
      <c r="A327" s="63" t="str">
        <f>LEFT(Table1[[#This Row],[Subcode]],3)</f>
        <v>R20</v>
      </c>
      <c r="B327" s="63" t="s">
        <v>173</v>
      </c>
      <c r="C327" s="38" t="s">
        <v>151</v>
      </c>
      <c r="D327" s="39" t="s">
        <v>152</v>
      </c>
      <c r="E327" s="39">
        <f>VLOOKUP(Table1[[#This Row],[Gr]],Raw!T:U,2,0)</f>
        <v>10</v>
      </c>
      <c r="F327" s="38" t="s">
        <v>9</v>
      </c>
      <c r="G327" s="39">
        <v>2</v>
      </c>
      <c r="H327" s="64" t="str">
        <f>VLOOKUP(MID(Table1[[#This Row],[Htno]],7,2),Raw!A:B,2,0)</f>
        <v>ECE</v>
      </c>
      <c r="I327" s="60">
        <f>IF(Table1[[#This Row],[Gr]]&lt;&gt;"COMPLE",IF(Table1[[#This Row],[Cr]]&gt;0,1,0),1)</f>
        <v>1</v>
      </c>
      <c r="J327" s="32">
        <f>(Table1[[#This Row],[Gp]]*Table1[[#This Row],[Cr]])/Raw!$R$1</f>
        <v>0.86956521739130432</v>
      </c>
    </row>
    <row r="328" spans="1:10">
      <c r="A328" s="63" t="str">
        <f>LEFT(Table1[[#This Row],[Subcode]],3)</f>
        <v>R20</v>
      </c>
      <c r="B328" s="63" t="s">
        <v>173</v>
      </c>
      <c r="C328" s="38" t="s">
        <v>153</v>
      </c>
      <c r="D328" s="39" t="s">
        <v>154</v>
      </c>
      <c r="E328" s="39">
        <f>VLOOKUP(Table1[[#This Row],[Gr]],Raw!T:U,2,0)</f>
        <v>5</v>
      </c>
      <c r="F328" s="38" t="s">
        <v>7</v>
      </c>
      <c r="G328" s="39">
        <v>3</v>
      </c>
      <c r="H328" s="64" t="str">
        <f>VLOOKUP(MID(Table1[[#This Row],[Htno]],7,2),Raw!A:B,2,0)</f>
        <v>ECE</v>
      </c>
      <c r="I328" s="60">
        <f>IF(Table1[[#This Row],[Gr]]&lt;&gt;"COMPLE",IF(Table1[[#This Row],[Cr]]&gt;0,1,0),1)</f>
        <v>1</v>
      </c>
      <c r="J328" s="32">
        <f>(Table1[[#This Row],[Gp]]*Table1[[#This Row],[Cr]])/Raw!$R$1</f>
        <v>0.65217391304347827</v>
      </c>
    </row>
    <row r="329" spans="1:10">
      <c r="A329" s="63" t="str">
        <f>LEFT(Table1[[#This Row],[Subcode]],3)</f>
        <v>R20</v>
      </c>
      <c r="B329" s="63" t="s">
        <v>173</v>
      </c>
      <c r="C329" s="38" t="s">
        <v>155</v>
      </c>
      <c r="D329" s="39" t="s">
        <v>156</v>
      </c>
      <c r="E329" s="39">
        <f>VLOOKUP(Table1[[#This Row],[Gr]],Raw!T:U,2,0)</f>
        <v>7</v>
      </c>
      <c r="F329" s="38" t="s">
        <v>4</v>
      </c>
      <c r="G329" s="39">
        <v>3</v>
      </c>
      <c r="H329" s="64" t="str">
        <f>VLOOKUP(MID(Table1[[#This Row],[Htno]],7,2),Raw!A:B,2,0)</f>
        <v>ECE</v>
      </c>
      <c r="I329" s="60">
        <f>IF(Table1[[#This Row],[Gr]]&lt;&gt;"COMPLE",IF(Table1[[#This Row],[Cr]]&gt;0,1,0),1)</f>
        <v>1</v>
      </c>
      <c r="J329" s="32">
        <f>(Table1[[#This Row],[Gp]]*Table1[[#This Row],[Cr]])/Raw!$R$1</f>
        <v>0.91304347826086951</v>
      </c>
    </row>
    <row r="330" spans="1:10">
      <c r="A330" s="63" t="str">
        <f>LEFT(Table1[[#This Row],[Subcode]],3)</f>
        <v>R20</v>
      </c>
      <c r="B330" s="63" t="s">
        <v>174</v>
      </c>
      <c r="C330" s="38" t="s">
        <v>78</v>
      </c>
      <c r="D330" s="39" t="s">
        <v>79</v>
      </c>
      <c r="E330" s="39">
        <f>VLOOKUP(Table1[[#This Row],[Gr]],Raw!T:U,2,0)</f>
        <v>7</v>
      </c>
      <c r="F330" s="38" t="s">
        <v>4</v>
      </c>
      <c r="G330" s="39">
        <v>3</v>
      </c>
      <c r="H330" s="64" t="str">
        <f>VLOOKUP(MID(Table1[[#This Row],[Htno]],7,2),Raw!A:B,2,0)</f>
        <v>ECE</v>
      </c>
      <c r="I330" s="60">
        <f>IF(Table1[[#This Row],[Gr]]&lt;&gt;"COMPLE",IF(Table1[[#This Row],[Cr]]&gt;0,1,0),1)</f>
        <v>1</v>
      </c>
      <c r="J330" s="32">
        <f>(Table1[[#This Row],[Gp]]*Table1[[#This Row],[Cr]])/Raw!$R$1</f>
        <v>0.91304347826086951</v>
      </c>
    </row>
    <row r="331" spans="1:10">
      <c r="A331" s="63" t="str">
        <f>LEFT(Table1[[#This Row],[Subcode]],3)</f>
        <v>R20</v>
      </c>
      <c r="B331" s="63" t="s">
        <v>174</v>
      </c>
      <c r="C331" s="38" t="s">
        <v>144</v>
      </c>
      <c r="D331" s="39" t="s">
        <v>93</v>
      </c>
      <c r="E331" s="39">
        <f>VLOOKUP(Table1[[#This Row],[Gr]],Raw!T:U,2,0)</f>
        <v>10</v>
      </c>
      <c r="F331" s="38" t="s">
        <v>9</v>
      </c>
      <c r="G331" s="39">
        <v>3</v>
      </c>
      <c r="H331" s="64" t="str">
        <f>VLOOKUP(MID(Table1[[#This Row],[Htno]],7,2),Raw!A:B,2,0)</f>
        <v>ECE</v>
      </c>
      <c r="I331" s="60">
        <f>IF(Table1[[#This Row],[Gr]]&lt;&gt;"COMPLE",IF(Table1[[#This Row],[Cr]]&gt;0,1,0),1)</f>
        <v>1</v>
      </c>
      <c r="J331" s="32">
        <f>(Table1[[#This Row],[Gp]]*Table1[[#This Row],[Cr]])/Raw!$R$1</f>
        <v>1.3043478260869565</v>
      </c>
    </row>
    <row r="332" spans="1:10">
      <c r="A332" s="63" t="str">
        <f>LEFT(Table1[[#This Row],[Subcode]],3)</f>
        <v>R20</v>
      </c>
      <c r="B332" s="63" t="s">
        <v>174</v>
      </c>
      <c r="C332" s="38" t="s">
        <v>145</v>
      </c>
      <c r="D332" s="39" t="s">
        <v>146</v>
      </c>
      <c r="E332" s="39">
        <f>VLOOKUP(Table1[[#This Row],[Gr]],Raw!T:U,2,0)</f>
        <v>6</v>
      </c>
      <c r="F332" s="38" t="s">
        <v>5</v>
      </c>
      <c r="G332" s="39">
        <v>3</v>
      </c>
      <c r="H332" s="64" t="str">
        <f>VLOOKUP(MID(Table1[[#This Row],[Htno]],7,2),Raw!A:B,2,0)</f>
        <v>ECE</v>
      </c>
      <c r="I332" s="60">
        <f>IF(Table1[[#This Row],[Gr]]&lt;&gt;"COMPLE",IF(Table1[[#This Row],[Cr]]&gt;0,1,0),1)</f>
        <v>1</v>
      </c>
      <c r="J332" s="32">
        <f>(Table1[[#This Row],[Gp]]*Table1[[#This Row],[Cr]])/Raw!$R$1</f>
        <v>0.78260869565217395</v>
      </c>
    </row>
    <row r="333" spans="1:10">
      <c r="A333" s="63" t="str">
        <f>LEFT(Table1[[#This Row],[Subcode]],3)</f>
        <v>R20</v>
      </c>
      <c r="B333" s="63" t="s">
        <v>174</v>
      </c>
      <c r="C333" s="38" t="s">
        <v>147</v>
      </c>
      <c r="D333" s="39" t="s">
        <v>148</v>
      </c>
      <c r="E333" s="39">
        <f>VLOOKUP(Table1[[#This Row],[Gr]],Raw!T:U,2,0)</f>
        <v>8</v>
      </c>
      <c r="F333" s="38" t="s">
        <v>6</v>
      </c>
      <c r="G333" s="39">
        <v>3</v>
      </c>
      <c r="H333" s="64" t="str">
        <f>VLOOKUP(MID(Table1[[#This Row],[Htno]],7,2),Raw!A:B,2,0)</f>
        <v>ECE</v>
      </c>
      <c r="I333" s="60">
        <f>IF(Table1[[#This Row],[Gr]]&lt;&gt;"COMPLE",IF(Table1[[#This Row],[Cr]]&gt;0,1,0),1)</f>
        <v>1</v>
      </c>
      <c r="J333" s="32">
        <f>(Table1[[#This Row],[Gp]]*Table1[[#This Row],[Cr]])/Raw!$R$1</f>
        <v>1.0434782608695652</v>
      </c>
    </row>
    <row r="334" spans="1:10">
      <c r="A334" s="63" t="str">
        <f>LEFT(Table1[[#This Row],[Subcode]],3)</f>
        <v>R20</v>
      </c>
      <c r="B334" s="63" t="s">
        <v>174</v>
      </c>
      <c r="C334" s="38" t="s">
        <v>149</v>
      </c>
      <c r="D334" s="39" t="s">
        <v>150</v>
      </c>
      <c r="E334" s="39">
        <f>VLOOKUP(Table1[[#This Row],[Gr]],Raw!T:U,2,0)</f>
        <v>7</v>
      </c>
      <c r="F334" s="38" t="s">
        <v>4</v>
      </c>
      <c r="G334" s="39">
        <v>3</v>
      </c>
      <c r="H334" s="64" t="str">
        <f>VLOOKUP(MID(Table1[[#This Row],[Htno]],7,2),Raw!A:B,2,0)</f>
        <v>ECE</v>
      </c>
      <c r="I334" s="60">
        <f>IF(Table1[[#This Row],[Gr]]&lt;&gt;"COMPLE",IF(Table1[[#This Row],[Cr]]&gt;0,1,0),1)</f>
        <v>1</v>
      </c>
      <c r="J334" s="32">
        <f>(Table1[[#This Row],[Gp]]*Table1[[#This Row],[Cr]])/Raw!$R$1</f>
        <v>0.91304347826086951</v>
      </c>
    </row>
    <row r="335" spans="1:10">
      <c r="A335" s="63" t="str">
        <f>LEFT(Table1[[#This Row],[Subcode]],3)</f>
        <v>R20</v>
      </c>
      <c r="B335" s="63" t="s">
        <v>174</v>
      </c>
      <c r="C335" s="38" t="s">
        <v>151</v>
      </c>
      <c r="D335" s="39" t="s">
        <v>152</v>
      </c>
      <c r="E335" s="39">
        <f>VLOOKUP(Table1[[#This Row],[Gr]],Raw!T:U,2,0)</f>
        <v>10</v>
      </c>
      <c r="F335" s="38" t="s">
        <v>9</v>
      </c>
      <c r="G335" s="39">
        <v>2</v>
      </c>
      <c r="H335" s="64" t="str">
        <f>VLOOKUP(MID(Table1[[#This Row],[Htno]],7,2),Raw!A:B,2,0)</f>
        <v>ECE</v>
      </c>
      <c r="I335" s="60">
        <f>IF(Table1[[#This Row],[Gr]]&lt;&gt;"COMPLE",IF(Table1[[#This Row],[Cr]]&gt;0,1,0),1)</f>
        <v>1</v>
      </c>
      <c r="J335" s="32">
        <f>(Table1[[#This Row],[Gp]]*Table1[[#This Row],[Cr]])/Raw!$R$1</f>
        <v>0.86956521739130432</v>
      </c>
    </row>
    <row r="336" spans="1:10">
      <c r="A336" s="63" t="str">
        <f>LEFT(Table1[[#This Row],[Subcode]],3)</f>
        <v>R20</v>
      </c>
      <c r="B336" s="63" t="s">
        <v>174</v>
      </c>
      <c r="C336" s="38" t="s">
        <v>153</v>
      </c>
      <c r="D336" s="39" t="s">
        <v>154</v>
      </c>
      <c r="E336" s="39">
        <f>VLOOKUP(Table1[[#This Row],[Gr]],Raw!T:U,2,0)</f>
        <v>7</v>
      </c>
      <c r="F336" s="38" t="s">
        <v>4</v>
      </c>
      <c r="G336" s="39">
        <v>3</v>
      </c>
      <c r="H336" s="64" t="str">
        <f>VLOOKUP(MID(Table1[[#This Row],[Htno]],7,2),Raw!A:B,2,0)</f>
        <v>ECE</v>
      </c>
      <c r="I336" s="60">
        <f>IF(Table1[[#This Row],[Gr]]&lt;&gt;"COMPLE",IF(Table1[[#This Row],[Cr]]&gt;0,1,0),1)</f>
        <v>1</v>
      </c>
      <c r="J336" s="32">
        <f>(Table1[[#This Row],[Gp]]*Table1[[#This Row],[Cr]])/Raw!$R$1</f>
        <v>0.91304347826086951</v>
      </c>
    </row>
    <row r="337" spans="1:10">
      <c r="A337" s="63" t="str">
        <f>LEFT(Table1[[#This Row],[Subcode]],3)</f>
        <v>R20</v>
      </c>
      <c r="B337" s="63" t="s">
        <v>174</v>
      </c>
      <c r="C337" s="38" t="s">
        <v>155</v>
      </c>
      <c r="D337" s="39" t="s">
        <v>156</v>
      </c>
      <c r="E337" s="39">
        <f>VLOOKUP(Table1[[#This Row],[Gr]],Raw!T:U,2,0)</f>
        <v>8</v>
      </c>
      <c r="F337" s="38" t="s">
        <v>6</v>
      </c>
      <c r="G337" s="39">
        <v>3</v>
      </c>
      <c r="H337" s="64" t="str">
        <f>VLOOKUP(MID(Table1[[#This Row],[Htno]],7,2),Raw!A:B,2,0)</f>
        <v>ECE</v>
      </c>
      <c r="I337" s="60">
        <f>IF(Table1[[#This Row],[Gr]]&lt;&gt;"COMPLE",IF(Table1[[#This Row],[Cr]]&gt;0,1,0),1)</f>
        <v>1</v>
      </c>
      <c r="J337" s="32">
        <f>(Table1[[#This Row],[Gp]]*Table1[[#This Row],[Cr]])/Raw!$R$1</f>
        <v>1.0434782608695652</v>
      </c>
    </row>
    <row r="338" spans="1:10">
      <c r="A338" s="63" t="str">
        <f>LEFT(Table1[[#This Row],[Subcode]],3)</f>
        <v>R20</v>
      </c>
      <c r="B338" s="63" t="s">
        <v>175</v>
      </c>
      <c r="C338" s="38" t="s">
        <v>78</v>
      </c>
      <c r="D338" s="39" t="s">
        <v>79</v>
      </c>
      <c r="E338" s="39">
        <f>VLOOKUP(Table1[[#This Row],[Gr]],Raw!T:U,2,0)</f>
        <v>6</v>
      </c>
      <c r="F338" s="38" t="s">
        <v>5</v>
      </c>
      <c r="G338" s="39">
        <v>3</v>
      </c>
      <c r="H338" s="64" t="str">
        <f>VLOOKUP(MID(Table1[[#This Row],[Htno]],7,2),Raw!A:B,2,0)</f>
        <v>ECE</v>
      </c>
      <c r="I338" s="60">
        <f>IF(Table1[[#This Row],[Gr]]&lt;&gt;"COMPLE",IF(Table1[[#This Row],[Cr]]&gt;0,1,0),1)</f>
        <v>1</v>
      </c>
      <c r="J338" s="32">
        <f>(Table1[[#This Row],[Gp]]*Table1[[#This Row],[Cr]])/Raw!$R$1</f>
        <v>0.78260869565217395</v>
      </c>
    </row>
    <row r="339" spans="1:10">
      <c r="A339" s="63" t="str">
        <f>LEFT(Table1[[#This Row],[Subcode]],3)</f>
        <v>R20</v>
      </c>
      <c r="B339" s="63" t="s">
        <v>175</v>
      </c>
      <c r="C339" s="38" t="s">
        <v>144</v>
      </c>
      <c r="D339" s="39" t="s">
        <v>93</v>
      </c>
      <c r="E339" s="39">
        <f>VLOOKUP(Table1[[#This Row],[Gr]],Raw!T:U,2,0)</f>
        <v>10</v>
      </c>
      <c r="F339" s="38" t="s">
        <v>9</v>
      </c>
      <c r="G339" s="39">
        <v>3</v>
      </c>
      <c r="H339" s="64" t="str">
        <f>VLOOKUP(MID(Table1[[#This Row],[Htno]],7,2),Raw!A:B,2,0)</f>
        <v>ECE</v>
      </c>
      <c r="I339" s="60">
        <f>IF(Table1[[#This Row],[Gr]]&lt;&gt;"COMPLE",IF(Table1[[#This Row],[Cr]]&gt;0,1,0),1)</f>
        <v>1</v>
      </c>
      <c r="J339" s="32">
        <f>(Table1[[#This Row],[Gp]]*Table1[[#This Row],[Cr]])/Raw!$R$1</f>
        <v>1.3043478260869565</v>
      </c>
    </row>
    <row r="340" spans="1:10">
      <c r="A340" s="63" t="str">
        <f>LEFT(Table1[[#This Row],[Subcode]],3)</f>
        <v>R20</v>
      </c>
      <c r="B340" s="63" t="s">
        <v>175</v>
      </c>
      <c r="C340" s="38" t="s">
        <v>145</v>
      </c>
      <c r="D340" s="39" t="s">
        <v>146</v>
      </c>
      <c r="E340" s="39">
        <f>VLOOKUP(Table1[[#This Row],[Gr]],Raw!T:U,2,0)</f>
        <v>0</v>
      </c>
      <c r="F340" s="38" t="s">
        <v>3</v>
      </c>
      <c r="G340" s="39">
        <v>0</v>
      </c>
      <c r="H340" s="64" t="str">
        <f>VLOOKUP(MID(Table1[[#This Row],[Htno]],7,2),Raw!A:B,2,0)</f>
        <v>ECE</v>
      </c>
      <c r="I340" s="60">
        <f>IF(Table1[[#This Row],[Gr]]&lt;&gt;"COMPLE",IF(Table1[[#This Row],[Cr]]&gt;0,1,0),1)</f>
        <v>0</v>
      </c>
      <c r="J340" s="32">
        <f>(Table1[[#This Row],[Gp]]*Table1[[#This Row],[Cr]])/Raw!$R$1</f>
        <v>0</v>
      </c>
    </row>
    <row r="341" spans="1:10">
      <c r="A341" s="63" t="str">
        <f>LEFT(Table1[[#This Row],[Subcode]],3)</f>
        <v>R20</v>
      </c>
      <c r="B341" s="63" t="s">
        <v>175</v>
      </c>
      <c r="C341" s="38" t="s">
        <v>147</v>
      </c>
      <c r="D341" s="39" t="s">
        <v>148</v>
      </c>
      <c r="E341" s="39">
        <f>VLOOKUP(Table1[[#This Row],[Gr]],Raw!T:U,2,0)</f>
        <v>5</v>
      </c>
      <c r="F341" s="38" t="s">
        <v>7</v>
      </c>
      <c r="G341" s="39">
        <v>3</v>
      </c>
      <c r="H341" s="64" t="str">
        <f>VLOOKUP(MID(Table1[[#This Row],[Htno]],7,2),Raw!A:B,2,0)</f>
        <v>ECE</v>
      </c>
      <c r="I341" s="60">
        <f>IF(Table1[[#This Row],[Gr]]&lt;&gt;"COMPLE",IF(Table1[[#This Row],[Cr]]&gt;0,1,0),1)</f>
        <v>1</v>
      </c>
      <c r="J341" s="32">
        <f>(Table1[[#This Row],[Gp]]*Table1[[#This Row],[Cr]])/Raw!$R$1</f>
        <v>0.65217391304347827</v>
      </c>
    </row>
    <row r="342" spans="1:10">
      <c r="A342" s="63" t="str">
        <f>LEFT(Table1[[#This Row],[Subcode]],3)</f>
        <v>R20</v>
      </c>
      <c r="B342" s="63" t="s">
        <v>175</v>
      </c>
      <c r="C342" s="38" t="s">
        <v>149</v>
      </c>
      <c r="D342" s="39" t="s">
        <v>150</v>
      </c>
      <c r="E342" s="39">
        <f>VLOOKUP(Table1[[#This Row],[Gr]],Raw!T:U,2,0)</f>
        <v>0</v>
      </c>
      <c r="F342" s="38" t="s">
        <v>3</v>
      </c>
      <c r="G342" s="39">
        <v>0</v>
      </c>
      <c r="H342" s="64" t="str">
        <f>VLOOKUP(MID(Table1[[#This Row],[Htno]],7,2),Raw!A:B,2,0)</f>
        <v>ECE</v>
      </c>
      <c r="I342" s="60">
        <f>IF(Table1[[#This Row],[Gr]]&lt;&gt;"COMPLE",IF(Table1[[#This Row],[Cr]]&gt;0,1,0),1)</f>
        <v>0</v>
      </c>
      <c r="J342" s="32">
        <f>(Table1[[#This Row],[Gp]]*Table1[[#This Row],[Cr]])/Raw!$R$1</f>
        <v>0</v>
      </c>
    </row>
    <row r="343" spans="1:10">
      <c r="A343" s="63" t="str">
        <f>LEFT(Table1[[#This Row],[Subcode]],3)</f>
        <v>R20</v>
      </c>
      <c r="B343" s="63" t="s">
        <v>175</v>
      </c>
      <c r="C343" s="38" t="s">
        <v>151</v>
      </c>
      <c r="D343" s="39" t="s">
        <v>152</v>
      </c>
      <c r="E343" s="39">
        <f>VLOOKUP(Table1[[#This Row],[Gr]],Raw!T:U,2,0)</f>
        <v>10</v>
      </c>
      <c r="F343" s="38" t="s">
        <v>9</v>
      </c>
      <c r="G343" s="39">
        <v>2</v>
      </c>
      <c r="H343" s="64" t="str">
        <f>VLOOKUP(MID(Table1[[#This Row],[Htno]],7,2),Raw!A:B,2,0)</f>
        <v>ECE</v>
      </c>
      <c r="I343" s="60">
        <f>IF(Table1[[#This Row],[Gr]]&lt;&gt;"COMPLE",IF(Table1[[#This Row],[Cr]]&gt;0,1,0),1)</f>
        <v>1</v>
      </c>
      <c r="J343" s="32">
        <f>(Table1[[#This Row],[Gp]]*Table1[[#This Row],[Cr]])/Raw!$R$1</f>
        <v>0.86956521739130432</v>
      </c>
    </row>
    <row r="344" spans="1:10">
      <c r="A344" s="63" t="str">
        <f>LEFT(Table1[[#This Row],[Subcode]],3)</f>
        <v>R20</v>
      </c>
      <c r="B344" s="63" t="s">
        <v>175</v>
      </c>
      <c r="C344" s="38" t="s">
        <v>153</v>
      </c>
      <c r="D344" s="39" t="s">
        <v>154</v>
      </c>
      <c r="E344" s="39">
        <f>VLOOKUP(Table1[[#This Row],[Gr]],Raw!T:U,2,0)</f>
        <v>0</v>
      </c>
      <c r="F344" s="38" t="s">
        <v>3</v>
      </c>
      <c r="G344" s="39">
        <v>0</v>
      </c>
      <c r="H344" s="64" t="str">
        <f>VLOOKUP(MID(Table1[[#This Row],[Htno]],7,2),Raw!A:B,2,0)</f>
        <v>ECE</v>
      </c>
      <c r="I344" s="60">
        <f>IF(Table1[[#This Row],[Gr]]&lt;&gt;"COMPLE",IF(Table1[[#This Row],[Cr]]&gt;0,1,0),1)</f>
        <v>0</v>
      </c>
      <c r="J344" s="32">
        <f>(Table1[[#This Row],[Gp]]*Table1[[#This Row],[Cr]])/Raw!$R$1</f>
        <v>0</v>
      </c>
    </row>
    <row r="345" spans="1:10">
      <c r="A345" s="63" t="str">
        <f>LEFT(Table1[[#This Row],[Subcode]],3)</f>
        <v>R20</v>
      </c>
      <c r="B345" s="63" t="s">
        <v>175</v>
      </c>
      <c r="C345" s="38" t="s">
        <v>155</v>
      </c>
      <c r="D345" s="39" t="s">
        <v>156</v>
      </c>
      <c r="E345" s="39">
        <f>VLOOKUP(Table1[[#This Row],[Gr]],Raw!T:U,2,0)</f>
        <v>0</v>
      </c>
      <c r="F345" s="38" t="s">
        <v>3</v>
      </c>
      <c r="G345" s="39">
        <v>0</v>
      </c>
      <c r="H345" s="64" t="str">
        <f>VLOOKUP(MID(Table1[[#This Row],[Htno]],7,2),Raw!A:B,2,0)</f>
        <v>ECE</v>
      </c>
      <c r="I345" s="60">
        <f>IF(Table1[[#This Row],[Gr]]&lt;&gt;"COMPLE",IF(Table1[[#This Row],[Cr]]&gt;0,1,0),1)</f>
        <v>0</v>
      </c>
      <c r="J345" s="32">
        <f>(Table1[[#This Row],[Gp]]*Table1[[#This Row],[Cr]])/Raw!$R$1</f>
        <v>0</v>
      </c>
    </row>
    <row r="346" spans="1:10">
      <c r="A346" s="63" t="str">
        <f>LEFT(Table1[[#This Row],[Subcode]],3)</f>
        <v>R20</v>
      </c>
      <c r="B346" s="63" t="s">
        <v>176</v>
      </c>
      <c r="C346" s="38" t="s">
        <v>78</v>
      </c>
      <c r="D346" s="39" t="s">
        <v>79</v>
      </c>
      <c r="E346" s="39">
        <f>VLOOKUP(Table1[[#This Row],[Gr]],Raw!T:U,2,0)</f>
        <v>6</v>
      </c>
      <c r="F346" s="38" t="s">
        <v>5</v>
      </c>
      <c r="G346" s="39">
        <v>3</v>
      </c>
      <c r="H346" s="64" t="str">
        <f>VLOOKUP(MID(Table1[[#This Row],[Htno]],7,2),Raw!A:B,2,0)</f>
        <v>ECE</v>
      </c>
      <c r="I346" s="60">
        <f>IF(Table1[[#This Row],[Gr]]&lt;&gt;"COMPLE",IF(Table1[[#This Row],[Cr]]&gt;0,1,0),1)</f>
        <v>1</v>
      </c>
      <c r="J346" s="32">
        <f>(Table1[[#This Row],[Gp]]*Table1[[#This Row],[Cr]])/Raw!$R$1</f>
        <v>0.78260869565217395</v>
      </c>
    </row>
    <row r="347" spans="1:10">
      <c r="A347" s="63" t="str">
        <f>LEFT(Table1[[#This Row],[Subcode]],3)</f>
        <v>R20</v>
      </c>
      <c r="B347" s="63" t="s">
        <v>176</v>
      </c>
      <c r="C347" s="38" t="s">
        <v>144</v>
      </c>
      <c r="D347" s="39" t="s">
        <v>93</v>
      </c>
      <c r="E347" s="39">
        <f>VLOOKUP(Table1[[#This Row],[Gr]],Raw!T:U,2,0)</f>
        <v>10</v>
      </c>
      <c r="F347" s="38" t="s">
        <v>9</v>
      </c>
      <c r="G347" s="39">
        <v>3</v>
      </c>
      <c r="H347" s="64" t="str">
        <f>VLOOKUP(MID(Table1[[#This Row],[Htno]],7,2),Raw!A:B,2,0)</f>
        <v>ECE</v>
      </c>
      <c r="I347" s="60">
        <f>IF(Table1[[#This Row],[Gr]]&lt;&gt;"COMPLE",IF(Table1[[#This Row],[Cr]]&gt;0,1,0),1)</f>
        <v>1</v>
      </c>
      <c r="J347" s="32">
        <f>(Table1[[#This Row],[Gp]]*Table1[[#This Row],[Cr]])/Raw!$R$1</f>
        <v>1.3043478260869565</v>
      </c>
    </row>
    <row r="348" spans="1:10">
      <c r="A348" s="63" t="str">
        <f>LEFT(Table1[[#This Row],[Subcode]],3)</f>
        <v>R20</v>
      </c>
      <c r="B348" s="63" t="s">
        <v>176</v>
      </c>
      <c r="C348" s="38" t="s">
        <v>145</v>
      </c>
      <c r="D348" s="39" t="s">
        <v>146</v>
      </c>
      <c r="E348" s="39">
        <f>VLOOKUP(Table1[[#This Row],[Gr]],Raw!T:U,2,0)</f>
        <v>5</v>
      </c>
      <c r="F348" s="38" t="s">
        <v>7</v>
      </c>
      <c r="G348" s="39">
        <v>3</v>
      </c>
      <c r="H348" s="64" t="str">
        <f>VLOOKUP(MID(Table1[[#This Row],[Htno]],7,2),Raw!A:B,2,0)</f>
        <v>ECE</v>
      </c>
      <c r="I348" s="60">
        <f>IF(Table1[[#This Row],[Gr]]&lt;&gt;"COMPLE",IF(Table1[[#This Row],[Cr]]&gt;0,1,0),1)</f>
        <v>1</v>
      </c>
      <c r="J348" s="32">
        <f>(Table1[[#This Row],[Gp]]*Table1[[#This Row],[Cr]])/Raw!$R$1</f>
        <v>0.65217391304347827</v>
      </c>
    </row>
    <row r="349" spans="1:10">
      <c r="A349" s="63" t="str">
        <f>LEFT(Table1[[#This Row],[Subcode]],3)</f>
        <v>R20</v>
      </c>
      <c r="B349" s="63" t="s">
        <v>176</v>
      </c>
      <c r="C349" s="38" t="s">
        <v>147</v>
      </c>
      <c r="D349" s="39" t="s">
        <v>148</v>
      </c>
      <c r="E349" s="39">
        <f>VLOOKUP(Table1[[#This Row],[Gr]],Raw!T:U,2,0)</f>
        <v>7</v>
      </c>
      <c r="F349" s="38" t="s">
        <v>4</v>
      </c>
      <c r="G349" s="39">
        <v>3</v>
      </c>
      <c r="H349" s="64" t="str">
        <f>VLOOKUP(MID(Table1[[#This Row],[Htno]],7,2),Raw!A:B,2,0)</f>
        <v>ECE</v>
      </c>
      <c r="I349" s="60">
        <f>IF(Table1[[#This Row],[Gr]]&lt;&gt;"COMPLE",IF(Table1[[#This Row],[Cr]]&gt;0,1,0),1)</f>
        <v>1</v>
      </c>
      <c r="J349" s="32">
        <f>(Table1[[#This Row],[Gp]]*Table1[[#This Row],[Cr]])/Raw!$R$1</f>
        <v>0.91304347826086951</v>
      </c>
    </row>
    <row r="350" spans="1:10">
      <c r="A350" s="63" t="str">
        <f>LEFT(Table1[[#This Row],[Subcode]],3)</f>
        <v>R20</v>
      </c>
      <c r="B350" s="63" t="s">
        <v>176</v>
      </c>
      <c r="C350" s="38" t="s">
        <v>149</v>
      </c>
      <c r="D350" s="39" t="s">
        <v>150</v>
      </c>
      <c r="E350" s="39">
        <f>VLOOKUP(Table1[[#This Row],[Gr]],Raw!T:U,2,0)</f>
        <v>0</v>
      </c>
      <c r="F350" s="38" t="s">
        <v>3</v>
      </c>
      <c r="G350" s="39">
        <v>0</v>
      </c>
      <c r="H350" s="64" t="str">
        <f>VLOOKUP(MID(Table1[[#This Row],[Htno]],7,2),Raw!A:B,2,0)</f>
        <v>ECE</v>
      </c>
      <c r="I350" s="60">
        <f>IF(Table1[[#This Row],[Gr]]&lt;&gt;"COMPLE",IF(Table1[[#This Row],[Cr]]&gt;0,1,0),1)</f>
        <v>0</v>
      </c>
      <c r="J350" s="32">
        <f>(Table1[[#This Row],[Gp]]*Table1[[#This Row],[Cr]])/Raw!$R$1</f>
        <v>0</v>
      </c>
    </row>
    <row r="351" spans="1:10">
      <c r="A351" s="63" t="str">
        <f>LEFT(Table1[[#This Row],[Subcode]],3)</f>
        <v>R20</v>
      </c>
      <c r="B351" s="63" t="s">
        <v>176</v>
      </c>
      <c r="C351" s="38" t="s">
        <v>151</v>
      </c>
      <c r="D351" s="39" t="s">
        <v>152</v>
      </c>
      <c r="E351" s="39">
        <f>VLOOKUP(Table1[[#This Row],[Gr]],Raw!T:U,2,0)</f>
        <v>10</v>
      </c>
      <c r="F351" s="38" t="s">
        <v>9</v>
      </c>
      <c r="G351" s="39">
        <v>2</v>
      </c>
      <c r="H351" s="64" t="str">
        <f>VLOOKUP(MID(Table1[[#This Row],[Htno]],7,2),Raw!A:B,2,0)</f>
        <v>ECE</v>
      </c>
      <c r="I351" s="60">
        <f>IF(Table1[[#This Row],[Gr]]&lt;&gt;"COMPLE",IF(Table1[[#This Row],[Cr]]&gt;0,1,0),1)</f>
        <v>1</v>
      </c>
      <c r="J351" s="32">
        <f>(Table1[[#This Row],[Gp]]*Table1[[#This Row],[Cr]])/Raw!$R$1</f>
        <v>0.86956521739130432</v>
      </c>
    </row>
    <row r="352" spans="1:10">
      <c r="A352" s="63" t="str">
        <f>LEFT(Table1[[#This Row],[Subcode]],3)</f>
        <v>R20</v>
      </c>
      <c r="B352" s="63" t="s">
        <v>176</v>
      </c>
      <c r="C352" s="38" t="s">
        <v>153</v>
      </c>
      <c r="D352" s="39" t="s">
        <v>154</v>
      </c>
      <c r="E352" s="39">
        <f>VLOOKUP(Table1[[#This Row],[Gr]],Raw!T:U,2,0)</f>
        <v>5</v>
      </c>
      <c r="F352" s="38" t="s">
        <v>7</v>
      </c>
      <c r="G352" s="39">
        <v>3</v>
      </c>
      <c r="H352" s="64" t="str">
        <f>VLOOKUP(MID(Table1[[#This Row],[Htno]],7,2),Raw!A:B,2,0)</f>
        <v>ECE</v>
      </c>
      <c r="I352" s="60">
        <f>IF(Table1[[#This Row],[Gr]]&lt;&gt;"COMPLE",IF(Table1[[#This Row],[Cr]]&gt;0,1,0),1)</f>
        <v>1</v>
      </c>
      <c r="J352" s="32">
        <f>(Table1[[#This Row],[Gp]]*Table1[[#This Row],[Cr]])/Raw!$R$1</f>
        <v>0.65217391304347827</v>
      </c>
    </row>
    <row r="353" spans="1:10">
      <c r="A353" s="63" t="str">
        <f>LEFT(Table1[[#This Row],[Subcode]],3)</f>
        <v>R20</v>
      </c>
      <c r="B353" s="63" t="s">
        <v>176</v>
      </c>
      <c r="C353" s="38" t="s">
        <v>155</v>
      </c>
      <c r="D353" s="39" t="s">
        <v>156</v>
      </c>
      <c r="E353" s="39">
        <f>VLOOKUP(Table1[[#This Row],[Gr]],Raw!T:U,2,0)</f>
        <v>5</v>
      </c>
      <c r="F353" s="38" t="s">
        <v>7</v>
      </c>
      <c r="G353" s="39">
        <v>3</v>
      </c>
      <c r="H353" s="64" t="str">
        <f>VLOOKUP(MID(Table1[[#This Row],[Htno]],7,2),Raw!A:B,2,0)</f>
        <v>ECE</v>
      </c>
      <c r="I353" s="60">
        <f>IF(Table1[[#This Row],[Gr]]&lt;&gt;"COMPLE",IF(Table1[[#This Row],[Cr]]&gt;0,1,0),1)</f>
        <v>1</v>
      </c>
      <c r="J353" s="32">
        <f>(Table1[[#This Row],[Gp]]*Table1[[#This Row],[Cr]])/Raw!$R$1</f>
        <v>0.65217391304347827</v>
      </c>
    </row>
    <row r="354" spans="1:10">
      <c r="A354" s="63" t="str">
        <f>LEFT(Table1[[#This Row],[Subcode]],3)</f>
        <v>R20</v>
      </c>
      <c r="B354" s="63" t="s">
        <v>177</v>
      </c>
      <c r="C354" s="38" t="s">
        <v>78</v>
      </c>
      <c r="D354" s="39" t="s">
        <v>79</v>
      </c>
      <c r="E354" s="39">
        <f>VLOOKUP(Table1[[#This Row],[Gr]],Raw!T:U,2,0)</f>
        <v>8</v>
      </c>
      <c r="F354" s="38" t="s">
        <v>6</v>
      </c>
      <c r="G354" s="39">
        <v>3</v>
      </c>
      <c r="H354" s="64" t="str">
        <f>VLOOKUP(MID(Table1[[#This Row],[Htno]],7,2),Raw!A:B,2,0)</f>
        <v>ECE</v>
      </c>
      <c r="I354" s="60">
        <f>IF(Table1[[#This Row],[Gr]]&lt;&gt;"COMPLE",IF(Table1[[#This Row],[Cr]]&gt;0,1,0),1)</f>
        <v>1</v>
      </c>
      <c r="J354" s="32">
        <f>(Table1[[#This Row],[Gp]]*Table1[[#This Row],[Cr]])/Raw!$R$1</f>
        <v>1.0434782608695652</v>
      </c>
    </row>
    <row r="355" spans="1:10">
      <c r="A355" s="63" t="str">
        <f>LEFT(Table1[[#This Row],[Subcode]],3)</f>
        <v>R20</v>
      </c>
      <c r="B355" s="63" t="s">
        <v>177</v>
      </c>
      <c r="C355" s="38" t="s">
        <v>144</v>
      </c>
      <c r="D355" s="39" t="s">
        <v>93</v>
      </c>
      <c r="E355" s="39">
        <f>VLOOKUP(Table1[[#This Row],[Gr]],Raw!T:U,2,0)</f>
        <v>10</v>
      </c>
      <c r="F355" s="38" t="s">
        <v>9</v>
      </c>
      <c r="G355" s="39">
        <v>3</v>
      </c>
      <c r="H355" s="64" t="str">
        <f>VLOOKUP(MID(Table1[[#This Row],[Htno]],7,2),Raw!A:B,2,0)</f>
        <v>ECE</v>
      </c>
      <c r="I355" s="60">
        <f>IF(Table1[[#This Row],[Gr]]&lt;&gt;"COMPLE",IF(Table1[[#This Row],[Cr]]&gt;0,1,0),1)</f>
        <v>1</v>
      </c>
      <c r="J355" s="32">
        <f>(Table1[[#This Row],[Gp]]*Table1[[#This Row],[Cr]])/Raw!$R$1</f>
        <v>1.3043478260869565</v>
      </c>
    </row>
    <row r="356" spans="1:10">
      <c r="A356" s="63" t="str">
        <f>LEFT(Table1[[#This Row],[Subcode]],3)</f>
        <v>R20</v>
      </c>
      <c r="B356" s="63" t="s">
        <v>177</v>
      </c>
      <c r="C356" s="38" t="s">
        <v>145</v>
      </c>
      <c r="D356" s="39" t="s">
        <v>146</v>
      </c>
      <c r="E356" s="39">
        <f>VLOOKUP(Table1[[#This Row],[Gr]],Raw!T:U,2,0)</f>
        <v>5</v>
      </c>
      <c r="F356" s="38" t="s">
        <v>7</v>
      </c>
      <c r="G356" s="39">
        <v>3</v>
      </c>
      <c r="H356" s="64" t="str">
        <f>VLOOKUP(MID(Table1[[#This Row],[Htno]],7,2),Raw!A:B,2,0)</f>
        <v>ECE</v>
      </c>
      <c r="I356" s="60">
        <f>IF(Table1[[#This Row],[Gr]]&lt;&gt;"COMPLE",IF(Table1[[#This Row],[Cr]]&gt;0,1,0),1)</f>
        <v>1</v>
      </c>
      <c r="J356" s="32">
        <f>(Table1[[#This Row],[Gp]]*Table1[[#This Row],[Cr]])/Raw!$R$1</f>
        <v>0.65217391304347827</v>
      </c>
    </row>
    <row r="357" spans="1:10">
      <c r="A357" s="63" t="str">
        <f>LEFT(Table1[[#This Row],[Subcode]],3)</f>
        <v>R20</v>
      </c>
      <c r="B357" s="63" t="s">
        <v>177</v>
      </c>
      <c r="C357" s="38" t="s">
        <v>147</v>
      </c>
      <c r="D357" s="39" t="s">
        <v>148</v>
      </c>
      <c r="E357" s="39">
        <f>VLOOKUP(Table1[[#This Row],[Gr]],Raw!T:U,2,0)</f>
        <v>5</v>
      </c>
      <c r="F357" s="38" t="s">
        <v>7</v>
      </c>
      <c r="G357" s="39">
        <v>3</v>
      </c>
      <c r="H357" s="64" t="str">
        <f>VLOOKUP(MID(Table1[[#This Row],[Htno]],7,2),Raw!A:B,2,0)</f>
        <v>ECE</v>
      </c>
      <c r="I357" s="60">
        <f>IF(Table1[[#This Row],[Gr]]&lt;&gt;"COMPLE",IF(Table1[[#This Row],[Cr]]&gt;0,1,0),1)</f>
        <v>1</v>
      </c>
      <c r="J357" s="32">
        <f>(Table1[[#This Row],[Gp]]*Table1[[#This Row],[Cr]])/Raw!$R$1</f>
        <v>0.65217391304347827</v>
      </c>
    </row>
    <row r="358" spans="1:10">
      <c r="A358" s="63" t="str">
        <f>LEFT(Table1[[#This Row],[Subcode]],3)</f>
        <v>R20</v>
      </c>
      <c r="B358" s="63" t="s">
        <v>177</v>
      </c>
      <c r="C358" s="38" t="s">
        <v>149</v>
      </c>
      <c r="D358" s="39" t="s">
        <v>150</v>
      </c>
      <c r="E358" s="39">
        <f>VLOOKUP(Table1[[#This Row],[Gr]],Raw!T:U,2,0)</f>
        <v>8</v>
      </c>
      <c r="F358" s="38" t="s">
        <v>6</v>
      </c>
      <c r="G358" s="39">
        <v>3</v>
      </c>
      <c r="H358" s="64" t="str">
        <f>VLOOKUP(MID(Table1[[#This Row],[Htno]],7,2),Raw!A:B,2,0)</f>
        <v>ECE</v>
      </c>
      <c r="I358" s="60">
        <f>IF(Table1[[#This Row],[Gr]]&lt;&gt;"COMPLE",IF(Table1[[#This Row],[Cr]]&gt;0,1,0),1)</f>
        <v>1</v>
      </c>
      <c r="J358" s="32">
        <f>(Table1[[#This Row],[Gp]]*Table1[[#This Row],[Cr]])/Raw!$R$1</f>
        <v>1.0434782608695652</v>
      </c>
    </row>
    <row r="359" spans="1:10">
      <c r="A359" s="63" t="str">
        <f>LEFT(Table1[[#This Row],[Subcode]],3)</f>
        <v>R20</v>
      </c>
      <c r="B359" s="63" t="s">
        <v>177</v>
      </c>
      <c r="C359" s="38" t="s">
        <v>151</v>
      </c>
      <c r="D359" s="39" t="s">
        <v>152</v>
      </c>
      <c r="E359" s="39">
        <f>VLOOKUP(Table1[[#This Row],[Gr]],Raw!T:U,2,0)</f>
        <v>10</v>
      </c>
      <c r="F359" s="38" t="s">
        <v>9</v>
      </c>
      <c r="G359" s="39">
        <v>2</v>
      </c>
      <c r="H359" s="64" t="str">
        <f>VLOOKUP(MID(Table1[[#This Row],[Htno]],7,2),Raw!A:B,2,0)</f>
        <v>ECE</v>
      </c>
      <c r="I359" s="60">
        <f>IF(Table1[[#This Row],[Gr]]&lt;&gt;"COMPLE",IF(Table1[[#This Row],[Cr]]&gt;0,1,0),1)</f>
        <v>1</v>
      </c>
      <c r="J359" s="32">
        <f>(Table1[[#This Row],[Gp]]*Table1[[#This Row],[Cr]])/Raw!$R$1</f>
        <v>0.86956521739130432</v>
      </c>
    </row>
    <row r="360" spans="1:10">
      <c r="A360" s="63" t="str">
        <f>LEFT(Table1[[#This Row],[Subcode]],3)</f>
        <v>R20</v>
      </c>
      <c r="B360" s="63" t="s">
        <v>177</v>
      </c>
      <c r="C360" s="38" t="s">
        <v>153</v>
      </c>
      <c r="D360" s="39" t="s">
        <v>154</v>
      </c>
      <c r="E360" s="39">
        <f>VLOOKUP(Table1[[#This Row],[Gr]],Raw!T:U,2,0)</f>
        <v>0</v>
      </c>
      <c r="F360" s="38" t="s">
        <v>3</v>
      </c>
      <c r="G360" s="39">
        <v>0</v>
      </c>
      <c r="H360" s="64" t="str">
        <f>VLOOKUP(MID(Table1[[#This Row],[Htno]],7,2),Raw!A:B,2,0)</f>
        <v>ECE</v>
      </c>
      <c r="I360" s="60">
        <f>IF(Table1[[#This Row],[Gr]]&lt;&gt;"COMPLE",IF(Table1[[#This Row],[Cr]]&gt;0,1,0),1)</f>
        <v>0</v>
      </c>
      <c r="J360" s="32">
        <f>(Table1[[#This Row],[Gp]]*Table1[[#This Row],[Cr]])/Raw!$R$1</f>
        <v>0</v>
      </c>
    </row>
    <row r="361" spans="1:10">
      <c r="A361" s="63" t="str">
        <f>LEFT(Table1[[#This Row],[Subcode]],3)</f>
        <v>R20</v>
      </c>
      <c r="B361" s="63" t="s">
        <v>177</v>
      </c>
      <c r="C361" s="38" t="s">
        <v>155</v>
      </c>
      <c r="D361" s="39" t="s">
        <v>156</v>
      </c>
      <c r="E361" s="39">
        <f>VLOOKUP(Table1[[#This Row],[Gr]],Raw!T:U,2,0)</f>
        <v>0</v>
      </c>
      <c r="F361" s="38" t="s">
        <v>3</v>
      </c>
      <c r="G361" s="39">
        <v>0</v>
      </c>
      <c r="H361" s="64" t="str">
        <f>VLOOKUP(MID(Table1[[#This Row],[Htno]],7,2),Raw!A:B,2,0)</f>
        <v>ECE</v>
      </c>
      <c r="I361" s="60">
        <f>IF(Table1[[#This Row],[Gr]]&lt;&gt;"COMPLE",IF(Table1[[#This Row],[Cr]]&gt;0,1,0),1)</f>
        <v>0</v>
      </c>
      <c r="J361" s="32">
        <f>(Table1[[#This Row],[Gp]]*Table1[[#This Row],[Cr]])/Raw!$R$1</f>
        <v>0</v>
      </c>
    </row>
    <row r="362" spans="1:10">
      <c r="A362" s="63" t="str">
        <f>LEFT(Table1[[#This Row],[Subcode]],3)</f>
        <v>R20</v>
      </c>
      <c r="B362" s="63" t="s">
        <v>178</v>
      </c>
      <c r="C362" s="38" t="s">
        <v>78</v>
      </c>
      <c r="D362" s="39" t="s">
        <v>79</v>
      </c>
      <c r="E362" s="39">
        <f>VLOOKUP(Table1[[#This Row],[Gr]],Raw!T:U,2,0)</f>
        <v>8</v>
      </c>
      <c r="F362" s="38" t="s">
        <v>6</v>
      </c>
      <c r="G362" s="39">
        <v>3</v>
      </c>
      <c r="H362" s="64" t="str">
        <f>VLOOKUP(MID(Table1[[#This Row],[Htno]],7,2),Raw!A:B,2,0)</f>
        <v>ECE</v>
      </c>
      <c r="I362" s="60">
        <f>IF(Table1[[#This Row],[Gr]]&lt;&gt;"COMPLE",IF(Table1[[#This Row],[Cr]]&gt;0,1,0),1)</f>
        <v>1</v>
      </c>
      <c r="J362" s="32">
        <f>(Table1[[#This Row],[Gp]]*Table1[[#This Row],[Cr]])/Raw!$R$1</f>
        <v>1.0434782608695652</v>
      </c>
    </row>
    <row r="363" spans="1:10">
      <c r="A363" s="63" t="str">
        <f>LEFT(Table1[[#This Row],[Subcode]],3)</f>
        <v>R20</v>
      </c>
      <c r="B363" s="63" t="s">
        <v>178</v>
      </c>
      <c r="C363" s="38" t="s">
        <v>144</v>
      </c>
      <c r="D363" s="39" t="s">
        <v>93</v>
      </c>
      <c r="E363" s="39">
        <f>VLOOKUP(Table1[[#This Row],[Gr]],Raw!T:U,2,0)</f>
        <v>10</v>
      </c>
      <c r="F363" s="38" t="s">
        <v>9</v>
      </c>
      <c r="G363" s="39">
        <v>3</v>
      </c>
      <c r="H363" s="64" t="str">
        <f>VLOOKUP(MID(Table1[[#This Row],[Htno]],7,2),Raw!A:B,2,0)</f>
        <v>ECE</v>
      </c>
      <c r="I363" s="60">
        <f>IF(Table1[[#This Row],[Gr]]&lt;&gt;"COMPLE",IF(Table1[[#This Row],[Cr]]&gt;0,1,0),1)</f>
        <v>1</v>
      </c>
      <c r="J363" s="32">
        <f>(Table1[[#This Row],[Gp]]*Table1[[#This Row],[Cr]])/Raw!$R$1</f>
        <v>1.3043478260869565</v>
      </c>
    </row>
    <row r="364" spans="1:10">
      <c r="A364" s="63" t="str">
        <f>LEFT(Table1[[#This Row],[Subcode]],3)</f>
        <v>R20</v>
      </c>
      <c r="B364" s="63" t="s">
        <v>178</v>
      </c>
      <c r="C364" s="38" t="s">
        <v>145</v>
      </c>
      <c r="D364" s="39" t="s">
        <v>146</v>
      </c>
      <c r="E364" s="39">
        <f>VLOOKUP(Table1[[#This Row],[Gr]],Raw!T:U,2,0)</f>
        <v>7</v>
      </c>
      <c r="F364" s="38" t="s">
        <v>4</v>
      </c>
      <c r="G364" s="39">
        <v>3</v>
      </c>
      <c r="H364" s="64" t="str">
        <f>VLOOKUP(MID(Table1[[#This Row],[Htno]],7,2),Raw!A:B,2,0)</f>
        <v>ECE</v>
      </c>
      <c r="I364" s="60">
        <f>IF(Table1[[#This Row],[Gr]]&lt;&gt;"COMPLE",IF(Table1[[#This Row],[Cr]]&gt;0,1,0),1)</f>
        <v>1</v>
      </c>
      <c r="J364" s="32">
        <f>(Table1[[#This Row],[Gp]]*Table1[[#This Row],[Cr]])/Raw!$R$1</f>
        <v>0.91304347826086951</v>
      </c>
    </row>
    <row r="365" spans="1:10">
      <c r="A365" s="63" t="str">
        <f>LEFT(Table1[[#This Row],[Subcode]],3)</f>
        <v>R20</v>
      </c>
      <c r="B365" s="63" t="s">
        <v>178</v>
      </c>
      <c r="C365" s="38" t="s">
        <v>147</v>
      </c>
      <c r="D365" s="39" t="s">
        <v>148</v>
      </c>
      <c r="E365" s="39">
        <f>VLOOKUP(Table1[[#This Row],[Gr]],Raw!T:U,2,0)</f>
        <v>8</v>
      </c>
      <c r="F365" s="38" t="s">
        <v>6</v>
      </c>
      <c r="G365" s="39">
        <v>3</v>
      </c>
      <c r="H365" s="64" t="str">
        <f>VLOOKUP(MID(Table1[[#This Row],[Htno]],7,2),Raw!A:B,2,0)</f>
        <v>ECE</v>
      </c>
      <c r="I365" s="60">
        <f>IF(Table1[[#This Row],[Gr]]&lt;&gt;"COMPLE",IF(Table1[[#This Row],[Cr]]&gt;0,1,0),1)</f>
        <v>1</v>
      </c>
      <c r="J365" s="32">
        <f>(Table1[[#This Row],[Gp]]*Table1[[#This Row],[Cr]])/Raw!$R$1</f>
        <v>1.0434782608695652</v>
      </c>
    </row>
    <row r="366" spans="1:10">
      <c r="A366" s="63" t="str">
        <f>LEFT(Table1[[#This Row],[Subcode]],3)</f>
        <v>R20</v>
      </c>
      <c r="B366" s="63" t="s">
        <v>178</v>
      </c>
      <c r="C366" s="38" t="s">
        <v>149</v>
      </c>
      <c r="D366" s="39" t="s">
        <v>150</v>
      </c>
      <c r="E366" s="39">
        <f>VLOOKUP(Table1[[#This Row],[Gr]],Raw!T:U,2,0)</f>
        <v>8</v>
      </c>
      <c r="F366" s="38" t="s">
        <v>6</v>
      </c>
      <c r="G366" s="39">
        <v>3</v>
      </c>
      <c r="H366" s="64" t="str">
        <f>VLOOKUP(MID(Table1[[#This Row],[Htno]],7,2),Raw!A:B,2,0)</f>
        <v>ECE</v>
      </c>
      <c r="I366" s="60">
        <f>IF(Table1[[#This Row],[Gr]]&lt;&gt;"COMPLE",IF(Table1[[#This Row],[Cr]]&gt;0,1,0),1)</f>
        <v>1</v>
      </c>
      <c r="J366" s="32">
        <f>(Table1[[#This Row],[Gp]]*Table1[[#This Row],[Cr]])/Raw!$R$1</f>
        <v>1.0434782608695652</v>
      </c>
    </row>
    <row r="367" spans="1:10">
      <c r="A367" s="63" t="str">
        <f>LEFT(Table1[[#This Row],[Subcode]],3)</f>
        <v>R20</v>
      </c>
      <c r="B367" s="63" t="s">
        <v>178</v>
      </c>
      <c r="C367" s="38" t="s">
        <v>151</v>
      </c>
      <c r="D367" s="39" t="s">
        <v>152</v>
      </c>
      <c r="E367" s="39">
        <f>VLOOKUP(Table1[[#This Row],[Gr]],Raw!T:U,2,0)</f>
        <v>10</v>
      </c>
      <c r="F367" s="38" t="s">
        <v>9</v>
      </c>
      <c r="G367" s="39">
        <v>2</v>
      </c>
      <c r="H367" s="64" t="str">
        <f>VLOOKUP(MID(Table1[[#This Row],[Htno]],7,2),Raw!A:B,2,0)</f>
        <v>ECE</v>
      </c>
      <c r="I367" s="60">
        <f>IF(Table1[[#This Row],[Gr]]&lt;&gt;"COMPLE",IF(Table1[[#This Row],[Cr]]&gt;0,1,0),1)</f>
        <v>1</v>
      </c>
      <c r="J367" s="32">
        <f>(Table1[[#This Row],[Gp]]*Table1[[#This Row],[Cr]])/Raw!$R$1</f>
        <v>0.86956521739130432</v>
      </c>
    </row>
    <row r="368" spans="1:10">
      <c r="A368" s="63" t="str">
        <f>LEFT(Table1[[#This Row],[Subcode]],3)</f>
        <v>R20</v>
      </c>
      <c r="B368" s="63" t="s">
        <v>178</v>
      </c>
      <c r="C368" s="38" t="s">
        <v>153</v>
      </c>
      <c r="D368" s="39" t="s">
        <v>154</v>
      </c>
      <c r="E368" s="39">
        <f>VLOOKUP(Table1[[#This Row],[Gr]],Raw!T:U,2,0)</f>
        <v>6</v>
      </c>
      <c r="F368" s="38" t="s">
        <v>5</v>
      </c>
      <c r="G368" s="39">
        <v>3</v>
      </c>
      <c r="H368" s="64" t="str">
        <f>VLOOKUP(MID(Table1[[#This Row],[Htno]],7,2),Raw!A:B,2,0)</f>
        <v>ECE</v>
      </c>
      <c r="I368" s="60">
        <f>IF(Table1[[#This Row],[Gr]]&lt;&gt;"COMPLE",IF(Table1[[#This Row],[Cr]]&gt;0,1,0),1)</f>
        <v>1</v>
      </c>
      <c r="J368" s="32">
        <f>(Table1[[#This Row],[Gp]]*Table1[[#This Row],[Cr]])/Raw!$R$1</f>
        <v>0.78260869565217395</v>
      </c>
    </row>
    <row r="369" spans="1:10">
      <c r="A369" s="63" t="str">
        <f>LEFT(Table1[[#This Row],[Subcode]],3)</f>
        <v>R20</v>
      </c>
      <c r="B369" s="63" t="s">
        <v>178</v>
      </c>
      <c r="C369" s="38" t="s">
        <v>155</v>
      </c>
      <c r="D369" s="39" t="s">
        <v>156</v>
      </c>
      <c r="E369" s="39">
        <f>VLOOKUP(Table1[[#This Row],[Gr]],Raw!T:U,2,0)</f>
        <v>7</v>
      </c>
      <c r="F369" s="38" t="s">
        <v>4</v>
      </c>
      <c r="G369" s="39">
        <v>3</v>
      </c>
      <c r="H369" s="64" t="str">
        <f>VLOOKUP(MID(Table1[[#This Row],[Htno]],7,2),Raw!A:B,2,0)</f>
        <v>ECE</v>
      </c>
      <c r="I369" s="60">
        <f>IF(Table1[[#This Row],[Gr]]&lt;&gt;"COMPLE",IF(Table1[[#This Row],[Cr]]&gt;0,1,0),1)</f>
        <v>1</v>
      </c>
      <c r="J369" s="32">
        <f>(Table1[[#This Row],[Gp]]*Table1[[#This Row],[Cr]])/Raw!$R$1</f>
        <v>0.91304347826086951</v>
      </c>
    </row>
    <row r="370" spans="1:10">
      <c r="A370" s="63" t="str">
        <f>LEFT(Table1[[#This Row],[Subcode]],3)</f>
        <v>R20</v>
      </c>
      <c r="B370" s="63" t="s">
        <v>179</v>
      </c>
      <c r="C370" s="38" t="s">
        <v>78</v>
      </c>
      <c r="D370" s="39" t="s">
        <v>79</v>
      </c>
      <c r="E370" s="39">
        <f>VLOOKUP(Table1[[#This Row],[Gr]],Raw!T:U,2,0)</f>
        <v>6</v>
      </c>
      <c r="F370" s="38" t="s">
        <v>5</v>
      </c>
      <c r="G370" s="39">
        <v>3</v>
      </c>
      <c r="H370" s="64" t="str">
        <f>VLOOKUP(MID(Table1[[#This Row],[Htno]],7,2),Raw!A:B,2,0)</f>
        <v>ECE</v>
      </c>
      <c r="I370" s="60">
        <f>IF(Table1[[#This Row],[Gr]]&lt;&gt;"COMPLE",IF(Table1[[#This Row],[Cr]]&gt;0,1,0),1)</f>
        <v>1</v>
      </c>
      <c r="J370" s="32">
        <f>(Table1[[#This Row],[Gp]]*Table1[[#This Row],[Cr]])/Raw!$R$1</f>
        <v>0.78260869565217395</v>
      </c>
    </row>
    <row r="371" spans="1:10">
      <c r="A371" s="63" t="str">
        <f>LEFT(Table1[[#This Row],[Subcode]],3)</f>
        <v>R20</v>
      </c>
      <c r="B371" s="63" t="s">
        <v>179</v>
      </c>
      <c r="C371" s="38" t="s">
        <v>144</v>
      </c>
      <c r="D371" s="39" t="s">
        <v>93</v>
      </c>
      <c r="E371" s="39">
        <f>VLOOKUP(Table1[[#This Row],[Gr]],Raw!T:U,2,0)</f>
        <v>10</v>
      </c>
      <c r="F371" s="38" t="s">
        <v>9</v>
      </c>
      <c r="G371" s="39">
        <v>3</v>
      </c>
      <c r="H371" s="64" t="str">
        <f>VLOOKUP(MID(Table1[[#This Row],[Htno]],7,2),Raw!A:B,2,0)</f>
        <v>ECE</v>
      </c>
      <c r="I371" s="60">
        <f>IF(Table1[[#This Row],[Gr]]&lt;&gt;"COMPLE",IF(Table1[[#This Row],[Cr]]&gt;0,1,0),1)</f>
        <v>1</v>
      </c>
      <c r="J371" s="32">
        <f>(Table1[[#This Row],[Gp]]*Table1[[#This Row],[Cr]])/Raw!$R$1</f>
        <v>1.3043478260869565</v>
      </c>
    </row>
    <row r="372" spans="1:10">
      <c r="A372" s="63" t="str">
        <f>LEFT(Table1[[#This Row],[Subcode]],3)</f>
        <v>R20</v>
      </c>
      <c r="B372" s="63" t="s">
        <v>179</v>
      </c>
      <c r="C372" s="38" t="s">
        <v>145</v>
      </c>
      <c r="D372" s="39" t="s">
        <v>146</v>
      </c>
      <c r="E372" s="39">
        <f>VLOOKUP(Table1[[#This Row],[Gr]],Raw!T:U,2,0)</f>
        <v>0</v>
      </c>
      <c r="F372" s="38" t="s">
        <v>3</v>
      </c>
      <c r="G372" s="39">
        <v>0</v>
      </c>
      <c r="H372" s="64" t="str">
        <f>VLOOKUP(MID(Table1[[#This Row],[Htno]],7,2),Raw!A:B,2,0)</f>
        <v>ECE</v>
      </c>
      <c r="I372" s="60">
        <f>IF(Table1[[#This Row],[Gr]]&lt;&gt;"COMPLE",IF(Table1[[#This Row],[Cr]]&gt;0,1,0),1)</f>
        <v>0</v>
      </c>
      <c r="J372" s="32">
        <f>(Table1[[#This Row],[Gp]]*Table1[[#This Row],[Cr]])/Raw!$R$1</f>
        <v>0</v>
      </c>
    </row>
    <row r="373" spans="1:10">
      <c r="A373" s="63" t="str">
        <f>LEFT(Table1[[#This Row],[Subcode]],3)</f>
        <v>R20</v>
      </c>
      <c r="B373" s="63" t="s">
        <v>179</v>
      </c>
      <c r="C373" s="38" t="s">
        <v>147</v>
      </c>
      <c r="D373" s="39" t="s">
        <v>148</v>
      </c>
      <c r="E373" s="39">
        <f>VLOOKUP(Table1[[#This Row],[Gr]],Raw!T:U,2,0)</f>
        <v>0</v>
      </c>
      <c r="F373" s="38" t="s">
        <v>3</v>
      </c>
      <c r="G373" s="39">
        <v>0</v>
      </c>
      <c r="H373" s="64" t="str">
        <f>VLOOKUP(MID(Table1[[#This Row],[Htno]],7,2),Raw!A:B,2,0)</f>
        <v>ECE</v>
      </c>
      <c r="I373" s="60">
        <f>IF(Table1[[#This Row],[Gr]]&lt;&gt;"COMPLE",IF(Table1[[#This Row],[Cr]]&gt;0,1,0),1)</f>
        <v>0</v>
      </c>
      <c r="J373" s="32">
        <f>(Table1[[#This Row],[Gp]]*Table1[[#This Row],[Cr]])/Raw!$R$1</f>
        <v>0</v>
      </c>
    </row>
    <row r="374" spans="1:10">
      <c r="A374" s="63" t="str">
        <f>LEFT(Table1[[#This Row],[Subcode]],3)</f>
        <v>R20</v>
      </c>
      <c r="B374" s="63" t="s">
        <v>179</v>
      </c>
      <c r="C374" s="38" t="s">
        <v>149</v>
      </c>
      <c r="D374" s="39" t="s">
        <v>150</v>
      </c>
      <c r="E374" s="39">
        <f>VLOOKUP(Table1[[#This Row],[Gr]],Raw!T:U,2,0)</f>
        <v>5</v>
      </c>
      <c r="F374" s="38" t="s">
        <v>7</v>
      </c>
      <c r="G374" s="39">
        <v>3</v>
      </c>
      <c r="H374" s="64" t="str">
        <f>VLOOKUP(MID(Table1[[#This Row],[Htno]],7,2),Raw!A:B,2,0)</f>
        <v>ECE</v>
      </c>
      <c r="I374" s="60">
        <f>IF(Table1[[#This Row],[Gr]]&lt;&gt;"COMPLE",IF(Table1[[#This Row],[Cr]]&gt;0,1,0),1)</f>
        <v>1</v>
      </c>
      <c r="J374" s="32">
        <f>(Table1[[#This Row],[Gp]]*Table1[[#This Row],[Cr]])/Raw!$R$1</f>
        <v>0.65217391304347827</v>
      </c>
    </row>
    <row r="375" spans="1:10">
      <c r="A375" s="63" t="str">
        <f>LEFT(Table1[[#This Row],[Subcode]],3)</f>
        <v>R20</v>
      </c>
      <c r="B375" s="63" t="s">
        <v>179</v>
      </c>
      <c r="C375" s="38" t="s">
        <v>151</v>
      </c>
      <c r="D375" s="39" t="s">
        <v>152</v>
      </c>
      <c r="E375" s="39">
        <f>VLOOKUP(Table1[[#This Row],[Gr]],Raw!T:U,2,0)</f>
        <v>10</v>
      </c>
      <c r="F375" s="38" t="s">
        <v>9</v>
      </c>
      <c r="G375" s="39">
        <v>2</v>
      </c>
      <c r="H375" s="64" t="str">
        <f>VLOOKUP(MID(Table1[[#This Row],[Htno]],7,2),Raw!A:B,2,0)</f>
        <v>ECE</v>
      </c>
      <c r="I375" s="60">
        <f>IF(Table1[[#This Row],[Gr]]&lt;&gt;"COMPLE",IF(Table1[[#This Row],[Cr]]&gt;0,1,0),1)</f>
        <v>1</v>
      </c>
      <c r="J375" s="32">
        <f>(Table1[[#This Row],[Gp]]*Table1[[#This Row],[Cr]])/Raw!$R$1</f>
        <v>0.86956521739130432</v>
      </c>
    </row>
    <row r="376" spans="1:10">
      <c r="A376" s="63" t="str">
        <f>LEFT(Table1[[#This Row],[Subcode]],3)</f>
        <v>R20</v>
      </c>
      <c r="B376" s="63" t="s">
        <v>179</v>
      </c>
      <c r="C376" s="38" t="s">
        <v>153</v>
      </c>
      <c r="D376" s="39" t="s">
        <v>154</v>
      </c>
      <c r="E376" s="39">
        <f>VLOOKUP(Table1[[#This Row],[Gr]],Raw!T:U,2,0)</f>
        <v>6</v>
      </c>
      <c r="F376" s="38" t="s">
        <v>5</v>
      </c>
      <c r="G376" s="39">
        <v>3</v>
      </c>
      <c r="H376" s="64" t="str">
        <f>VLOOKUP(MID(Table1[[#This Row],[Htno]],7,2),Raw!A:B,2,0)</f>
        <v>ECE</v>
      </c>
      <c r="I376" s="60">
        <f>IF(Table1[[#This Row],[Gr]]&lt;&gt;"COMPLE",IF(Table1[[#This Row],[Cr]]&gt;0,1,0),1)</f>
        <v>1</v>
      </c>
      <c r="J376" s="32">
        <f>(Table1[[#This Row],[Gp]]*Table1[[#This Row],[Cr]])/Raw!$R$1</f>
        <v>0.78260869565217395</v>
      </c>
    </row>
    <row r="377" spans="1:10">
      <c r="A377" s="63" t="str">
        <f>LEFT(Table1[[#This Row],[Subcode]],3)</f>
        <v>R20</v>
      </c>
      <c r="B377" s="63" t="s">
        <v>179</v>
      </c>
      <c r="C377" s="38" t="s">
        <v>155</v>
      </c>
      <c r="D377" s="39" t="s">
        <v>156</v>
      </c>
      <c r="E377" s="39">
        <f>VLOOKUP(Table1[[#This Row],[Gr]],Raw!T:U,2,0)</f>
        <v>5</v>
      </c>
      <c r="F377" s="38" t="s">
        <v>7</v>
      </c>
      <c r="G377" s="39">
        <v>3</v>
      </c>
      <c r="H377" s="64" t="str">
        <f>VLOOKUP(MID(Table1[[#This Row],[Htno]],7,2),Raw!A:B,2,0)</f>
        <v>ECE</v>
      </c>
      <c r="I377" s="60">
        <f>IF(Table1[[#This Row],[Gr]]&lt;&gt;"COMPLE",IF(Table1[[#This Row],[Cr]]&gt;0,1,0),1)</f>
        <v>1</v>
      </c>
      <c r="J377" s="32">
        <f>(Table1[[#This Row],[Gp]]*Table1[[#This Row],[Cr]])/Raw!$R$1</f>
        <v>0.65217391304347827</v>
      </c>
    </row>
    <row r="378" spans="1:10">
      <c r="A378" s="63" t="str">
        <f>LEFT(Table1[[#This Row],[Subcode]],3)</f>
        <v>R20</v>
      </c>
      <c r="B378" s="63" t="s">
        <v>180</v>
      </c>
      <c r="C378" s="38" t="s">
        <v>78</v>
      </c>
      <c r="D378" s="39" t="s">
        <v>79</v>
      </c>
      <c r="E378" s="39">
        <f>VLOOKUP(Table1[[#This Row],[Gr]],Raw!T:U,2,0)</f>
        <v>7</v>
      </c>
      <c r="F378" s="38" t="s">
        <v>4</v>
      </c>
      <c r="G378" s="39">
        <v>3</v>
      </c>
      <c r="H378" s="64" t="str">
        <f>VLOOKUP(MID(Table1[[#This Row],[Htno]],7,2),Raw!A:B,2,0)</f>
        <v>ECE</v>
      </c>
      <c r="I378" s="60">
        <f>IF(Table1[[#This Row],[Gr]]&lt;&gt;"COMPLE",IF(Table1[[#This Row],[Cr]]&gt;0,1,0),1)</f>
        <v>1</v>
      </c>
      <c r="J378" s="32">
        <f>(Table1[[#This Row],[Gp]]*Table1[[#This Row],[Cr]])/Raw!$R$1</f>
        <v>0.91304347826086951</v>
      </c>
    </row>
    <row r="379" spans="1:10">
      <c r="A379" s="63" t="str">
        <f>LEFT(Table1[[#This Row],[Subcode]],3)</f>
        <v>R20</v>
      </c>
      <c r="B379" s="63" t="s">
        <v>180</v>
      </c>
      <c r="C379" s="38" t="s">
        <v>144</v>
      </c>
      <c r="D379" s="39" t="s">
        <v>93</v>
      </c>
      <c r="E379" s="39">
        <f>VLOOKUP(Table1[[#This Row],[Gr]],Raw!T:U,2,0)</f>
        <v>10</v>
      </c>
      <c r="F379" s="38" t="s">
        <v>9</v>
      </c>
      <c r="G379" s="39">
        <v>3</v>
      </c>
      <c r="H379" s="64" t="str">
        <f>VLOOKUP(MID(Table1[[#This Row],[Htno]],7,2),Raw!A:B,2,0)</f>
        <v>ECE</v>
      </c>
      <c r="I379" s="60">
        <f>IF(Table1[[#This Row],[Gr]]&lt;&gt;"COMPLE",IF(Table1[[#This Row],[Cr]]&gt;0,1,0),1)</f>
        <v>1</v>
      </c>
      <c r="J379" s="32">
        <f>(Table1[[#This Row],[Gp]]*Table1[[#This Row],[Cr]])/Raw!$R$1</f>
        <v>1.3043478260869565</v>
      </c>
    </row>
    <row r="380" spans="1:10">
      <c r="A380" s="63" t="str">
        <f>LEFT(Table1[[#This Row],[Subcode]],3)</f>
        <v>R20</v>
      </c>
      <c r="B380" s="63" t="s">
        <v>180</v>
      </c>
      <c r="C380" s="38" t="s">
        <v>145</v>
      </c>
      <c r="D380" s="39" t="s">
        <v>146</v>
      </c>
      <c r="E380" s="39">
        <f>VLOOKUP(Table1[[#This Row],[Gr]],Raw!T:U,2,0)</f>
        <v>0</v>
      </c>
      <c r="F380" s="38" t="s">
        <v>3</v>
      </c>
      <c r="G380" s="39">
        <v>0</v>
      </c>
      <c r="H380" s="64" t="str">
        <f>VLOOKUP(MID(Table1[[#This Row],[Htno]],7,2),Raw!A:B,2,0)</f>
        <v>ECE</v>
      </c>
      <c r="I380" s="60">
        <f>IF(Table1[[#This Row],[Gr]]&lt;&gt;"COMPLE",IF(Table1[[#This Row],[Cr]]&gt;0,1,0),1)</f>
        <v>0</v>
      </c>
      <c r="J380" s="32">
        <f>(Table1[[#This Row],[Gp]]*Table1[[#This Row],[Cr]])/Raw!$R$1</f>
        <v>0</v>
      </c>
    </row>
    <row r="381" spans="1:10">
      <c r="A381" s="63" t="str">
        <f>LEFT(Table1[[#This Row],[Subcode]],3)</f>
        <v>R20</v>
      </c>
      <c r="B381" s="63" t="s">
        <v>180</v>
      </c>
      <c r="C381" s="38" t="s">
        <v>147</v>
      </c>
      <c r="D381" s="39" t="s">
        <v>148</v>
      </c>
      <c r="E381" s="39">
        <f>VLOOKUP(Table1[[#This Row],[Gr]],Raw!T:U,2,0)</f>
        <v>6</v>
      </c>
      <c r="F381" s="38" t="s">
        <v>5</v>
      </c>
      <c r="G381" s="39">
        <v>3</v>
      </c>
      <c r="H381" s="64" t="str">
        <f>VLOOKUP(MID(Table1[[#This Row],[Htno]],7,2),Raw!A:B,2,0)</f>
        <v>ECE</v>
      </c>
      <c r="I381" s="60">
        <f>IF(Table1[[#This Row],[Gr]]&lt;&gt;"COMPLE",IF(Table1[[#This Row],[Cr]]&gt;0,1,0),1)</f>
        <v>1</v>
      </c>
      <c r="J381" s="32">
        <f>(Table1[[#This Row],[Gp]]*Table1[[#This Row],[Cr]])/Raw!$R$1</f>
        <v>0.78260869565217395</v>
      </c>
    </row>
    <row r="382" spans="1:10">
      <c r="A382" s="63" t="str">
        <f>LEFT(Table1[[#This Row],[Subcode]],3)</f>
        <v>R20</v>
      </c>
      <c r="B382" s="63" t="s">
        <v>180</v>
      </c>
      <c r="C382" s="38" t="s">
        <v>149</v>
      </c>
      <c r="D382" s="39" t="s">
        <v>150</v>
      </c>
      <c r="E382" s="39">
        <f>VLOOKUP(Table1[[#This Row],[Gr]],Raw!T:U,2,0)</f>
        <v>5</v>
      </c>
      <c r="F382" s="38" t="s">
        <v>7</v>
      </c>
      <c r="G382" s="39">
        <v>3</v>
      </c>
      <c r="H382" s="64" t="str">
        <f>VLOOKUP(MID(Table1[[#This Row],[Htno]],7,2),Raw!A:B,2,0)</f>
        <v>ECE</v>
      </c>
      <c r="I382" s="60">
        <f>IF(Table1[[#This Row],[Gr]]&lt;&gt;"COMPLE",IF(Table1[[#This Row],[Cr]]&gt;0,1,0),1)</f>
        <v>1</v>
      </c>
      <c r="J382" s="32">
        <f>(Table1[[#This Row],[Gp]]*Table1[[#This Row],[Cr]])/Raw!$R$1</f>
        <v>0.65217391304347827</v>
      </c>
    </row>
    <row r="383" spans="1:10">
      <c r="A383" s="63" t="str">
        <f>LEFT(Table1[[#This Row],[Subcode]],3)</f>
        <v>R20</v>
      </c>
      <c r="B383" s="63" t="s">
        <v>180</v>
      </c>
      <c r="C383" s="38" t="s">
        <v>151</v>
      </c>
      <c r="D383" s="39" t="s">
        <v>152</v>
      </c>
      <c r="E383" s="39">
        <f>VLOOKUP(Table1[[#This Row],[Gr]],Raw!T:U,2,0)</f>
        <v>10</v>
      </c>
      <c r="F383" s="38" t="s">
        <v>9</v>
      </c>
      <c r="G383" s="39">
        <v>2</v>
      </c>
      <c r="H383" s="64" t="str">
        <f>VLOOKUP(MID(Table1[[#This Row],[Htno]],7,2),Raw!A:B,2,0)</f>
        <v>ECE</v>
      </c>
      <c r="I383" s="60">
        <f>IF(Table1[[#This Row],[Gr]]&lt;&gt;"COMPLE",IF(Table1[[#This Row],[Cr]]&gt;0,1,0),1)</f>
        <v>1</v>
      </c>
      <c r="J383" s="32">
        <f>(Table1[[#This Row],[Gp]]*Table1[[#This Row],[Cr]])/Raw!$R$1</f>
        <v>0.86956521739130432</v>
      </c>
    </row>
    <row r="384" spans="1:10">
      <c r="A384" s="63" t="str">
        <f>LEFT(Table1[[#This Row],[Subcode]],3)</f>
        <v>R20</v>
      </c>
      <c r="B384" s="63" t="s">
        <v>180</v>
      </c>
      <c r="C384" s="38" t="s">
        <v>153</v>
      </c>
      <c r="D384" s="39" t="s">
        <v>154</v>
      </c>
      <c r="E384" s="39">
        <f>VLOOKUP(Table1[[#This Row],[Gr]],Raw!T:U,2,0)</f>
        <v>5</v>
      </c>
      <c r="F384" s="38" t="s">
        <v>7</v>
      </c>
      <c r="G384" s="39">
        <v>3</v>
      </c>
      <c r="H384" s="64" t="str">
        <f>VLOOKUP(MID(Table1[[#This Row],[Htno]],7,2),Raw!A:B,2,0)</f>
        <v>ECE</v>
      </c>
      <c r="I384" s="60">
        <f>IF(Table1[[#This Row],[Gr]]&lt;&gt;"COMPLE",IF(Table1[[#This Row],[Cr]]&gt;0,1,0),1)</f>
        <v>1</v>
      </c>
      <c r="J384" s="32">
        <f>(Table1[[#This Row],[Gp]]*Table1[[#This Row],[Cr]])/Raw!$R$1</f>
        <v>0.65217391304347827</v>
      </c>
    </row>
    <row r="385" spans="1:10">
      <c r="A385" s="63" t="str">
        <f>LEFT(Table1[[#This Row],[Subcode]],3)</f>
        <v>R20</v>
      </c>
      <c r="B385" s="63" t="s">
        <v>180</v>
      </c>
      <c r="C385" s="38" t="s">
        <v>155</v>
      </c>
      <c r="D385" s="39" t="s">
        <v>156</v>
      </c>
      <c r="E385" s="39">
        <f>VLOOKUP(Table1[[#This Row],[Gr]],Raw!T:U,2,0)</f>
        <v>6</v>
      </c>
      <c r="F385" s="38" t="s">
        <v>5</v>
      </c>
      <c r="G385" s="39">
        <v>3</v>
      </c>
      <c r="H385" s="64" t="str">
        <f>VLOOKUP(MID(Table1[[#This Row],[Htno]],7,2),Raw!A:B,2,0)</f>
        <v>ECE</v>
      </c>
      <c r="I385" s="60">
        <f>IF(Table1[[#This Row],[Gr]]&lt;&gt;"COMPLE",IF(Table1[[#This Row],[Cr]]&gt;0,1,0),1)</f>
        <v>1</v>
      </c>
      <c r="J385" s="32">
        <f>(Table1[[#This Row],[Gp]]*Table1[[#This Row],[Cr]])/Raw!$R$1</f>
        <v>0.78260869565217395</v>
      </c>
    </row>
    <row r="386" spans="1:10">
      <c r="A386" s="63" t="str">
        <f>LEFT(Table1[[#This Row],[Subcode]],3)</f>
        <v>R20</v>
      </c>
      <c r="B386" s="63" t="s">
        <v>181</v>
      </c>
      <c r="C386" s="38" t="s">
        <v>78</v>
      </c>
      <c r="D386" s="39" t="s">
        <v>79</v>
      </c>
      <c r="E386" s="39">
        <f>VLOOKUP(Table1[[#This Row],[Gr]],Raw!T:U,2,0)</f>
        <v>7</v>
      </c>
      <c r="F386" s="38" t="s">
        <v>4</v>
      </c>
      <c r="G386" s="39">
        <v>3</v>
      </c>
      <c r="H386" s="64" t="str">
        <f>VLOOKUP(MID(Table1[[#This Row],[Htno]],7,2),Raw!A:B,2,0)</f>
        <v>ECE</v>
      </c>
      <c r="I386" s="60">
        <f>IF(Table1[[#This Row],[Gr]]&lt;&gt;"COMPLE",IF(Table1[[#This Row],[Cr]]&gt;0,1,0),1)</f>
        <v>1</v>
      </c>
      <c r="J386" s="32">
        <f>(Table1[[#This Row],[Gp]]*Table1[[#This Row],[Cr]])/Raw!$R$1</f>
        <v>0.91304347826086951</v>
      </c>
    </row>
    <row r="387" spans="1:10">
      <c r="A387" s="63" t="str">
        <f>LEFT(Table1[[#This Row],[Subcode]],3)</f>
        <v>R20</v>
      </c>
      <c r="B387" s="63" t="s">
        <v>181</v>
      </c>
      <c r="C387" s="38" t="s">
        <v>144</v>
      </c>
      <c r="D387" s="39" t="s">
        <v>93</v>
      </c>
      <c r="E387" s="39">
        <f>VLOOKUP(Table1[[#This Row],[Gr]],Raw!T:U,2,0)</f>
        <v>10</v>
      </c>
      <c r="F387" s="38" t="s">
        <v>9</v>
      </c>
      <c r="G387" s="39">
        <v>3</v>
      </c>
      <c r="H387" s="64" t="str">
        <f>VLOOKUP(MID(Table1[[#This Row],[Htno]],7,2),Raw!A:B,2,0)</f>
        <v>ECE</v>
      </c>
      <c r="I387" s="60">
        <f>IF(Table1[[#This Row],[Gr]]&lt;&gt;"COMPLE",IF(Table1[[#This Row],[Cr]]&gt;0,1,0),1)</f>
        <v>1</v>
      </c>
      <c r="J387" s="32">
        <f>(Table1[[#This Row],[Gp]]*Table1[[#This Row],[Cr]])/Raw!$R$1</f>
        <v>1.3043478260869565</v>
      </c>
    </row>
    <row r="388" spans="1:10">
      <c r="A388" s="63" t="str">
        <f>LEFT(Table1[[#This Row],[Subcode]],3)</f>
        <v>R20</v>
      </c>
      <c r="B388" s="63" t="s">
        <v>181</v>
      </c>
      <c r="C388" s="38" t="s">
        <v>145</v>
      </c>
      <c r="D388" s="39" t="s">
        <v>146</v>
      </c>
      <c r="E388" s="39">
        <f>VLOOKUP(Table1[[#This Row],[Gr]],Raw!T:U,2,0)</f>
        <v>7</v>
      </c>
      <c r="F388" s="38" t="s">
        <v>4</v>
      </c>
      <c r="G388" s="39">
        <v>3</v>
      </c>
      <c r="H388" s="64" t="str">
        <f>VLOOKUP(MID(Table1[[#This Row],[Htno]],7,2),Raw!A:B,2,0)</f>
        <v>ECE</v>
      </c>
      <c r="I388" s="60">
        <f>IF(Table1[[#This Row],[Gr]]&lt;&gt;"COMPLE",IF(Table1[[#This Row],[Cr]]&gt;0,1,0),1)</f>
        <v>1</v>
      </c>
      <c r="J388" s="32">
        <f>(Table1[[#This Row],[Gp]]*Table1[[#This Row],[Cr]])/Raw!$R$1</f>
        <v>0.91304347826086951</v>
      </c>
    </row>
    <row r="389" spans="1:10">
      <c r="A389" s="63" t="str">
        <f>LEFT(Table1[[#This Row],[Subcode]],3)</f>
        <v>R20</v>
      </c>
      <c r="B389" s="63" t="s">
        <v>181</v>
      </c>
      <c r="C389" s="38" t="s">
        <v>147</v>
      </c>
      <c r="D389" s="39" t="s">
        <v>148</v>
      </c>
      <c r="E389" s="39">
        <f>VLOOKUP(Table1[[#This Row],[Gr]],Raw!T:U,2,0)</f>
        <v>7</v>
      </c>
      <c r="F389" s="38" t="s">
        <v>4</v>
      </c>
      <c r="G389" s="39">
        <v>3</v>
      </c>
      <c r="H389" s="64" t="str">
        <f>VLOOKUP(MID(Table1[[#This Row],[Htno]],7,2),Raw!A:B,2,0)</f>
        <v>ECE</v>
      </c>
      <c r="I389" s="60">
        <f>IF(Table1[[#This Row],[Gr]]&lt;&gt;"COMPLE",IF(Table1[[#This Row],[Cr]]&gt;0,1,0),1)</f>
        <v>1</v>
      </c>
      <c r="J389" s="32">
        <f>(Table1[[#This Row],[Gp]]*Table1[[#This Row],[Cr]])/Raw!$R$1</f>
        <v>0.91304347826086951</v>
      </c>
    </row>
    <row r="390" spans="1:10">
      <c r="A390" s="63" t="str">
        <f>LEFT(Table1[[#This Row],[Subcode]],3)</f>
        <v>R20</v>
      </c>
      <c r="B390" s="63" t="s">
        <v>181</v>
      </c>
      <c r="C390" s="38" t="s">
        <v>149</v>
      </c>
      <c r="D390" s="39" t="s">
        <v>150</v>
      </c>
      <c r="E390" s="39">
        <f>VLOOKUP(Table1[[#This Row],[Gr]],Raw!T:U,2,0)</f>
        <v>7</v>
      </c>
      <c r="F390" s="38" t="s">
        <v>4</v>
      </c>
      <c r="G390" s="39">
        <v>3</v>
      </c>
      <c r="H390" s="64" t="str">
        <f>VLOOKUP(MID(Table1[[#This Row],[Htno]],7,2),Raw!A:B,2,0)</f>
        <v>ECE</v>
      </c>
      <c r="I390" s="60">
        <f>IF(Table1[[#This Row],[Gr]]&lt;&gt;"COMPLE",IF(Table1[[#This Row],[Cr]]&gt;0,1,0),1)</f>
        <v>1</v>
      </c>
      <c r="J390" s="32">
        <f>(Table1[[#This Row],[Gp]]*Table1[[#This Row],[Cr]])/Raw!$R$1</f>
        <v>0.91304347826086951</v>
      </c>
    </row>
    <row r="391" spans="1:10">
      <c r="A391" s="63" t="str">
        <f>LEFT(Table1[[#This Row],[Subcode]],3)</f>
        <v>R20</v>
      </c>
      <c r="B391" s="63" t="s">
        <v>181</v>
      </c>
      <c r="C391" s="38" t="s">
        <v>151</v>
      </c>
      <c r="D391" s="39" t="s">
        <v>152</v>
      </c>
      <c r="E391" s="39">
        <f>VLOOKUP(Table1[[#This Row],[Gr]],Raw!T:U,2,0)</f>
        <v>10</v>
      </c>
      <c r="F391" s="38" t="s">
        <v>9</v>
      </c>
      <c r="G391" s="39">
        <v>2</v>
      </c>
      <c r="H391" s="64" t="str">
        <f>VLOOKUP(MID(Table1[[#This Row],[Htno]],7,2),Raw!A:B,2,0)</f>
        <v>ECE</v>
      </c>
      <c r="I391" s="60">
        <f>IF(Table1[[#This Row],[Gr]]&lt;&gt;"COMPLE",IF(Table1[[#This Row],[Cr]]&gt;0,1,0),1)</f>
        <v>1</v>
      </c>
      <c r="J391" s="32">
        <f>(Table1[[#This Row],[Gp]]*Table1[[#This Row],[Cr]])/Raw!$R$1</f>
        <v>0.86956521739130432</v>
      </c>
    </row>
    <row r="392" spans="1:10">
      <c r="A392" s="63" t="str">
        <f>LEFT(Table1[[#This Row],[Subcode]],3)</f>
        <v>R20</v>
      </c>
      <c r="B392" s="63" t="s">
        <v>181</v>
      </c>
      <c r="C392" s="38" t="s">
        <v>153</v>
      </c>
      <c r="D392" s="39" t="s">
        <v>154</v>
      </c>
      <c r="E392" s="39">
        <f>VLOOKUP(Table1[[#This Row],[Gr]],Raw!T:U,2,0)</f>
        <v>7</v>
      </c>
      <c r="F392" s="38" t="s">
        <v>4</v>
      </c>
      <c r="G392" s="39">
        <v>3</v>
      </c>
      <c r="H392" s="64" t="str">
        <f>VLOOKUP(MID(Table1[[#This Row],[Htno]],7,2),Raw!A:B,2,0)</f>
        <v>ECE</v>
      </c>
      <c r="I392" s="60">
        <f>IF(Table1[[#This Row],[Gr]]&lt;&gt;"COMPLE",IF(Table1[[#This Row],[Cr]]&gt;0,1,0),1)</f>
        <v>1</v>
      </c>
      <c r="J392" s="32">
        <f>(Table1[[#This Row],[Gp]]*Table1[[#This Row],[Cr]])/Raw!$R$1</f>
        <v>0.91304347826086951</v>
      </c>
    </row>
    <row r="393" spans="1:10">
      <c r="A393" s="63" t="str">
        <f>LEFT(Table1[[#This Row],[Subcode]],3)</f>
        <v>R20</v>
      </c>
      <c r="B393" s="63" t="s">
        <v>181</v>
      </c>
      <c r="C393" s="38" t="s">
        <v>155</v>
      </c>
      <c r="D393" s="39" t="s">
        <v>156</v>
      </c>
      <c r="E393" s="39">
        <f>VLOOKUP(Table1[[#This Row],[Gr]],Raw!T:U,2,0)</f>
        <v>7</v>
      </c>
      <c r="F393" s="38" t="s">
        <v>4</v>
      </c>
      <c r="G393" s="39">
        <v>3</v>
      </c>
      <c r="H393" s="64" t="str">
        <f>VLOOKUP(MID(Table1[[#This Row],[Htno]],7,2),Raw!A:B,2,0)</f>
        <v>ECE</v>
      </c>
      <c r="I393" s="60">
        <f>IF(Table1[[#This Row],[Gr]]&lt;&gt;"COMPLE",IF(Table1[[#This Row],[Cr]]&gt;0,1,0),1)</f>
        <v>1</v>
      </c>
      <c r="J393" s="32">
        <f>(Table1[[#This Row],[Gp]]*Table1[[#This Row],[Cr]])/Raw!$R$1</f>
        <v>0.91304347826086951</v>
      </c>
    </row>
    <row r="394" spans="1:10">
      <c r="A394" s="63" t="str">
        <f>LEFT(Table1[[#This Row],[Subcode]],3)</f>
        <v>R20</v>
      </c>
      <c r="B394" s="63" t="s">
        <v>182</v>
      </c>
      <c r="C394" s="38" t="s">
        <v>78</v>
      </c>
      <c r="D394" s="39" t="s">
        <v>79</v>
      </c>
      <c r="E394" s="39">
        <f>VLOOKUP(Table1[[#This Row],[Gr]],Raw!T:U,2,0)</f>
        <v>7</v>
      </c>
      <c r="F394" s="38" t="s">
        <v>4</v>
      </c>
      <c r="G394" s="39">
        <v>3</v>
      </c>
      <c r="H394" s="64" t="str">
        <f>VLOOKUP(MID(Table1[[#This Row],[Htno]],7,2),Raw!A:B,2,0)</f>
        <v>ECE</v>
      </c>
      <c r="I394" s="60">
        <f>IF(Table1[[#This Row],[Gr]]&lt;&gt;"COMPLE",IF(Table1[[#This Row],[Cr]]&gt;0,1,0),1)</f>
        <v>1</v>
      </c>
      <c r="J394" s="32">
        <f>(Table1[[#This Row],[Gp]]*Table1[[#This Row],[Cr]])/Raw!$R$1</f>
        <v>0.91304347826086951</v>
      </c>
    </row>
    <row r="395" spans="1:10">
      <c r="A395" s="63" t="str">
        <f>LEFT(Table1[[#This Row],[Subcode]],3)</f>
        <v>R20</v>
      </c>
      <c r="B395" s="63" t="s">
        <v>182</v>
      </c>
      <c r="C395" s="38" t="s">
        <v>144</v>
      </c>
      <c r="D395" s="39" t="s">
        <v>93</v>
      </c>
      <c r="E395" s="39">
        <f>VLOOKUP(Table1[[#This Row],[Gr]],Raw!T:U,2,0)</f>
        <v>10</v>
      </c>
      <c r="F395" s="38" t="s">
        <v>9</v>
      </c>
      <c r="G395" s="39">
        <v>3</v>
      </c>
      <c r="H395" s="64" t="str">
        <f>VLOOKUP(MID(Table1[[#This Row],[Htno]],7,2),Raw!A:B,2,0)</f>
        <v>ECE</v>
      </c>
      <c r="I395" s="60">
        <f>IF(Table1[[#This Row],[Gr]]&lt;&gt;"COMPLE",IF(Table1[[#This Row],[Cr]]&gt;0,1,0),1)</f>
        <v>1</v>
      </c>
      <c r="J395" s="32">
        <f>(Table1[[#This Row],[Gp]]*Table1[[#This Row],[Cr]])/Raw!$R$1</f>
        <v>1.3043478260869565</v>
      </c>
    </row>
    <row r="396" spans="1:10">
      <c r="A396" s="63" t="str">
        <f>LEFT(Table1[[#This Row],[Subcode]],3)</f>
        <v>R20</v>
      </c>
      <c r="B396" s="63" t="s">
        <v>182</v>
      </c>
      <c r="C396" s="38" t="s">
        <v>145</v>
      </c>
      <c r="D396" s="39" t="s">
        <v>146</v>
      </c>
      <c r="E396" s="39">
        <f>VLOOKUP(Table1[[#This Row],[Gr]],Raw!T:U,2,0)</f>
        <v>5</v>
      </c>
      <c r="F396" s="38" t="s">
        <v>7</v>
      </c>
      <c r="G396" s="39">
        <v>3</v>
      </c>
      <c r="H396" s="64" t="str">
        <f>VLOOKUP(MID(Table1[[#This Row],[Htno]],7,2),Raw!A:B,2,0)</f>
        <v>ECE</v>
      </c>
      <c r="I396" s="60">
        <f>IF(Table1[[#This Row],[Gr]]&lt;&gt;"COMPLE",IF(Table1[[#This Row],[Cr]]&gt;0,1,0),1)</f>
        <v>1</v>
      </c>
      <c r="J396" s="32">
        <f>(Table1[[#This Row],[Gp]]*Table1[[#This Row],[Cr]])/Raw!$R$1</f>
        <v>0.65217391304347827</v>
      </c>
    </row>
    <row r="397" spans="1:10">
      <c r="A397" s="63" t="str">
        <f>LEFT(Table1[[#This Row],[Subcode]],3)</f>
        <v>R20</v>
      </c>
      <c r="B397" s="63" t="s">
        <v>182</v>
      </c>
      <c r="C397" s="38" t="s">
        <v>147</v>
      </c>
      <c r="D397" s="39" t="s">
        <v>148</v>
      </c>
      <c r="E397" s="39">
        <f>VLOOKUP(Table1[[#This Row],[Gr]],Raw!T:U,2,0)</f>
        <v>6</v>
      </c>
      <c r="F397" s="38" t="s">
        <v>5</v>
      </c>
      <c r="G397" s="39">
        <v>3</v>
      </c>
      <c r="H397" s="64" t="str">
        <f>VLOOKUP(MID(Table1[[#This Row],[Htno]],7,2),Raw!A:B,2,0)</f>
        <v>ECE</v>
      </c>
      <c r="I397" s="60">
        <f>IF(Table1[[#This Row],[Gr]]&lt;&gt;"COMPLE",IF(Table1[[#This Row],[Cr]]&gt;0,1,0),1)</f>
        <v>1</v>
      </c>
      <c r="J397" s="32">
        <f>(Table1[[#This Row],[Gp]]*Table1[[#This Row],[Cr]])/Raw!$R$1</f>
        <v>0.78260869565217395</v>
      </c>
    </row>
    <row r="398" spans="1:10">
      <c r="A398" s="63" t="str">
        <f>LEFT(Table1[[#This Row],[Subcode]],3)</f>
        <v>R20</v>
      </c>
      <c r="B398" s="63" t="s">
        <v>182</v>
      </c>
      <c r="C398" s="38" t="s">
        <v>149</v>
      </c>
      <c r="D398" s="39" t="s">
        <v>150</v>
      </c>
      <c r="E398" s="39">
        <f>VLOOKUP(Table1[[#This Row],[Gr]],Raw!T:U,2,0)</f>
        <v>5</v>
      </c>
      <c r="F398" s="38" t="s">
        <v>7</v>
      </c>
      <c r="G398" s="39">
        <v>3</v>
      </c>
      <c r="H398" s="64" t="str">
        <f>VLOOKUP(MID(Table1[[#This Row],[Htno]],7,2),Raw!A:B,2,0)</f>
        <v>ECE</v>
      </c>
      <c r="I398" s="60">
        <f>IF(Table1[[#This Row],[Gr]]&lt;&gt;"COMPLE",IF(Table1[[#This Row],[Cr]]&gt;0,1,0),1)</f>
        <v>1</v>
      </c>
      <c r="J398" s="32">
        <f>(Table1[[#This Row],[Gp]]*Table1[[#This Row],[Cr]])/Raw!$R$1</f>
        <v>0.65217391304347827</v>
      </c>
    </row>
    <row r="399" spans="1:10">
      <c r="A399" s="63" t="str">
        <f>LEFT(Table1[[#This Row],[Subcode]],3)</f>
        <v>R20</v>
      </c>
      <c r="B399" s="63" t="s">
        <v>182</v>
      </c>
      <c r="C399" s="38" t="s">
        <v>151</v>
      </c>
      <c r="D399" s="39" t="s">
        <v>152</v>
      </c>
      <c r="E399" s="39">
        <f>VLOOKUP(Table1[[#This Row],[Gr]],Raw!T:U,2,0)</f>
        <v>10</v>
      </c>
      <c r="F399" s="38" t="s">
        <v>9</v>
      </c>
      <c r="G399" s="39">
        <v>2</v>
      </c>
      <c r="H399" s="64" t="str">
        <f>VLOOKUP(MID(Table1[[#This Row],[Htno]],7,2),Raw!A:B,2,0)</f>
        <v>ECE</v>
      </c>
      <c r="I399" s="60">
        <f>IF(Table1[[#This Row],[Gr]]&lt;&gt;"COMPLE",IF(Table1[[#This Row],[Cr]]&gt;0,1,0),1)</f>
        <v>1</v>
      </c>
      <c r="J399" s="32">
        <f>(Table1[[#This Row],[Gp]]*Table1[[#This Row],[Cr]])/Raw!$R$1</f>
        <v>0.86956521739130432</v>
      </c>
    </row>
    <row r="400" spans="1:10">
      <c r="A400" s="63" t="str">
        <f>LEFT(Table1[[#This Row],[Subcode]],3)</f>
        <v>R20</v>
      </c>
      <c r="B400" s="63" t="s">
        <v>182</v>
      </c>
      <c r="C400" s="38" t="s">
        <v>153</v>
      </c>
      <c r="D400" s="39" t="s">
        <v>154</v>
      </c>
      <c r="E400" s="39">
        <f>VLOOKUP(Table1[[#This Row],[Gr]],Raw!T:U,2,0)</f>
        <v>5</v>
      </c>
      <c r="F400" s="38" t="s">
        <v>7</v>
      </c>
      <c r="G400" s="39">
        <v>3</v>
      </c>
      <c r="H400" s="64" t="str">
        <f>VLOOKUP(MID(Table1[[#This Row],[Htno]],7,2),Raw!A:B,2,0)</f>
        <v>ECE</v>
      </c>
      <c r="I400" s="60">
        <f>IF(Table1[[#This Row],[Gr]]&lt;&gt;"COMPLE",IF(Table1[[#This Row],[Cr]]&gt;0,1,0),1)</f>
        <v>1</v>
      </c>
      <c r="J400" s="32">
        <f>(Table1[[#This Row],[Gp]]*Table1[[#This Row],[Cr]])/Raw!$R$1</f>
        <v>0.65217391304347827</v>
      </c>
    </row>
    <row r="401" spans="1:10">
      <c r="A401" s="63" t="str">
        <f>LEFT(Table1[[#This Row],[Subcode]],3)</f>
        <v>R20</v>
      </c>
      <c r="B401" s="63" t="s">
        <v>182</v>
      </c>
      <c r="C401" s="38" t="s">
        <v>155</v>
      </c>
      <c r="D401" s="39" t="s">
        <v>156</v>
      </c>
      <c r="E401" s="39">
        <f>VLOOKUP(Table1[[#This Row],[Gr]],Raw!T:U,2,0)</f>
        <v>5</v>
      </c>
      <c r="F401" s="38" t="s">
        <v>7</v>
      </c>
      <c r="G401" s="39">
        <v>3</v>
      </c>
      <c r="H401" s="64" t="str">
        <f>VLOOKUP(MID(Table1[[#This Row],[Htno]],7,2),Raw!A:B,2,0)</f>
        <v>ECE</v>
      </c>
      <c r="I401" s="60">
        <f>IF(Table1[[#This Row],[Gr]]&lt;&gt;"COMPLE",IF(Table1[[#This Row],[Cr]]&gt;0,1,0),1)</f>
        <v>1</v>
      </c>
      <c r="J401" s="32">
        <f>(Table1[[#This Row],[Gp]]*Table1[[#This Row],[Cr]])/Raw!$R$1</f>
        <v>0.65217391304347827</v>
      </c>
    </row>
    <row r="402" spans="1:10">
      <c r="A402" s="63" t="str">
        <f>LEFT(Table1[[#This Row],[Subcode]],3)</f>
        <v>R20</v>
      </c>
      <c r="B402" s="63" t="s">
        <v>183</v>
      </c>
      <c r="C402" s="38" t="s">
        <v>78</v>
      </c>
      <c r="D402" s="39" t="s">
        <v>79</v>
      </c>
      <c r="E402" s="39">
        <f>VLOOKUP(Table1[[#This Row],[Gr]],Raw!T:U,2,0)</f>
        <v>8</v>
      </c>
      <c r="F402" s="38" t="s">
        <v>6</v>
      </c>
      <c r="G402" s="39">
        <v>3</v>
      </c>
      <c r="H402" s="64" t="str">
        <f>VLOOKUP(MID(Table1[[#This Row],[Htno]],7,2),Raw!A:B,2,0)</f>
        <v>ECE</v>
      </c>
      <c r="I402" s="60">
        <f>IF(Table1[[#This Row],[Gr]]&lt;&gt;"COMPLE",IF(Table1[[#This Row],[Cr]]&gt;0,1,0),1)</f>
        <v>1</v>
      </c>
      <c r="J402" s="32">
        <f>(Table1[[#This Row],[Gp]]*Table1[[#This Row],[Cr]])/Raw!$R$1</f>
        <v>1.0434782608695652</v>
      </c>
    </row>
    <row r="403" spans="1:10">
      <c r="A403" s="63" t="str">
        <f>LEFT(Table1[[#This Row],[Subcode]],3)</f>
        <v>R20</v>
      </c>
      <c r="B403" s="63" t="s">
        <v>183</v>
      </c>
      <c r="C403" s="38" t="s">
        <v>144</v>
      </c>
      <c r="D403" s="39" t="s">
        <v>93</v>
      </c>
      <c r="E403" s="39">
        <f>VLOOKUP(Table1[[#This Row],[Gr]],Raw!T:U,2,0)</f>
        <v>10</v>
      </c>
      <c r="F403" s="38" t="s">
        <v>9</v>
      </c>
      <c r="G403" s="39">
        <v>3</v>
      </c>
      <c r="H403" s="64" t="str">
        <f>VLOOKUP(MID(Table1[[#This Row],[Htno]],7,2),Raw!A:B,2,0)</f>
        <v>ECE</v>
      </c>
      <c r="I403" s="60">
        <f>IF(Table1[[#This Row],[Gr]]&lt;&gt;"COMPLE",IF(Table1[[#This Row],[Cr]]&gt;0,1,0),1)</f>
        <v>1</v>
      </c>
      <c r="J403" s="32">
        <f>(Table1[[#This Row],[Gp]]*Table1[[#This Row],[Cr]])/Raw!$R$1</f>
        <v>1.3043478260869565</v>
      </c>
    </row>
    <row r="404" spans="1:10">
      <c r="A404" s="63" t="str">
        <f>LEFT(Table1[[#This Row],[Subcode]],3)</f>
        <v>R20</v>
      </c>
      <c r="B404" s="63" t="s">
        <v>183</v>
      </c>
      <c r="C404" s="38" t="s">
        <v>145</v>
      </c>
      <c r="D404" s="39" t="s">
        <v>146</v>
      </c>
      <c r="E404" s="39">
        <f>VLOOKUP(Table1[[#This Row],[Gr]],Raw!T:U,2,0)</f>
        <v>7</v>
      </c>
      <c r="F404" s="38" t="s">
        <v>4</v>
      </c>
      <c r="G404" s="39">
        <v>3</v>
      </c>
      <c r="H404" s="64" t="str">
        <f>VLOOKUP(MID(Table1[[#This Row],[Htno]],7,2),Raw!A:B,2,0)</f>
        <v>ECE</v>
      </c>
      <c r="I404" s="60">
        <f>IF(Table1[[#This Row],[Gr]]&lt;&gt;"COMPLE",IF(Table1[[#This Row],[Cr]]&gt;0,1,0),1)</f>
        <v>1</v>
      </c>
      <c r="J404" s="32">
        <f>(Table1[[#This Row],[Gp]]*Table1[[#This Row],[Cr]])/Raw!$R$1</f>
        <v>0.91304347826086951</v>
      </c>
    </row>
    <row r="405" spans="1:10">
      <c r="A405" s="63" t="str">
        <f>LEFT(Table1[[#This Row],[Subcode]],3)</f>
        <v>R20</v>
      </c>
      <c r="B405" s="63" t="s">
        <v>183</v>
      </c>
      <c r="C405" s="38" t="s">
        <v>147</v>
      </c>
      <c r="D405" s="39" t="s">
        <v>148</v>
      </c>
      <c r="E405" s="39">
        <f>VLOOKUP(Table1[[#This Row],[Gr]],Raw!T:U,2,0)</f>
        <v>6</v>
      </c>
      <c r="F405" s="38" t="s">
        <v>5</v>
      </c>
      <c r="G405" s="39">
        <v>3</v>
      </c>
      <c r="H405" s="64" t="str">
        <f>VLOOKUP(MID(Table1[[#This Row],[Htno]],7,2),Raw!A:B,2,0)</f>
        <v>ECE</v>
      </c>
      <c r="I405" s="60">
        <f>IF(Table1[[#This Row],[Gr]]&lt;&gt;"COMPLE",IF(Table1[[#This Row],[Cr]]&gt;0,1,0),1)</f>
        <v>1</v>
      </c>
      <c r="J405" s="32">
        <f>(Table1[[#This Row],[Gp]]*Table1[[#This Row],[Cr]])/Raw!$R$1</f>
        <v>0.78260869565217395</v>
      </c>
    </row>
    <row r="406" spans="1:10">
      <c r="A406" s="63" t="str">
        <f>LEFT(Table1[[#This Row],[Subcode]],3)</f>
        <v>R20</v>
      </c>
      <c r="B406" s="63" t="s">
        <v>183</v>
      </c>
      <c r="C406" s="38" t="s">
        <v>149</v>
      </c>
      <c r="D406" s="39" t="s">
        <v>150</v>
      </c>
      <c r="E406" s="39">
        <f>VLOOKUP(Table1[[#This Row],[Gr]],Raw!T:U,2,0)</f>
        <v>6</v>
      </c>
      <c r="F406" s="38" t="s">
        <v>5</v>
      </c>
      <c r="G406" s="39">
        <v>3</v>
      </c>
      <c r="H406" s="64" t="str">
        <f>VLOOKUP(MID(Table1[[#This Row],[Htno]],7,2),Raw!A:B,2,0)</f>
        <v>ECE</v>
      </c>
      <c r="I406" s="60">
        <f>IF(Table1[[#This Row],[Gr]]&lt;&gt;"COMPLE",IF(Table1[[#This Row],[Cr]]&gt;0,1,0),1)</f>
        <v>1</v>
      </c>
      <c r="J406" s="32">
        <f>(Table1[[#This Row],[Gp]]*Table1[[#This Row],[Cr]])/Raw!$R$1</f>
        <v>0.78260869565217395</v>
      </c>
    </row>
    <row r="407" spans="1:10">
      <c r="A407" s="63" t="str">
        <f>LEFT(Table1[[#This Row],[Subcode]],3)</f>
        <v>R20</v>
      </c>
      <c r="B407" s="63" t="s">
        <v>183</v>
      </c>
      <c r="C407" s="38" t="s">
        <v>151</v>
      </c>
      <c r="D407" s="39" t="s">
        <v>152</v>
      </c>
      <c r="E407" s="39">
        <f>VLOOKUP(Table1[[#This Row],[Gr]],Raw!T:U,2,0)</f>
        <v>10</v>
      </c>
      <c r="F407" s="38" t="s">
        <v>9</v>
      </c>
      <c r="G407" s="39">
        <v>2</v>
      </c>
      <c r="H407" s="64" t="str">
        <f>VLOOKUP(MID(Table1[[#This Row],[Htno]],7,2),Raw!A:B,2,0)</f>
        <v>ECE</v>
      </c>
      <c r="I407" s="60">
        <f>IF(Table1[[#This Row],[Gr]]&lt;&gt;"COMPLE",IF(Table1[[#This Row],[Cr]]&gt;0,1,0),1)</f>
        <v>1</v>
      </c>
      <c r="J407" s="32">
        <f>(Table1[[#This Row],[Gp]]*Table1[[#This Row],[Cr]])/Raw!$R$1</f>
        <v>0.86956521739130432</v>
      </c>
    </row>
    <row r="408" spans="1:10">
      <c r="A408" s="63" t="str">
        <f>LEFT(Table1[[#This Row],[Subcode]],3)</f>
        <v>R20</v>
      </c>
      <c r="B408" s="63" t="s">
        <v>183</v>
      </c>
      <c r="C408" s="38" t="s">
        <v>153</v>
      </c>
      <c r="D408" s="39" t="s">
        <v>154</v>
      </c>
      <c r="E408" s="39">
        <f>VLOOKUP(Table1[[#This Row],[Gr]],Raw!T:U,2,0)</f>
        <v>5</v>
      </c>
      <c r="F408" s="38" t="s">
        <v>7</v>
      </c>
      <c r="G408" s="39">
        <v>3</v>
      </c>
      <c r="H408" s="64" t="str">
        <f>VLOOKUP(MID(Table1[[#This Row],[Htno]],7,2),Raw!A:B,2,0)</f>
        <v>ECE</v>
      </c>
      <c r="I408" s="60">
        <f>IF(Table1[[#This Row],[Gr]]&lt;&gt;"COMPLE",IF(Table1[[#This Row],[Cr]]&gt;0,1,0),1)</f>
        <v>1</v>
      </c>
      <c r="J408" s="32">
        <f>(Table1[[#This Row],[Gp]]*Table1[[#This Row],[Cr]])/Raw!$R$1</f>
        <v>0.65217391304347827</v>
      </c>
    </row>
    <row r="409" spans="1:10">
      <c r="A409" s="63" t="str">
        <f>LEFT(Table1[[#This Row],[Subcode]],3)</f>
        <v>R20</v>
      </c>
      <c r="B409" s="63" t="s">
        <v>183</v>
      </c>
      <c r="C409" s="38" t="s">
        <v>155</v>
      </c>
      <c r="D409" s="39" t="s">
        <v>156</v>
      </c>
      <c r="E409" s="39">
        <f>VLOOKUP(Table1[[#This Row],[Gr]],Raw!T:U,2,0)</f>
        <v>6</v>
      </c>
      <c r="F409" s="38" t="s">
        <v>5</v>
      </c>
      <c r="G409" s="39">
        <v>3</v>
      </c>
      <c r="H409" s="64" t="str">
        <f>VLOOKUP(MID(Table1[[#This Row],[Htno]],7,2),Raw!A:B,2,0)</f>
        <v>ECE</v>
      </c>
      <c r="I409" s="60">
        <f>IF(Table1[[#This Row],[Gr]]&lt;&gt;"COMPLE",IF(Table1[[#This Row],[Cr]]&gt;0,1,0),1)</f>
        <v>1</v>
      </c>
      <c r="J409" s="32">
        <f>(Table1[[#This Row],[Gp]]*Table1[[#This Row],[Cr]])/Raw!$R$1</f>
        <v>0.78260869565217395</v>
      </c>
    </row>
    <row r="410" spans="1:10">
      <c r="A410" s="63" t="str">
        <f>LEFT(Table1[[#This Row],[Subcode]],3)</f>
        <v>R20</v>
      </c>
      <c r="B410" s="63" t="s">
        <v>184</v>
      </c>
      <c r="C410" s="38" t="s">
        <v>78</v>
      </c>
      <c r="D410" s="39" t="s">
        <v>79</v>
      </c>
      <c r="E410" s="39">
        <f>VLOOKUP(Table1[[#This Row],[Gr]],Raw!T:U,2,0)</f>
        <v>7</v>
      </c>
      <c r="F410" s="38" t="s">
        <v>4</v>
      </c>
      <c r="G410" s="39">
        <v>3</v>
      </c>
      <c r="H410" s="64" t="str">
        <f>VLOOKUP(MID(Table1[[#This Row],[Htno]],7,2),Raw!A:B,2,0)</f>
        <v>ECE</v>
      </c>
      <c r="I410" s="60">
        <f>IF(Table1[[#This Row],[Gr]]&lt;&gt;"COMPLE",IF(Table1[[#This Row],[Cr]]&gt;0,1,0),1)</f>
        <v>1</v>
      </c>
      <c r="J410" s="32">
        <f>(Table1[[#This Row],[Gp]]*Table1[[#This Row],[Cr]])/Raw!$R$1</f>
        <v>0.91304347826086951</v>
      </c>
    </row>
    <row r="411" spans="1:10">
      <c r="A411" s="63" t="str">
        <f>LEFT(Table1[[#This Row],[Subcode]],3)</f>
        <v>R20</v>
      </c>
      <c r="B411" s="63" t="s">
        <v>184</v>
      </c>
      <c r="C411" s="38" t="s">
        <v>144</v>
      </c>
      <c r="D411" s="39" t="s">
        <v>93</v>
      </c>
      <c r="E411" s="39">
        <f>VLOOKUP(Table1[[#This Row],[Gr]],Raw!T:U,2,0)</f>
        <v>10</v>
      </c>
      <c r="F411" s="38" t="s">
        <v>9</v>
      </c>
      <c r="G411" s="39">
        <v>3</v>
      </c>
      <c r="H411" s="64" t="str">
        <f>VLOOKUP(MID(Table1[[#This Row],[Htno]],7,2),Raw!A:B,2,0)</f>
        <v>ECE</v>
      </c>
      <c r="I411" s="60">
        <f>IF(Table1[[#This Row],[Gr]]&lt;&gt;"COMPLE",IF(Table1[[#This Row],[Cr]]&gt;0,1,0),1)</f>
        <v>1</v>
      </c>
      <c r="J411" s="32">
        <f>(Table1[[#This Row],[Gp]]*Table1[[#This Row],[Cr]])/Raw!$R$1</f>
        <v>1.3043478260869565</v>
      </c>
    </row>
    <row r="412" spans="1:10">
      <c r="A412" s="63" t="str">
        <f>LEFT(Table1[[#This Row],[Subcode]],3)</f>
        <v>R20</v>
      </c>
      <c r="B412" s="63" t="s">
        <v>184</v>
      </c>
      <c r="C412" s="38" t="s">
        <v>145</v>
      </c>
      <c r="D412" s="39" t="s">
        <v>146</v>
      </c>
      <c r="E412" s="39">
        <f>VLOOKUP(Table1[[#This Row],[Gr]],Raw!T:U,2,0)</f>
        <v>0</v>
      </c>
      <c r="F412" s="38" t="s">
        <v>3</v>
      </c>
      <c r="G412" s="39">
        <v>0</v>
      </c>
      <c r="H412" s="64" t="str">
        <f>VLOOKUP(MID(Table1[[#This Row],[Htno]],7,2),Raw!A:B,2,0)</f>
        <v>ECE</v>
      </c>
      <c r="I412" s="60">
        <f>IF(Table1[[#This Row],[Gr]]&lt;&gt;"COMPLE",IF(Table1[[#This Row],[Cr]]&gt;0,1,0),1)</f>
        <v>0</v>
      </c>
      <c r="J412" s="32">
        <f>(Table1[[#This Row],[Gp]]*Table1[[#This Row],[Cr]])/Raw!$R$1</f>
        <v>0</v>
      </c>
    </row>
    <row r="413" spans="1:10">
      <c r="A413" s="63" t="str">
        <f>LEFT(Table1[[#This Row],[Subcode]],3)</f>
        <v>R20</v>
      </c>
      <c r="B413" s="63" t="s">
        <v>184</v>
      </c>
      <c r="C413" s="38" t="s">
        <v>147</v>
      </c>
      <c r="D413" s="39" t="s">
        <v>148</v>
      </c>
      <c r="E413" s="39">
        <f>VLOOKUP(Table1[[#This Row],[Gr]],Raw!T:U,2,0)</f>
        <v>7</v>
      </c>
      <c r="F413" s="38" t="s">
        <v>4</v>
      </c>
      <c r="G413" s="39">
        <v>3</v>
      </c>
      <c r="H413" s="64" t="str">
        <f>VLOOKUP(MID(Table1[[#This Row],[Htno]],7,2),Raw!A:B,2,0)</f>
        <v>ECE</v>
      </c>
      <c r="I413" s="60">
        <f>IF(Table1[[#This Row],[Gr]]&lt;&gt;"COMPLE",IF(Table1[[#This Row],[Cr]]&gt;0,1,0),1)</f>
        <v>1</v>
      </c>
      <c r="J413" s="32">
        <f>(Table1[[#This Row],[Gp]]*Table1[[#This Row],[Cr]])/Raw!$R$1</f>
        <v>0.91304347826086951</v>
      </c>
    </row>
    <row r="414" spans="1:10">
      <c r="A414" s="63" t="str">
        <f>LEFT(Table1[[#This Row],[Subcode]],3)</f>
        <v>R20</v>
      </c>
      <c r="B414" s="63" t="s">
        <v>184</v>
      </c>
      <c r="C414" s="38" t="s">
        <v>149</v>
      </c>
      <c r="D414" s="39" t="s">
        <v>150</v>
      </c>
      <c r="E414" s="39">
        <f>VLOOKUP(Table1[[#This Row],[Gr]],Raw!T:U,2,0)</f>
        <v>0</v>
      </c>
      <c r="F414" s="38" t="s">
        <v>3</v>
      </c>
      <c r="G414" s="39">
        <v>0</v>
      </c>
      <c r="H414" s="64" t="str">
        <f>VLOOKUP(MID(Table1[[#This Row],[Htno]],7,2),Raw!A:B,2,0)</f>
        <v>ECE</v>
      </c>
      <c r="I414" s="60">
        <f>IF(Table1[[#This Row],[Gr]]&lt;&gt;"COMPLE",IF(Table1[[#This Row],[Cr]]&gt;0,1,0),1)</f>
        <v>0</v>
      </c>
      <c r="J414" s="32">
        <f>(Table1[[#This Row],[Gp]]*Table1[[#This Row],[Cr]])/Raw!$R$1</f>
        <v>0</v>
      </c>
    </row>
    <row r="415" spans="1:10">
      <c r="A415" s="63" t="str">
        <f>LEFT(Table1[[#This Row],[Subcode]],3)</f>
        <v>R20</v>
      </c>
      <c r="B415" s="63" t="s">
        <v>184</v>
      </c>
      <c r="C415" s="38" t="s">
        <v>151</v>
      </c>
      <c r="D415" s="39" t="s">
        <v>152</v>
      </c>
      <c r="E415" s="39">
        <f>VLOOKUP(Table1[[#This Row],[Gr]],Raw!T:U,2,0)</f>
        <v>10</v>
      </c>
      <c r="F415" s="38" t="s">
        <v>9</v>
      </c>
      <c r="G415" s="39">
        <v>2</v>
      </c>
      <c r="H415" s="64" t="str">
        <f>VLOOKUP(MID(Table1[[#This Row],[Htno]],7,2),Raw!A:B,2,0)</f>
        <v>ECE</v>
      </c>
      <c r="I415" s="60">
        <f>IF(Table1[[#This Row],[Gr]]&lt;&gt;"COMPLE",IF(Table1[[#This Row],[Cr]]&gt;0,1,0),1)</f>
        <v>1</v>
      </c>
      <c r="J415" s="32">
        <f>(Table1[[#This Row],[Gp]]*Table1[[#This Row],[Cr]])/Raw!$R$1</f>
        <v>0.86956521739130432</v>
      </c>
    </row>
    <row r="416" spans="1:10">
      <c r="A416" s="63" t="str">
        <f>LEFT(Table1[[#This Row],[Subcode]],3)</f>
        <v>R20</v>
      </c>
      <c r="B416" s="63" t="s">
        <v>184</v>
      </c>
      <c r="C416" s="38" t="s">
        <v>153</v>
      </c>
      <c r="D416" s="39" t="s">
        <v>154</v>
      </c>
      <c r="E416" s="39">
        <f>VLOOKUP(Table1[[#This Row],[Gr]],Raw!T:U,2,0)</f>
        <v>5</v>
      </c>
      <c r="F416" s="38" t="s">
        <v>7</v>
      </c>
      <c r="G416" s="39">
        <v>3</v>
      </c>
      <c r="H416" s="64" t="str">
        <f>VLOOKUP(MID(Table1[[#This Row],[Htno]],7,2),Raw!A:B,2,0)</f>
        <v>ECE</v>
      </c>
      <c r="I416" s="60">
        <f>IF(Table1[[#This Row],[Gr]]&lt;&gt;"COMPLE",IF(Table1[[#This Row],[Cr]]&gt;0,1,0),1)</f>
        <v>1</v>
      </c>
      <c r="J416" s="32">
        <f>(Table1[[#This Row],[Gp]]*Table1[[#This Row],[Cr]])/Raw!$R$1</f>
        <v>0.65217391304347827</v>
      </c>
    </row>
    <row r="417" spans="1:10">
      <c r="A417" s="63" t="str">
        <f>LEFT(Table1[[#This Row],[Subcode]],3)</f>
        <v>R20</v>
      </c>
      <c r="B417" s="63" t="s">
        <v>184</v>
      </c>
      <c r="C417" s="38" t="s">
        <v>155</v>
      </c>
      <c r="D417" s="39" t="s">
        <v>156</v>
      </c>
      <c r="E417" s="39">
        <f>VLOOKUP(Table1[[#This Row],[Gr]],Raw!T:U,2,0)</f>
        <v>5</v>
      </c>
      <c r="F417" s="38" t="s">
        <v>7</v>
      </c>
      <c r="G417" s="39">
        <v>3</v>
      </c>
      <c r="H417" s="64" t="str">
        <f>VLOOKUP(MID(Table1[[#This Row],[Htno]],7,2),Raw!A:B,2,0)</f>
        <v>ECE</v>
      </c>
      <c r="I417" s="60">
        <f>IF(Table1[[#This Row],[Gr]]&lt;&gt;"COMPLE",IF(Table1[[#This Row],[Cr]]&gt;0,1,0),1)</f>
        <v>1</v>
      </c>
      <c r="J417" s="32">
        <f>(Table1[[#This Row],[Gp]]*Table1[[#This Row],[Cr]])/Raw!$R$1</f>
        <v>0.65217391304347827</v>
      </c>
    </row>
    <row r="418" spans="1:10">
      <c r="A418" s="63" t="str">
        <f>LEFT(Table1[[#This Row],[Subcode]],3)</f>
        <v>R20</v>
      </c>
      <c r="B418" s="63" t="s">
        <v>185</v>
      </c>
      <c r="C418" s="38" t="s">
        <v>78</v>
      </c>
      <c r="D418" s="39" t="s">
        <v>79</v>
      </c>
      <c r="E418" s="39">
        <f>VLOOKUP(Table1[[#This Row],[Gr]],Raw!T:U,2,0)</f>
        <v>6</v>
      </c>
      <c r="F418" s="38" t="s">
        <v>5</v>
      </c>
      <c r="G418" s="39">
        <v>3</v>
      </c>
      <c r="H418" s="64" t="str">
        <f>VLOOKUP(MID(Table1[[#This Row],[Htno]],7,2),Raw!A:B,2,0)</f>
        <v>ECE</v>
      </c>
      <c r="I418" s="60">
        <f>IF(Table1[[#This Row],[Gr]]&lt;&gt;"COMPLE",IF(Table1[[#This Row],[Cr]]&gt;0,1,0),1)</f>
        <v>1</v>
      </c>
      <c r="J418" s="32">
        <f>(Table1[[#This Row],[Gp]]*Table1[[#This Row],[Cr]])/Raw!$R$1</f>
        <v>0.78260869565217395</v>
      </c>
    </row>
    <row r="419" spans="1:10">
      <c r="A419" s="63" t="str">
        <f>LEFT(Table1[[#This Row],[Subcode]],3)</f>
        <v>R20</v>
      </c>
      <c r="B419" s="63" t="s">
        <v>185</v>
      </c>
      <c r="C419" s="38" t="s">
        <v>144</v>
      </c>
      <c r="D419" s="39" t="s">
        <v>93</v>
      </c>
      <c r="E419" s="39">
        <f>VLOOKUP(Table1[[#This Row],[Gr]],Raw!T:U,2,0)</f>
        <v>10</v>
      </c>
      <c r="F419" s="38" t="s">
        <v>9</v>
      </c>
      <c r="G419" s="39">
        <v>3</v>
      </c>
      <c r="H419" s="64" t="str">
        <f>VLOOKUP(MID(Table1[[#This Row],[Htno]],7,2),Raw!A:B,2,0)</f>
        <v>ECE</v>
      </c>
      <c r="I419" s="60">
        <f>IF(Table1[[#This Row],[Gr]]&lt;&gt;"COMPLE",IF(Table1[[#This Row],[Cr]]&gt;0,1,0),1)</f>
        <v>1</v>
      </c>
      <c r="J419" s="32">
        <f>(Table1[[#This Row],[Gp]]*Table1[[#This Row],[Cr]])/Raw!$R$1</f>
        <v>1.3043478260869565</v>
      </c>
    </row>
    <row r="420" spans="1:10">
      <c r="A420" s="63" t="str">
        <f>LEFT(Table1[[#This Row],[Subcode]],3)</f>
        <v>R20</v>
      </c>
      <c r="B420" s="63" t="s">
        <v>185</v>
      </c>
      <c r="C420" s="38" t="s">
        <v>145</v>
      </c>
      <c r="D420" s="39" t="s">
        <v>146</v>
      </c>
      <c r="E420" s="39">
        <f>VLOOKUP(Table1[[#This Row],[Gr]],Raw!T:U,2,0)</f>
        <v>0</v>
      </c>
      <c r="F420" s="38" t="s">
        <v>3</v>
      </c>
      <c r="G420" s="39">
        <v>0</v>
      </c>
      <c r="H420" s="64" t="str">
        <f>VLOOKUP(MID(Table1[[#This Row],[Htno]],7,2),Raw!A:B,2,0)</f>
        <v>ECE</v>
      </c>
      <c r="I420" s="60">
        <f>IF(Table1[[#This Row],[Gr]]&lt;&gt;"COMPLE",IF(Table1[[#This Row],[Cr]]&gt;0,1,0),1)</f>
        <v>0</v>
      </c>
      <c r="J420" s="32">
        <f>(Table1[[#This Row],[Gp]]*Table1[[#This Row],[Cr]])/Raw!$R$1</f>
        <v>0</v>
      </c>
    </row>
    <row r="421" spans="1:10">
      <c r="A421" s="63" t="str">
        <f>LEFT(Table1[[#This Row],[Subcode]],3)</f>
        <v>R20</v>
      </c>
      <c r="B421" s="63" t="s">
        <v>185</v>
      </c>
      <c r="C421" s="38" t="s">
        <v>147</v>
      </c>
      <c r="D421" s="39" t="s">
        <v>148</v>
      </c>
      <c r="E421" s="39">
        <f>VLOOKUP(Table1[[#This Row],[Gr]],Raw!T:U,2,0)</f>
        <v>5</v>
      </c>
      <c r="F421" s="38" t="s">
        <v>7</v>
      </c>
      <c r="G421" s="39">
        <v>3</v>
      </c>
      <c r="H421" s="64" t="str">
        <f>VLOOKUP(MID(Table1[[#This Row],[Htno]],7,2),Raw!A:B,2,0)</f>
        <v>ECE</v>
      </c>
      <c r="I421" s="60">
        <f>IF(Table1[[#This Row],[Gr]]&lt;&gt;"COMPLE",IF(Table1[[#This Row],[Cr]]&gt;0,1,0),1)</f>
        <v>1</v>
      </c>
      <c r="J421" s="32">
        <f>(Table1[[#This Row],[Gp]]*Table1[[#This Row],[Cr]])/Raw!$R$1</f>
        <v>0.65217391304347827</v>
      </c>
    </row>
    <row r="422" spans="1:10">
      <c r="A422" s="63" t="str">
        <f>LEFT(Table1[[#This Row],[Subcode]],3)</f>
        <v>R20</v>
      </c>
      <c r="B422" s="63" t="s">
        <v>185</v>
      </c>
      <c r="C422" s="38" t="s">
        <v>149</v>
      </c>
      <c r="D422" s="39" t="s">
        <v>150</v>
      </c>
      <c r="E422" s="39">
        <f>VLOOKUP(Table1[[#This Row],[Gr]],Raw!T:U,2,0)</f>
        <v>6</v>
      </c>
      <c r="F422" s="38" t="s">
        <v>5</v>
      </c>
      <c r="G422" s="39">
        <v>3</v>
      </c>
      <c r="H422" s="64" t="str">
        <f>VLOOKUP(MID(Table1[[#This Row],[Htno]],7,2),Raw!A:B,2,0)</f>
        <v>ECE</v>
      </c>
      <c r="I422" s="60">
        <f>IF(Table1[[#This Row],[Gr]]&lt;&gt;"COMPLE",IF(Table1[[#This Row],[Cr]]&gt;0,1,0),1)</f>
        <v>1</v>
      </c>
      <c r="J422" s="32">
        <f>(Table1[[#This Row],[Gp]]*Table1[[#This Row],[Cr]])/Raw!$R$1</f>
        <v>0.78260869565217395</v>
      </c>
    </row>
    <row r="423" spans="1:10">
      <c r="A423" s="63" t="str">
        <f>LEFT(Table1[[#This Row],[Subcode]],3)</f>
        <v>R20</v>
      </c>
      <c r="B423" s="63" t="s">
        <v>185</v>
      </c>
      <c r="C423" s="38" t="s">
        <v>151</v>
      </c>
      <c r="D423" s="39" t="s">
        <v>152</v>
      </c>
      <c r="E423" s="39">
        <f>VLOOKUP(Table1[[#This Row],[Gr]],Raw!T:U,2,0)</f>
        <v>10</v>
      </c>
      <c r="F423" s="38" t="s">
        <v>9</v>
      </c>
      <c r="G423" s="39">
        <v>2</v>
      </c>
      <c r="H423" s="64" t="str">
        <f>VLOOKUP(MID(Table1[[#This Row],[Htno]],7,2),Raw!A:B,2,0)</f>
        <v>ECE</v>
      </c>
      <c r="I423" s="60">
        <f>IF(Table1[[#This Row],[Gr]]&lt;&gt;"COMPLE",IF(Table1[[#This Row],[Cr]]&gt;0,1,0),1)</f>
        <v>1</v>
      </c>
      <c r="J423" s="32">
        <f>(Table1[[#This Row],[Gp]]*Table1[[#This Row],[Cr]])/Raw!$R$1</f>
        <v>0.86956521739130432</v>
      </c>
    </row>
    <row r="424" spans="1:10">
      <c r="A424" s="63" t="str">
        <f>LEFT(Table1[[#This Row],[Subcode]],3)</f>
        <v>R20</v>
      </c>
      <c r="B424" s="63" t="s">
        <v>185</v>
      </c>
      <c r="C424" s="38" t="s">
        <v>153</v>
      </c>
      <c r="D424" s="39" t="s">
        <v>154</v>
      </c>
      <c r="E424" s="39">
        <f>VLOOKUP(Table1[[#This Row],[Gr]],Raw!T:U,2,0)</f>
        <v>5</v>
      </c>
      <c r="F424" s="38" t="s">
        <v>7</v>
      </c>
      <c r="G424" s="39">
        <v>3</v>
      </c>
      <c r="H424" s="64" t="str">
        <f>VLOOKUP(MID(Table1[[#This Row],[Htno]],7,2),Raw!A:B,2,0)</f>
        <v>ECE</v>
      </c>
      <c r="I424" s="60">
        <f>IF(Table1[[#This Row],[Gr]]&lt;&gt;"COMPLE",IF(Table1[[#This Row],[Cr]]&gt;0,1,0),1)</f>
        <v>1</v>
      </c>
      <c r="J424" s="32">
        <f>(Table1[[#This Row],[Gp]]*Table1[[#This Row],[Cr]])/Raw!$R$1</f>
        <v>0.65217391304347827</v>
      </c>
    </row>
    <row r="425" spans="1:10">
      <c r="A425" s="63" t="str">
        <f>LEFT(Table1[[#This Row],[Subcode]],3)</f>
        <v>R20</v>
      </c>
      <c r="B425" s="63" t="s">
        <v>185</v>
      </c>
      <c r="C425" s="38" t="s">
        <v>155</v>
      </c>
      <c r="D425" s="39" t="s">
        <v>156</v>
      </c>
      <c r="E425" s="39">
        <f>VLOOKUP(Table1[[#This Row],[Gr]],Raw!T:U,2,0)</f>
        <v>0</v>
      </c>
      <c r="F425" s="38" t="s">
        <v>3</v>
      </c>
      <c r="G425" s="39">
        <v>0</v>
      </c>
      <c r="H425" s="64" t="str">
        <f>VLOOKUP(MID(Table1[[#This Row],[Htno]],7,2),Raw!A:B,2,0)</f>
        <v>ECE</v>
      </c>
      <c r="I425" s="60">
        <f>IF(Table1[[#This Row],[Gr]]&lt;&gt;"COMPLE",IF(Table1[[#This Row],[Cr]]&gt;0,1,0),1)</f>
        <v>0</v>
      </c>
      <c r="J425" s="32">
        <f>(Table1[[#This Row],[Gp]]*Table1[[#This Row],[Cr]])/Raw!$R$1</f>
        <v>0</v>
      </c>
    </row>
    <row r="426" spans="1:10">
      <c r="A426" s="63" t="str">
        <f>LEFT(Table1[[#This Row],[Subcode]],3)</f>
        <v>R20</v>
      </c>
      <c r="B426" s="63" t="s">
        <v>186</v>
      </c>
      <c r="C426" s="38" t="s">
        <v>78</v>
      </c>
      <c r="D426" s="39" t="s">
        <v>79</v>
      </c>
      <c r="E426" s="39">
        <f>VLOOKUP(Table1[[#This Row],[Gr]],Raw!T:U,2,0)</f>
        <v>7</v>
      </c>
      <c r="F426" s="38" t="s">
        <v>4</v>
      </c>
      <c r="G426" s="39">
        <v>3</v>
      </c>
      <c r="H426" s="64" t="str">
        <f>VLOOKUP(MID(Table1[[#This Row],[Htno]],7,2),Raw!A:B,2,0)</f>
        <v>ECE</v>
      </c>
      <c r="I426" s="60">
        <f>IF(Table1[[#This Row],[Gr]]&lt;&gt;"COMPLE",IF(Table1[[#This Row],[Cr]]&gt;0,1,0),1)</f>
        <v>1</v>
      </c>
      <c r="J426" s="32">
        <f>(Table1[[#This Row],[Gp]]*Table1[[#This Row],[Cr]])/Raw!$R$1</f>
        <v>0.91304347826086951</v>
      </c>
    </row>
    <row r="427" spans="1:10">
      <c r="A427" s="63" t="str">
        <f>LEFT(Table1[[#This Row],[Subcode]],3)</f>
        <v>R20</v>
      </c>
      <c r="B427" s="63" t="s">
        <v>186</v>
      </c>
      <c r="C427" s="38" t="s">
        <v>144</v>
      </c>
      <c r="D427" s="39" t="s">
        <v>93</v>
      </c>
      <c r="E427" s="39">
        <f>VLOOKUP(Table1[[#This Row],[Gr]],Raw!T:U,2,0)</f>
        <v>10</v>
      </c>
      <c r="F427" s="38" t="s">
        <v>9</v>
      </c>
      <c r="G427" s="39">
        <v>3</v>
      </c>
      <c r="H427" s="64" t="str">
        <f>VLOOKUP(MID(Table1[[#This Row],[Htno]],7,2),Raw!A:B,2,0)</f>
        <v>ECE</v>
      </c>
      <c r="I427" s="60">
        <f>IF(Table1[[#This Row],[Gr]]&lt;&gt;"COMPLE",IF(Table1[[#This Row],[Cr]]&gt;0,1,0),1)</f>
        <v>1</v>
      </c>
      <c r="J427" s="32">
        <f>(Table1[[#This Row],[Gp]]*Table1[[#This Row],[Cr]])/Raw!$R$1</f>
        <v>1.3043478260869565</v>
      </c>
    </row>
    <row r="428" spans="1:10">
      <c r="A428" s="63" t="str">
        <f>LEFT(Table1[[#This Row],[Subcode]],3)</f>
        <v>R20</v>
      </c>
      <c r="B428" s="63" t="s">
        <v>186</v>
      </c>
      <c r="C428" s="38" t="s">
        <v>145</v>
      </c>
      <c r="D428" s="39" t="s">
        <v>146</v>
      </c>
      <c r="E428" s="39">
        <f>VLOOKUP(Table1[[#This Row],[Gr]],Raw!T:U,2,0)</f>
        <v>7</v>
      </c>
      <c r="F428" s="38" t="s">
        <v>4</v>
      </c>
      <c r="G428" s="39">
        <v>3</v>
      </c>
      <c r="H428" s="64" t="str">
        <f>VLOOKUP(MID(Table1[[#This Row],[Htno]],7,2),Raw!A:B,2,0)</f>
        <v>ECE</v>
      </c>
      <c r="I428" s="60">
        <f>IF(Table1[[#This Row],[Gr]]&lt;&gt;"COMPLE",IF(Table1[[#This Row],[Cr]]&gt;0,1,0),1)</f>
        <v>1</v>
      </c>
      <c r="J428" s="32">
        <f>(Table1[[#This Row],[Gp]]*Table1[[#This Row],[Cr]])/Raw!$R$1</f>
        <v>0.91304347826086951</v>
      </c>
    </row>
    <row r="429" spans="1:10">
      <c r="A429" s="63" t="str">
        <f>LEFT(Table1[[#This Row],[Subcode]],3)</f>
        <v>R20</v>
      </c>
      <c r="B429" s="63" t="s">
        <v>186</v>
      </c>
      <c r="C429" s="38" t="s">
        <v>147</v>
      </c>
      <c r="D429" s="39" t="s">
        <v>148</v>
      </c>
      <c r="E429" s="39">
        <f>VLOOKUP(Table1[[#This Row],[Gr]],Raw!T:U,2,0)</f>
        <v>7</v>
      </c>
      <c r="F429" s="38" t="s">
        <v>4</v>
      </c>
      <c r="G429" s="39">
        <v>3</v>
      </c>
      <c r="H429" s="64" t="str">
        <f>VLOOKUP(MID(Table1[[#This Row],[Htno]],7,2),Raw!A:B,2,0)</f>
        <v>ECE</v>
      </c>
      <c r="I429" s="60">
        <f>IF(Table1[[#This Row],[Gr]]&lt;&gt;"COMPLE",IF(Table1[[#This Row],[Cr]]&gt;0,1,0),1)</f>
        <v>1</v>
      </c>
      <c r="J429" s="32">
        <f>(Table1[[#This Row],[Gp]]*Table1[[#This Row],[Cr]])/Raw!$R$1</f>
        <v>0.91304347826086951</v>
      </c>
    </row>
    <row r="430" spans="1:10">
      <c r="A430" s="63" t="str">
        <f>LEFT(Table1[[#This Row],[Subcode]],3)</f>
        <v>R20</v>
      </c>
      <c r="B430" s="63" t="s">
        <v>186</v>
      </c>
      <c r="C430" s="38" t="s">
        <v>149</v>
      </c>
      <c r="D430" s="39" t="s">
        <v>150</v>
      </c>
      <c r="E430" s="39">
        <f>VLOOKUP(Table1[[#This Row],[Gr]],Raw!T:U,2,0)</f>
        <v>7</v>
      </c>
      <c r="F430" s="38" t="s">
        <v>4</v>
      </c>
      <c r="G430" s="39">
        <v>3</v>
      </c>
      <c r="H430" s="64" t="str">
        <f>VLOOKUP(MID(Table1[[#This Row],[Htno]],7,2),Raw!A:B,2,0)</f>
        <v>ECE</v>
      </c>
      <c r="I430" s="60">
        <f>IF(Table1[[#This Row],[Gr]]&lt;&gt;"COMPLE",IF(Table1[[#This Row],[Cr]]&gt;0,1,0),1)</f>
        <v>1</v>
      </c>
      <c r="J430" s="32">
        <f>(Table1[[#This Row],[Gp]]*Table1[[#This Row],[Cr]])/Raw!$R$1</f>
        <v>0.91304347826086951</v>
      </c>
    </row>
    <row r="431" spans="1:10">
      <c r="A431" s="63" t="str">
        <f>LEFT(Table1[[#This Row],[Subcode]],3)</f>
        <v>R20</v>
      </c>
      <c r="B431" s="63" t="s">
        <v>186</v>
      </c>
      <c r="C431" s="38" t="s">
        <v>151</v>
      </c>
      <c r="D431" s="39" t="s">
        <v>152</v>
      </c>
      <c r="E431" s="39">
        <f>VLOOKUP(Table1[[#This Row],[Gr]],Raw!T:U,2,0)</f>
        <v>10</v>
      </c>
      <c r="F431" s="38" t="s">
        <v>9</v>
      </c>
      <c r="G431" s="39">
        <v>2</v>
      </c>
      <c r="H431" s="64" t="str">
        <f>VLOOKUP(MID(Table1[[#This Row],[Htno]],7,2),Raw!A:B,2,0)</f>
        <v>ECE</v>
      </c>
      <c r="I431" s="60">
        <f>IF(Table1[[#This Row],[Gr]]&lt;&gt;"COMPLE",IF(Table1[[#This Row],[Cr]]&gt;0,1,0),1)</f>
        <v>1</v>
      </c>
      <c r="J431" s="32">
        <f>(Table1[[#This Row],[Gp]]*Table1[[#This Row],[Cr]])/Raw!$R$1</f>
        <v>0.86956521739130432</v>
      </c>
    </row>
    <row r="432" spans="1:10">
      <c r="A432" s="63" t="str">
        <f>LEFT(Table1[[#This Row],[Subcode]],3)</f>
        <v>R20</v>
      </c>
      <c r="B432" s="63" t="s">
        <v>186</v>
      </c>
      <c r="C432" s="38" t="s">
        <v>153</v>
      </c>
      <c r="D432" s="39" t="s">
        <v>154</v>
      </c>
      <c r="E432" s="39">
        <f>VLOOKUP(Table1[[#This Row],[Gr]],Raw!T:U,2,0)</f>
        <v>6</v>
      </c>
      <c r="F432" s="38" t="s">
        <v>5</v>
      </c>
      <c r="G432" s="39">
        <v>3</v>
      </c>
      <c r="H432" s="64" t="str">
        <f>VLOOKUP(MID(Table1[[#This Row],[Htno]],7,2),Raw!A:B,2,0)</f>
        <v>ECE</v>
      </c>
      <c r="I432" s="60">
        <f>IF(Table1[[#This Row],[Gr]]&lt;&gt;"COMPLE",IF(Table1[[#This Row],[Cr]]&gt;0,1,0),1)</f>
        <v>1</v>
      </c>
      <c r="J432" s="32">
        <f>(Table1[[#This Row],[Gp]]*Table1[[#This Row],[Cr]])/Raw!$R$1</f>
        <v>0.78260869565217395</v>
      </c>
    </row>
    <row r="433" spans="1:10">
      <c r="A433" s="63" t="str">
        <f>LEFT(Table1[[#This Row],[Subcode]],3)</f>
        <v>R20</v>
      </c>
      <c r="B433" s="63" t="s">
        <v>186</v>
      </c>
      <c r="C433" s="38" t="s">
        <v>155</v>
      </c>
      <c r="D433" s="39" t="s">
        <v>156</v>
      </c>
      <c r="E433" s="39">
        <f>VLOOKUP(Table1[[#This Row],[Gr]],Raw!T:U,2,0)</f>
        <v>7</v>
      </c>
      <c r="F433" s="38" t="s">
        <v>4</v>
      </c>
      <c r="G433" s="39">
        <v>3</v>
      </c>
      <c r="H433" s="64" t="str">
        <f>VLOOKUP(MID(Table1[[#This Row],[Htno]],7,2),Raw!A:B,2,0)</f>
        <v>ECE</v>
      </c>
      <c r="I433" s="60">
        <f>IF(Table1[[#This Row],[Gr]]&lt;&gt;"COMPLE",IF(Table1[[#This Row],[Cr]]&gt;0,1,0),1)</f>
        <v>1</v>
      </c>
      <c r="J433" s="32">
        <f>(Table1[[#This Row],[Gp]]*Table1[[#This Row],[Cr]])/Raw!$R$1</f>
        <v>0.91304347826086951</v>
      </c>
    </row>
    <row r="434" spans="1:10">
      <c r="A434" s="63" t="str">
        <f>LEFT(Table1[[#This Row],[Subcode]],3)</f>
        <v>R20</v>
      </c>
      <c r="B434" s="63" t="s">
        <v>187</v>
      </c>
      <c r="C434" s="38" t="s">
        <v>78</v>
      </c>
      <c r="D434" s="39" t="s">
        <v>79</v>
      </c>
      <c r="E434" s="39">
        <f>VLOOKUP(Table1[[#This Row],[Gr]],Raw!T:U,2,0)</f>
        <v>7</v>
      </c>
      <c r="F434" s="38" t="s">
        <v>4</v>
      </c>
      <c r="G434" s="39">
        <v>3</v>
      </c>
      <c r="H434" s="64" t="str">
        <f>VLOOKUP(MID(Table1[[#This Row],[Htno]],7,2),Raw!A:B,2,0)</f>
        <v>ECE</v>
      </c>
      <c r="I434" s="60">
        <f>IF(Table1[[#This Row],[Gr]]&lt;&gt;"COMPLE",IF(Table1[[#This Row],[Cr]]&gt;0,1,0),1)</f>
        <v>1</v>
      </c>
      <c r="J434" s="32">
        <f>(Table1[[#This Row],[Gp]]*Table1[[#This Row],[Cr]])/Raw!$R$1</f>
        <v>0.91304347826086951</v>
      </c>
    </row>
    <row r="435" spans="1:10">
      <c r="A435" s="63" t="str">
        <f>LEFT(Table1[[#This Row],[Subcode]],3)</f>
        <v>R20</v>
      </c>
      <c r="B435" s="63" t="s">
        <v>187</v>
      </c>
      <c r="C435" s="38" t="s">
        <v>144</v>
      </c>
      <c r="D435" s="39" t="s">
        <v>93</v>
      </c>
      <c r="E435" s="39">
        <f>VLOOKUP(Table1[[#This Row],[Gr]],Raw!T:U,2,0)</f>
        <v>10</v>
      </c>
      <c r="F435" s="38" t="s">
        <v>9</v>
      </c>
      <c r="G435" s="39">
        <v>3</v>
      </c>
      <c r="H435" s="64" t="str">
        <f>VLOOKUP(MID(Table1[[#This Row],[Htno]],7,2),Raw!A:B,2,0)</f>
        <v>ECE</v>
      </c>
      <c r="I435" s="60">
        <f>IF(Table1[[#This Row],[Gr]]&lt;&gt;"COMPLE",IF(Table1[[#This Row],[Cr]]&gt;0,1,0),1)</f>
        <v>1</v>
      </c>
      <c r="J435" s="32">
        <f>(Table1[[#This Row],[Gp]]*Table1[[#This Row],[Cr]])/Raw!$R$1</f>
        <v>1.3043478260869565</v>
      </c>
    </row>
    <row r="436" spans="1:10">
      <c r="A436" s="63" t="str">
        <f>LEFT(Table1[[#This Row],[Subcode]],3)</f>
        <v>R20</v>
      </c>
      <c r="B436" s="63" t="s">
        <v>187</v>
      </c>
      <c r="C436" s="38" t="s">
        <v>145</v>
      </c>
      <c r="D436" s="39" t="s">
        <v>146</v>
      </c>
      <c r="E436" s="39">
        <f>VLOOKUP(Table1[[#This Row],[Gr]],Raw!T:U,2,0)</f>
        <v>6</v>
      </c>
      <c r="F436" s="38" t="s">
        <v>5</v>
      </c>
      <c r="G436" s="39">
        <v>3</v>
      </c>
      <c r="H436" s="64" t="str">
        <f>VLOOKUP(MID(Table1[[#This Row],[Htno]],7,2),Raw!A:B,2,0)</f>
        <v>ECE</v>
      </c>
      <c r="I436" s="60">
        <f>IF(Table1[[#This Row],[Gr]]&lt;&gt;"COMPLE",IF(Table1[[#This Row],[Cr]]&gt;0,1,0),1)</f>
        <v>1</v>
      </c>
      <c r="J436" s="32">
        <f>(Table1[[#This Row],[Gp]]*Table1[[#This Row],[Cr]])/Raw!$R$1</f>
        <v>0.78260869565217395</v>
      </c>
    </row>
    <row r="437" spans="1:10">
      <c r="A437" s="63" t="str">
        <f>LEFT(Table1[[#This Row],[Subcode]],3)</f>
        <v>R20</v>
      </c>
      <c r="B437" s="63" t="s">
        <v>187</v>
      </c>
      <c r="C437" s="38" t="s">
        <v>147</v>
      </c>
      <c r="D437" s="39" t="s">
        <v>148</v>
      </c>
      <c r="E437" s="39">
        <f>VLOOKUP(Table1[[#This Row],[Gr]],Raw!T:U,2,0)</f>
        <v>6</v>
      </c>
      <c r="F437" s="38" t="s">
        <v>5</v>
      </c>
      <c r="G437" s="39">
        <v>3</v>
      </c>
      <c r="H437" s="64" t="str">
        <f>VLOOKUP(MID(Table1[[#This Row],[Htno]],7,2),Raw!A:B,2,0)</f>
        <v>ECE</v>
      </c>
      <c r="I437" s="60">
        <f>IF(Table1[[#This Row],[Gr]]&lt;&gt;"COMPLE",IF(Table1[[#This Row],[Cr]]&gt;0,1,0),1)</f>
        <v>1</v>
      </c>
      <c r="J437" s="32">
        <f>(Table1[[#This Row],[Gp]]*Table1[[#This Row],[Cr]])/Raw!$R$1</f>
        <v>0.78260869565217395</v>
      </c>
    </row>
    <row r="438" spans="1:10">
      <c r="A438" s="63" t="str">
        <f>LEFT(Table1[[#This Row],[Subcode]],3)</f>
        <v>R20</v>
      </c>
      <c r="B438" s="63" t="s">
        <v>187</v>
      </c>
      <c r="C438" s="38" t="s">
        <v>149</v>
      </c>
      <c r="D438" s="39" t="s">
        <v>150</v>
      </c>
      <c r="E438" s="39">
        <f>VLOOKUP(Table1[[#This Row],[Gr]],Raw!T:U,2,0)</f>
        <v>7</v>
      </c>
      <c r="F438" s="38" t="s">
        <v>4</v>
      </c>
      <c r="G438" s="39">
        <v>3</v>
      </c>
      <c r="H438" s="64" t="str">
        <f>VLOOKUP(MID(Table1[[#This Row],[Htno]],7,2),Raw!A:B,2,0)</f>
        <v>ECE</v>
      </c>
      <c r="I438" s="60">
        <f>IF(Table1[[#This Row],[Gr]]&lt;&gt;"COMPLE",IF(Table1[[#This Row],[Cr]]&gt;0,1,0),1)</f>
        <v>1</v>
      </c>
      <c r="J438" s="32">
        <f>(Table1[[#This Row],[Gp]]*Table1[[#This Row],[Cr]])/Raw!$R$1</f>
        <v>0.91304347826086951</v>
      </c>
    </row>
    <row r="439" spans="1:10">
      <c r="A439" s="63" t="str">
        <f>LEFT(Table1[[#This Row],[Subcode]],3)</f>
        <v>R20</v>
      </c>
      <c r="B439" s="63" t="s">
        <v>187</v>
      </c>
      <c r="C439" s="38" t="s">
        <v>151</v>
      </c>
      <c r="D439" s="39" t="s">
        <v>152</v>
      </c>
      <c r="E439" s="39">
        <f>VLOOKUP(Table1[[#This Row],[Gr]],Raw!T:U,2,0)</f>
        <v>10</v>
      </c>
      <c r="F439" s="38" t="s">
        <v>9</v>
      </c>
      <c r="G439" s="39">
        <v>2</v>
      </c>
      <c r="H439" s="64" t="str">
        <f>VLOOKUP(MID(Table1[[#This Row],[Htno]],7,2),Raw!A:B,2,0)</f>
        <v>ECE</v>
      </c>
      <c r="I439" s="60">
        <f>IF(Table1[[#This Row],[Gr]]&lt;&gt;"COMPLE",IF(Table1[[#This Row],[Cr]]&gt;0,1,0),1)</f>
        <v>1</v>
      </c>
      <c r="J439" s="32">
        <f>(Table1[[#This Row],[Gp]]*Table1[[#This Row],[Cr]])/Raw!$R$1</f>
        <v>0.86956521739130432</v>
      </c>
    </row>
    <row r="440" spans="1:10">
      <c r="A440" s="63" t="str">
        <f>LEFT(Table1[[#This Row],[Subcode]],3)</f>
        <v>R20</v>
      </c>
      <c r="B440" s="63" t="s">
        <v>187</v>
      </c>
      <c r="C440" s="38" t="s">
        <v>153</v>
      </c>
      <c r="D440" s="39" t="s">
        <v>154</v>
      </c>
      <c r="E440" s="39">
        <f>VLOOKUP(Table1[[#This Row],[Gr]],Raw!T:U,2,0)</f>
        <v>5</v>
      </c>
      <c r="F440" s="38" t="s">
        <v>7</v>
      </c>
      <c r="G440" s="39">
        <v>3</v>
      </c>
      <c r="H440" s="64" t="str">
        <f>VLOOKUP(MID(Table1[[#This Row],[Htno]],7,2),Raw!A:B,2,0)</f>
        <v>ECE</v>
      </c>
      <c r="I440" s="60">
        <f>IF(Table1[[#This Row],[Gr]]&lt;&gt;"COMPLE",IF(Table1[[#This Row],[Cr]]&gt;0,1,0),1)</f>
        <v>1</v>
      </c>
      <c r="J440" s="32">
        <f>(Table1[[#This Row],[Gp]]*Table1[[#This Row],[Cr]])/Raw!$R$1</f>
        <v>0.65217391304347827</v>
      </c>
    </row>
    <row r="441" spans="1:10">
      <c r="A441" s="63" t="str">
        <f>LEFT(Table1[[#This Row],[Subcode]],3)</f>
        <v>R20</v>
      </c>
      <c r="B441" s="63" t="s">
        <v>187</v>
      </c>
      <c r="C441" s="38" t="s">
        <v>155</v>
      </c>
      <c r="D441" s="39" t="s">
        <v>156</v>
      </c>
      <c r="E441" s="39">
        <f>VLOOKUP(Table1[[#This Row],[Gr]],Raw!T:U,2,0)</f>
        <v>6</v>
      </c>
      <c r="F441" s="38" t="s">
        <v>5</v>
      </c>
      <c r="G441" s="39">
        <v>3</v>
      </c>
      <c r="H441" s="64" t="str">
        <f>VLOOKUP(MID(Table1[[#This Row],[Htno]],7,2),Raw!A:B,2,0)</f>
        <v>ECE</v>
      </c>
      <c r="I441" s="60">
        <f>IF(Table1[[#This Row],[Gr]]&lt;&gt;"COMPLE",IF(Table1[[#This Row],[Cr]]&gt;0,1,0),1)</f>
        <v>1</v>
      </c>
      <c r="J441" s="32">
        <f>(Table1[[#This Row],[Gp]]*Table1[[#This Row],[Cr]])/Raw!$R$1</f>
        <v>0.78260869565217395</v>
      </c>
    </row>
    <row r="442" spans="1:10">
      <c r="A442" s="63" t="str">
        <f>LEFT(Table1[[#This Row],[Subcode]],3)</f>
        <v>R20</v>
      </c>
      <c r="B442" s="63" t="s">
        <v>188</v>
      </c>
      <c r="C442" s="38" t="s">
        <v>78</v>
      </c>
      <c r="D442" s="39" t="s">
        <v>79</v>
      </c>
      <c r="E442" s="39">
        <f>VLOOKUP(Table1[[#This Row],[Gr]],Raw!T:U,2,0)</f>
        <v>7</v>
      </c>
      <c r="F442" s="38" t="s">
        <v>4</v>
      </c>
      <c r="G442" s="39">
        <v>3</v>
      </c>
      <c r="H442" s="64" t="str">
        <f>VLOOKUP(MID(Table1[[#This Row],[Htno]],7,2),Raw!A:B,2,0)</f>
        <v>ECE</v>
      </c>
      <c r="I442" s="60">
        <f>IF(Table1[[#This Row],[Gr]]&lt;&gt;"COMPLE",IF(Table1[[#This Row],[Cr]]&gt;0,1,0),1)</f>
        <v>1</v>
      </c>
      <c r="J442" s="32">
        <f>(Table1[[#This Row],[Gp]]*Table1[[#This Row],[Cr]])/Raw!$R$1</f>
        <v>0.91304347826086951</v>
      </c>
    </row>
    <row r="443" spans="1:10">
      <c r="A443" s="63" t="str">
        <f>LEFT(Table1[[#This Row],[Subcode]],3)</f>
        <v>R20</v>
      </c>
      <c r="B443" s="63" t="s">
        <v>188</v>
      </c>
      <c r="C443" s="38" t="s">
        <v>144</v>
      </c>
      <c r="D443" s="39" t="s">
        <v>93</v>
      </c>
      <c r="E443" s="39">
        <f>VLOOKUP(Table1[[#This Row],[Gr]],Raw!T:U,2,0)</f>
        <v>10</v>
      </c>
      <c r="F443" s="38" t="s">
        <v>9</v>
      </c>
      <c r="G443" s="39">
        <v>3</v>
      </c>
      <c r="H443" s="64" t="str">
        <f>VLOOKUP(MID(Table1[[#This Row],[Htno]],7,2),Raw!A:B,2,0)</f>
        <v>ECE</v>
      </c>
      <c r="I443" s="60">
        <f>IF(Table1[[#This Row],[Gr]]&lt;&gt;"COMPLE",IF(Table1[[#This Row],[Cr]]&gt;0,1,0),1)</f>
        <v>1</v>
      </c>
      <c r="J443" s="32">
        <f>(Table1[[#This Row],[Gp]]*Table1[[#This Row],[Cr]])/Raw!$R$1</f>
        <v>1.3043478260869565</v>
      </c>
    </row>
    <row r="444" spans="1:10">
      <c r="A444" s="63" t="str">
        <f>LEFT(Table1[[#This Row],[Subcode]],3)</f>
        <v>R20</v>
      </c>
      <c r="B444" s="63" t="s">
        <v>188</v>
      </c>
      <c r="C444" s="38" t="s">
        <v>145</v>
      </c>
      <c r="D444" s="39" t="s">
        <v>146</v>
      </c>
      <c r="E444" s="39">
        <f>VLOOKUP(Table1[[#This Row],[Gr]],Raw!T:U,2,0)</f>
        <v>0</v>
      </c>
      <c r="F444" s="38" t="s">
        <v>3</v>
      </c>
      <c r="G444" s="39">
        <v>0</v>
      </c>
      <c r="H444" s="64" t="str">
        <f>VLOOKUP(MID(Table1[[#This Row],[Htno]],7,2),Raw!A:B,2,0)</f>
        <v>ECE</v>
      </c>
      <c r="I444" s="60">
        <f>IF(Table1[[#This Row],[Gr]]&lt;&gt;"COMPLE",IF(Table1[[#This Row],[Cr]]&gt;0,1,0),1)</f>
        <v>0</v>
      </c>
      <c r="J444" s="32">
        <f>(Table1[[#This Row],[Gp]]*Table1[[#This Row],[Cr]])/Raw!$R$1</f>
        <v>0</v>
      </c>
    </row>
    <row r="445" spans="1:10">
      <c r="A445" s="63" t="str">
        <f>LEFT(Table1[[#This Row],[Subcode]],3)</f>
        <v>R20</v>
      </c>
      <c r="B445" s="63" t="s">
        <v>188</v>
      </c>
      <c r="C445" s="38" t="s">
        <v>147</v>
      </c>
      <c r="D445" s="39" t="s">
        <v>148</v>
      </c>
      <c r="E445" s="39">
        <f>VLOOKUP(Table1[[#This Row],[Gr]],Raw!T:U,2,0)</f>
        <v>7</v>
      </c>
      <c r="F445" s="38" t="s">
        <v>4</v>
      </c>
      <c r="G445" s="39">
        <v>3</v>
      </c>
      <c r="H445" s="64" t="str">
        <f>VLOOKUP(MID(Table1[[#This Row],[Htno]],7,2),Raw!A:B,2,0)</f>
        <v>ECE</v>
      </c>
      <c r="I445" s="60">
        <f>IF(Table1[[#This Row],[Gr]]&lt;&gt;"COMPLE",IF(Table1[[#This Row],[Cr]]&gt;0,1,0),1)</f>
        <v>1</v>
      </c>
      <c r="J445" s="32">
        <f>(Table1[[#This Row],[Gp]]*Table1[[#This Row],[Cr]])/Raw!$R$1</f>
        <v>0.91304347826086951</v>
      </c>
    </row>
    <row r="446" spans="1:10">
      <c r="A446" s="63" t="str">
        <f>LEFT(Table1[[#This Row],[Subcode]],3)</f>
        <v>R20</v>
      </c>
      <c r="B446" s="63" t="s">
        <v>188</v>
      </c>
      <c r="C446" s="38" t="s">
        <v>149</v>
      </c>
      <c r="D446" s="39" t="s">
        <v>150</v>
      </c>
      <c r="E446" s="39">
        <f>VLOOKUP(Table1[[#This Row],[Gr]],Raw!T:U,2,0)</f>
        <v>5</v>
      </c>
      <c r="F446" s="38" t="s">
        <v>7</v>
      </c>
      <c r="G446" s="39">
        <v>3</v>
      </c>
      <c r="H446" s="64" t="str">
        <f>VLOOKUP(MID(Table1[[#This Row],[Htno]],7,2),Raw!A:B,2,0)</f>
        <v>ECE</v>
      </c>
      <c r="I446" s="60">
        <f>IF(Table1[[#This Row],[Gr]]&lt;&gt;"COMPLE",IF(Table1[[#This Row],[Cr]]&gt;0,1,0),1)</f>
        <v>1</v>
      </c>
      <c r="J446" s="32">
        <f>(Table1[[#This Row],[Gp]]*Table1[[#This Row],[Cr]])/Raw!$R$1</f>
        <v>0.65217391304347827</v>
      </c>
    </row>
    <row r="447" spans="1:10">
      <c r="A447" s="63" t="str">
        <f>LEFT(Table1[[#This Row],[Subcode]],3)</f>
        <v>R20</v>
      </c>
      <c r="B447" s="63" t="s">
        <v>188</v>
      </c>
      <c r="C447" s="38" t="s">
        <v>151</v>
      </c>
      <c r="D447" s="39" t="s">
        <v>152</v>
      </c>
      <c r="E447" s="39">
        <f>VLOOKUP(Table1[[#This Row],[Gr]],Raw!T:U,2,0)</f>
        <v>10</v>
      </c>
      <c r="F447" s="38" t="s">
        <v>9</v>
      </c>
      <c r="G447" s="39">
        <v>2</v>
      </c>
      <c r="H447" s="64" t="str">
        <f>VLOOKUP(MID(Table1[[#This Row],[Htno]],7,2),Raw!A:B,2,0)</f>
        <v>ECE</v>
      </c>
      <c r="I447" s="60">
        <f>IF(Table1[[#This Row],[Gr]]&lt;&gt;"COMPLE",IF(Table1[[#This Row],[Cr]]&gt;0,1,0),1)</f>
        <v>1</v>
      </c>
      <c r="J447" s="32">
        <f>(Table1[[#This Row],[Gp]]*Table1[[#This Row],[Cr]])/Raw!$R$1</f>
        <v>0.86956521739130432</v>
      </c>
    </row>
    <row r="448" spans="1:10">
      <c r="A448" s="63" t="str">
        <f>LEFT(Table1[[#This Row],[Subcode]],3)</f>
        <v>R20</v>
      </c>
      <c r="B448" s="63" t="s">
        <v>188</v>
      </c>
      <c r="C448" s="38" t="s">
        <v>153</v>
      </c>
      <c r="D448" s="39" t="s">
        <v>154</v>
      </c>
      <c r="E448" s="39">
        <f>VLOOKUP(Table1[[#This Row],[Gr]],Raw!T:U,2,0)</f>
        <v>5</v>
      </c>
      <c r="F448" s="38" t="s">
        <v>7</v>
      </c>
      <c r="G448" s="39">
        <v>3</v>
      </c>
      <c r="H448" s="64" t="str">
        <f>VLOOKUP(MID(Table1[[#This Row],[Htno]],7,2),Raw!A:B,2,0)</f>
        <v>ECE</v>
      </c>
      <c r="I448" s="60">
        <f>IF(Table1[[#This Row],[Gr]]&lt;&gt;"COMPLE",IF(Table1[[#This Row],[Cr]]&gt;0,1,0),1)</f>
        <v>1</v>
      </c>
      <c r="J448" s="32">
        <f>(Table1[[#This Row],[Gp]]*Table1[[#This Row],[Cr]])/Raw!$R$1</f>
        <v>0.65217391304347827</v>
      </c>
    </row>
    <row r="449" spans="1:10">
      <c r="A449" s="63" t="str">
        <f>LEFT(Table1[[#This Row],[Subcode]],3)</f>
        <v>R20</v>
      </c>
      <c r="B449" s="63" t="s">
        <v>188</v>
      </c>
      <c r="C449" s="38" t="s">
        <v>155</v>
      </c>
      <c r="D449" s="39" t="s">
        <v>156</v>
      </c>
      <c r="E449" s="39">
        <f>VLOOKUP(Table1[[#This Row],[Gr]],Raw!T:U,2,0)</f>
        <v>5</v>
      </c>
      <c r="F449" s="38" t="s">
        <v>7</v>
      </c>
      <c r="G449" s="39">
        <v>3</v>
      </c>
      <c r="H449" s="64" t="str">
        <f>VLOOKUP(MID(Table1[[#This Row],[Htno]],7,2),Raw!A:B,2,0)</f>
        <v>ECE</v>
      </c>
      <c r="I449" s="60">
        <f>IF(Table1[[#This Row],[Gr]]&lt;&gt;"COMPLE",IF(Table1[[#This Row],[Cr]]&gt;0,1,0),1)</f>
        <v>1</v>
      </c>
      <c r="J449" s="32">
        <f>(Table1[[#This Row],[Gp]]*Table1[[#This Row],[Cr]])/Raw!$R$1</f>
        <v>0.65217391304347827</v>
      </c>
    </row>
    <row r="450" spans="1:10">
      <c r="A450" s="63" t="str">
        <f>LEFT(Table1[[#This Row],[Subcode]],3)</f>
        <v>R20</v>
      </c>
      <c r="B450" s="63" t="s">
        <v>189</v>
      </c>
      <c r="C450" s="38" t="s">
        <v>78</v>
      </c>
      <c r="D450" s="39" t="s">
        <v>79</v>
      </c>
      <c r="E450" s="39">
        <f>VLOOKUP(Table1[[#This Row],[Gr]],Raw!T:U,2,0)</f>
        <v>7</v>
      </c>
      <c r="F450" s="38" t="s">
        <v>4</v>
      </c>
      <c r="G450" s="39">
        <v>3</v>
      </c>
      <c r="H450" s="64" t="str">
        <f>VLOOKUP(MID(Table1[[#This Row],[Htno]],7,2),Raw!A:B,2,0)</f>
        <v>ECE</v>
      </c>
      <c r="I450" s="60">
        <f>IF(Table1[[#This Row],[Gr]]&lt;&gt;"COMPLE",IF(Table1[[#This Row],[Cr]]&gt;0,1,0),1)</f>
        <v>1</v>
      </c>
      <c r="J450" s="32">
        <f>(Table1[[#This Row],[Gp]]*Table1[[#This Row],[Cr]])/Raw!$R$1</f>
        <v>0.91304347826086951</v>
      </c>
    </row>
    <row r="451" spans="1:10">
      <c r="A451" s="63" t="str">
        <f>LEFT(Table1[[#This Row],[Subcode]],3)</f>
        <v>R20</v>
      </c>
      <c r="B451" s="63" t="s">
        <v>189</v>
      </c>
      <c r="C451" s="38" t="s">
        <v>144</v>
      </c>
      <c r="D451" s="39" t="s">
        <v>93</v>
      </c>
      <c r="E451" s="39">
        <f>VLOOKUP(Table1[[#This Row],[Gr]],Raw!T:U,2,0)</f>
        <v>10</v>
      </c>
      <c r="F451" s="38" t="s">
        <v>9</v>
      </c>
      <c r="G451" s="39">
        <v>3</v>
      </c>
      <c r="H451" s="64" t="str">
        <f>VLOOKUP(MID(Table1[[#This Row],[Htno]],7,2),Raw!A:B,2,0)</f>
        <v>ECE</v>
      </c>
      <c r="I451" s="60">
        <f>IF(Table1[[#This Row],[Gr]]&lt;&gt;"COMPLE",IF(Table1[[#This Row],[Cr]]&gt;0,1,0),1)</f>
        <v>1</v>
      </c>
      <c r="J451" s="32">
        <f>(Table1[[#This Row],[Gp]]*Table1[[#This Row],[Cr]])/Raw!$R$1</f>
        <v>1.3043478260869565</v>
      </c>
    </row>
    <row r="452" spans="1:10">
      <c r="A452" s="63" t="str">
        <f>LEFT(Table1[[#This Row],[Subcode]],3)</f>
        <v>R20</v>
      </c>
      <c r="B452" s="63" t="s">
        <v>189</v>
      </c>
      <c r="C452" s="38" t="s">
        <v>145</v>
      </c>
      <c r="D452" s="39" t="s">
        <v>146</v>
      </c>
      <c r="E452" s="39">
        <f>VLOOKUP(Table1[[#This Row],[Gr]],Raw!T:U,2,0)</f>
        <v>5</v>
      </c>
      <c r="F452" s="38" t="s">
        <v>7</v>
      </c>
      <c r="G452" s="39">
        <v>3</v>
      </c>
      <c r="H452" s="64" t="str">
        <f>VLOOKUP(MID(Table1[[#This Row],[Htno]],7,2),Raw!A:B,2,0)</f>
        <v>ECE</v>
      </c>
      <c r="I452" s="60">
        <f>IF(Table1[[#This Row],[Gr]]&lt;&gt;"COMPLE",IF(Table1[[#This Row],[Cr]]&gt;0,1,0),1)</f>
        <v>1</v>
      </c>
      <c r="J452" s="32">
        <f>(Table1[[#This Row],[Gp]]*Table1[[#This Row],[Cr]])/Raw!$R$1</f>
        <v>0.65217391304347827</v>
      </c>
    </row>
    <row r="453" spans="1:10">
      <c r="A453" s="63" t="str">
        <f>LEFT(Table1[[#This Row],[Subcode]],3)</f>
        <v>R20</v>
      </c>
      <c r="B453" s="63" t="s">
        <v>189</v>
      </c>
      <c r="C453" s="38" t="s">
        <v>147</v>
      </c>
      <c r="D453" s="39" t="s">
        <v>148</v>
      </c>
      <c r="E453" s="39">
        <f>VLOOKUP(Table1[[#This Row],[Gr]],Raw!T:U,2,0)</f>
        <v>6</v>
      </c>
      <c r="F453" s="38" t="s">
        <v>5</v>
      </c>
      <c r="G453" s="39">
        <v>3</v>
      </c>
      <c r="H453" s="64" t="str">
        <f>VLOOKUP(MID(Table1[[#This Row],[Htno]],7,2),Raw!A:B,2,0)</f>
        <v>ECE</v>
      </c>
      <c r="I453" s="60">
        <f>IF(Table1[[#This Row],[Gr]]&lt;&gt;"COMPLE",IF(Table1[[#This Row],[Cr]]&gt;0,1,0),1)</f>
        <v>1</v>
      </c>
      <c r="J453" s="32">
        <f>(Table1[[#This Row],[Gp]]*Table1[[#This Row],[Cr]])/Raw!$R$1</f>
        <v>0.78260869565217395</v>
      </c>
    </row>
    <row r="454" spans="1:10">
      <c r="A454" s="63" t="str">
        <f>LEFT(Table1[[#This Row],[Subcode]],3)</f>
        <v>R20</v>
      </c>
      <c r="B454" s="63" t="s">
        <v>189</v>
      </c>
      <c r="C454" s="38" t="s">
        <v>149</v>
      </c>
      <c r="D454" s="39" t="s">
        <v>150</v>
      </c>
      <c r="E454" s="39">
        <f>VLOOKUP(Table1[[#This Row],[Gr]],Raw!T:U,2,0)</f>
        <v>8</v>
      </c>
      <c r="F454" s="38" t="s">
        <v>6</v>
      </c>
      <c r="G454" s="39">
        <v>3</v>
      </c>
      <c r="H454" s="64" t="str">
        <f>VLOOKUP(MID(Table1[[#This Row],[Htno]],7,2),Raw!A:B,2,0)</f>
        <v>ECE</v>
      </c>
      <c r="I454" s="60">
        <f>IF(Table1[[#This Row],[Gr]]&lt;&gt;"COMPLE",IF(Table1[[#This Row],[Cr]]&gt;0,1,0),1)</f>
        <v>1</v>
      </c>
      <c r="J454" s="32">
        <f>(Table1[[#This Row],[Gp]]*Table1[[#This Row],[Cr]])/Raw!$R$1</f>
        <v>1.0434782608695652</v>
      </c>
    </row>
    <row r="455" spans="1:10">
      <c r="A455" s="63" t="str">
        <f>LEFT(Table1[[#This Row],[Subcode]],3)</f>
        <v>R20</v>
      </c>
      <c r="B455" s="63" t="s">
        <v>189</v>
      </c>
      <c r="C455" s="38" t="s">
        <v>151</v>
      </c>
      <c r="D455" s="39" t="s">
        <v>152</v>
      </c>
      <c r="E455" s="39">
        <f>VLOOKUP(Table1[[#This Row],[Gr]],Raw!T:U,2,0)</f>
        <v>10</v>
      </c>
      <c r="F455" s="38" t="s">
        <v>9</v>
      </c>
      <c r="G455" s="39">
        <v>2</v>
      </c>
      <c r="H455" s="64" t="str">
        <f>VLOOKUP(MID(Table1[[#This Row],[Htno]],7,2),Raw!A:B,2,0)</f>
        <v>ECE</v>
      </c>
      <c r="I455" s="60">
        <f>IF(Table1[[#This Row],[Gr]]&lt;&gt;"COMPLE",IF(Table1[[#This Row],[Cr]]&gt;0,1,0),1)</f>
        <v>1</v>
      </c>
      <c r="J455" s="32">
        <f>(Table1[[#This Row],[Gp]]*Table1[[#This Row],[Cr]])/Raw!$R$1</f>
        <v>0.86956521739130432</v>
      </c>
    </row>
    <row r="456" spans="1:10">
      <c r="A456" s="63" t="str">
        <f>LEFT(Table1[[#This Row],[Subcode]],3)</f>
        <v>R20</v>
      </c>
      <c r="B456" s="63" t="s">
        <v>189</v>
      </c>
      <c r="C456" s="38" t="s">
        <v>153</v>
      </c>
      <c r="D456" s="39" t="s">
        <v>154</v>
      </c>
      <c r="E456" s="39">
        <f>VLOOKUP(Table1[[#This Row],[Gr]],Raw!T:U,2,0)</f>
        <v>7</v>
      </c>
      <c r="F456" s="38" t="s">
        <v>4</v>
      </c>
      <c r="G456" s="39">
        <v>3</v>
      </c>
      <c r="H456" s="64" t="str">
        <f>VLOOKUP(MID(Table1[[#This Row],[Htno]],7,2),Raw!A:B,2,0)</f>
        <v>ECE</v>
      </c>
      <c r="I456" s="60">
        <f>IF(Table1[[#This Row],[Gr]]&lt;&gt;"COMPLE",IF(Table1[[#This Row],[Cr]]&gt;0,1,0),1)</f>
        <v>1</v>
      </c>
      <c r="J456" s="32">
        <f>(Table1[[#This Row],[Gp]]*Table1[[#This Row],[Cr]])/Raw!$R$1</f>
        <v>0.91304347826086951</v>
      </c>
    </row>
    <row r="457" spans="1:10">
      <c r="A457" s="63" t="str">
        <f>LEFT(Table1[[#This Row],[Subcode]],3)</f>
        <v>R20</v>
      </c>
      <c r="B457" s="63" t="s">
        <v>189</v>
      </c>
      <c r="C457" s="38" t="s">
        <v>155</v>
      </c>
      <c r="D457" s="39" t="s">
        <v>156</v>
      </c>
      <c r="E457" s="39">
        <f>VLOOKUP(Table1[[#This Row],[Gr]],Raw!T:U,2,0)</f>
        <v>8</v>
      </c>
      <c r="F457" s="38" t="s">
        <v>6</v>
      </c>
      <c r="G457" s="39">
        <v>3</v>
      </c>
      <c r="H457" s="64" t="str">
        <f>VLOOKUP(MID(Table1[[#This Row],[Htno]],7,2),Raw!A:B,2,0)</f>
        <v>ECE</v>
      </c>
      <c r="I457" s="60">
        <f>IF(Table1[[#This Row],[Gr]]&lt;&gt;"COMPLE",IF(Table1[[#This Row],[Cr]]&gt;0,1,0),1)</f>
        <v>1</v>
      </c>
      <c r="J457" s="32">
        <f>(Table1[[#This Row],[Gp]]*Table1[[#This Row],[Cr]])/Raw!$R$1</f>
        <v>1.0434782608695652</v>
      </c>
    </row>
    <row r="458" spans="1:10">
      <c r="A458" s="63" t="str">
        <f>LEFT(Table1[[#This Row],[Subcode]],3)</f>
        <v>R20</v>
      </c>
      <c r="B458" s="63" t="s">
        <v>190</v>
      </c>
      <c r="C458" s="38" t="s">
        <v>78</v>
      </c>
      <c r="D458" s="39" t="s">
        <v>79</v>
      </c>
      <c r="E458" s="39">
        <f>VLOOKUP(Table1[[#This Row],[Gr]],Raw!T:U,2,0)</f>
        <v>6</v>
      </c>
      <c r="F458" s="38" t="s">
        <v>5</v>
      </c>
      <c r="G458" s="39">
        <v>3</v>
      </c>
      <c r="H458" s="64" t="str">
        <f>VLOOKUP(MID(Table1[[#This Row],[Htno]],7,2),Raw!A:B,2,0)</f>
        <v>ECE</v>
      </c>
      <c r="I458" s="60">
        <f>IF(Table1[[#This Row],[Gr]]&lt;&gt;"COMPLE",IF(Table1[[#This Row],[Cr]]&gt;0,1,0),1)</f>
        <v>1</v>
      </c>
      <c r="J458" s="32">
        <f>(Table1[[#This Row],[Gp]]*Table1[[#This Row],[Cr]])/Raw!$R$1</f>
        <v>0.78260869565217395</v>
      </c>
    </row>
    <row r="459" spans="1:10">
      <c r="A459" s="63" t="str">
        <f>LEFT(Table1[[#This Row],[Subcode]],3)</f>
        <v>R20</v>
      </c>
      <c r="B459" s="63" t="s">
        <v>190</v>
      </c>
      <c r="C459" s="38" t="s">
        <v>144</v>
      </c>
      <c r="D459" s="39" t="s">
        <v>93</v>
      </c>
      <c r="E459" s="39">
        <f>VLOOKUP(Table1[[#This Row],[Gr]],Raw!T:U,2,0)</f>
        <v>10</v>
      </c>
      <c r="F459" s="38" t="s">
        <v>9</v>
      </c>
      <c r="G459" s="39">
        <v>3</v>
      </c>
      <c r="H459" s="64" t="str">
        <f>VLOOKUP(MID(Table1[[#This Row],[Htno]],7,2),Raw!A:B,2,0)</f>
        <v>ECE</v>
      </c>
      <c r="I459" s="60">
        <f>IF(Table1[[#This Row],[Gr]]&lt;&gt;"COMPLE",IF(Table1[[#This Row],[Cr]]&gt;0,1,0),1)</f>
        <v>1</v>
      </c>
      <c r="J459" s="32">
        <f>(Table1[[#This Row],[Gp]]*Table1[[#This Row],[Cr]])/Raw!$R$1</f>
        <v>1.3043478260869565</v>
      </c>
    </row>
    <row r="460" spans="1:10">
      <c r="A460" s="63" t="str">
        <f>LEFT(Table1[[#This Row],[Subcode]],3)</f>
        <v>R20</v>
      </c>
      <c r="B460" s="63" t="s">
        <v>190</v>
      </c>
      <c r="C460" s="38" t="s">
        <v>145</v>
      </c>
      <c r="D460" s="39" t="s">
        <v>146</v>
      </c>
      <c r="E460" s="39">
        <f>VLOOKUP(Table1[[#This Row],[Gr]],Raw!T:U,2,0)</f>
        <v>5</v>
      </c>
      <c r="F460" s="38" t="s">
        <v>7</v>
      </c>
      <c r="G460" s="39">
        <v>3</v>
      </c>
      <c r="H460" s="64" t="str">
        <f>VLOOKUP(MID(Table1[[#This Row],[Htno]],7,2),Raw!A:B,2,0)</f>
        <v>ECE</v>
      </c>
      <c r="I460" s="60">
        <f>IF(Table1[[#This Row],[Gr]]&lt;&gt;"COMPLE",IF(Table1[[#This Row],[Cr]]&gt;0,1,0),1)</f>
        <v>1</v>
      </c>
      <c r="J460" s="32">
        <f>(Table1[[#This Row],[Gp]]*Table1[[#This Row],[Cr]])/Raw!$R$1</f>
        <v>0.65217391304347827</v>
      </c>
    </row>
    <row r="461" spans="1:10">
      <c r="A461" s="63" t="str">
        <f>LEFT(Table1[[#This Row],[Subcode]],3)</f>
        <v>R20</v>
      </c>
      <c r="B461" s="63" t="s">
        <v>190</v>
      </c>
      <c r="C461" s="38" t="s">
        <v>147</v>
      </c>
      <c r="D461" s="39" t="s">
        <v>148</v>
      </c>
      <c r="E461" s="39">
        <f>VLOOKUP(Table1[[#This Row],[Gr]],Raw!T:U,2,0)</f>
        <v>0</v>
      </c>
      <c r="F461" s="38" t="s">
        <v>3</v>
      </c>
      <c r="G461" s="39">
        <v>0</v>
      </c>
      <c r="H461" s="64" t="str">
        <f>VLOOKUP(MID(Table1[[#This Row],[Htno]],7,2),Raw!A:B,2,0)</f>
        <v>ECE</v>
      </c>
      <c r="I461" s="60">
        <f>IF(Table1[[#This Row],[Gr]]&lt;&gt;"COMPLE",IF(Table1[[#This Row],[Cr]]&gt;0,1,0),1)</f>
        <v>0</v>
      </c>
      <c r="J461" s="32">
        <f>(Table1[[#This Row],[Gp]]*Table1[[#This Row],[Cr]])/Raw!$R$1</f>
        <v>0</v>
      </c>
    </row>
    <row r="462" spans="1:10">
      <c r="A462" s="63" t="str">
        <f>LEFT(Table1[[#This Row],[Subcode]],3)</f>
        <v>R20</v>
      </c>
      <c r="B462" s="63" t="s">
        <v>190</v>
      </c>
      <c r="C462" s="38" t="s">
        <v>149</v>
      </c>
      <c r="D462" s="39" t="s">
        <v>150</v>
      </c>
      <c r="E462" s="39">
        <f>VLOOKUP(Table1[[#This Row],[Gr]],Raw!T:U,2,0)</f>
        <v>0</v>
      </c>
      <c r="F462" s="38" t="s">
        <v>3</v>
      </c>
      <c r="G462" s="39">
        <v>0</v>
      </c>
      <c r="H462" s="64" t="str">
        <f>VLOOKUP(MID(Table1[[#This Row],[Htno]],7,2),Raw!A:B,2,0)</f>
        <v>ECE</v>
      </c>
      <c r="I462" s="60">
        <f>IF(Table1[[#This Row],[Gr]]&lt;&gt;"COMPLE",IF(Table1[[#This Row],[Cr]]&gt;0,1,0),1)</f>
        <v>0</v>
      </c>
      <c r="J462" s="32">
        <f>(Table1[[#This Row],[Gp]]*Table1[[#This Row],[Cr]])/Raw!$R$1</f>
        <v>0</v>
      </c>
    </row>
    <row r="463" spans="1:10">
      <c r="A463" s="63" t="str">
        <f>LEFT(Table1[[#This Row],[Subcode]],3)</f>
        <v>R20</v>
      </c>
      <c r="B463" s="63" t="s">
        <v>190</v>
      </c>
      <c r="C463" s="38" t="s">
        <v>151</v>
      </c>
      <c r="D463" s="39" t="s">
        <v>152</v>
      </c>
      <c r="E463" s="39">
        <f>VLOOKUP(Table1[[#This Row],[Gr]],Raw!T:U,2,0)</f>
        <v>10</v>
      </c>
      <c r="F463" s="38" t="s">
        <v>9</v>
      </c>
      <c r="G463" s="39">
        <v>2</v>
      </c>
      <c r="H463" s="64" t="str">
        <f>VLOOKUP(MID(Table1[[#This Row],[Htno]],7,2),Raw!A:B,2,0)</f>
        <v>ECE</v>
      </c>
      <c r="I463" s="60">
        <f>IF(Table1[[#This Row],[Gr]]&lt;&gt;"COMPLE",IF(Table1[[#This Row],[Cr]]&gt;0,1,0),1)</f>
        <v>1</v>
      </c>
      <c r="J463" s="32">
        <f>(Table1[[#This Row],[Gp]]*Table1[[#This Row],[Cr]])/Raw!$R$1</f>
        <v>0.86956521739130432</v>
      </c>
    </row>
    <row r="464" spans="1:10">
      <c r="A464" s="63" t="str">
        <f>LEFT(Table1[[#This Row],[Subcode]],3)</f>
        <v>R20</v>
      </c>
      <c r="B464" s="63" t="s">
        <v>190</v>
      </c>
      <c r="C464" s="38" t="s">
        <v>153</v>
      </c>
      <c r="D464" s="39" t="s">
        <v>154</v>
      </c>
      <c r="E464" s="39">
        <f>VLOOKUP(Table1[[#This Row],[Gr]],Raw!T:U,2,0)</f>
        <v>0</v>
      </c>
      <c r="F464" s="38" t="s">
        <v>3</v>
      </c>
      <c r="G464" s="39">
        <v>0</v>
      </c>
      <c r="H464" s="64" t="str">
        <f>VLOOKUP(MID(Table1[[#This Row],[Htno]],7,2),Raw!A:B,2,0)</f>
        <v>ECE</v>
      </c>
      <c r="I464" s="60">
        <f>IF(Table1[[#This Row],[Gr]]&lt;&gt;"COMPLE",IF(Table1[[#This Row],[Cr]]&gt;0,1,0),1)</f>
        <v>0</v>
      </c>
      <c r="J464" s="32">
        <f>(Table1[[#This Row],[Gp]]*Table1[[#This Row],[Cr]])/Raw!$R$1</f>
        <v>0</v>
      </c>
    </row>
    <row r="465" spans="1:10">
      <c r="A465" s="63" t="str">
        <f>LEFT(Table1[[#This Row],[Subcode]],3)</f>
        <v>R20</v>
      </c>
      <c r="B465" s="63" t="s">
        <v>190</v>
      </c>
      <c r="C465" s="38" t="s">
        <v>155</v>
      </c>
      <c r="D465" s="39" t="s">
        <v>156</v>
      </c>
      <c r="E465" s="39">
        <f>VLOOKUP(Table1[[#This Row],[Gr]],Raw!T:U,2,0)</f>
        <v>0</v>
      </c>
      <c r="F465" s="38" t="s">
        <v>3</v>
      </c>
      <c r="G465" s="39">
        <v>0</v>
      </c>
      <c r="H465" s="64" t="str">
        <f>VLOOKUP(MID(Table1[[#This Row],[Htno]],7,2),Raw!A:B,2,0)</f>
        <v>ECE</v>
      </c>
      <c r="I465" s="60">
        <f>IF(Table1[[#This Row],[Gr]]&lt;&gt;"COMPLE",IF(Table1[[#This Row],[Cr]]&gt;0,1,0),1)</f>
        <v>0</v>
      </c>
      <c r="J465" s="32">
        <f>(Table1[[#This Row],[Gp]]*Table1[[#This Row],[Cr]])/Raw!$R$1</f>
        <v>0</v>
      </c>
    </row>
    <row r="466" spans="1:10">
      <c r="A466" s="63" t="str">
        <f>LEFT(Table1[[#This Row],[Subcode]],3)</f>
        <v>R20</v>
      </c>
      <c r="B466" s="63" t="s">
        <v>191</v>
      </c>
      <c r="C466" s="38" t="s">
        <v>78</v>
      </c>
      <c r="D466" s="39" t="s">
        <v>79</v>
      </c>
      <c r="E466" s="39">
        <f>VLOOKUP(Table1[[#This Row],[Gr]],Raw!T:U,2,0)</f>
        <v>6</v>
      </c>
      <c r="F466" s="38" t="s">
        <v>5</v>
      </c>
      <c r="G466" s="39">
        <v>3</v>
      </c>
      <c r="H466" s="64" t="str">
        <f>VLOOKUP(MID(Table1[[#This Row],[Htno]],7,2),Raw!A:B,2,0)</f>
        <v>ECE</v>
      </c>
      <c r="I466" s="60">
        <f>IF(Table1[[#This Row],[Gr]]&lt;&gt;"COMPLE",IF(Table1[[#This Row],[Cr]]&gt;0,1,0),1)</f>
        <v>1</v>
      </c>
      <c r="J466" s="32">
        <f>(Table1[[#This Row],[Gp]]*Table1[[#This Row],[Cr]])/Raw!$R$1</f>
        <v>0.78260869565217395</v>
      </c>
    </row>
    <row r="467" spans="1:10">
      <c r="A467" s="63" t="str">
        <f>LEFT(Table1[[#This Row],[Subcode]],3)</f>
        <v>R20</v>
      </c>
      <c r="B467" s="63" t="s">
        <v>191</v>
      </c>
      <c r="C467" s="38" t="s">
        <v>144</v>
      </c>
      <c r="D467" s="39" t="s">
        <v>93</v>
      </c>
      <c r="E467" s="39">
        <f>VLOOKUP(Table1[[#This Row],[Gr]],Raw!T:U,2,0)</f>
        <v>10</v>
      </c>
      <c r="F467" s="38" t="s">
        <v>9</v>
      </c>
      <c r="G467" s="39">
        <v>3</v>
      </c>
      <c r="H467" s="64" t="str">
        <f>VLOOKUP(MID(Table1[[#This Row],[Htno]],7,2),Raw!A:B,2,0)</f>
        <v>ECE</v>
      </c>
      <c r="I467" s="60">
        <f>IF(Table1[[#This Row],[Gr]]&lt;&gt;"COMPLE",IF(Table1[[#This Row],[Cr]]&gt;0,1,0),1)</f>
        <v>1</v>
      </c>
      <c r="J467" s="32">
        <f>(Table1[[#This Row],[Gp]]*Table1[[#This Row],[Cr]])/Raw!$R$1</f>
        <v>1.3043478260869565</v>
      </c>
    </row>
    <row r="468" spans="1:10">
      <c r="A468" s="63" t="str">
        <f>LEFT(Table1[[#This Row],[Subcode]],3)</f>
        <v>R20</v>
      </c>
      <c r="B468" s="63" t="s">
        <v>191</v>
      </c>
      <c r="C468" s="38" t="s">
        <v>145</v>
      </c>
      <c r="D468" s="39" t="s">
        <v>146</v>
      </c>
      <c r="E468" s="39">
        <f>VLOOKUP(Table1[[#This Row],[Gr]],Raw!T:U,2,0)</f>
        <v>0</v>
      </c>
      <c r="F468" s="38" t="s">
        <v>3</v>
      </c>
      <c r="G468" s="39">
        <v>0</v>
      </c>
      <c r="H468" s="64" t="str">
        <f>VLOOKUP(MID(Table1[[#This Row],[Htno]],7,2),Raw!A:B,2,0)</f>
        <v>ECE</v>
      </c>
      <c r="I468" s="60">
        <f>IF(Table1[[#This Row],[Gr]]&lt;&gt;"COMPLE",IF(Table1[[#This Row],[Cr]]&gt;0,1,0),1)</f>
        <v>0</v>
      </c>
      <c r="J468" s="32">
        <f>(Table1[[#This Row],[Gp]]*Table1[[#This Row],[Cr]])/Raw!$R$1</f>
        <v>0</v>
      </c>
    </row>
    <row r="469" spans="1:10">
      <c r="A469" s="63" t="str">
        <f>LEFT(Table1[[#This Row],[Subcode]],3)</f>
        <v>R20</v>
      </c>
      <c r="B469" s="63" t="s">
        <v>191</v>
      </c>
      <c r="C469" s="38" t="s">
        <v>147</v>
      </c>
      <c r="D469" s="39" t="s">
        <v>148</v>
      </c>
      <c r="E469" s="39">
        <f>VLOOKUP(Table1[[#This Row],[Gr]],Raw!T:U,2,0)</f>
        <v>0</v>
      </c>
      <c r="F469" s="38" t="s">
        <v>3</v>
      </c>
      <c r="G469" s="39">
        <v>0</v>
      </c>
      <c r="H469" s="64" t="str">
        <f>VLOOKUP(MID(Table1[[#This Row],[Htno]],7,2),Raw!A:B,2,0)</f>
        <v>ECE</v>
      </c>
      <c r="I469" s="60">
        <f>IF(Table1[[#This Row],[Gr]]&lt;&gt;"COMPLE",IF(Table1[[#This Row],[Cr]]&gt;0,1,0),1)</f>
        <v>0</v>
      </c>
      <c r="J469" s="32">
        <f>(Table1[[#This Row],[Gp]]*Table1[[#This Row],[Cr]])/Raw!$R$1</f>
        <v>0</v>
      </c>
    </row>
    <row r="470" spans="1:10">
      <c r="A470" s="63" t="str">
        <f>LEFT(Table1[[#This Row],[Subcode]],3)</f>
        <v>R20</v>
      </c>
      <c r="B470" s="63" t="s">
        <v>191</v>
      </c>
      <c r="C470" s="38" t="s">
        <v>149</v>
      </c>
      <c r="D470" s="39" t="s">
        <v>150</v>
      </c>
      <c r="E470" s="39">
        <f>VLOOKUP(Table1[[#This Row],[Gr]],Raw!T:U,2,0)</f>
        <v>0</v>
      </c>
      <c r="F470" s="38" t="s">
        <v>3</v>
      </c>
      <c r="G470" s="39">
        <v>0</v>
      </c>
      <c r="H470" s="64" t="str">
        <f>VLOOKUP(MID(Table1[[#This Row],[Htno]],7,2),Raw!A:B,2,0)</f>
        <v>ECE</v>
      </c>
      <c r="I470" s="60">
        <f>IF(Table1[[#This Row],[Gr]]&lt;&gt;"COMPLE",IF(Table1[[#This Row],[Cr]]&gt;0,1,0),1)</f>
        <v>0</v>
      </c>
      <c r="J470" s="32">
        <f>(Table1[[#This Row],[Gp]]*Table1[[#This Row],[Cr]])/Raw!$R$1</f>
        <v>0</v>
      </c>
    </row>
    <row r="471" spans="1:10">
      <c r="A471" s="63" t="str">
        <f>LEFT(Table1[[#This Row],[Subcode]],3)</f>
        <v>R20</v>
      </c>
      <c r="B471" s="63" t="s">
        <v>191</v>
      </c>
      <c r="C471" s="38" t="s">
        <v>151</v>
      </c>
      <c r="D471" s="39" t="s">
        <v>152</v>
      </c>
      <c r="E471" s="39">
        <f>VLOOKUP(Table1[[#This Row],[Gr]],Raw!T:U,2,0)</f>
        <v>10</v>
      </c>
      <c r="F471" s="38" t="s">
        <v>9</v>
      </c>
      <c r="G471" s="39">
        <v>2</v>
      </c>
      <c r="H471" s="64" t="str">
        <f>VLOOKUP(MID(Table1[[#This Row],[Htno]],7,2),Raw!A:B,2,0)</f>
        <v>ECE</v>
      </c>
      <c r="I471" s="60">
        <f>IF(Table1[[#This Row],[Gr]]&lt;&gt;"COMPLE",IF(Table1[[#This Row],[Cr]]&gt;0,1,0),1)</f>
        <v>1</v>
      </c>
      <c r="J471" s="32">
        <f>(Table1[[#This Row],[Gp]]*Table1[[#This Row],[Cr]])/Raw!$R$1</f>
        <v>0.86956521739130432</v>
      </c>
    </row>
    <row r="472" spans="1:10">
      <c r="A472" s="63" t="str">
        <f>LEFT(Table1[[#This Row],[Subcode]],3)</f>
        <v>R20</v>
      </c>
      <c r="B472" s="63" t="s">
        <v>191</v>
      </c>
      <c r="C472" s="38" t="s">
        <v>153</v>
      </c>
      <c r="D472" s="39" t="s">
        <v>154</v>
      </c>
      <c r="E472" s="39">
        <f>VLOOKUP(Table1[[#This Row],[Gr]],Raw!T:U,2,0)</f>
        <v>0</v>
      </c>
      <c r="F472" s="38" t="s">
        <v>3</v>
      </c>
      <c r="G472" s="39">
        <v>0</v>
      </c>
      <c r="H472" s="64" t="str">
        <f>VLOOKUP(MID(Table1[[#This Row],[Htno]],7,2),Raw!A:B,2,0)</f>
        <v>ECE</v>
      </c>
      <c r="I472" s="60">
        <f>IF(Table1[[#This Row],[Gr]]&lt;&gt;"COMPLE",IF(Table1[[#This Row],[Cr]]&gt;0,1,0),1)</f>
        <v>0</v>
      </c>
      <c r="J472" s="32">
        <f>(Table1[[#This Row],[Gp]]*Table1[[#This Row],[Cr]])/Raw!$R$1</f>
        <v>0</v>
      </c>
    </row>
    <row r="473" spans="1:10">
      <c r="A473" s="63" t="str">
        <f>LEFT(Table1[[#This Row],[Subcode]],3)</f>
        <v>R20</v>
      </c>
      <c r="B473" s="63" t="s">
        <v>191</v>
      </c>
      <c r="C473" s="38" t="s">
        <v>155</v>
      </c>
      <c r="D473" s="39" t="s">
        <v>156</v>
      </c>
      <c r="E473" s="39">
        <f>VLOOKUP(Table1[[#This Row],[Gr]],Raw!T:U,2,0)</f>
        <v>0</v>
      </c>
      <c r="F473" s="38" t="s">
        <v>3</v>
      </c>
      <c r="G473" s="39">
        <v>0</v>
      </c>
      <c r="H473" s="64" t="str">
        <f>VLOOKUP(MID(Table1[[#This Row],[Htno]],7,2),Raw!A:B,2,0)</f>
        <v>ECE</v>
      </c>
      <c r="I473" s="60">
        <f>IF(Table1[[#This Row],[Gr]]&lt;&gt;"COMPLE",IF(Table1[[#This Row],[Cr]]&gt;0,1,0),1)</f>
        <v>0</v>
      </c>
      <c r="J473" s="32">
        <f>(Table1[[#This Row],[Gp]]*Table1[[#This Row],[Cr]])/Raw!$R$1</f>
        <v>0</v>
      </c>
    </row>
    <row r="474" spans="1:10">
      <c r="A474" s="63" t="str">
        <f>LEFT(Table1[[#This Row],[Subcode]],3)</f>
        <v>R20</v>
      </c>
      <c r="B474" s="63" t="s">
        <v>192</v>
      </c>
      <c r="C474" s="38" t="s">
        <v>78</v>
      </c>
      <c r="D474" s="39" t="s">
        <v>79</v>
      </c>
      <c r="E474" s="39">
        <f>VLOOKUP(Table1[[#This Row],[Gr]],Raw!T:U,2,0)</f>
        <v>7</v>
      </c>
      <c r="F474" s="38" t="s">
        <v>4</v>
      </c>
      <c r="G474" s="39">
        <v>3</v>
      </c>
      <c r="H474" s="64" t="str">
        <f>VLOOKUP(MID(Table1[[#This Row],[Htno]],7,2),Raw!A:B,2,0)</f>
        <v>ECE</v>
      </c>
      <c r="I474" s="60">
        <f>IF(Table1[[#This Row],[Gr]]&lt;&gt;"COMPLE",IF(Table1[[#This Row],[Cr]]&gt;0,1,0),1)</f>
        <v>1</v>
      </c>
      <c r="J474" s="32">
        <f>(Table1[[#This Row],[Gp]]*Table1[[#This Row],[Cr]])/Raw!$R$1</f>
        <v>0.91304347826086951</v>
      </c>
    </row>
    <row r="475" spans="1:10">
      <c r="A475" s="63" t="str">
        <f>LEFT(Table1[[#This Row],[Subcode]],3)</f>
        <v>R20</v>
      </c>
      <c r="B475" s="63" t="s">
        <v>192</v>
      </c>
      <c r="C475" s="38" t="s">
        <v>144</v>
      </c>
      <c r="D475" s="39" t="s">
        <v>93</v>
      </c>
      <c r="E475" s="39">
        <f>VLOOKUP(Table1[[#This Row],[Gr]],Raw!T:U,2,0)</f>
        <v>10</v>
      </c>
      <c r="F475" s="38" t="s">
        <v>9</v>
      </c>
      <c r="G475" s="39">
        <v>3</v>
      </c>
      <c r="H475" s="64" t="str">
        <f>VLOOKUP(MID(Table1[[#This Row],[Htno]],7,2),Raw!A:B,2,0)</f>
        <v>ECE</v>
      </c>
      <c r="I475" s="60">
        <f>IF(Table1[[#This Row],[Gr]]&lt;&gt;"COMPLE",IF(Table1[[#This Row],[Cr]]&gt;0,1,0),1)</f>
        <v>1</v>
      </c>
      <c r="J475" s="32">
        <f>(Table1[[#This Row],[Gp]]*Table1[[#This Row],[Cr]])/Raw!$R$1</f>
        <v>1.3043478260869565</v>
      </c>
    </row>
    <row r="476" spans="1:10">
      <c r="A476" s="63" t="str">
        <f>LEFT(Table1[[#This Row],[Subcode]],3)</f>
        <v>R20</v>
      </c>
      <c r="B476" s="63" t="s">
        <v>192</v>
      </c>
      <c r="C476" s="38" t="s">
        <v>145</v>
      </c>
      <c r="D476" s="39" t="s">
        <v>146</v>
      </c>
      <c r="E476" s="39">
        <f>VLOOKUP(Table1[[#This Row],[Gr]],Raw!T:U,2,0)</f>
        <v>6</v>
      </c>
      <c r="F476" s="38" t="s">
        <v>5</v>
      </c>
      <c r="G476" s="39">
        <v>3</v>
      </c>
      <c r="H476" s="64" t="str">
        <f>VLOOKUP(MID(Table1[[#This Row],[Htno]],7,2),Raw!A:B,2,0)</f>
        <v>ECE</v>
      </c>
      <c r="I476" s="60">
        <f>IF(Table1[[#This Row],[Gr]]&lt;&gt;"COMPLE",IF(Table1[[#This Row],[Cr]]&gt;0,1,0),1)</f>
        <v>1</v>
      </c>
      <c r="J476" s="32">
        <f>(Table1[[#This Row],[Gp]]*Table1[[#This Row],[Cr]])/Raw!$R$1</f>
        <v>0.78260869565217395</v>
      </c>
    </row>
    <row r="477" spans="1:10">
      <c r="A477" s="63" t="str">
        <f>LEFT(Table1[[#This Row],[Subcode]],3)</f>
        <v>R20</v>
      </c>
      <c r="B477" s="63" t="s">
        <v>192</v>
      </c>
      <c r="C477" s="38" t="s">
        <v>147</v>
      </c>
      <c r="D477" s="39" t="s">
        <v>148</v>
      </c>
      <c r="E477" s="39">
        <f>VLOOKUP(Table1[[#This Row],[Gr]],Raw!T:U,2,0)</f>
        <v>7</v>
      </c>
      <c r="F477" s="38" t="s">
        <v>4</v>
      </c>
      <c r="G477" s="39">
        <v>3</v>
      </c>
      <c r="H477" s="64" t="str">
        <f>VLOOKUP(MID(Table1[[#This Row],[Htno]],7,2),Raw!A:B,2,0)</f>
        <v>ECE</v>
      </c>
      <c r="I477" s="60">
        <f>IF(Table1[[#This Row],[Gr]]&lt;&gt;"COMPLE",IF(Table1[[#This Row],[Cr]]&gt;0,1,0),1)</f>
        <v>1</v>
      </c>
      <c r="J477" s="32">
        <f>(Table1[[#This Row],[Gp]]*Table1[[#This Row],[Cr]])/Raw!$R$1</f>
        <v>0.91304347826086951</v>
      </c>
    </row>
    <row r="478" spans="1:10">
      <c r="A478" s="63" t="str">
        <f>LEFT(Table1[[#This Row],[Subcode]],3)</f>
        <v>R20</v>
      </c>
      <c r="B478" s="63" t="s">
        <v>192</v>
      </c>
      <c r="C478" s="38" t="s">
        <v>149</v>
      </c>
      <c r="D478" s="39" t="s">
        <v>150</v>
      </c>
      <c r="E478" s="39">
        <f>VLOOKUP(Table1[[#This Row],[Gr]],Raw!T:U,2,0)</f>
        <v>6</v>
      </c>
      <c r="F478" s="38" t="s">
        <v>5</v>
      </c>
      <c r="G478" s="39">
        <v>3</v>
      </c>
      <c r="H478" s="64" t="str">
        <f>VLOOKUP(MID(Table1[[#This Row],[Htno]],7,2),Raw!A:B,2,0)</f>
        <v>ECE</v>
      </c>
      <c r="I478" s="60">
        <f>IF(Table1[[#This Row],[Gr]]&lt;&gt;"COMPLE",IF(Table1[[#This Row],[Cr]]&gt;0,1,0),1)</f>
        <v>1</v>
      </c>
      <c r="J478" s="32">
        <f>(Table1[[#This Row],[Gp]]*Table1[[#This Row],[Cr]])/Raw!$R$1</f>
        <v>0.78260869565217395</v>
      </c>
    </row>
    <row r="479" spans="1:10">
      <c r="A479" s="63" t="str">
        <f>LEFT(Table1[[#This Row],[Subcode]],3)</f>
        <v>R20</v>
      </c>
      <c r="B479" s="63" t="s">
        <v>192</v>
      </c>
      <c r="C479" s="38" t="s">
        <v>151</v>
      </c>
      <c r="D479" s="39" t="s">
        <v>152</v>
      </c>
      <c r="E479" s="39">
        <f>VLOOKUP(Table1[[#This Row],[Gr]],Raw!T:U,2,0)</f>
        <v>10</v>
      </c>
      <c r="F479" s="38" t="s">
        <v>9</v>
      </c>
      <c r="G479" s="39">
        <v>2</v>
      </c>
      <c r="H479" s="64" t="str">
        <f>VLOOKUP(MID(Table1[[#This Row],[Htno]],7,2),Raw!A:B,2,0)</f>
        <v>ECE</v>
      </c>
      <c r="I479" s="60">
        <f>IF(Table1[[#This Row],[Gr]]&lt;&gt;"COMPLE",IF(Table1[[#This Row],[Cr]]&gt;0,1,0),1)</f>
        <v>1</v>
      </c>
      <c r="J479" s="32">
        <f>(Table1[[#This Row],[Gp]]*Table1[[#This Row],[Cr]])/Raw!$R$1</f>
        <v>0.86956521739130432</v>
      </c>
    </row>
    <row r="480" spans="1:10">
      <c r="A480" s="63" t="str">
        <f>LEFT(Table1[[#This Row],[Subcode]],3)</f>
        <v>R20</v>
      </c>
      <c r="B480" s="63" t="s">
        <v>192</v>
      </c>
      <c r="C480" s="38" t="s">
        <v>153</v>
      </c>
      <c r="D480" s="39" t="s">
        <v>154</v>
      </c>
      <c r="E480" s="39">
        <f>VLOOKUP(Table1[[#This Row],[Gr]],Raw!T:U,2,0)</f>
        <v>5</v>
      </c>
      <c r="F480" s="38" t="s">
        <v>7</v>
      </c>
      <c r="G480" s="39">
        <v>3</v>
      </c>
      <c r="H480" s="64" t="str">
        <f>VLOOKUP(MID(Table1[[#This Row],[Htno]],7,2),Raw!A:B,2,0)</f>
        <v>ECE</v>
      </c>
      <c r="I480" s="60">
        <f>IF(Table1[[#This Row],[Gr]]&lt;&gt;"COMPLE",IF(Table1[[#This Row],[Cr]]&gt;0,1,0),1)</f>
        <v>1</v>
      </c>
      <c r="J480" s="32">
        <f>(Table1[[#This Row],[Gp]]*Table1[[#This Row],[Cr]])/Raw!$R$1</f>
        <v>0.65217391304347827</v>
      </c>
    </row>
    <row r="481" spans="1:10">
      <c r="A481" s="63" t="str">
        <f>LEFT(Table1[[#This Row],[Subcode]],3)</f>
        <v>R20</v>
      </c>
      <c r="B481" s="63" t="s">
        <v>192</v>
      </c>
      <c r="C481" s="38" t="s">
        <v>155</v>
      </c>
      <c r="D481" s="39" t="s">
        <v>156</v>
      </c>
      <c r="E481" s="39">
        <f>VLOOKUP(Table1[[#This Row],[Gr]],Raw!T:U,2,0)</f>
        <v>6</v>
      </c>
      <c r="F481" s="38" t="s">
        <v>5</v>
      </c>
      <c r="G481" s="39">
        <v>3</v>
      </c>
      <c r="H481" s="64" t="str">
        <f>VLOOKUP(MID(Table1[[#This Row],[Htno]],7,2),Raw!A:B,2,0)</f>
        <v>ECE</v>
      </c>
      <c r="I481" s="60">
        <f>IF(Table1[[#This Row],[Gr]]&lt;&gt;"COMPLE",IF(Table1[[#This Row],[Cr]]&gt;0,1,0),1)</f>
        <v>1</v>
      </c>
      <c r="J481" s="32">
        <f>(Table1[[#This Row],[Gp]]*Table1[[#This Row],[Cr]])/Raw!$R$1</f>
        <v>0.78260869565217395</v>
      </c>
    </row>
    <row r="482" spans="1:10">
      <c r="A482" s="63" t="str">
        <f>LEFT(Table1[[#This Row],[Subcode]],3)</f>
        <v>R20</v>
      </c>
      <c r="B482" s="63" t="s">
        <v>193</v>
      </c>
      <c r="C482" s="38" t="s">
        <v>78</v>
      </c>
      <c r="D482" s="39" t="s">
        <v>79</v>
      </c>
      <c r="E482" s="39">
        <f>VLOOKUP(Table1[[#This Row],[Gr]],Raw!T:U,2,0)</f>
        <v>8</v>
      </c>
      <c r="F482" s="38" t="s">
        <v>6</v>
      </c>
      <c r="G482" s="39">
        <v>3</v>
      </c>
      <c r="H482" s="64" t="str">
        <f>VLOOKUP(MID(Table1[[#This Row],[Htno]],7,2),Raw!A:B,2,0)</f>
        <v>ECE</v>
      </c>
      <c r="I482" s="60">
        <f>IF(Table1[[#This Row],[Gr]]&lt;&gt;"COMPLE",IF(Table1[[#This Row],[Cr]]&gt;0,1,0),1)</f>
        <v>1</v>
      </c>
      <c r="J482" s="32">
        <f>(Table1[[#This Row],[Gp]]*Table1[[#This Row],[Cr]])/Raw!$R$1</f>
        <v>1.0434782608695652</v>
      </c>
    </row>
    <row r="483" spans="1:10">
      <c r="A483" s="63" t="str">
        <f>LEFT(Table1[[#This Row],[Subcode]],3)</f>
        <v>R20</v>
      </c>
      <c r="B483" s="63" t="s">
        <v>193</v>
      </c>
      <c r="C483" s="38" t="s">
        <v>144</v>
      </c>
      <c r="D483" s="39" t="s">
        <v>93</v>
      </c>
      <c r="E483" s="39">
        <f>VLOOKUP(Table1[[#This Row],[Gr]],Raw!T:U,2,0)</f>
        <v>10</v>
      </c>
      <c r="F483" s="38" t="s">
        <v>9</v>
      </c>
      <c r="G483" s="39">
        <v>3</v>
      </c>
      <c r="H483" s="64" t="str">
        <f>VLOOKUP(MID(Table1[[#This Row],[Htno]],7,2),Raw!A:B,2,0)</f>
        <v>ECE</v>
      </c>
      <c r="I483" s="60">
        <f>IF(Table1[[#This Row],[Gr]]&lt;&gt;"COMPLE",IF(Table1[[#This Row],[Cr]]&gt;0,1,0),1)</f>
        <v>1</v>
      </c>
      <c r="J483" s="32">
        <f>(Table1[[#This Row],[Gp]]*Table1[[#This Row],[Cr]])/Raw!$R$1</f>
        <v>1.3043478260869565</v>
      </c>
    </row>
    <row r="484" spans="1:10">
      <c r="A484" s="63" t="str">
        <f>LEFT(Table1[[#This Row],[Subcode]],3)</f>
        <v>R20</v>
      </c>
      <c r="B484" s="63" t="s">
        <v>193</v>
      </c>
      <c r="C484" s="38" t="s">
        <v>145</v>
      </c>
      <c r="D484" s="39" t="s">
        <v>146</v>
      </c>
      <c r="E484" s="39">
        <f>VLOOKUP(Table1[[#This Row],[Gr]],Raw!T:U,2,0)</f>
        <v>6</v>
      </c>
      <c r="F484" s="38" t="s">
        <v>5</v>
      </c>
      <c r="G484" s="39">
        <v>3</v>
      </c>
      <c r="H484" s="64" t="str">
        <f>VLOOKUP(MID(Table1[[#This Row],[Htno]],7,2),Raw!A:B,2,0)</f>
        <v>ECE</v>
      </c>
      <c r="I484" s="60">
        <f>IF(Table1[[#This Row],[Gr]]&lt;&gt;"COMPLE",IF(Table1[[#This Row],[Cr]]&gt;0,1,0),1)</f>
        <v>1</v>
      </c>
      <c r="J484" s="32">
        <f>(Table1[[#This Row],[Gp]]*Table1[[#This Row],[Cr]])/Raw!$R$1</f>
        <v>0.78260869565217395</v>
      </c>
    </row>
    <row r="485" spans="1:10">
      <c r="A485" s="63" t="str">
        <f>LEFT(Table1[[#This Row],[Subcode]],3)</f>
        <v>R20</v>
      </c>
      <c r="B485" s="63" t="s">
        <v>193</v>
      </c>
      <c r="C485" s="38" t="s">
        <v>147</v>
      </c>
      <c r="D485" s="39" t="s">
        <v>148</v>
      </c>
      <c r="E485" s="39">
        <f>VLOOKUP(Table1[[#This Row],[Gr]],Raw!T:U,2,0)</f>
        <v>6</v>
      </c>
      <c r="F485" s="38" t="s">
        <v>5</v>
      </c>
      <c r="G485" s="39">
        <v>3</v>
      </c>
      <c r="H485" s="64" t="str">
        <f>VLOOKUP(MID(Table1[[#This Row],[Htno]],7,2),Raw!A:B,2,0)</f>
        <v>ECE</v>
      </c>
      <c r="I485" s="60">
        <f>IF(Table1[[#This Row],[Gr]]&lt;&gt;"COMPLE",IF(Table1[[#This Row],[Cr]]&gt;0,1,0),1)</f>
        <v>1</v>
      </c>
      <c r="J485" s="32">
        <f>(Table1[[#This Row],[Gp]]*Table1[[#This Row],[Cr]])/Raw!$R$1</f>
        <v>0.78260869565217395</v>
      </c>
    </row>
    <row r="486" spans="1:10">
      <c r="A486" s="63" t="str">
        <f>LEFT(Table1[[#This Row],[Subcode]],3)</f>
        <v>R20</v>
      </c>
      <c r="B486" s="63" t="s">
        <v>193</v>
      </c>
      <c r="C486" s="38" t="s">
        <v>149</v>
      </c>
      <c r="D486" s="39" t="s">
        <v>150</v>
      </c>
      <c r="E486" s="39">
        <f>VLOOKUP(Table1[[#This Row],[Gr]],Raw!T:U,2,0)</f>
        <v>8</v>
      </c>
      <c r="F486" s="38" t="s">
        <v>6</v>
      </c>
      <c r="G486" s="39">
        <v>3</v>
      </c>
      <c r="H486" s="64" t="str">
        <f>VLOOKUP(MID(Table1[[#This Row],[Htno]],7,2),Raw!A:B,2,0)</f>
        <v>ECE</v>
      </c>
      <c r="I486" s="60">
        <f>IF(Table1[[#This Row],[Gr]]&lt;&gt;"COMPLE",IF(Table1[[#This Row],[Cr]]&gt;0,1,0),1)</f>
        <v>1</v>
      </c>
      <c r="J486" s="32">
        <f>(Table1[[#This Row],[Gp]]*Table1[[#This Row],[Cr]])/Raw!$R$1</f>
        <v>1.0434782608695652</v>
      </c>
    </row>
    <row r="487" spans="1:10">
      <c r="A487" s="63" t="str">
        <f>LEFT(Table1[[#This Row],[Subcode]],3)</f>
        <v>R20</v>
      </c>
      <c r="B487" s="63" t="s">
        <v>193</v>
      </c>
      <c r="C487" s="38" t="s">
        <v>151</v>
      </c>
      <c r="D487" s="39" t="s">
        <v>152</v>
      </c>
      <c r="E487" s="39">
        <f>VLOOKUP(Table1[[#This Row],[Gr]],Raw!T:U,2,0)</f>
        <v>10</v>
      </c>
      <c r="F487" s="38" t="s">
        <v>9</v>
      </c>
      <c r="G487" s="39">
        <v>2</v>
      </c>
      <c r="H487" s="64" t="str">
        <f>VLOOKUP(MID(Table1[[#This Row],[Htno]],7,2),Raw!A:B,2,0)</f>
        <v>ECE</v>
      </c>
      <c r="I487" s="60">
        <f>IF(Table1[[#This Row],[Gr]]&lt;&gt;"COMPLE",IF(Table1[[#This Row],[Cr]]&gt;0,1,0),1)</f>
        <v>1</v>
      </c>
      <c r="J487" s="32">
        <f>(Table1[[#This Row],[Gp]]*Table1[[#This Row],[Cr]])/Raw!$R$1</f>
        <v>0.86956521739130432</v>
      </c>
    </row>
    <row r="488" spans="1:10">
      <c r="A488" s="63" t="str">
        <f>LEFT(Table1[[#This Row],[Subcode]],3)</f>
        <v>R20</v>
      </c>
      <c r="B488" s="63" t="s">
        <v>193</v>
      </c>
      <c r="C488" s="38" t="s">
        <v>153</v>
      </c>
      <c r="D488" s="39" t="s">
        <v>154</v>
      </c>
      <c r="E488" s="39">
        <f>VLOOKUP(Table1[[#This Row],[Gr]],Raw!T:U,2,0)</f>
        <v>8</v>
      </c>
      <c r="F488" s="38" t="s">
        <v>6</v>
      </c>
      <c r="G488" s="39">
        <v>3</v>
      </c>
      <c r="H488" s="64" t="str">
        <f>VLOOKUP(MID(Table1[[#This Row],[Htno]],7,2),Raw!A:B,2,0)</f>
        <v>ECE</v>
      </c>
      <c r="I488" s="60">
        <f>IF(Table1[[#This Row],[Gr]]&lt;&gt;"COMPLE",IF(Table1[[#This Row],[Cr]]&gt;0,1,0),1)</f>
        <v>1</v>
      </c>
      <c r="J488" s="32">
        <f>(Table1[[#This Row],[Gp]]*Table1[[#This Row],[Cr]])/Raw!$R$1</f>
        <v>1.0434782608695652</v>
      </c>
    </row>
    <row r="489" spans="1:10">
      <c r="A489" s="63" t="str">
        <f>LEFT(Table1[[#This Row],[Subcode]],3)</f>
        <v>R20</v>
      </c>
      <c r="B489" s="63" t="s">
        <v>193</v>
      </c>
      <c r="C489" s="38" t="s">
        <v>155</v>
      </c>
      <c r="D489" s="39" t="s">
        <v>156</v>
      </c>
      <c r="E489" s="39">
        <f>VLOOKUP(Table1[[#This Row],[Gr]],Raw!T:U,2,0)</f>
        <v>9</v>
      </c>
      <c r="F489" s="38" t="s">
        <v>8</v>
      </c>
      <c r="G489" s="39">
        <v>3</v>
      </c>
      <c r="H489" s="64" t="str">
        <f>VLOOKUP(MID(Table1[[#This Row],[Htno]],7,2),Raw!A:B,2,0)</f>
        <v>ECE</v>
      </c>
      <c r="I489" s="60">
        <f>IF(Table1[[#This Row],[Gr]]&lt;&gt;"COMPLE",IF(Table1[[#This Row],[Cr]]&gt;0,1,0),1)</f>
        <v>1</v>
      </c>
      <c r="J489" s="32">
        <f>(Table1[[#This Row],[Gp]]*Table1[[#This Row],[Cr]])/Raw!$R$1</f>
        <v>1.173913043478261</v>
      </c>
    </row>
    <row r="490" spans="1:10">
      <c r="A490" s="63" t="str">
        <f>LEFT(Table1[[#This Row],[Subcode]],3)</f>
        <v>R20</v>
      </c>
      <c r="B490" s="63" t="s">
        <v>194</v>
      </c>
      <c r="C490" s="38" t="s">
        <v>78</v>
      </c>
      <c r="D490" s="39" t="s">
        <v>79</v>
      </c>
      <c r="E490" s="39">
        <f>VLOOKUP(Table1[[#This Row],[Gr]],Raw!T:U,2,0)</f>
        <v>8</v>
      </c>
      <c r="F490" s="38" t="s">
        <v>6</v>
      </c>
      <c r="G490" s="39">
        <v>3</v>
      </c>
      <c r="H490" s="64" t="str">
        <f>VLOOKUP(MID(Table1[[#This Row],[Htno]],7,2),Raw!A:B,2,0)</f>
        <v>ECE</v>
      </c>
      <c r="I490" s="60">
        <f>IF(Table1[[#This Row],[Gr]]&lt;&gt;"COMPLE",IF(Table1[[#This Row],[Cr]]&gt;0,1,0),1)</f>
        <v>1</v>
      </c>
      <c r="J490" s="32">
        <f>(Table1[[#This Row],[Gp]]*Table1[[#This Row],[Cr]])/Raw!$R$1</f>
        <v>1.0434782608695652</v>
      </c>
    </row>
    <row r="491" spans="1:10">
      <c r="A491" s="63" t="str">
        <f>LEFT(Table1[[#This Row],[Subcode]],3)</f>
        <v>R20</v>
      </c>
      <c r="B491" s="63" t="s">
        <v>194</v>
      </c>
      <c r="C491" s="38" t="s">
        <v>144</v>
      </c>
      <c r="D491" s="39" t="s">
        <v>93</v>
      </c>
      <c r="E491" s="39">
        <f>VLOOKUP(Table1[[#This Row],[Gr]],Raw!T:U,2,0)</f>
        <v>10</v>
      </c>
      <c r="F491" s="38" t="s">
        <v>9</v>
      </c>
      <c r="G491" s="39">
        <v>3</v>
      </c>
      <c r="H491" s="64" t="str">
        <f>VLOOKUP(MID(Table1[[#This Row],[Htno]],7,2),Raw!A:B,2,0)</f>
        <v>ECE</v>
      </c>
      <c r="I491" s="60">
        <f>IF(Table1[[#This Row],[Gr]]&lt;&gt;"COMPLE",IF(Table1[[#This Row],[Cr]]&gt;0,1,0),1)</f>
        <v>1</v>
      </c>
      <c r="J491" s="32">
        <f>(Table1[[#This Row],[Gp]]*Table1[[#This Row],[Cr]])/Raw!$R$1</f>
        <v>1.3043478260869565</v>
      </c>
    </row>
    <row r="492" spans="1:10">
      <c r="A492" s="63" t="str">
        <f>LEFT(Table1[[#This Row],[Subcode]],3)</f>
        <v>R20</v>
      </c>
      <c r="B492" s="63" t="s">
        <v>194</v>
      </c>
      <c r="C492" s="38" t="s">
        <v>145</v>
      </c>
      <c r="D492" s="39" t="s">
        <v>146</v>
      </c>
      <c r="E492" s="39">
        <f>VLOOKUP(Table1[[#This Row],[Gr]],Raw!T:U,2,0)</f>
        <v>6</v>
      </c>
      <c r="F492" s="38" t="s">
        <v>5</v>
      </c>
      <c r="G492" s="39">
        <v>3</v>
      </c>
      <c r="H492" s="64" t="str">
        <f>VLOOKUP(MID(Table1[[#This Row],[Htno]],7,2),Raw!A:B,2,0)</f>
        <v>ECE</v>
      </c>
      <c r="I492" s="60">
        <f>IF(Table1[[#This Row],[Gr]]&lt;&gt;"COMPLE",IF(Table1[[#This Row],[Cr]]&gt;0,1,0),1)</f>
        <v>1</v>
      </c>
      <c r="J492" s="32">
        <f>(Table1[[#This Row],[Gp]]*Table1[[#This Row],[Cr]])/Raw!$R$1</f>
        <v>0.78260869565217395</v>
      </c>
    </row>
    <row r="493" spans="1:10">
      <c r="A493" s="63" t="str">
        <f>LEFT(Table1[[#This Row],[Subcode]],3)</f>
        <v>R20</v>
      </c>
      <c r="B493" s="63" t="s">
        <v>194</v>
      </c>
      <c r="C493" s="38" t="s">
        <v>147</v>
      </c>
      <c r="D493" s="39" t="s">
        <v>148</v>
      </c>
      <c r="E493" s="39">
        <f>VLOOKUP(Table1[[#This Row],[Gr]],Raw!T:U,2,0)</f>
        <v>7</v>
      </c>
      <c r="F493" s="38" t="s">
        <v>4</v>
      </c>
      <c r="G493" s="39">
        <v>3</v>
      </c>
      <c r="H493" s="64" t="str">
        <f>VLOOKUP(MID(Table1[[#This Row],[Htno]],7,2),Raw!A:B,2,0)</f>
        <v>ECE</v>
      </c>
      <c r="I493" s="60">
        <f>IF(Table1[[#This Row],[Gr]]&lt;&gt;"COMPLE",IF(Table1[[#This Row],[Cr]]&gt;0,1,0),1)</f>
        <v>1</v>
      </c>
      <c r="J493" s="32">
        <f>(Table1[[#This Row],[Gp]]*Table1[[#This Row],[Cr]])/Raw!$R$1</f>
        <v>0.91304347826086951</v>
      </c>
    </row>
    <row r="494" spans="1:10">
      <c r="A494" s="63" t="str">
        <f>LEFT(Table1[[#This Row],[Subcode]],3)</f>
        <v>R20</v>
      </c>
      <c r="B494" s="63" t="s">
        <v>194</v>
      </c>
      <c r="C494" s="38" t="s">
        <v>149</v>
      </c>
      <c r="D494" s="39" t="s">
        <v>150</v>
      </c>
      <c r="E494" s="39">
        <f>VLOOKUP(Table1[[#This Row],[Gr]],Raw!T:U,2,0)</f>
        <v>8</v>
      </c>
      <c r="F494" s="38" t="s">
        <v>6</v>
      </c>
      <c r="G494" s="39">
        <v>3</v>
      </c>
      <c r="H494" s="64" t="str">
        <f>VLOOKUP(MID(Table1[[#This Row],[Htno]],7,2),Raw!A:B,2,0)</f>
        <v>ECE</v>
      </c>
      <c r="I494" s="60">
        <f>IF(Table1[[#This Row],[Gr]]&lt;&gt;"COMPLE",IF(Table1[[#This Row],[Cr]]&gt;0,1,0),1)</f>
        <v>1</v>
      </c>
      <c r="J494" s="32">
        <f>(Table1[[#This Row],[Gp]]*Table1[[#This Row],[Cr]])/Raw!$R$1</f>
        <v>1.0434782608695652</v>
      </c>
    </row>
    <row r="495" spans="1:10">
      <c r="A495" s="63" t="str">
        <f>LEFT(Table1[[#This Row],[Subcode]],3)</f>
        <v>R20</v>
      </c>
      <c r="B495" s="63" t="s">
        <v>194</v>
      </c>
      <c r="C495" s="38" t="s">
        <v>151</v>
      </c>
      <c r="D495" s="39" t="s">
        <v>152</v>
      </c>
      <c r="E495" s="39">
        <f>VLOOKUP(Table1[[#This Row],[Gr]],Raw!T:U,2,0)</f>
        <v>10</v>
      </c>
      <c r="F495" s="38" t="s">
        <v>9</v>
      </c>
      <c r="G495" s="39">
        <v>2</v>
      </c>
      <c r="H495" s="64" t="str">
        <f>VLOOKUP(MID(Table1[[#This Row],[Htno]],7,2),Raw!A:B,2,0)</f>
        <v>ECE</v>
      </c>
      <c r="I495" s="60">
        <f>IF(Table1[[#This Row],[Gr]]&lt;&gt;"COMPLE",IF(Table1[[#This Row],[Cr]]&gt;0,1,0),1)</f>
        <v>1</v>
      </c>
      <c r="J495" s="32">
        <f>(Table1[[#This Row],[Gp]]*Table1[[#This Row],[Cr]])/Raw!$R$1</f>
        <v>0.86956521739130432</v>
      </c>
    </row>
    <row r="496" spans="1:10">
      <c r="A496" s="63" t="str">
        <f>LEFT(Table1[[#This Row],[Subcode]],3)</f>
        <v>R20</v>
      </c>
      <c r="B496" s="63" t="s">
        <v>194</v>
      </c>
      <c r="C496" s="38" t="s">
        <v>153</v>
      </c>
      <c r="D496" s="39" t="s">
        <v>154</v>
      </c>
      <c r="E496" s="39">
        <f>VLOOKUP(Table1[[#This Row],[Gr]],Raw!T:U,2,0)</f>
        <v>7</v>
      </c>
      <c r="F496" s="38" t="s">
        <v>4</v>
      </c>
      <c r="G496" s="39">
        <v>3</v>
      </c>
      <c r="H496" s="64" t="str">
        <f>VLOOKUP(MID(Table1[[#This Row],[Htno]],7,2),Raw!A:B,2,0)</f>
        <v>ECE</v>
      </c>
      <c r="I496" s="60">
        <f>IF(Table1[[#This Row],[Gr]]&lt;&gt;"COMPLE",IF(Table1[[#This Row],[Cr]]&gt;0,1,0),1)</f>
        <v>1</v>
      </c>
      <c r="J496" s="32">
        <f>(Table1[[#This Row],[Gp]]*Table1[[#This Row],[Cr]])/Raw!$R$1</f>
        <v>0.91304347826086951</v>
      </c>
    </row>
    <row r="497" spans="1:10">
      <c r="A497" s="63" t="str">
        <f>LEFT(Table1[[#This Row],[Subcode]],3)</f>
        <v>R20</v>
      </c>
      <c r="B497" s="63" t="s">
        <v>194</v>
      </c>
      <c r="C497" s="38" t="s">
        <v>155</v>
      </c>
      <c r="D497" s="39" t="s">
        <v>156</v>
      </c>
      <c r="E497" s="39">
        <f>VLOOKUP(Table1[[#This Row],[Gr]],Raw!T:U,2,0)</f>
        <v>7</v>
      </c>
      <c r="F497" s="38" t="s">
        <v>4</v>
      </c>
      <c r="G497" s="39">
        <v>3</v>
      </c>
      <c r="H497" s="64" t="str">
        <f>VLOOKUP(MID(Table1[[#This Row],[Htno]],7,2),Raw!A:B,2,0)</f>
        <v>ECE</v>
      </c>
      <c r="I497" s="60">
        <f>IF(Table1[[#This Row],[Gr]]&lt;&gt;"COMPLE",IF(Table1[[#This Row],[Cr]]&gt;0,1,0),1)</f>
        <v>1</v>
      </c>
      <c r="J497" s="32">
        <f>(Table1[[#This Row],[Gp]]*Table1[[#This Row],[Cr]])/Raw!$R$1</f>
        <v>0.91304347826086951</v>
      </c>
    </row>
    <row r="498" spans="1:10">
      <c r="A498" s="63" t="str">
        <f>LEFT(Table1[[#This Row],[Subcode]],3)</f>
        <v>R20</v>
      </c>
      <c r="B498" s="63" t="s">
        <v>195</v>
      </c>
      <c r="C498" s="38" t="s">
        <v>78</v>
      </c>
      <c r="D498" s="39" t="s">
        <v>79</v>
      </c>
      <c r="E498" s="39">
        <f>VLOOKUP(Table1[[#This Row],[Gr]],Raw!T:U,2,0)</f>
        <v>8</v>
      </c>
      <c r="F498" s="38" t="s">
        <v>6</v>
      </c>
      <c r="G498" s="39">
        <v>3</v>
      </c>
      <c r="H498" s="64" t="str">
        <f>VLOOKUP(MID(Table1[[#This Row],[Htno]],7,2),Raw!A:B,2,0)</f>
        <v>ECE</v>
      </c>
      <c r="I498" s="60">
        <f>IF(Table1[[#This Row],[Gr]]&lt;&gt;"COMPLE",IF(Table1[[#This Row],[Cr]]&gt;0,1,0),1)</f>
        <v>1</v>
      </c>
      <c r="J498" s="32">
        <f>(Table1[[#This Row],[Gp]]*Table1[[#This Row],[Cr]])/Raw!$R$1</f>
        <v>1.0434782608695652</v>
      </c>
    </row>
    <row r="499" spans="1:10">
      <c r="A499" s="63" t="str">
        <f>LEFT(Table1[[#This Row],[Subcode]],3)</f>
        <v>R20</v>
      </c>
      <c r="B499" s="63" t="s">
        <v>195</v>
      </c>
      <c r="C499" s="38" t="s">
        <v>144</v>
      </c>
      <c r="D499" s="39" t="s">
        <v>93</v>
      </c>
      <c r="E499" s="39">
        <f>VLOOKUP(Table1[[#This Row],[Gr]],Raw!T:U,2,0)</f>
        <v>10</v>
      </c>
      <c r="F499" s="38" t="s">
        <v>9</v>
      </c>
      <c r="G499" s="39">
        <v>3</v>
      </c>
      <c r="H499" s="64" t="str">
        <f>VLOOKUP(MID(Table1[[#This Row],[Htno]],7,2),Raw!A:B,2,0)</f>
        <v>ECE</v>
      </c>
      <c r="I499" s="60">
        <f>IF(Table1[[#This Row],[Gr]]&lt;&gt;"COMPLE",IF(Table1[[#This Row],[Cr]]&gt;0,1,0),1)</f>
        <v>1</v>
      </c>
      <c r="J499" s="32">
        <f>(Table1[[#This Row],[Gp]]*Table1[[#This Row],[Cr]])/Raw!$R$1</f>
        <v>1.3043478260869565</v>
      </c>
    </row>
    <row r="500" spans="1:10">
      <c r="A500" s="63" t="str">
        <f>LEFT(Table1[[#This Row],[Subcode]],3)</f>
        <v>R20</v>
      </c>
      <c r="B500" s="63" t="s">
        <v>195</v>
      </c>
      <c r="C500" s="38" t="s">
        <v>145</v>
      </c>
      <c r="D500" s="39" t="s">
        <v>146</v>
      </c>
      <c r="E500" s="39">
        <f>VLOOKUP(Table1[[#This Row],[Gr]],Raw!T:U,2,0)</f>
        <v>9</v>
      </c>
      <c r="F500" s="38" t="s">
        <v>8</v>
      </c>
      <c r="G500" s="39">
        <v>3</v>
      </c>
      <c r="H500" s="64" t="str">
        <f>VLOOKUP(MID(Table1[[#This Row],[Htno]],7,2),Raw!A:B,2,0)</f>
        <v>ECE</v>
      </c>
      <c r="I500" s="60">
        <f>IF(Table1[[#This Row],[Gr]]&lt;&gt;"COMPLE",IF(Table1[[#This Row],[Cr]]&gt;0,1,0),1)</f>
        <v>1</v>
      </c>
      <c r="J500" s="32">
        <f>(Table1[[#This Row],[Gp]]*Table1[[#This Row],[Cr]])/Raw!$R$1</f>
        <v>1.173913043478261</v>
      </c>
    </row>
    <row r="501" spans="1:10">
      <c r="A501" s="63" t="str">
        <f>LEFT(Table1[[#This Row],[Subcode]],3)</f>
        <v>R20</v>
      </c>
      <c r="B501" s="63" t="s">
        <v>195</v>
      </c>
      <c r="C501" s="38" t="s">
        <v>147</v>
      </c>
      <c r="D501" s="39" t="s">
        <v>148</v>
      </c>
      <c r="E501" s="39">
        <f>VLOOKUP(Table1[[#This Row],[Gr]],Raw!T:U,2,0)</f>
        <v>8</v>
      </c>
      <c r="F501" s="38" t="s">
        <v>6</v>
      </c>
      <c r="G501" s="39">
        <v>3</v>
      </c>
      <c r="H501" s="64" t="str">
        <f>VLOOKUP(MID(Table1[[#This Row],[Htno]],7,2),Raw!A:B,2,0)</f>
        <v>ECE</v>
      </c>
      <c r="I501" s="60">
        <f>IF(Table1[[#This Row],[Gr]]&lt;&gt;"COMPLE",IF(Table1[[#This Row],[Cr]]&gt;0,1,0),1)</f>
        <v>1</v>
      </c>
      <c r="J501" s="32">
        <f>(Table1[[#This Row],[Gp]]*Table1[[#This Row],[Cr]])/Raw!$R$1</f>
        <v>1.0434782608695652</v>
      </c>
    </row>
    <row r="502" spans="1:10">
      <c r="A502" s="63" t="str">
        <f>LEFT(Table1[[#This Row],[Subcode]],3)</f>
        <v>R20</v>
      </c>
      <c r="B502" s="63" t="s">
        <v>195</v>
      </c>
      <c r="C502" s="38" t="s">
        <v>149</v>
      </c>
      <c r="D502" s="39" t="s">
        <v>150</v>
      </c>
      <c r="E502" s="39">
        <f>VLOOKUP(Table1[[#This Row],[Gr]],Raw!T:U,2,0)</f>
        <v>8</v>
      </c>
      <c r="F502" s="38" t="s">
        <v>6</v>
      </c>
      <c r="G502" s="39">
        <v>3</v>
      </c>
      <c r="H502" s="64" t="str">
        <f>VLOOKUP(MID(Table1[[#This Row],[Htno]],7,2),Raw!A:B,2,0)</f>
        <v>ECE</v>
      </c>
      <c r="I502" s="60">
        <f>IF(Table1[[#This Row],[Gr]]&lt;&gt;"COMPLE",IF(Table1[[#This Row],[Cr]]&gt;0,1,0),1)</f>
        <v>1</v>
      </c>
      <c r="J502" s="32">
        <f>(Table1[[#This Row],[Gp]]*Table1[[#This Row],[Cr]])/Raw!$R$1</f>
        <v>1.0434782608695652</v>
      </c>
    </row>
    <row r="503" spans="1:10">
      <c r="A503" s="63" t="str">
        <f>LEFT(Table1[[#This Row],[Subcode]],3)</f>
        <v>R20</v>
      </c>
      <c r="B503" s="63" t="s">
        <v>195</v>
      </c>
      <c r="C503" s="38" t="s">
        <v>151</v>
      </c>
      <c r="D503" s="39" t="s">
        <v>152</v>
      </c>
      <c r="E503" s="39">
        <f>VLOOKUP(Table1[[#This Row],[Gr]],Raw!T:U,2,0)</f>
        <v>10</v>
      </c>
      <c r="F503" s="38" t="s">
        <v>9</v>
      </c>
      <c r="G503" s="39">
        <v>2</v>
      </c>
      <c r="H503" s="64" t="str">
        <f>VLOOKUP(MID(Table1[[#This Row],[Htno]],7,2),Raw!A:B,2,0)</f>
        <v>ECE</v>
      </c>
      <c r="I503" s="60">
        <f>IF(Table1[[#This Row],[Gr]]&lt;&gt;"COMPLE",IF(Table1[[#This Row],[Cr]]&gt;0,1,0),1)</f>
        <v>1</v>
      </c>
      <c r="J503" s="32">
        <f>(Table1[[#This Row],[Gp]]*Table1[[#This Row],[Cr]])/Raw!$R$1</f>
        <v>0.86956521739130432</v>
      </c>
    </row>
    <row r="504" spans="1:10">
      <c r="A504" s="63" t="str">
        <f>LEFT(Table1[[#This Row],[Subcode]],3)</f>
        <v>R20</v>
      </c>
      <c r="B504" s="63" t="s">
        <v>195</v>
      </c>
      <c r="C504" s="38" t="s">
        <v>153</v>
      </c>
      <c r="D504" s="39" t="s">
        <v>154</v>
      </c>
      <c r="E504" s="39">
        <f>VLOOKUP(Table1[[#This Row],[Gr]],Raw!T:U,2,0)</f>
        <v>7</v>
      </c>
      <c r="F504" s="38" t="s">
        <v>4</v>
      </c>
      <c r="G504" s="39">
        <v>3</v>
      </c>
      <c r="H504" s="64" t="str">
        <f>VLOOKUP(MID(Table1[[#This Row],[Htno]],7,2),Raw!A:B,2,0)</f>
        <v>ECE</v>
      </c>
      <c r="I504" s="60">
        <f>IF(Table1[[#This Row],[Gr]]&lt;&gt;"COMPLE",IF(Table1[[#This Row],[Cr]]&gt;0,1,0),1)</f>
        <v>1</v>
      </c>
      <c r="J504" s="32">
        <f>(Table1[[#This Row],[Gp]]*Table1[[#This Row],[Cr]])/Raw!$R$1</f>
        <v>0.91304347826086951</v>
      </c>
    </row>
    <row r="505" spans="1:10">
      <c r="A505" s="63" t="str">
        <f>LEFT(Table1[[#This Row],[Subcode]],3)</f>
        <v>R20</v>
      </c>
      <c r="B505" s="63" t="s">
        <v>195</v>
      </c>
      <c r="C505" s="38" t="s">
        <v>155</v>
      </c>
      <c r="D505" s="39" t="s">
        <v>156</v>
      </c>
      <c r="E505" s="39">
        <f>VLOOKUP(Table1[[#This Row],[Gr]],Raw!T:U,2,0)</f>
        <v>8</v>
      </c>
      <c r="F505" s="38" t="s">
        <v>6</v>
      </c>
      <c r="G505" s="39">
        <v>3</v>
      </c>
      <c r="H505" s="64" t="str">
        <f>VLOOKUP(MID(Table1[[#This Row],[Htno]],7,2),Raw!A:B,2,0)</f>
        <v>ECE</v>
      </c>
      <c r="I505" s="60">
        <f>IF(Table1[[#This Row],[Gr]]&lt;&gt;"COMPLE",IF(Table1[[#This Row],[Cr]]&gt;0,1,0),1)</f>
        <v>1</v>
      </c>
      <c r="J505" s="32">
        <f>(Table1[[#This Row],[Gp]]*Table1[[#This Row],[Cr]])/Raw!$R$1</f>
        <v>1.0434782608695652</v>
      </c>
    </row>
    <row r="506" spans="1:10">
      <c r="A506" s="63" t="str">
        <f>LEFT(Table1[[#This Row],[Subcode]],3)</f>
        <v>R20</v>
      </c>
      <c r="B506" s="63" t="s">
        <v>196</v>
      </c>
      <c r="C506" s="38" t="s">
        <v>78</v>
      </c>
      <c r="D506" s="39" t="s">
        <v>79</v>
      </c>
      <c r="E506" s="39">
        <f>VLOOKUP(Table1[[#This Row],[Gr]],Raw!T:U,2,0)</f>
        <v>6</v>
      </c>
      <c r="F506" s="38" t="s">
        <v>5</v>
      </c>
      <c r="G506" s="39">
        <v>3</v>
      </c>
      <c r="H506" s="64" t="str">
        <f>VLOOKUP(MID(Table1[[#This Row],[Htno]],7,2),Raw!A:B,2,0)</f>
        <v>ECE</v>
      </c>
      <c r="I506" s="60">
        <f>IF(Table1[[#This Row],[Gr]]&lt;&gt;"COMPLE",IF(Table1[[#This Row],[Cr]]&gt;0,1,0),1)</f>
        <v>1</v>
      </c>
      <c r="J506" s="32">
        <f>(Table1[[#This Row],[Gp]]*Table1[[#This Row],[Cr]])/Raw!$R$1</f>
        <v>0.78260869565217395</v>
      </c>
    </row>
    <row r="507" spans="1:10">
      <c r="A507" s="63" t="str">
        <f>LEFT(Table1[[#This Row],[Subcode]],3)</f>
        <v>R20</v>
      </c>
      <c r="B507" s="63" t="s">
        <v>196</v>
      </c>
      <c r="C507" s="38" t="s">
        <v>144</v>
      </c>
      <c r="D507" s="39" t="s">
        <v>93</v>
      </c>
      <c r="E507" s="39">
        <f>VLOOKUP(Table1[[#This Row],[Gr]],Raw!T:U,2,0)</f>
        <v>10</v>
      </c>
      <c r="F507" s="38" t="s">
        <v>9</v>
      </c>
      <c r="G507" s="39">
        <v>3</v>
      </c>
      <c r="H507" s="64" t="str">
        <f>VLOOKUP(MID(Table1[[#This Row],[Htno]],7,2),Raw!A:B,2,0)</f>
        <v>ECE</v>
      </c>
      <c r="I507" s="60">
        <f>IF(Table1[[#This Row],[Gr]]&lt;&gt;"COMPLE",IF(Table1[[#This Row],[Cr]]&gt;0,1,0),1)</f>
        <v>1</v>
      </c>
      <c r="J507" s="32">
        <f>(Table1[[#This Row],[Gp]]*Table1[[#This Row],[Cr]])/Raw!$R$1</f>
        <v>1.3043478260869565</v>
      </c>
    </row>
    <row r="508" spans="1:10">
      <c r="A508" s="63" t="str">
        <f>LEFT(Table1[[#This Row],[Subcode]],3)</f>
        <v>R20</v>
      </c>
      <c r="B508" s="63" t="s">
        <v>196</v>
      </c>
      <c r="C508" s="38" t="s">
        <v>145</v>
      </c>
      <c r="D508" s="39" t="s">
        <v>146</v>
      </c>
      <c r="E508" s="39">
        <f>VLOOKUP(Table1[[#This Row],[Gr]],Raw!T:U,2,0)</f>
        <v>0</v>
      </c>
      <c r="F508" s="38" t="s">
        <v>579</v>
      </c>
      <c r="G508" s="39">
        <v>0</v>
      </c>
      <c r="H508" s="64" t="str">
        <f>VLOOKUP(MID(Table1[[#This Row],[Htno]],7,2),Raw!A:B,2,0)</f>
        <v>ECE</v>
      </c>
      <c r="I508" s="60">
        <f>IF(Table1[[#This Row],[Gr]]&lt;&gt;"COMPLE",IF(Table1[[#This Row],[Cr]]&gt;0,1,0),1)</f>
        <v>0</v>
      </c>
      <c r="J508" s="32">
        <f>(Table1[[#This Row],[Gp]]*Table1[[#This Row],[Cr]])/Raw!$R$1</f>
        <v>0</v>
      </c>
    </row>
    <row r="509" spans="1:10">
      <c r="A509" s="63" t="str">
        <f>LEFT(Table1[[#This Row],[Subcode]],3)</f>
        <v>R20</v>
      </c>
      <c r="B509" s="63" t="s">
        <v>196</v>
      </c>
      <c r="C509" s="38" t="s">
        <v>147</v>
      </c>
      <c r="D509" s="39" t="s">
        <v>148</v>
      </c>
      <c r="E509" s="39">
        <f>VLOOKUP(Table1[[#This Row],[Gr]],Raw!T:U,2,0)</f>
        <v>0</v>
      </c>
      <c r="F509" s="38" t="s">
        <v>579</v>
      </c>
      <c r="G509" s="39">
        <v>0</v>
      </c>
      <c r="H509" s="64" t="str">
        <f>VLOOKUP(MID(Table1[[#This Row],[Htno]],7,2),Raw!A:B,2,0)</f>
        <v>ECE</v>
      </c>
      <c r="I509" s="60">
        <f>IF(Table1[[#This Row],[Gr]]&lt;&gt;"COMPLE",IF(Table1[[#This Row],[Cr]]&gt;0,1,0),1)</f>
        <v>0</v>
      </c>
      <c r="J509" s="32">
        <f>(Table1[[#This Row],[Gp]]*Table1[[#This Row],[Cr]])/Raw!$R$1</f>
        <v>0</v>
      </c>
    </row>
    <row r="510" spans="1:10">
      <c r="A510" s="63" t="str">
        <f>LEFT(Table1[[#This Row],[Subcode]],3)</f>
        <v>R20</v>
      </c>
      <c r="B510" s="63" t="s">
        <v>196</v>
      </c>
      <c r="C510" s="38" t="s">
        <v>149</v>
      </c>
      <c r="D510" s="39" t="s">
        <v>150</v>
      </c>
      <c r="E510" s="39">
        <f>VLOOKUP(Table1[[#This Row],[Gr]],Raw!T:U,2,0)</f>
        <v>0</v>
      </c>
      <c r="F510" s="38" t="s">
        <v>579</v>
      </c>
      <c r="G510" s="39">
        <v>0</v>
      </c>
      <c r="H510" s="64" t="str">
        <f>VLOOKUP(MID(Table1[[#This Row],[Htno]],7,2),Raw!A:B,2,0)</f>
        <v>ECE</v>
      </c>
      <c r="I510" s="60">
        <f>IF(Table1[[#This Row],[Gr]]&lt;&gt;"COMPLE",IF(Table1[[#This Row],[Cr]]&gt;0,1,0),1)</f>
        <v>0</v>
      </c>
      <c r="J510" s="32">
        <f>(Table1[[#This Row],[Gp]]*Table1[[#This Row],[Cr]])/Raw!$R$1</f>
        <v>0</v>
      </c>
    </row>
    <row r="511" spans="1:10">
      <c r="A511" s="63" t="str">
        <f>LEFT(Table1[[#This Row],[Subcode]],3)</f>
        <v>R20</v>
      </c>
      <c r="B511" s="63" t="s">
        <v>196</v>
      </c>
      <c r="C511" s="38" t="s">
        <v>151</v>
      </c>
      <c r="D511" s="39" t="s">
        <v>152</v>
      </c>
      <c r="E511" s="39">
        <f>VLOOKUP(Table1[[#This Row],[Gr]],Raw!T:U,2,0)</f>
        <v>10</v>
      </c>
      <c r="F511" s="38" t="s">
        <v>9</v>
      </c>
      <c r="G511" s="39">
        <v>2</v>
      </c>
      <c r="H511" s="64" t="str">
        <f>VLOOKUP(MID(Table1[[#This Row],[Htno]],7,2),Raw!A:B,2,0)</f>
        <v>ECE</v>
      </c>
      <c r="I511" s="60">
        <f>IF(Table1[[#This Row],[Gr]]&lt;&gt;"COMPLE",IF(Table1[[#This Row],[Cr]]&gt;0,1,0),1)</f>
        <v>1</v>
      </c>
      <c r="J511" s="32">
        <f>(Table1[[#This Row],[Gp]]*Table1[[#This Row],[Cr]])/Raw!$R$1</f>
        <v>0.86956521739130432</v>
      </c>
    </row>
    <row r="512" spans="1:10">
      <c r="A512" s="63" t="str">
        <f>LEFT(Table1[[#This Row],[Subcode]],3)</f>
        <v>R20</v>
      </c>
      <c r="B512" s="63" t="s">
        <v>196</v>
      </c>
      <c r="C512" s="38" t="s">
        <v>153</v>
      </c>
      <c r="D512" s="39" t="s">
        <v>154</v>
      </c>
      <c r="E512" s="39">
        <f>VLOOKUP(Table1[[#This Row],[Gr]],Raw!T:U,2,0)</f>
        <v>0</v>
      </c>
      <c r="F512" s="38" t="s">
        <v>579</v>
      </c>
      <c r="G512" s="39">
        <v>0</v>
      </c>
      <c r="H512" s="64" t="str">
        <f>VLOOKUP(MID(Table1[[#This Row],[Htno]],7,2),Raw!A:B,2,0)</f>
        <v>ECE</v>
      </c>
      <c r="I512" s="60">
        <f>IF(Table1[[#This Row],[Gr]]&lt;&gt;"COMPLE",IF(Table1[[#This Row],[Cr]]&gt;0,1,0),1)</f>
        <v>0</v>
      </c>
      <c r="J512" s="32">
        <f>(Table1[[#This Row],[Gp]]*Table1[[#This Row],[Cr]])/Raw!$R$1</f>
        <v>0</v>
      </c>
    </row>
    <row r="513" spans="1:10">
      <c r="A513" s="63" t="str">
        <f>LEFT(Table1[[#This Row],[Subcode]],3)</f>
        <v>R20</v>
      </c>
      <c r="B513" s="63" t="s">
        <v>196</v>
      </c>
      <c r="C513" s="38" t="s">
        <v>155</v>
      </c>
      <c r="D513" s="39" t="s">
        <v>156</v>
      </c>
      <c r="E513" s="39">
        <f>VLOOKUP(Table1[[#This Row],[Gr]],Raw!T:U,2,0)</f>
        <v>0</v>
      </c>
      <c r="F513" s="38" t="s">
        <v>579</v>
      </c>
      <c r="G513" s="39">
        <v>0</v>
      </c>
      <c r="H513" s="64" t="str">
        <f>VLOOKUP(MID(Table1[[#This Row],[Htno]],7,2),Raw!A:B,2,0)</f>
        <v>ECE</v>
      </c>
      <c r="I513" s="60">
        <f>IF(Table1[[#This Row],[Gr]]&lt;&gt;"COMPLE",IF(Table1[[#This Row],[Cr]]&gt;0,1,0),1)</f>
        <v>0</v>
      </c>
      <c r="J513" s="32">
        <f>(Table1[[#This Row],[Gp]]*Table1[[#This Row],[Cr]])/Raw!$R$1</f>
        <v>0</v>
      </c>
    </row>
    <row r="514" spans="1:10">
      <c r="A514" s="63" t="str">
        <f>LEFT(Table1[[#This Row],[Subcode]],3)</f>
        <v>R20</v>
      </c>
      <c r="B514" s="63" t="s">
        <v>197</v>
      </c>
      <c r="C514" s="38" t="s">
        <v>78</v>
      </c>
      <c r="D514" s="39" t="s">
        <v>79</v>
      </c>
      <c r="E514" s="39">
        <f>VLOOKUP(Table1[[#This Row],[Gr]],Raw!T:U,2,0)</f>
        <v>8</v>
      </c>
      <c r="F514" s="38" t="s">
        <v>6</v>
      </c>
      <c r="G514" s="39">
        <v>3</v>
      </c>
      <c r="H514" s="64" t="str">
        <f>VLOOKUP(MID(Table1[[#This Row],[Htno]],7,2),Raw!A:B,2,0)</f>
        <v>ECE</v>
      </c>
      <c r="I514" s="60">
        <f>IF(Table1[[#This Row],[Gr]]&lt;&gt;"COMPLE",IF(Table1[[#This Row],[Cr]]&gt;0,1,0),1)</f>
        <v>1</v>
      </c>
      <c r="J514" s="32">
        <f>(Table1[[#This Row],[Gp]]*Table1[[#This Row],[Cr]])/Raw!$R$1</f>
        <v>1.0434782608695652</v>
      </c>
    </row>
    <row r="515" spans="1:10">
      <c r="A515" s="63" t="str">
        <f>LEFT(Table1[[#This Row],[Subcode]],3)</f>
        <v>R20</v>
      </c>
      <c r="B515" s="63" t="s">
        <v>197</v>
      </c>
      <c r="C515" s="38" t="s">
        <v>144</v>
      </c>
      <c r="D515" s="39" t="s">
        <v>93</v>
      </c>
      <c r="E515" s="39">
        <f>VLOOKUP(Table1[[#This Row],[Gr]],Raw!T:U,2,0)</f>
        <v>10</v>
      </c>
      <c r="F515" s="38" t="s">
        <v>9</v>
      </c>
      <c r="G515" s="39">
        <v>3</v>
      </c>
      <c r="H515" s="64" t="str">
        <f>VLOOKUP(MID(Table1[[#This Row],[Htno]],7,2),Raw!A:B,2,0)</f>
        <v>ECE</v>
      </c>
      <c r="I515" s="60">
        <f>IF(Table1[[#This Row],[Gr]]&lt;&gt;"COMPLE",IF(Table1[[#This Row],[Cr]]&gt;0,1,0),1)</f>
        <v>1</v>
      </c>
      <c r="J515" s="32">
        <f>(Table1[[#This Row],[Gp]]*Table1[[#This Row],[Cr]])/Raw!$R$1</f>
        <v>1.3043478260869565</v>
      </c>
    </row>
    <row r="516" spans="1:10">
      <c r="A516" s="63" t="str">
        <f>LEFT(Table1[[#This Row],[Subcode]],3)</f>
        <v>R20</v>
      </c>
      <c r="B516" s="63" t="s">
        <v>197</v>
      </c>
      <c r="C516" s="38" t="s">
        <v>145</v>
      </c>
      <c r="D516" s="39" t="s">
        <v>146</v>
      </c>
      <c r="E516" s="39">
        <f>VLOOKUP(Table1[[#This Row],[Gr]],Raw!T:U,2,0)</f>
        <v>7</v>
      </c>
      <c r="F516" s="38" t="s">
        <v>4</v>
      </c>
      <c r="G516" s="39">
        <v>3</v>
      </c>
      <c r="H516" s="64" t="str">
        <f>VLOOKUP(MID(Table1[[#This Row],[Htno]],7,2),Raw!A:B,2,0)</f>
        <v>ECE</v>
      </c>
      <c r="I516" s="60">
        <f>IF(Table1[[#This Row],[Gr]]&lt;&gt;"COMPLE",IF(Table1[[#This Row],[Cr]]&gt;0,1,0),1)</f>
        <v>1</v>
      </c>
      <c r="J516" s="32">
        <f>(Table1[[#This Row],[Gp]]*Table1[[#This Row],[Cr]])/Raw!$R$1</f>
        <v>0.91304347826086951</v>
      </c>
    </row>
    <row r="517" spans="1:10">
      <c r="A517" s="63" t="str">
        <f>LEFT(Table1[[#This Row],[Subcode]],3)</f>
        <v>R20</v>
      </c>
      <c r="B517" s="63" t="s">
        <v>197</v>
      </c>
      <c r="C517" s="38" t="s">
        <v>147</v>
      </c>
      <c r="D517" s="39" t="s">
        <v>148</v>
      </c>
      <c r="E517" s="39">
        <f>VLOOKUP(Table1[[#This Row],[Gr]],Raw!T:U,2,0)</f>
        <v>8</v>
      </c>
      <c r="F517" s="38" t="s">
        <v>6</v>
      </c>
      <c r="G517" s="39">
        <v>3</v>
      </c>
      <c r="H517" s="64" t="str">
        <f>VLOOKUP(MID(Table1[[#This Row],[Htno]],7,2),Raw!A:B,2,0)</f>
        <v>ECE</v>
      </c>
      <c r="I517" s="60">
        <f>IF(Table1[[#This Row],[Gr]]&lt;&gt;"COMPLE",IF(Table1[[#This Row],[Cr]]&gt;0,1,0),1)</f>
        <v>1</v>
      </c>
      <c r="J517" s="32">
        <f>(Table1[[#This Row],[Gp]]*Table1[[#This Row],[Cr]])/Raw!$R$1</f>
        <v>1.0434782608695652</v>
      </c>
    </row>
    <row r="518" spans="1:10">
      <c r="A518" s="63" t="str">
        <f>LEFT(Table1[[#This Row],[Subcode]],3)</f>
        <v>R20</v>
      </c>
      <c r="B518" s="63" t="s">
        <v>197</v>
      </c>
      <c r="C518" s="38" t="s">
        <v>149</v>
      </c>
      <c r="D518" s="39" t="s">
        <v>150</v>
      </c>
      <c r="E518" s="39">
        <f>VLOOKUP(Table1[[#This Row],[Gr]],Raw!T:U,2,0)</f>
        <v>8</v>
      </c>
      <c r="F518" s="38" t="s">
        <v>6</v>
      </c>
      <c r="G518" s="39">
        <v>3</v>
      </c>
      <c r="H518" s="64" t="str">
        <f>VLOOKUP(MID(Table1[[#This Row],[Htno]],7,2),Raw!A:B,2,0)</f>
        <v>ECE</v>
      </c>
      <c r="I518" s="60">
        <f>IF(Table1[[#This Row],[Gr]]&lt;&gt;"COMPLE",IF(Table1[[#This Row],[Cr]]&gt;0,1,0),1)</f>
        <v>1</v>
      </c>
      <c r="J518" s="32">
        <f>(Table1[[#This Row],[Gp]]*Table1[[#This Row],[Cr]])/Raw!$R$1</f>
        <v>1.0434782608695652</v>
      </c>
    </row>
    <row r="519" spans="1:10">
      <c r="A519" s="63" t="str">
        <f>LEFT(Table1[[#This Row],[Subcode]],3)</f>
        <v>R20</v>
      </c>
      <c r="B519" s="63" t="s">
        <v>197</v>
      </c>
      <c r="C519" s="38" t="s">
        <v>151</v>
      </c>
      <c r="D519" s="39" t="s">
        <v>152</v>
      </c>
      <c r="E519" s="39">
        <f>VLOOKUP(Table1[[#This Row],[Gr]],Raw!T:U,2,0)</f>
        <v>10</v>
      </c>
      <c r="F519" s="38" t="s">
        <v>9</v>
      </c>
      <c r="G519" s="39">
        <v>2</v>
      </c>
      <c r="H519" s="64" t="str">
        <f>VLOOKUP(MID(Table1[[#This Row],[Htno]],7,2),Raw!A:B,2,0)</f>
        <v>ECE</v>
      </c>
      <c r="I519" s="60">
        <f>IF(Table1[[#This Row],[Gr]]&lt;&gt;"COMPLE",IF(Table1[[#This Row],[Cr]]&gt;0,1,0),1)</f>
        <v>1</v>
      </c>
      <c r="J519" s="32">
        <f>(Table1[[#This Row],[Gp]]*Table1[[#This Row],[Cr]])/Raw!$R$1</f>
        <v>0.86956521739130432</v>
      </c>
    </row>
    <row r="520" spans="1:10">
      <c r="A520" s="63" t="str">
        <f>LEFT(Table1[[#This Row],[Subcode]],3)</f>
        <v>R20</v>
      </c>
      <c r="B520" s="63" t="s">
        <v>197</v>
      </c>
      <c r="C520" s="38" t="s">
        <v>153</v>
      </c>
      <c r="D520" s="39" t="s">
        <v>154</v>
      </c>
      <c r="E520" s="39">
        <f>VLOOKUP(Table1[[#This Row],[Gr]],Raw!T:U,2,0)</f>
        <v>8</v>
      </c>
      <c r="F520" s="38" t="s">
        <v>6</v>
      </c>
      <c r="G520" s="39">
        <v>3</v>
      </c>
      <c r="H520" s="64" t="str">
        <f>VLOOKUP(MID(Table1[[#This Row],[Htno]],7,2),Raw!A:B,2,0)</f>
        <v>ECE</v>
      </c>
      <c r="I520" s="60">
        <f>IF(Table1[[#This Row],[Gr]]&lt;&gt;"COMPLE",IF(Table1[[#This Row],[Cr]]&gt;0,1,0),1)</f>
        <v>1</v>
      </c>
      <c r="J520" s="32">
        <f>(Table1[[#This Row],[Gp]]*Table1[[#This Row],[Cr]])/Raw!$R$1</f>
        <v>1.0434782608695652</v>
      </c>
    </row>
    <row r="521" spans="1:10">
      <c r="A521" s="63" t="str">
        <f>LEFT(Table1[[#This Row],[Subcode]],3)</f>
        <v>R20</v>
      </c>
      <c r="B521" s="63" t="s">
        <v>197</v>
      </c>
      <c r="C521" s="38" t="s">
        <v>155</v>
      </c>
      <c r="D521" s="39" t="s">
        <v>156</v>
      </c>
      <c r="E521" s="39">
        <f>VLOOKUP(Table1[[#This Row],[Gr]],Raw!T:U,2,0)</f>
        <v>9</v>
      </c>
      <c r="F521" s="38" t="s">
        <v>8</v>
      </c>
      <c r="G521" s="39">
        <v>3</v>
      </c>
      <c r="H521" s="64" t="str">
        <f>VLOOKUP(MID(Table1[[#This Row],[Htno]],7,2),Raw!A:B,2,0)</f>
        <v>ECE</v>
      </c>
      <c r="I521" s="60">
        <f>IF(Table1[[#This Row],[Gr]]&lt;&gt;"COMPLE",IF(Table1[[#This Row],[Cr]]&gt;0,1,0),1)</f>
        <v>1</v>
      </c>
      <c r="J521" s="32">
        <f>(Table1[[#This Row],[Gp]]*Table1[[#This Row],[Cr]])/Raw!$R$1</f>
        <v>1.173913043478261</v>
      </c>
    </row>
    <row r="522" spans="1:10">
      <c r="A522" s="63" t="str">
        <f>LEFT(Table1[[#This Row],[Subcode]],3)</f>
        <v>R20</v>
      </c>
      <c r="B522" s="63" t="s">
        <v>198</v>
      </c>
      <c r="C522" s="38" t="s">
        <v>78</v>
      </c>
      <c r="D522" s="39" t="s">
        <v>79</v>
      </c>
      <c r="E522" s="39">
        <f>VLOOKUP(Table1[[#This Row],[Gr]],Raw!T:U,2,0)</f>
        <v>6</v>
      </c>
      <c r="F522" s="38" t="s">
        <v>5</v>
      </c>
      <c r="G522" s="39">
        <v>3</v>
      </c>
      <c r="H522" s="64" t="str">
        <f>VLOOKUP(MID(Table1[[#This Row],[Htno]],7,2),Raw!A:B,2,0)</f>
        <v>ECE</v>
      </c>
      <c r="I522" s="60">
        <f>IF(Table1[[#This Row],[Gr]]&lt;&gt;"COMPLE",IF(Table1[[#This Row],[Cr]]&gt;0,1,0),1)</f>
        <v>1</v>
      </c>
      <c r="J522" s="32">
        <f>(Table1[[#This Row],[Gp]]*Table1[[#This Row],[Cr]])/Raw!$R$1</f>
        <v>0.78260869565217395</v>
      </c>
    </row>
    <row r="523" spans="1:10">
      <c r="A523" s="63" t="str">
        <f>LEFT(Table1[[#This Row],[Subcode]],3)</f>
        <v>R20</v>
      </c>
      <c r="B523" s="63" t="s">
        <v>198</v>
      </c>
      <c r="C523" s="38" t="s">
        <v>144</v>
      </c>
      <c r="D523" s="39" t="s">
        <v>93</v>
      </c>
      <c r="E523" s="39">
        <f>VLOOKUP(Table1[[#This Row],[Gr]],Raw!T:U,2,0)</f>
        <v>10</v>
      </c>
      <c r="F523" s="38" t="s">
        <v>9</v>
      </c>
      <c r="G523" s="39">
        <v>3</v>
      </c>
      <c r="H523" s="64" t="str">
        <f>VLOOKUP(MID(Table1[[#This Row],[Htno]],7,2),Raw!A:B,2,0)</f>
        <v>ECE</v>
      </c>
      <c r="I523" s="60">
        <f>IF(Table1[[#This Row],[Gr]]&lt;&gt;"COMPLE",IF(Table1[[#This Row],[Cr]]&gt;0,1,0),1)</f>
        <v>1</v>
      </c>
      <c r="J523" s="32">
        <f>(Table1[[#This Row],[Gp]]*Table1[[#This Row],[Cr]])/Raw!$R$1</f>
        <v>1.3043478260869565</v>
      </c>
    </row>
    <row r="524" spans="1:10">
      <c r="A524" s="63" t="str">
        <f>LEFT(Table1[[#This Row],[Subcode]],3)</f>
        <v>R20</v>
      </c>
      <c r="B524" s="63" t="s">
        <v>198</v>
      </c>
      <c r="C524" s="38" t="s">
        <v>145</v>
      </c>
      <c r="D524" s="39" t="s">
        <v>146</v>
      </c>
      <c r="E524" s="39">
        <f>VLOOKUP(Table1[[#This Row],[Gr]],Raw!T:U,2,0)</f>
        <v>7</v>
      </c>
      <c r="F524" s="38" t="s">
        <v>4</v>
      </c>
      <c r="G524" s="39">
        <v>3</v>
      </c>
      <c r="H524" s="64" t="str">
        <f>VLOOKUP(MID(Table1[[#This Row],[Htno]],7,2),Raw!A:B,2,0)</f>
        <v>ECE</v>
      </c>
      <c r="I524" s="60">
        <f>IF(Table1[[#This Row],[Gr]]&lt;&gt;"COMPLE",IF(Table1[[#This Row],[Cr]]&gt;0,1,0),1)</f>
        <v>1</v>
      </c>
      <c r="J524" s="32">
        <f>(Table1[[#This Row],[Gp]]*Table1[[#This Row],[Cr]])/Raw!$R$1</f>
        <v>0.91304347826086951</v>
      </c>
    </row>
    <row r="525" spans="1:10">
      <c r="A525" s="63" t="str">
        <f>LEFT(Table1[[#This Row],[Subcode]],3)</f>
        <v>R20</v>
      </c>
      <c r="B525" s="63" t="s">
        <v>198</v>
      </c>
      <c r="C525" s="38" t="s">
        <v>147</v>
      </c>
      <c r="D525" s="39" t="s">
        <v>148</v>
      </c>
      <c r="E525" s="39">
        <f>VLOOKUP(Table1[[#This Row],[Gr]],Raw!T:U,2,0)</f>
        <v>7</v>
      </c>
      <c r="F525" s="38" t="s">
        <v>4</v>
      </c>
      <c r="G525" s="39">
        <v>3</v>
      </c>
      <c r="H525" s="64" t="str">
        <f>VLOOKUP(MID(Table1[[#This Row],[Htno]],7,2),Raw!A:B,2,0)</f>
        <v>ECE</v>
      </c>
      <c r="I525" s="60">
        <f>IF(Table1[[#This Row],[Gr]]&lt;&gt;"COMPLE",IF(Table1[[#This Row],[Cr]]&gt;0,1,0),1)</f>
        <v>1</v>
      </c>
      <c r="J525" s="32">
        <f>(Table1[[#This Row],[Gp]]*Table1[[#This Row],[Cr]])/Raw!$R$1</f>
        <v>0.91304347826086951</v>
      </c>
    </row>
    <row r="526" spans="1:10">
      <c r="A526" s="63" t="str">
        <f>LEFT(Table1[[#This Row],[Subcode]],3)</f>
        <v>R20</v>
      </c>
      <c r="B526" s="63" t="s">
        <v>198</v>
      </c>
      <c r="C526" s="38" t="s">
        <v>149</v>
      </c>
      <c r="D526" s="39" t="s">
        <v>150</v>
      </c>
      <c r="E526" s="39">
        <f>VLOOKUP(Table1[[#This Row],[Gr]],Raw!T:U,2,0)</f>
        <v>7</v>
      </c>
      <c r="F526" s="38" t="s">
        <v>4</v>
      </c>
      <c r="G526" s="39">
        <v>3</v>
      </c>
      <c r="H526" s="64" t="str">
        <f>VLOOKUP(MID(Table1[[#This Row],[Htno]],7,2),Raw!A:B,2,0)</f>
        <v>ECE</v>
      </c>
      <c r="I526" s="60">
        <f>IF(Table1[[#This Row],[Gr]]&lt;&gt;"COMPLE",IF(Table1[[#This Row],[Cr]]&gt;0,1,0),1)</f>
        <v>1</v>
      </c>
      <c r="J526" s="32">
        <f>(Table1[[#This Row],[Gp]]*Table1[[#This Row],[Cr]])/Raw!$R$1</f>
        <v>0.91304347826086951</v>
      </c>
    </row>
    <row r="527" spans="1:10">
      <c r="A527" s="63" t="str">
        <f>LEFT(Table1[[#This Row],[Subcode]],3)</f>
        <v>R20</v>
      </c>
      <c r="B527" s="63" t="s">
        <v>198</v>
      </c>
      <c r="C527" s="38" t="s">
        <v>151</v>
      </c>
      <c r="D527" s="39" t="s">
        <v>152</v>
      </c>
      <c r="E527" s="39">
        <f>VLOOKUP(Table1[[#This Row],[Gr]],Raw!T:U,2,0)</f>
        <v>10</v>
      </c>
      <c r="F527" s="38" t="s">
        <v>9</v>
      </c>
      <c r="G527" s="39">
        <v>2</v>
      </c>
      <c r="H527" s="64" t="str">
        <f>VLOOKUP(MID(Table1[[#This Row],[Htno]],7,2),Raw!A:B,2,0)</f>
        <v>ECE</v>
      </c>
      <c r="I527" s="60">
        <f>IF(Table1[[#This Row],[Gr]]&lt;&gt;"COMPLE",IF(Table1[[#This Row],[Cr]]&gt;0,1,0),1)</f>
        <v>1</v>
      </c>
      <c r="J527" s="32">
        <f>(Table1[[#This Row],[Gp]]*Table1[[#This Row],[Cr]])/Raw!$R$1</f>
        <v>0.86956521739130432</v>
      </c>
    </row>
    <row r="528" spans="1:10">
      <c r="A528" s="63" t="str">
        <f>LEFT(Table1[[#This Row],[Subcode]],3)</f>
        <v>R20</v>
      </c>
      <c r="B528" s="63" t="s">
        <v>198</v>
      </c>
      <c r="C528" s="38" t="s">
        <v>153</v>
      </c>
      <c r="D528" s="39" t="s">
        <v>154</v>
      </c>
      <c r="E528" s="39">
        <f>VLOOKUP(Table1[[#This Row],[Gr]],Raw!T:U,2,0)</f>
        <v>6</v>
      </c>
      <c r="F528" s="38" t="s">
        <v>5</v>
      </c>
      <c r="G528" s="39">
        <v>3</v>
      </c>
      <c r="H528" s="64" t="str">
        <f>VLOOKUP(MID(Table1[[#This Row],[Htno]],7,2),Raw!A:B,2,0)</f>
        <v>ECE</v>
      </c>
      <c r="I528" s="60">
        <f>IF(Table1[[#This Row],[Gr]]&lt;&gt;"COMPLE",IF(Table1[[#This Row],[Cr]]&gt;0,1,0),1)</f>
        <v>1</v>
      </c>
      <c r="J528" s="32">
        <f>(Table1[[#This Row],[Gp]]*Table1[[#This Row],[Cr]])/Raw!$R$1</f>
        <v>0.78260869565217395</v>
      </c>
    </row>
    <row r="529" spans="1:10">
      <c r="A529" s="63" t="str">
        <f>LEFT(Table1[[#This Row],[Subcode]],3)</f>
        <v>R20</v>
      </c>
      <c r="B529" s="63" t="s">
        <v>198</v>
      </c>
      <c r="C529" s="38" t="s">
        <v>155</v>
      </c>
      <c r="D529" s="39" t="s">
        <v>156</v>
      </c>
      <c r="E529" s="39">
        <f>VLOOKUP(Table1[[#This Row],[Gr]],Raw!T:U,2,0)</f>
        <v>7</v>
      </c>
      <c r="F529" s="38" t="s">
        <v>4</v>
      </c>
      <c r="G529" s="39">
        <v>3</v>
      </c>
      <c r="H529" s="64" t="str">
        <f>VLOOKUP(MID(Table1[[#This Row],[Htno]],7,2),Raw!A:B,2,0)</f>
        <v>ECE</v>
      </c>
      <c r="I529" s="60">
        <f>IF(Table1[[#This Row],[Gr]]&lt;&gt;"COMPLE",IF(Table1[[#This Row],[Cr]]&gt;0,1,0),1)</f>
        <v>1</v>
      </c>
      <c r="J529" s="32">
        <f>(Table1[[#This Row],[Gp]]*Table1[[#This Row],[Cr]])/Raw!$R$1</f>
        <v>0.91304347826086951</v>
      </c>
    </row>
    <row r="530" spans="1:10">
      <c r="A530" s="63" t="str">
        <f>LEFT(Table1[[#This Row],[Subcode]],3)</f>
        <v>R20</v>
      </c>
      <c r="B530" s="63" t="s">
        <v>199</v>
      </c>
      <c r="C530" s="38" t="s">
        <v>78</v>
      </c>
      <c r="D530" s="39" t="s">
        <v>79</v>
      </c>
      <c r="E530" s="39">
        <f>VLOOKUP(Table1[[#This Row],[Gr]],Raw!T:U,2,0)</f>
        <v>7</v>
      </c>
      <c r="F530" s="38" t="s">
        <v>4</v>
      </c>
      <c r="G530" s="39">
        <v>3</v>
      </c>
      <c r="H530" s="64" t="str">
        <f>VLOOKUP(MID(Table1[[#This Row],[Htno]],7,2),Raw!A:B,2,0)</f>
        <v>ECE</v>
      </c>
      <c r="I530" s="60">
        <f>IF(Table1[[#This Row],[Gr]]&lt;&gt;"COMPLE",IF(Table1[[#This Row],[Cr]]&gt;0,1,0),1)</f>
        <v>1</v>
      </c>
      <c r="J530" s="32">
        <f>(Table1[[#This Row],[Gp]]*Table1[[#This Row],[Cr]])/Raw!$R$1</f>
        <v>0.91304347826086951</v>
      </c>
    </row>
    <row r="531" spans="1:10">
      <c r="A531" s="63" t="str">
        <f>LEFT(Table1[[#This Row],[Subcode]],3)</f>
        <v>R20</v>
      </c>
      <c r="B531" s="63" t="s">
        <v>199</v>
      </c>
      <c r="C531" s="38" t="s">
        <v>144</v>
      </c>
      <c r="D531" s="39" t="s">
        <v>93</v>
      </c>
      <c r="E531" s="39">
        <f>VLOOKUP(Table1[[#This Row],[Gr]],Raw!T:U,2,0)</f>
        <v>10</v>
      </c>
      <c r="F531" s="38" t="s">
        <v>9</v>
      </c>
      <c r="G531" s="39">
        <v>3</v>
      </c>
      <c r="H531" s="64" t="str">
        <f>VLOOKUP(MID(Table1[[#This Row],[Htno]],7,2),Raw!A:B,2,0)</f>
        <v>ECE</v>
      </c>
      <c r="I531" s="60">
        <f>IF(Table1[[#This Row],[Gr]]&lt;&gt;"COMPLE",IF(Table1[[#This Row],[Cr]]&gt;0,1,0),1)</f>
        <v>1</v>
      </c>
      <c r="J531" s="32">
        <f>(Table1[[#This Row],[Gp]]*Table1[[#This Row],[Cr]])/Raw!$R$1</f>
        <v>1.3043478260869565</v>
      </c>
    </row>
    <row r="532" spans="1:10">
      <c r="A532" s="63" t="str">
        <f>LEFT(Table1[[#This Row],[Subcode]],3)</f>
        <v>R20</v>
      </c>
      <c r="B532" s="63" t="s">
        <v>199</v>
      </c>
      <c r="C532" s="38" t="s">
        <v>145</v>
      </c>
      <c r="D532" s="39" t="s">
        <v>146</v>
      </c>
      <c r="E532" s="39">
        <f>VLOOKUP(Table1[[#This Row],[Gr]],Raw!T:U,2,0)</f>
        <v>0</v>
      </c>
      <c r="F532" s="38" t="s">
        <v>3</v>
      </c>
      <c r="G532" s="39">
        <v>0</v>
      </c>
      <c r="H532" s="64" t="str">
        <f>VLOOKUP(MID(Table1[[#This Row],[Htno]],7,2),Raw!A:B,2,0)</f>
        <v>ECE</v>
      </c>
      <c r="I532" s="60">
        <f>IF(Table1[[#This Row],[Gr]]&lt;&gt;"COMPLE",IF(Table1[[#This Row],[Cr]]&gt;0,1,0),1)</f>
        <v>0</v>
      </c>
      <c r="J532" s="32">
        <f>(Table1[[#This Row],[Gp]]*Table1[[#This Row],[Cr]])/Raw!$R$1</f>
        <v>0</v>
      </c>
    </row>
    <row r="533" spans="1:10">
      <c r="A533" s="63" t="str">
        <f>LEFT(Table1[[#This Row],[Subcode]],3)</f>
        <v>R20</v>
      </c>
      <c r="B533" s="63" t="s">
        <v>199</v>
      </c>
      <c r="C533" s="38" t="s">
        <v>147</v>
      </c>
      <c r="D533" s="39" t="s">
        <v>148</v>
      </c>
      <c r="E533" s="39">
        <f>VLOOKUP(Table1[[#This Row],[Gr]],Raw!T:U,2,0)</f>
        <v>6</v>
      </c>
      <c r="F533" s="38" t="s">
        <v>5</v>
      </c>
      <c r="G533" s="39">
        <v>3</v>
      </c>
      <c r="H533" s="64" t="str">
        <f>VLOOKUP(MID(Table1[[#This Row],[Htno]],7,2),Raw!A:B,2,0)</f>
        <v>ECE</v>
      </c>
      <c r="I533" s="60">
        <f>IF(Table1[[#This Row],[Gr]]&lt;&gt;"COMPLE",IF(Table1[[#This Row],[Cr]]&gt;0,1,0),1)</f>
        <v>1</v>
      </c>
      <c r="J533" s="32">
        <f>(Table1[[#This Row],[Gp]]*Table1[[#This Row],[Cr]])/Raw!$R$1</f>
        <v>0.78260869565217395</v>
      </c>
    </row>
    <row r="534" spans="1:10">
      <c r="A534" s="63" t="str">
        <f>LEFT(Table1[[#This Row],[Subcode]],3)</f>
        <v>R20</v>
      </c>
      <c r="B534" s="63" t="s">
        <v>199</v>
      </c>
      <c r="C534" s="38" t="s">
        <v>149</v>
      </c>
      <c r="D534" s="39" t="s">
        <v>150</v>
      </c>
      <c r="E534" s="39">
        <f>VLOOKUP(Table1[[#This Row],[Gr]],Raw!T:U,2,0)</f>
        <v>6</v>
      </c>
      <c r="F534" s="38" t="s">
        <v>5</v>
      </c>
      <c r="G534" s="39">
        <v>3</v>
      </c>
      <c r="H534" s="64" t="str">
        <f>VLOOKUP(MID(Table1[[#This Row],[Htno]],7,2),Raw!A:B,2,0)</f>
        <v>ECE</v>
      </c>
      <c r="I534" s="60">
        <f>IF(Table1[[#This Row],[Gr]]&lt;&gt;"COMPLE",IF(Table1[[#This Row],[Cr]]&gt;0,1,0),1)</f>
        <v>1</v>
      </c>
      <c r="J534" s="32">
        <f>(Table1[[#This Row],[Gp]]*Table1[[#This Row],[Cr]])/Raw!$R$1</f>
        <v>0.78260869565217395</v>
      </c>
    </row>
    <row r="535" spans="1:10">
      <c r="A535" s="63" t="str">
        <f>LEFT(Table1[[#This Row],[Subcode]],3)</f>
        <v>R20</v>
      </c>
      <c r="B535" s="63" t="s">
        <v>199</v>
      </c>
      <c r="C535" s="38" t="s">
        <v>151</v>
      </c>
      <c r="D535" s="39" t="s">
        <v>152</v>
      </c>
      <c r="E535" s="39">
        <f>VLOOKUP(Table1[[#This Row],[Gr]],Raw!T:U,2,0)</f>
        <v>10</v>
      </c>
      <c r="F535" s="38" t="s">
        <v>9</v>
      </c>
      <c r="G535" s="39">
        <v>2</v>
      </c>
      <c r="H535" s="64" t="str">
        <f>VLOOKUP(MID(Table1[[#This Row],[Htno]],7,2),Raw!A:B,2,0)</f>
        <v>ECE</v>
      </c>
      <c r="I535" s="60">
        <f>IF(Table1[[#This Row],[Gr]]&lt;&gt;"COMPLE",IF(Table1[[#This Row],[Cr]]&gt;0,1,0),1)</f>
        <v>1</v>
      </c>
      <c r="J535" s="32">
        <f>(Table1[[#This Row],[Gp]]*Table1[[#This Row],[Cr]])/Raw!$R$1</f>
        <v>0.86956521739130432</v>
      </c>
    </row>
    <row r="536" spans="1:10">
      <c r="A536" s="63" t="str">
        <f>LEFT(Table1[[#This Row],[Subcode]],3)</f>
        <v>R20</v>
      </c>
      <c r="B536" s="63" t="s">
        <v>199</v>
      </c>
      <c r="C536" s="38" t="s">
        <v>153</v>
      </c>
      <c r="D536" s="39" t="s">
        <v>154</v>
      </c>
      <c r="E536" s="39">
        <f>VLOOKUP(Table1[[#This Row],[Gr]],Raw!T:U,2,0)</f>
        <v>6</v>
      </c>
      <c r="F536" s="38" t="s">
        <v>5</v>
      </c>
      <c r="G536" s="39">
        <v>3</v>
      </c>
      <c r="H536" s="64" t="str">
        <f>VLOOKUP(MID(Table1[[#This Row],[Htno]],7,2),Raw!A:B,2,0)</f>
        <v>ECE</v>
      </c>
      <c r="I536" s="60">
        <f>IF(Table1[[#This Row],[Gr]]&lt;&gt;"COMPLE",IF(Table1[[#This Row],[Cr]]&gt;0,1,0),1)</f>
        <v>1</v>
      </c>
      <c r="J536" s="32">
        <f>(Table1[[#This Row],[Gp]]*Table1[[#This Row],[Cr]])/Raw!$R$1</f>
        <v>0.78260869565217395</v>
      </c>
    </row>
    <row r="537" spans="1:10">
      <c r="A537" s="63" t="str">
        <f>LEFT(Table1[[#This Row],[Subcode]],3)</f>
        <v>R20</v>
      </c>
      <c r="B537" s="63" t="s">
        <v>199</v>
      </c>
      <c r="C537" s="38" t="s">
        <v>155</v>
      </c>
      <c r="D537" s="39" t="s">
        <v>156</v>
      </c>
      <c r="E537" s="39">
        <f>VLOOKUP(Table1[[#This Row],[Gr]],Raw!T:U,2,0)</f>
        <v>6</v>
      </c>
      <c r="F537" s="38" t="s">
        <v>5</v>
      </c>
      <c r="G537" s="39">
        <v>3</v>
      </c>
      <c r="H537" s="64" t="str">
        <f>VLOOKUP(MID(Table1[[#This Row],[Htno]],7,2),Raw!A:B,2,0)</f>
        <v>ECE</v>
      </c>
      <c r="I537" s="60">
        <f>IF(Table1[[#This Row],[Gr]]&lt;&gt;"COMPLE",IF(Table1[[#This Row],[Cr]]&gt;0,1,0),1)</f>
        <v>1</v>
      </c>
      <c r="J537" s="32">
        <f>(Table1[[#This Row],[Gp]]*Table1[[#This Row],[Cr]])/Raw!$R$1</f>
        <v>0.78260869565217395</v>
      </c>
    </row>
    <row r="538" spans="1:10">
      <c r="A538" s="63" t="str">
        <f>LEFT(Table1[[#This Row],[Subcode]],3)</f>
        <v>R20</v>
      </c>
      <c r="B538" s="63" t="s">
        <v>200</v>
      </c>
      <c r="C538" s="38" t="s">
        <v>78</v>
      </c>
      <c r="D538" s="39" t="s">
        <v>79</v>
      </c>
      <c r="E538" s="39">
        <f>VLOOKUP(Table1[[#This Row],[Gr]],Raw!T:U,2,0)</f>
        <v>6</v>
      </c>
      <c r="F538" s="38" t="s">
        <v>5</v>
      </c>
      <c r="G538" s="39">
        <v>3</v>
      </c>
      <c r="H538" s="64" t="str">
        <f>VLOOKUP(MID(Table1[[#This Row],[Htno]],7,2),Raw!A:B,2,0)</f>
        <v>ECE</v>
      </c>
      <c r="I538" s="60">
        <f>IF(Table1[[#This Row],[Gr]]&lt;&gt;"COMPLE",IF(Table1[[#This Row],[Cr]]&gt;0,1,0),1)</f>
        <v>1</v>
      </c>
      <c r="J538" s="32">
        <f>(Table1[[#This Row],[Gp]]*Table1[[#This Row],[Cr]])/Raw!$R$1</f>
        <v>0.78260869565217395</v>
      </c>
    </row>
    <row r="539" spans="1:10">
      <c r="A539" s="63" t="str">
        <f>LEFT(Table1[[#This Row],[Subcode]],3)</f>
        <v>R20</v>
      </c>
      <c r="B539" s="63" t="s">
        <v>200</v>
      </c>
      <c r="C539" s="38" t="s">
        <v>144</v>
      </c>
      <c r="D539" s="39" t="s">
        <v>93</v>
      </c>
      <c r="E539" s="39">
        <f>VLOOKUP(Table1[[#This Row],[Gr]],Raw!T:U,2,0)</f>
        <v>10</v>
      </c>
      <c r="F539" s="38" t="s">
        <v>9</v>
      </c>
      <c r="G539" s="39">
        <v>3</v>
      </c>
      <c r="H539" s="64" t="str">
        <f>VLOOKUP(MID(Table1[[#This Row],[Htno]],7,2),Raw!A:B,2,0)</f>
        <v>ECE</v>
      </c>
      <c r="I539" s="60">
        <f>IF(Table1[[#This Row],[Gr]]&lt;&gt;"COMPLE",IF(Table1[[#This Row],[Cr]]&gt;0,1,0),1)</f>
        <v>1</v>
      </c>
      <c r="J539" s="32">
        <f>(Table1[[#This Row],[Gp]]*Table1[[#This Row],[Cr]])/Raw!$R$1</f>
        <v>1.3043478260869565</v>
      </c>
    </row>
    <row r="540" spans="1:10">
      <c r="A540" s="63" t="str">
        <f>LEFT(Table1[[#This Row],[Subcode]],3)</f>
        <v>R20</v>
      </c>
      <c r="B540" s="63" t="s">
        <v>200</v>
      </c>
      <c r="C540" s="38" t="s">
        <v>145</v>
      </c>
      <c r="D540" s="39" t="s">
        <v>146</v>
      </c>
      <c r="E540" s="39">
        <f>VLOOKUP(Table1[[#This Row],[Gr]],Raw!T:U,2,0)</f>
        <v>6</v>
      </c>
      <c r="F540" s="38" t="s">
        <v>5</v>
      </c>
      <c r="G540" s="39">
        <v>3</v>
      </c>
      <c r="H540" s="64" t="str">
        <f>VLOOKUP(MID(Table1[[#This Row],[Htno]],7,2),Raw!A:B,2,0)</f>
        <v>ECE</v>
      </c>
      <c r="I540" s="60">
        <f>IF(Table1[[#This Row],[Gr]]&lt;&gt;"COMPLE",IF(Table1[[#This Row],[Cr]]&gt;0,1,0),1)</f>
        <v>1</v>
      </c>
      <c r="J540" s="32">
        <f>(Table1[[#This Row],[Gp]]*Table1[[#This Row],[Cr]])/Raw!$R$1</f>
        <v>0.78260869565217395</v>
      </c>
    </row>
    <row r="541" spans="1:10">
      <c r="A541" s="63" t="str">
        <f>LEFT(Table1[[#This Row],[Subcode]],3)</f>
        <v>R20</v>
      </c>
      <c r="B541" s="63" t="s">
        <v>200</v>
      </c>
      <c r="C541" s="38" t="s">
        <v>147</v>
      </c>
      <c r="D541" s="39" t="s">
        <v>148</v>
      </c>
      <c r="E541" s="39">
        <f>VLOOKUP(Table1[[#This Row],[Gr]],Raw!T:U,2,0)</f>
        <v>8</v>
      </c>
      <c r="F541" s="38" t="s">
        <v>6</v>
      </c>
      <c r="G541" s="39">
        <v>3</v>
      </c>
      <c r="H541" s="64" t="str">
        <f>VLOOKUP(MID(Table1[[#This Row],[Htno]],7,2),Raw!A:B,2,0)</f>
        <v>ECE</v>
      </c>
      <c r="I541" s="60">
        <f>IF(Table1[[#This Row],[Gr]]&lt;&gt;"COMPLE",IF(Table1[[#This Row],[Cr]]&gt;0,1,0),1)</f>
        <v>1</v>
      </c>
      <c r="J541" s="32">
        <f>(Table1[[#This Row],[Gp]]*Table1[[#This Row],[Cr]])/Raw!$R$1</f>
        <v>1.0434782608695652</v>
      </c>
    </row>
    <row r="542" spans="1:10">
      <c r="A542" s="63" t="str">
        <f>LEFT(Table1[[#This Row],[Subcode]],3)</f>
        <v>R20</v>
      </c>
      <c r="B542" s="63" t="s">
        <v>200</v>
      </c>
      <c r="C542" s="38" t="s">
        <v>149</v>
      </c>
      <c r="D542" s="39" t="s">
        <v>150</v>
      </c>
      <c r="E542" s="39">
        <f>VLOOKUP(Table1[[#This Row],[Gr]],Raw!T:U,2,0)</f>
        <v>5</v>
      </c>
      <c r="F542" s="38" t="s">
        <v>7</v>
      </c>
      <c r="G542" s="39">
        <v>3</v>
      </c>
      <c r="H542" s="64" t="str">
        <f>VLOOKUP(MID(Table1[[#This Row],[Htno]],7,2),Raw!A:B,2,0)</f>
        <v>ECE</v>
      </c>
      <c r="I542" s="60">
        <f>IF(Table1[[#This Row],[Gr]]&lt;&gt;"COMPLE",IF(Table1[[#This Row],[Cr]]&gt;0,1,0),1)</f>
        <v>1</v>
      </c>
      <c r="J542" s="32">
        <f>(Table1[[#This Row],[Gp]]*Table1[[#This Row],[Cr]])/Raw!$R$1</f>
        <v>0.65217391304347827</v>
      </c>
    </row>
    <row r="543" spans="1:10">
      <c r="A543" s="63" t="str">
        <f>LEFT(Table1[[#This Row],[Subcode]],3)</f>
        <v>R20</v>
      </c>
      <c r="B543" s="63" t="s">
        <v>200</v>
      </c>
      <c r="C543" s="38" t="s">
        <v>151</v>
      </c>
      <c r="D543" s="39" t="s">
        <v>152</v>
      </c>
      <c r="E543" s="39">
        <f>VLOOKUP(Table1[[#This Row],[Gr]],Raw!T:U,2,0)</f>
        <v>10</v>
      </c>
      <c r="F543" s="38" t="s">
        <v>9</v>
      </c>
      <c r="G543" s="39">
        <v>2</v>
      </c>
      <c r="H543" s="64" t="str">
        <f>VLOOKUP(MID(Table1[[#This Row],[Htno]],7,2),Raw!A:B,2,0)</f>
        <v>ECE</v>
      </c>
      <c r="I543" s="60">
        <f>IF(Table1[[#This Row],[Gr]]&lt;&gt;"COMPLE",IF(Table1[[#This Row],[Cr]]&gt;0,1,0),1)</f>
        <v>1</v>
      </c>
      <c r="J543" s="32">
        <f>(Table1[[#This Row],[Gp]]*Table1[[#This Row],[Cr]])/Raw!$R$1</f>
        <v>0.86956521739130432</v>
      </c>
    </row>
    <row r="544" spans="1:10">
      <c r="A544" s="63" t="str">
        <f>LEFT(Table1[[#This Row],[Subcode]],3)</f>
        <v>R20</v>
      </c>
      <c r="B544" s="63" t="s">
        <v>200</v>
      </c>
      <c r="C544" s="38" t="s">
        <v>153</v>
      </c>
      <c r="D544" s="39" t="s">
        <v>154</v>
      </c>
      <c r="E544" s="39">
        <f>VLOOKUP(Table1[[#This Row],[Gr]],Raw!T:U,2,0)</f>
        <v>6</v>
      </c>
      <c r="F544" s="38" t="s">
        <v>5</v>
      </c>
      <c r="G544" s="39">
        <v>3</v>
      </c>
      <c r="H544" s="64" t="str">
        <f>VLOOKUP(MID(Table1[[#This Row],[Htno]],7,2),Raw!A:B,2,0)</f>
        <v>ECE</v>
      </c>
      <c r="I544" s="60">
        <f>IF(Table1[[#This Row],[Gr]]&lt;&gt;"COMPLE",IF(Table1[[#This Row],[Cr]]&gt;0,1,0),1)</f>
        <v>1</v>
      </c>
      <c r="J544" s="32">
        <f>(Table1[[#This Row],[Gp]]*Table1[[#This Row],[Cr]])/Raw!$R$1</f>
        <v>0.78260869565217395</v>
      </c>
    </row>
    <row r="545" spans="1:10">
      <c r="A545" s="63" t="str">
        <f>LEFT(Table1[[#This Row],[Subcode]],3)</f>
        <v>R20</v>
      </c>
      <c r="B545" s="63" t="s">
        <v>200</v>
      </c>
      <c r="C545" s="38" t="s">
        <v>155</v>
      </c>
      <c r="D545" s="39" t="s">
        <v>156</v>
      </c>
      <c r="E545" s="39">
        <f>VLOOKUP(Table1[[#This Row],[Gr]],Raw!T:U,2,0)</f>
        <v>0</v>
      </c>
      <c r="F545" s="38" t="s">
        <v>3</v>
      </c>
      <c r="G545" s="39">
        <v>0</v>
      </c>
      <c r="H545" s="64" t="str">
        <f>VLOOKUP(MID(Table1[[#This Row],[Htno]],7,2),Raw!A:B,2,0)</f>
        <v>ECE</v>
      </c>
      <c r="I545" s="60">
        <f>IF(Table1[[#This Row],[Gr]]&lt;&gt;"COMPLE",IF(Table1[[#This Row],[Cr]]&gt;0,1,0),1)</f>
        <v>0</v>
      </c>
      <c r="J545" s="32">
        <f>(Table1[[#This Row],[Gp]]*Table1[[#This Row],[Cr]])/Raw!$R$1</f>
        <v>0</v>
      </c>
    </row>
    <row r="546" spans="1:10">
      <c r="A546" s="63" t="str">
        <f>LEFT(Table1[[#This Row],[Subcode]],3)</f>
        <v>R20</v>
      </c>
      <c r="B546" s="63" t="s">
        <v>201</v>
      </c>
      <c r="C546" s="38" t="s">
        <v>78</v>
      </c>
      <c r="D546" s="39" t="s">
        <v>79</v>
      </c>
      <c r="E546" s="39">
        <f>VLOOKUP(Table1[[#This Row],[Gr]],Raw!T:U,2,0)</f>
        <v>6</v>
      </c>
      <c r="F546" s="38" t="s">
        <v>5</v>
      </c>
      <c r="G546" s="39">
        <v>3</v>
      </c>
      <c r="H546" s="64" t="str">
        <f>VLOOKUP(MID(Table1[[#This Row],[Htno]],7,2),Raw!A:B,2,0)</f>
        <v>ECE</v>
      </c>
      <c r="I546" s="60">
        <f>IF(Table1[[#This Row],[Gr]]&lt;&gt;"COMPLE",IF(Table1[[#This Row],[Cr]]&gt;0,1,0),1)</f>
        <v>1</v>
      </c>
      <c r="J546" s="32">
        <f>(Table1[[#This Row],[Gp]]*Table1[[#This Row],[Cr]])/Raw!$R$1</f>
        <v>0.78260869565217395</v>
      </c>
    </row>
    <row r="547" spans="1:10">
      <c r="A547" s="63" t="str">
        <f>LEFT(Table1[[#This Row],[Subcode]],3)</f>
        <v>R20</v>
      </c>
      <c r="B547" s="63" t="s">
        <v>201</v>
      </c>
      <c r="C547" s="38" t="s">
        <v>144</v>
      </c>
      <c r="D547" s="39" t="s">
        <v>93</v>
      </c>
      <c r="E547" s="39">
        <f>VLOOKUP(Table1[[#This Row],[Gr]],Raw!T:U,2,0)</f>
        <v>10</v>
      </c>
      <c r="F547" s="38" t="s">
        <v>9</v>
      </c>
      <c r="G547" s="39">
        <v>3</v>
      </c>
      <c r="H547" s="64" t="str">
        <f>VLOOKUP(MID(Table1[[#This Row],[Htno]],7,2),Raw!A:B,2,0)</f>
        <v>ECE</v>
      </c>
      <c r="I547" s="60">
        <f>IF(Table1[[#This Row],[Gr]]&lt;&gt;"COMPLE",IF(Table1[[#This Row],[Cr]]&gt;0,1,0),1)</f>
        <v>1</v>
      </c>
      <c r="J547" s="32">
        <f>(Table1[[#This Row],[Gp]]*Table1[[#This Row],[Cr]])/Raw!$R$1</f>
        <v>1.3043478260869565</v>
      </c>
    </row>
    <row r="548" spans="1:10">
      <c r="A548" s="63" t="str">
        <f>LEFT(Table1[[#This Row],[Subcode]],3)</f>
        <v>R20</v>
      </c>
      <c r="B548" s="63" t="s">
        <v>201</v>
      </c>
      <c r="C548" s="38" t="s">
        <v>145</v>
      </c>
      <c r="D548" s="39" t="s">
        <v>146</v>
      </c>
      <c r="E548" s="39">
        <f>VLOOKUP(Table1[[#This Row],[Gr]],Raw!T:U,2,0)</f>
        <v>6</v>
      </c>
      <c r="F548" s="38" t="s">
        <v>5</v>
      </c>
      <c r="G548" s="39">
        <v>3</v>
      </c>
      <c r="H548" s="64" t="str">
        <f>VLOOKUP(MID(Table1[[#This Row],[Htno]],7,2),Raw!A:B,2,0)</f>
        <v>ECE</v>
      </c>
      <c r="I548" s="60">
        <f>IF(Table1[[#This Row],[Gr]]&lt;&gt;"COMPLE",IF(Table1[[#This Row],[Cr]]&gt;0,1,0),1)</f>
        <v>1</v>
      </c>
      <c r="J548" s="32">
        <f>(Table1[[#This Row],[Gp]]*Table1[[#This Row],[Cr]])/Raw!$R$1</f>
        <v>0.78260869565217395</v>
      </c>
    </row>
    <row r="549" spans="1:10">
      <c r="A549" s="63" t="str">
        <f>LEFT(Table1[[#This Row],[Subcode]],3)</f>
        <v>R20</v>
      </c>
      <c r="B549" s="63" t="s">
        <v>201</v>
      </c>
      <c r="C549" s="38" t="s">
        <v>147</v>
      </c>
      <c r="D549" s="39" t="s">
        <v>148</v>
      </c>
      <c r="E549" s="39">
        <f>VLOOKUP(Table1[[#This Row],[Gr]],Raw!T:U,2,0)</f>
        <v>8</v>
      </c>
      <c r="F549" s="38" t="s">
        <v>6</v>
      </c>
      <c r="G549" s="39">
        <v>3</v>
      </c>
      <c r="H549" s="64" t="str">
        <f>VLOOKUP(MID(Table1[[#This Row],[Htno]],7,2),Raw!A:B,2,0)</f>
        <v>ECE</v>
      </c>
      <c r="I549" s="60">
        <f>IF(Table1[[#This Row],[Gr]]&lt;&gt;"COMPLE",IF(Table1[[#This Row],[Cr]]&gt;0,1,0),1)</f>
        <v>1</v>
      </c>
      <c r="J549" s="32">
        <f>(Table1[[#This Row],[Gp]]*Table1[[#This Row],[Cr]])/Raw!$R$1</f>
        <v>1.0434782608695652</v>
      </c>
    </row>
    <row r="550" spans="1:10">
      <c r="A550" s="63" t="str">
        <f>LEFT(Table1[[#This Row],[Subcode]],3)</f>
        <v>R20</v>
      </c>
      <c r="B550" s="63" t="s">
        <v>201</v>
      </c>
      <c r="C550" s="38" t="s">
        <v>149</v>
      </c>
      <c r="D550" s="39" t="s">
        <v>150</v>
      </c>
      <c r="E550" s="39">
        <f>VLOOKUP(Table1[[#This Row],[Gr]],Raw!T:U,2,0)</f>
        <v>7</v>
      </c>
      <c r="F550" s="38" t="s">
        <v>4</v>
      </c>
      <c r="G550" s="39">
        <v>3</v>
      </c>
      <c r="H550" s="64" t="str">
        <f>VLOOKUP(MID(Table1[[#This Row],[Htno]],7,2),Raw!A:B,2,0)</f>
        <v>ECE</v>
      </c>
      <c r="I550" s="60">
        <f>IF(Table1[[#This Row],[Gr]]&lt;&gt;"COMPLE",IF(Table1[[#This Row],[Cr]]&gt;0,1,0),1)</f>
        <v>1</v>
      </c>
      <c r="J550" s="32">
        <f>(Table1[[#This Row],[Gp]]*Table1[[#This Row],[Cr]])/Raw!$R$1</f>
        <v>0.91304347826086951</v>
      </c>
    </row>
    <row r="551" spans="1:10">
      <c r="A551" s="63" t="str">
        <f>LEFT(Table1[[#This Row],[Subcode]],3)</f>
        <v>R20</v>
      </c>
      <c r="B551" s="63" t="s">
        <v>201</v>
      </c>
      <c r="C551" s="38" t="s">
        <v>151</v>
      </c>
      <c r="D551" s="39" t="s">
        <v>152</v>
      </c>
      <c r="E551" s="39">
        <f>VLOOKUP(Table1[[#This Row],[Gr]],Raw!T:U,2,0)</f>
        <v>10</v>
      </c>
      <c r="F551" s="38" t="s">
        <v>9</v>
      </c>
      <c r="G551" s="39">
        <v>2</v>
      </c>
      <c r="H551" s="64" t="str">
        <f>VLOOKUP(MID(Table1[[#This Row],[Htno]],7,2),Raw!A:B,2,0)</f>
        <v>ECE</v>
      </c>
      <c r="I551" s="60">
        <f>IF(Table1[[#This Row],[Gr]]&lt;&gt;"COMPLE",IF(Table1[[#This Row],[Cr]]&gt;0,1,0),1)</f>
        <v>1</v>
      </c>
      <c r="J551" s="32">
        <f>(Table1[[#This Row],[Gp]]*Table1[[#This Row],[Cr]])/Raw!$R$1</f>
        <v>0.86956521739130432</v>
      </c>
    </row>
    <row r="552" spans="1:10">
      <c r="A552" s="63" t="str">
        <f>LEFT(Table1[[#This Row],[Subcode]],3)</f>
        <v>R20</v>
      </c>
      <c r="B552" s="63" t="s">
        <v>201</v>
      </c>
      <c r="C552" s="38" t="s">
        <v>153</v>
      </c>
      <c r="D552" s="39" t="s">
        <v>154</v>
      </c>
      <c r="E552" s="39">
        <f>VLOOKUP(Table1[[#This Row],[Gr]],Raw!T:U,2,0)</f>
        <v>8</v>
      </c>
      <c r="F552" s="38" t="s">
        <v>6</v>
      </c>
      <c r="G552" s="39">
        <v>3</v>
      </c>
      <c r="H552" s="64" t="str">
        <f>VLOOKUP(MID(Table1[[#This Row],[Htno]],7,2),Raw!A:B,2,0)</f>
        <v>ECE</v>
      </c>
      <c r="I552" s="60">
        <f>IF(Table1[[#This Row],[Gr]]&lt;&gt;"COMPLE",IF(Table1[[#This Row],[Cr]]&gt;0,1,0),1)</f>
        <v>1</v>
      </c>
      <c r="J552" s="32">
        <f>(Table1[[#This Row],[Gp]]*Table1[[#This Row],[Cr]])/Raw!$R$1</f>
        <v>1.0434782608695652</v>
      </c>
    </row>
    <row r="553" spans="1:10">
      <c r="A553" s="63" t="str">
        <f>LEFT(Table1[[#This Row],[Subcode]],3)</f>
        <v>R20</v>
      </c>
      <c r="B553" s="63" t="s">
        <v>201</v>
      </c>
      <c r="C553" s="38" t="s">
        <v>155</v>
      </c>
      <c r="D553" s="39" t="s">
        <v>156</v>
      </c>
      <c r="E553" s="39">
        <f>VLOOKUP(Table1[[#This Row],[Gr]],Raw!T:U,2,0)</f>
        <v>8</v>
      </c>
      <c r="F553" s="38" t="s">
        <v>6</v>
      </c>
      <c r="G553" s="39">
        <v>3</v>
      </c>
      <c r="H553" s="64" t="str">
        <f>VLOOKUP(MID(Table1[[#This Row],[Htno]],7,2),Raw!A:B,2,0)</f>
        <v>ECE</v>
      </c>
      <c r="I553" s="60">
        <f>IF(Table1[[#This Row],[Gr]]&lt;&gt;"COMPLE",IF(Table1[[#This Row],[Cr]]&gt;0,1,0),1)</f>
        <v>1</v>
      </c>
      <c r="J553" s="32">
        <f>(Table1[[#This Row],[Gp]]*Table1[[#This Row],[Cr]])/Raw!$R$1</f>
        <v>1.0434782608695652</v>
      </c>
    </row>
    <row r="554" spans="1:10">
      <c r="A554" s="63" t="str">
        <f>LEFT(Table1[[#This Row],[Subcode]],3)</f>
        <v>R20</v>
      </c>
      <c r="B554" s="63" t="s">
        <v>202</v>
      </c>
      <c r="C554" s="38" t="s">
        <v>78</v>
      </c>
      <c r="D554" s="39" t="s">
        <v>79</v>
      </c>
      <c r="E554" s="39">
        <f>VLOOKUP(Table1[[#This Row],[Gr]],Raw!T:U,2,0)</f>
        <v>8</v>
      </c>
      <c r="F554" s="38" t="s">
        <v>6</v>
      </c>
      <c r="G554" s="39">
        <v>3</v>
      </c>
      <c r="H554" s="64" t="str">
        <f>VLOOKUP(MID(Table1[[#This Row],[Htno]],7,2),Raw!A:B,2,0)</f>
        <v>ECE</v>
      </c>
      <c r="I554" s="60">
        <f>IF(Table1[[#This Row],[Gr]]&lt;&gt;"COMPLE",IF(Table1[[#This Row],[Cr]]&gt;0,1,0),1)</f>
        <v>1</v>
      </c>
      <c r="J554" s="32">
        <f>(Table1[[#This Row],[Gp]]*Table1[[#This Row],[Cr]])/Raw!$R$1</f>
        <v>1.0434782608695652</v>
      </c>
    </row>
    <row r="555" spans="1:10">
      <c r="A555" s="63" t="str">
        <f>LEFT(Table1[[#This Row],[Subcode]],3)</f>
        <v>R20</v>
      </c>
      <c r="B555" s="63" t="s">
        <v>202</v>
      </c>
      <c r="C555" s="38" t="s">
        <v>144</v>
      </c>
      <c r="D555" s="39" t="s">
        <v>93</v>
      </c>
      <c r="E555" s="39">
        <f>VLOOKUP(Table1[[#This Row],[Gr]],Raw!T:U,2,0)</f>
        <v>10</v>
      </c>
      <c r="F555" s="38" t="s">
        <v>9</v>
      </c>
      <c r="G555" s="39">
        <v>3</v>
      </c>
      <c r="H555" s="64" t="str">
        <f>VLOOKUP(MID(Table1[[#This Row],[Htno]],7,2),Raw!A:B,2,0)</f>
        <v>ECE</v>
      </c>
      <c r="I555" s="60">
        <f>IF(Table1[[#This Row],[Gr]]&lt;&gt;"COMPLE",IF(Table1[[#This Row],[Cr]]&gt;0,1,0),1)</f>
        <v>1</v>
      </c>
      <c r="J555" s="32">
        <f>(Table1[[#This Row],[Gp]]*Table1[[#This Row],[Cr]])/Raw!$R$1</f>
        <v>1.3043478260869565</v>
      </c>
    </row>
    <row r="556" spans="1:10">
      <c r="A556" s="63" t="str">
        <f>LEFT(Table1[[#This Row],[Subcode]],3)</f>
        <v>R20</v>
      </c>
      <c r="B556" s="63" t="s">
        <v>202</v>
      </c>
      <c r="C556" s="38" t="s">
        <v>145</v>
      </c>
      <c r="D556" s="39" t="s">
        <v>146</v>
      </c>
      <c r="E556" s="39">
        <f>VLOOKUP(Table1[[#This Row],[Gr]],Raw!T:U,2,0)</f>
        <v>6</v>
      </c>
      <c r="F556" s="38" t="s">
        <v>5</v>
      </c>
      <c r="G556" s="39">
        <v>3</v>
      </c>
      <c r="H556" s="64" t="str">
        <f>VLOOKUP(MID(Table1[[#This Row],[Htno]],7,2),Raw!A:B,2,0)</f>
        <v>ECE</v>
      </c>
      <c r="I556" s="60">
        <f>IF(Table1[[#This Row],[Gr]]&lt;&gt;"COMPLE",IF(Table1[[#This Row],[Cr]]&gt;0,1,0),1)</f>
        <v>1</v>
      </c>
      <c r="J556" s="32">
        <f>(Table1[[#This Row],[Gp]]*Table1[[#This Row],[Cr]])/Raw!$R$1</f>
        <v>0.78260869565217395</v>
      </c>
    </row>
    <row r="557" spans="1:10">
      <c r="A557" s="63" t="str">
        <f>LEFT(Table1[[#This Row],[Subcode]],3)</f>
        <v>R20</v>
      </c>
      <c r="B557" s="63" t="s">
        <v>202</v>
      </c>
      <c r="C557" s="38" t="s">
        <v>147</v>
      </c>
      <c r="D557" s="39" t="s">
        <v>148</v>
      </c>
      <c r="E557" s="39">
        <f>VLOOKUP(Table1[[#This Row],[Gr]],Raw!T:U,2,0)</f>
        <v>7</v>
      </c>
      <c r="F557" s="38" t="s">
        <v>4</v>
      </c>
      <c r="G557" s="39">
        <v>3</v>
      </c>
      <c r="H557" s="64" t="str">
        <f>VLOOKUP(MID(Table1[[#This Row],[Htno]],7,2),Raw!A:B,2,0)</f>
        <v>ECE</v>
      </c>
      <c r="I557" s="60">
        <f>IF(Table1[[#This Row],[Gr]]&lt;&gt;"COMPLE",IF(Table1[[#This Row],[Cr]]&gt;0,1,0),1)</f>
        <v>1</v>
      </c>
      <c r="J557" s="32">
        <f>(Table1[[#This Row],[Gp]]*Table1[[#This Row],[Cr]])/Raw!$R$1</f>
        <v>0.91304347826086951</v>
      </c>
    </row>
    <row r="558" spans="1:10">
      <c r="A558" s="63" t="str">
        <f>LEFT(Table1[[#This Row],[Subcode]],3)</f>
        <v>R20</v>
      </c>
      <c r="B558" s="63" t="s">
        <v>202</v>
      </c>
      <c r="C558" s="38" t="s">
        <v>149</v>
      </c>
      <c r="D558" s="39" t="s">
        <v>150</v>
      </c>
      <c r="E558" s="39">
        <f>VLOOKUP(Table1[[#This Row],[Gr]],Raw!T:U,2,0)</f>
        <v>5</v>
      </c>
      <c r="F558" s="38" t="s">
        <v>7</v>
      </c>
      <c r="G558" s="39">
        <v>3</v>
      </c>
      <c r="H558" s="64" t="str">
        <f>VLOOKUP(MID(Table1[[#This Row],[Htno]],7,2),Raw!A:B,2,0)</f>
        <v>ECE</v>
      </c>
      <c r="I558" s="60">
        <f>IF(Table1[[#This Row],[Gr]]&lt;&gt;"COMPLE",IF(Table1[[#This Row],[Cr]]&gt;0,1,0),1)</f>
        <v>1</v>
      </c>
      <c r="J558" s="32">
        <f>(Table1[[#This Row],[Gp]]*Table1[[#This Row],[Cr]])/Raw!$R$1</f>
        <v>0.65217391304347827</v>
      </c>
    </row>
    <row r="559" spans="1:10">
      <c r="A559" s="63" t="str">
        <f>LEFT(Table1[[#This Row],[Subcode]],3)</f>
        <v>R20</v>
      </c>
      <c r="B559" s="63" t="s">
        <v>202</v>
      </c>
      <c r="C559" s="38" t="s">
        <v>151</v>
      </c>
      <c r="D559" s="39" t="s">
        <v>152</v>
      </c>
      <c r="E559" s="39">
        <f>VLOOKUP(Table1[[#This Row],[Gr]],Raw!T:U,2,0)</f>
        <v>10</v>
      </c>
      <c r="F559" s="38" t="s">
        <v>9</v>
      </c>
      <c r="G559" s="39">
        <v>2</v>
      </c>
      <c r="H559" s="64" t="str">
        <f>VLOOKUP(MID(Table1[[#This Row],[Htno]],7,2),Raw!A:B,2,0)</f>
        <v>ECE</v>
      </c>
      <c r="I559" s="60">
        <f>IF(Table1[[#This Row],[Gr]]&lt;&gt;"COMPLE",IF(Table1[[#This Row],[Cr]]&gt;0,1,0),1)</f>
        <v>1</v>
      </c>
      <c r="J559" s="32">
        <f>(Table1[[#This Row],[Gp]]*Table1[[#This Row],[Cr]])/Raw!$R$1</f>
        <v>0.86956521739130432</v>
      </c>
    </row>
    <row r="560" spans="1:10">
      <c r="A560" s="63" t="str">
        <f>LEFT(Table1[[#This Row],[Subcode]],3)</f>
        <v>R20</v>
      </c>
      <c r="B560" s="63" t="s">
        <v>202</v>
      </c>
      <c r="C560" s="38" t="s">
        <v>153</v>
      </c>
      <c r="D560" s="39" t="s">
        <v>154</v>
      </c>
      <c r="E560" s="39">
        <f>VLOOKUP(Table1[[#This Row],[Gr]],Raw!T:U,2,0)</f>
        <v>5</v>
      </c>
      <c r="F560" s="38" t="s">
        <v>7</v>
      </c>
      <c r="G560" s="39">
        <v>3</v>
      </c>
      <c r="H560" s="64" t="str">
        <f>VLOOKUP(MID(Table1[[#This Row],[Htno]],7,2),Raw!A:B,2,0)</f>
        <v>ECE</v>
      </c>
      <c r="I560" s="60">
        <f>IF(Table1[[#This Row],[Gr]]&lt;&gt;"COMPLE",IF(Table1[[#This Row],[Cr]]&gt;0,1,0),1)</f>
        <v>1</v>
      </c>
      <c r="J560" s="32">
        <f>(Table1[[#This Row],[Gp]]*Table1[[#This Row],[Cr]])/Raw!$R$1</f>
        <v>0.65217391304347827</v>
      </c>
    </row>
    <row r="561" spans="1:10">
      <c r="A561" s="63" t="str">
        <f>LEFT(Table1[[#This Row],[Subcode]],3)</f>
        <v>R20</v>
      </c>
      <c r="B561" s="63" t="s">
        <v>202</v>
      </c>
      <c r="C561" s="38" t="s">
        <v>155</v>
      </c>
      <c r="D561" s="39" t="s">
        <v>156</v>
      </c>
      <c r="E561" s="39">
        <f>VLOOKUP(Table1[[#This Row],[Gr]],Raw!T:U,2,0)</f>
        <v>7</v>
      </c>
      <c r="F561" s="38" t="s">
        <v>4</v>
      </c>
      <c r="G561" s="39">
        <v>3</v>
      </c>
      <c r="H561" s="64" t="str">
        <f>VLOOKUP(MID(Table1[[#This Row],[Htno]],7,2),Raw!A:B,2,0)</f>
        <v>ECE</v>
      </c>
      <c r="I561" s="60">
        <f>IF(Table1[[#This Row],[Gr]]&lt;&gt;"COMPLE",IF(Table1[[#This Row],[Cr]]&gt;0,1,0),1)</f>
        <v>1</v>
      </c>
      <c r="J561" s="32">
        <f>(Table1[[#This Row],[Gp]]*Table1[[#This Row],[Cr]])/Raw!$R$1</f>
        <v>0.91304347826086951</v>
      </c>
    </row>
    <row r="562" spans="1:10">
      <c r="A562" s="63" t="str">
        <f>LEFT(Table1[[#This Row],[Subcode]],3)</f>
        <v>R20</v>
      </c>
      <c r="B562" s="63" t="s">
        <v>203</v>
      </c>
      <c r="C562" s="38" t="s">
        <v>78</v>
      </c>
      <c r="D562" s="39" t="s">
        <v>79</v>
      </c>
      <c r="E562" s="39">
        <f>VLOOKUP(Table1[[#This Row],[Gr]],Raw!T:U,2,0)</f>
        <v>7</v>
      </c>
      <c r="F562" s="38" t="s">
        <v>4</v>
      </c>
      <c r="G562" s="39">
        <v>3</v>
      </c>
      <c r="H562" s="64" t="str">
        <f>VLOOKUP(MID(Table1[[#This Row],[Htno]],7,2),Raw!A:B,2,0)</f>
        <v>ECE</v>
      </c>
      <c r="I562" s="60">
        <f>IF(Table1[[#This Row],[Gr]]&lt;&gt;"COMPLE",IF(Table1[[#This Row],[Cr]]&gt;0,1,0),1)</f>
        <v>1</v>
      </c>
      <c r="J562" s="32">
        <f>(Table1[[#This Row],[Gp]]*Table1[[#This Row],[Cr]])/Raw!$R$1</f>
        <v>0.91304347826086951</v>
      </c>
    </row>
    <row r="563" spans="1:10">
      <c r="A563" s="63" t="str">
        <f>LEFT(Table1[[#This Row],[Subcode]],3)</f>
        <v>R20</v>
      </c>
      <c r="B563" s="63" t="s">
        <v>203</v>
      </c>
      <c r="C563" s="38" t="s">
        <v>144</v>
      </c>
      <c r="D563" s="39" t="s">
        <v>93</v>
      </c>
      <c r="E563" s="39">
        <f>VLOOKUP(Table1[[#This Row],[Gr]],Raw!T:U,2,0)</f>
        <v>10</v>
      </c>
      <c r="F563" s="38" t="s">
        <v>9</v>
      </c>
      <c r="G563" s="39">
        <v>3</v>
      </c>
      <c r="H563" s="64" t="str">
        <f>VLOOKUP(MID(Table1[[#This Row],[Htno]],7,2),Raw!A:B,2,0)</f>
        <v>ECE</v>
      </c>
      <c r="I563" s="60">
        <f>IF(Table1[[#This Row],[Gr]]&lt;&gt;"COMPLE",IF(Table1[[#This Row],[Cr]]&gt;0,1,0),1)</f>
        <v>1</v>
      </c>
      <c r="J563" s="32">
        <f>(Table1[[#This Row],[Gp]]*Table1[[#This Row],[Cr]])/Raw!$R$1</f>
        <v>1.3043478260869565</v>
      </c>
    </row>
    <row r="564" spans="1:10">
      <c r="A564" s="63" t="str">
        <f>LEFT(Table1[[#This Row],[Subcode]],3)</f>
        <v>R20</v>
      </c>
      <c r="B564" s="63" t="s">
        <v>203</v>
      </c>
      <c r="C564" s="38" t="s">
        <v>145</v>
      </c>
      <c r="D564" s="39" t="s">
        <v>146</v>
      </c>
      <c r="E564" s="39">
        <f>VLOOKUP(Table1[[#This Row],[Gr]],Raw!T:U,2,0)</f>
        <v>5</v>
      </c>
      <c r="F564" s="38" t="s">
        <v>7</v>
      </c>
      <c r="G564" s="39">
        <v>3</v>
      </c>
      <c r="H564" s="64" t="str">
        <f>VLOOKUP(MID(Table1[[#This Row],[Htno]],7,2),Raw!A:B,2,0)</f>
        <v>ECE</v>
      </c>
      <c r="I564" s="60">
        <f>IF(Table1[[#This Row],[Gr]]&lt;&gt;"COMPLE",IF(Table1[[#This Row],[Cr]]&gt;0,1,0),1)</f>
        <v>1</v>
      </c>
      <c r="J564" s="32">
        <f>(Table1[[#This Row],[Gp]]*Table1[[#This Row],[Cr]])/Raw!$R$1</f>
        <v>0.65217391304347827</v>
      </c>
    </row>
    <row r="565" spans="1:10">
      <c r="A565" s="63" t="str">
        <f>LEFT(Table1[[#This Row],[Subcode]],3)</f>
        <v>R20</v>
      </c>
      <c r="B565" s="63" t="s">
        <v>203</v>
      </c>
      <c r="C565" s="38" t="s">
        <v>147</v>
      </c>
      <c r="D565" s="39" t="s">
        <v>148</v>
      </c>
      <c r="E565" s="39">
        <f>VLOOKUP(Table1[[#This Row],[Gr]],Raw!T:U,2,0)</f>
        <v>6</v>
      </c>
      <c r="F565" s="38" t="s">
        <v>5</v>
      </c>
      <c r="G565" s="39">
        <v>3</v>
      </c>
      <c r="H565" s="64" t="str">
        <f>VLOOKUP(MID(Table1[[#This Row],[Htno]],7,2),Raw!A:B,2,0)</f>
        <v>ECE</v>
      </c>
      <c r="I565" s="60">
        <f>IF(Table1[[#This Row],[Gr]]&lt;&gt;"COMPLE",IF(Table1[[#This Row],[Cr]]&gt;0,1,0),1)</f>
        <v>1</v>
      </c>
      <c r="J565" s="32">
        <f>(Table1[[#This Row],[Gp]]*Table1[[#This Row],[Cr]])/Raw!$R$1</f>
        <v>0.78260869565217395</v>
      </c>
    </row>
    <row r="566" spans="1:10">
      <c r="A566" s="63" t="str">
        <f>LEFT(Table1[[#This Row],[Subcode]],3)</f>
        <v>R20</v>
      </c>
      <c r="B566" s="63" t="s">
        <v>203</v>
      </c>
      <c r="C566" s="38" t="s">
        <v>149</v>
      </c>
      <c r="D566" s="39" t="s">
        <v>150</v>
      </c>
      <c r="E566" s="39">
        <f>VLOOKUP(Table1[[#This Row],[Gr]],Raw!T:U,2,0)</f>
        <v>7</v>
      </c>
      <c r="F566" s="38" t="s">
        <v>4</v>
      </c>
      <c r="G566" s="39">
        <v>3</v>
      </c>
      <c r="H566" s="64" t="str">
        <f>VLOOKUP(MID(Table1[[#This Row],[Htno]],7,2),Raw!A:B,2,0)</f>
        <v>ECE</v>
      </c>
      <c r="I566" s="60">
        <f>IF(Table1[[#This Row],[Gr]]&lt;&gt;"COMPLE",IF(Table1[[#This Row],[Cr]]&gt;0,1,0),1)</f>
        <v>1</v>
      </c>
      <c r="J566" s="32">
        <f>(Table1[[#This Row],[Gp]]*Table1[[#This Row],[Cr]])/Raw!$R$1</f>
        <v>0.91304347826086951</v>
      </c>
    </row>
    <row r="567" spans="1:10">
      <c r="A567" s="63" t="str">
        <f>LEFT(Table1[[#This Row],[Subcode]],3)</f>
        <v>R20</v>
      </c>
      <c r="B567" s="63" t="s">
        <v>203</v>
      </c>
      <c r="C567" s="38" t="s">
        <v>151</v>
      </c>
      <c r="D567" s="39" t="s">
        <v>152</v>
      </c>
      <c r="E567" s="39">
        <f>VLOOKUP(Table1[[#This Row],[Gr]],Raw!T:U,2,0)</f>
        <v>10</v>
      </c>
      <c r="F567" s="38" t="s">
        <v>9</v>
      </c>
      <c r="G567" s="39">
        <v>2</v>
      </c>
      <c r="H567" s="64" t="str">
        <f>VLOOKUP(MID(Table1[[#This Row],[Htno]],7,2),Raw!A:B,2,0)</f>
        <v>ECE</v>
      </c>
      <c r="I567" s="60">
        <f>IF(Table1[[#This Row],[Gr]]&lt;&gt;"COMPLE",IF(Table1[[#This Row],[Cr]]&gt;0,1,0),1)</f>
        <v>1</v>
      </c>
      <c r="J567" s="32">
        <f>(Table1[[#This Row],[Gp]]*Table1[[#This Row],[Cr]])/Raw!$R$1</f>
        <v>0.86956521739130432</v>
      </c>
    </row>
    <row r="568" spans="1:10">
      <c r="A568" s="63" t="str">
        <f>LEFT(Table1[[#This Row],[Subcode]],3)</f>
        <v>R20</v>
      </c>
      <c r="B568" s="63" t="s">
        <v>203</v>
      </c>
      <c r="C568" s="38" t="s">
        <v>153</v>
      </c>
      <c r="D568" s="39" t="s">
        <v>154</v>
      </c>
      <c r="E568" s="39">
        <f>VLOOKUP(Table1[[#This Row],[Gr]],Raw!T:U,2,0)</f>
        <v>6</v>
      </c>
      <c r="F568" s="38" t="s">
        <v>5</v>
      </c>
      <c r="G568" s="39">
        <v>3</v>
      </c>
      <c r="H568" s="64" t="str">
        <f>VLOOKUP(MID(Table1[[#This Row],[Htno]],7,2),Raw!A:B,2,0)</f>
        <v>ECE</v>
      </c>
      <c r="I568" s="60">
        <f>IF(Table1[[#This Row],[Gr]]&lt;&gt;"COMPLE",IF(Table1[[#This Row],[Cr]]&gt;0,1,0),1)</f>
        <v>1</v>
      </c>
      <c r="J568" s="32">
        <f>(Table1[[#This Row],[Gp]]*Table1[[#This Row],[Cr]])/Raw!$R$1</f>
        <v>0.78260869565217395</v>
      </c>
    </row>
    <row r="569" spans="1:10">
      <c r="A569" s="63" t="str">
        <f>LEFT(Table1[[#This Row],[Subcode]],3)</f>
        <v>R20</v>
      </c>
      <c r="B569" s="63" t="s">
        <v>203</v>
      </c>
      <c r="C569" s="38" t="s">
        <v>155</v>
      </c>
      <c r="D569" s="39" t="s">
        <v>156</v>
      </c>
      <c r="E569" s="39">
        <f>VLOOKUP(Table1[[#This Row],[Gr]],Raw!T:U,2,0)</f>
        <v>6</v>
      </c>
      <c r="F569" s="38" t="s">
        <v>5</v>
      </c>
      <c r="G569" s="39">
        <v>3</v>
      </c>
      <c r="H569" s="64" t="str">
        <f>VLOOKUP(MID(Table1[[#This Row],[Htno]],7,2),Raw!A:B,2,0)</f>
        <v>ECE</v>
      </c>
      <c r="I569" s="60">
        <f>IF(Table1[[#This Row],[Gr]]&lt;&gt;"COMPLE",IF(Table1[[#This Row],[Cr]]&gt;0,1,0),1)</f>
        <v>1</v>
      </c>
      <c r="J569" s="32">
        <f>(Table1[[#This Row],[Gp]]*Table1[[#This Row],[Cr]])/Raw!$R$1</f>
        <v>0.78260869565217395</v>
      </c>
    </row>
    <row r="570" spans="1:10">
      <c r="A570" s="63" t="str">
        <f>LEFT(Table1[[#This Row],[Subcode]],3)</f>
        <v>R20</v>
      </c>
      <c r="B570" s="63" t="s">
        <v>204</v>
      </c>
      <c r="C570" s="38" t="s">
        <v>78</v>
      </c>
      <c r="D570" s="39" t="s">
        <v>79</v>
      </c>
      <c r="E570" s="39">
        <f>VLOOKUP(Table1[[#This Row],[Gr]],Raw!T:U,2,0)</f>
        <v>6</v>
      </c>
      <c r="F570" s="38" t="s">
        <v>5</v>
      </c>
      <c r="G570" s="39">
        <v>3</v>
      </c>
      <c r="H570" s="64" t="str">
        <f>VLOOKUP(MID(Table1[[#This Row],[Htno]],7,2),Raw!A:B,2,0)</f>
        <v>ECE</v>
      </c>
      <c r="I570" s="60">
        <f>IF(Table1[[#This Row],[Gr]]&lt;&gt;"COMPLE",IF(Table1[[#This Row],[Cr]]&gt;0,1,0),1)</f>
        <v>1</v>
      </c>
      <c r="J570" s="32">
        <f>(Table1[[#This Row],[Gp]]*Table1[[#This Row],[Cr]])/Raw!$R$1</f>
        <v>0.78260869565217395</v>
      </c>
    </row>
    <row r="571" spans="1:10">
      <c r="A571" s="63" t="str">
        <f>LEFT(Table1[[#This Row],[Subcode]],3)</f>
        <v>R20</v>
      </c>
      <c r="B571" s="63" t="s">
        <v>204</v>
      </c>
      <c r="C571" s="38" t="s">
        <v>144</v>
      </c>
      <c r="D571" s="39" t="s">
        <v>93</v>
      </c>
      <c r="E571" s="39">
        <f>VLOOKUP(Table1[[#This Row],[Gr]],Raw!T:U,2,0)</f>
        <v>10</v>
      </c>
      <c r="F571" s="38" t="s">
        <v>9</v>
      </c>
      <c r="G571" s="39">
        <v>3</v>
      </c>
      <c r="H571" s="64" t="str">
        <f>VLOOKUP(MID(Table1[[#This Row],[Htno]],7,2),Raw!A:B,2,0)</f>
        <v>ECE</v>
      </c>
      <c r="I571" s="60">
        <f>IF(Table1[[#This Row],[Gr]]&lt;&gt;"COMPLE",IF(Table1[[#This Row],[Cr]]&gt;0,1,0),1)</f>
        <v>1</v>
      </c>
      <c r="J571" s="32">
        <f>(Table1[[#This Row],[Gp]]*Table1[[#This Row],[Cr]])/Raw!$R$1</f>
        <v>1.3043478260869565</v>
      </c>
    </row>
    <row r="572" spans="1:10">
      <c r="A572" s="63" t="str">
        <f>LEFT(Table1[[#This Row],[Subcode]],3)</f>
        <v>R20</v>
      </c>
      <c r="B572" s="63" t="s">
        <v>204</v>
      </c>
      <c r="C572" s="38" t="s">
        <v>145</v>
      </c>
      <c r="D572" s="39" t="s">
        <v>146</v>
      </c>
      <c r="E572" s="39">
        <f>VLOOKUP(Table1[[#This Row],[Gr]],Raw!T:U,2,0)</f>
        <v>0</v>
      </c>
      <c r="F572" s="38" t="s">
        <v>3</v>
      </c>
      <c r="G572" s="39">
        <v>0</v>
      </c>
      <c r="H572" s="64" t="str">
        <f>VLOOKUP(MID(Table1[[#This Row],[Htno]],7,2),Raw!A:B,2,0)</f>
        <v>ECE</v>
      </c>
      <c r="I572" s="60">
        <f>IF(Table1[[#This Row],[Gr]]&lt;&gt;"COMPLE",IF(Table1[[#This Row],[Cr]]&gt;0,1,0),1)</f>
        <v>0</v>
      </c>
      <c r="J572" s="32">
        <f>(Table1[[#This Row],[Gp]]*Table1[[#This Row],[Cr]])/Raw!$R$1</f>
        <v>0</v>
      </c>
    </row>
    <row r="573" spans="1:10">
      <c r="A573" s="63" t="str">
        <f>LEFT(Table1[[#This Row],[Subcode]],3)</f>
        <v>R20</v>
      </c>
      <c r="B573" s="63" t="s">
        <v>204</v>
      </c>
      <c r="C573" s="38" t="s">
        <v>147</v>
      </c>
      <c r="D573" s="39" t="s">
        <v>148</v>
      </c>
      <c r="E573" s="39">
        <f>VLOOKUP(Table1[[#This Row],[Gr]],Raw!T:U,2,0)</f>
        <v>6</v>
      </c>
      <c r="F573" s="38" t="s">
        <v>5</v>
      </c>
      <c r="G573" s="39">
        <v>3</v>
      </c>
      <c r="H573" s="64" t="str">
        <f>VLOOKUP(MID(Table1[[#This Row],[Htno]],7,2),Raw!A:B,2,0)</f>
        <v>ECE</v>
      </c>
      <c r="I573" s="60">
        <f>IF(Table1[[#This Row],[Gr]]&lt;&gt;"COMPLE",IF(Table1[[#This Row],[Cr]]&gt;0,1,0),1)</f>
        <v>1</v>
      </c>
      <c r="J573" s="32">
        <f>(Table1[[#This Row],[Gp]]*Table1[[#This Row],[Cr]])/Raw!$R$1</f>
        <v>0.78260869565217395</v>
      </c>
    </row>
    <row r="574" spans="1:10">
      <c r="A574" s="63" t="str">
        <f>LEFT(Table1[[#This Row],[Subcode]],3)</f>
        <v>R20</v>
      </c>
      <c r="B574" s="63" t="s">
        <v>204</v>
      </c>
      <c r="C574" s="38" t="s">
        <v>149</v>
      </c>
      <c r="D574" s="39" t="s">
        <v>150</v>
      </c>
      <c r="E574" s="39">
        <f>VLOOKUP(Table1[[#This Row],[Gr]],Raw!T:U,2,0)</f>
        <v>5</v>
      </c>
      <c r="F574" s="38" t="s">
        <v>7</v>
      </c>
      <c r="G574" s="39">
        <v>3</v>
      </c>
      <c r="H574" s="64" t="str">
        <f>VLOOKUP(MID(Table1[[#This Row],[Htno]],7,2),Raw!A:B,2,0)</f>
        <v>ECE</v>
      </c>
      <c r="I574" s="60">
        <f>IF(Table1[[#This Row],[Gr]]&lt;&gt;"COMPLE",IF(Table1[[#This Row],[Cr]]&gt;0,1,0),1)</f>
        <v>1</v>
      </c>
      <c r="J574" s="32">
        <f>(Table1[[#This Row],[Gp]]*Table1[[#This Row],[Cr]])/Raw!$R$1</f>
        <v>0.65217391304347827</v>
      </c>
    </row>
    <row r="575" spans="1:10">
      <c r="A575" s="63" t="str">
        <f>LEFT(Table1[[#This Row],[Subcode]],3)</f>
        <v>R20</v>
      </c>
      <c r="B575" s="63" t="s">
        <v>204</v>
      </c>
      <c r="C575" s="38" t="s">
        <v>151</v>
      </c>
      <c r="D575" s="39" t="s">
        <v>152</v>
      </c>
      <c r="E575" s="39">
        <f>VLOOKUP(Table1[[#This Row],[Gr]],Raw!T:U,2,0)</f>
        <v>10</v>
      </c>
      <c r="F575" s="38" t="s">
        <v>9</v>
      </c>
      <c r="G575" s="39">
        <v>2</v>
      </c>
      <c r="H575" s="64" t="str">
        <f>VLOOKUP(MID(Table1[[#This Row],[Htno]],7,2),Raw!A:B,2,0)</f>
        <v>ECE</v>
      </c>
      <c r="I575" s="60">
        <f>IF(Table1[[#This Row],[Gr]]&lt;&gt;"COMPLE",IF(Table1[[#This Row],[Cr]]&gt;0,1,0),1)</f>
        <v>1</v>
      </c>
      <c r="J575" s="32">
        <f>(Table1[[#This Row],[Gp]]*Table1[[#This Row],[Cr]])/Raw!$R$1</f>
        <v>0.86956521739130432</v>
      </c>
    </row>
    <row r="576" spans="1:10">
      <c r="A576" s="63" t="str">
        <f>LEFT(Table1[[#This Row],[Subcode]],3)</f>
        <v>R20</v>
      </c>
      <c r="B576" s="63" t="s">
        <v>204</v>
      </c>
      <c r="C576" s="38" t="s">
        <v>153</v>
      </c>
      <c r="D576" s="39" t="s">
        <v>154</v>
      </c>
      <c r="E576" s="39">
        <f>VLOOKUP(Table1[[#This Row],[Gr]],Raw!T:U,2,0)</f>
        <v>5</v>
      </c>
      <c r="F576" s="38" t="s">
        <v>7</v>
      </c>
      <c r="G576" s="39">
        <v>3</v>
      </c>
      <c r="H576" s="64" t="str">
        <f>VLOOKUP(MID(Table1[[#This Row],[Htno]],7,2),Raw!A:B,2,0)</f>
        <v>ECE</v>
      </c>
      <c r="I576" s="60">
        <f>IF(Table1[[#This Row],[Gr]]&lt;&gt;"COMPLE",IF(Table1[[#This Row],[Cr]]&gt;0,1,0),1)</f>
        <v>1</v>
      </c>
      <c r="J576" s="32">
        <f>(Table1[[#This Row],[Gp]]*Table1[[#This Row],[Cr]])/Raw!$R$1</f>
        <v>0.65217391304347827</v>
      </c>
    </row>
    <row r="577" spans="1:10">
      <c r="A577" s="63" t="str">
        <f>LEFT(Table1[[#This Row],[Subcode]],3)</f>
        <v>R20</v>
      </c>
      <c r="B577" s="63" t="s">
        <v>204</v>
      </c>
      <c r="C577" s="38" t="s">
        <v>155</v>
      </c>
      <c r="D577" s="39" t="s">
        <v>156</v>
      </c>
      <c r="E577" s="39">
        <f>VLOOKUP(Table1[[#This Row],[Gr]],Raw!T:U,2,0)</f>
        <v>6</v>
      </c>
      <c r="F577" s="38" t="s">
        <v>5</v>
      </c>
      <c r="G577" s="39">
        <v>3</v>
      </c>
      <c r="H577" s="64" t="str">
        <f>VLOOKUP(MID(Table1[[#This Row],[Htno]],7,2),Raw!A:B,2,0)</f>
        <v>ECE</v>
      </c>
      <c r="I577" s="60">
        <f>IF(Table1[[#This Row],[Gr]]&lt;&gt;"COMPLE",IF(Table1[[#This Row],[Cr]]&gt;0,1,0),1)</f>
        <v>1</v>
      </c>
      <c r="J577" s="32">
        <f>(Table1[[#This Row],[Gp]]*Table1[[#This Row],[Cr]])/Raw!$R$1</f>
        <v>0.78260869565217395</v>
      </c>
    </row>
    <row r="578" spans="1:10">
      <c r="A578" s="63" t="str">
        <f>LEFT(Table1[[#This Row],[Subcode]],3)</f>
        <v>R20</v>
      </c>
      <c r="B578" s="63" t="s">
        <v>205</v>
      </c>
      <c r="C578" s="38" t="s">
        <v>78</v>
      </c>
      <c r="D578" s="39" t="s">
        <v>79</v>
      </c>
      <c r="E578" s="39">
        <f>VLOOKUP(Table1[[#This Row],[Gr]],Raw!T:U,2,0)</f>
        <v>7</v>
      </c>
      <c r="F578" s="38" t="s">
        <v>4</v>
      </c>
      <c r="G578" s="39">
        <v>3</v>
      </c>
      <c r="H578" s="64" t="str">
        <f>VLOOKUP(MID(Table1[[#This Row],[Htno]],7,2),Raw!A:B,2,0)</f>
        <v>ECE</v>
      </c>
      <c r="I578" s="60">
        <f>IF(Table1[[#This Row],[Gr]]&lt;&gt;"COMPLE",IF(Table1[[#This Row],[Cr]]&gt;0,1,0),1)</f>
        <v>1</v>
      </c>
      <c r="J578" s="32">
        <f>(Table1[[#This Row],[Gp]]*Table1[[#This Row],[Cr]])/Raw!$R$1</f>
        <v>0.91304347826086951</v>
      </c>
    </row>
    <row r="579" spans="1:10">
      <c r="A579" s="63" t="str">
        <f>LEFT(Table1[[#This Row],[Subcode]],3)</f>
        <v>R20</v>
      </c>
      <c r="B579" s="63" t="s">
        <v>205</v>
      </c>
      <c r="C579" s="38" t="s">
        <v>144</v>
      </c>
      <c r="D579" s="39" t="s">
        <v>93</v>
      </c>
      <c r="E579" s="39">
        <f>VLOOKUP(Table1[[#This Row],[Gr]],Raw!T:U,2,0)</f>
        <v>10</v>
      </c>
      <c r="F579" s="38" t="s">
        <v>9</v>
      </c>
      <c r="G579" s="39">
        <v>3</v>
      </c>
      <c r="H579" s="64" t="str">
        <f>VLOOKUP(MID(Table1[[#This Row],[Htno]],7,2),Raw!A:B,2,0)</f>
        <v>ECE</v>
      </c>
      <c r="I579" s="60">
        <f>IF(Table1[[#This Row],[Gr]]&lt;&gt;"COMPLE",IF(Table1[[#This Row],[Cr]]&gt;0,1,0),1)</f>
        <v>1</v>
      </c>
      <c r="J579" s="32">
        <f>(Table1[[#This Row],[Gp]]*Table1[[#This Row],[Cr]])/Raw!$R$1</f>
        <v>1.3043478260869565</v>
      </c>
    </row>
    <row r="580" spans="1:10">
      <c r="A580" s="63" t="str">
        <f>LEFT(Table1[[#This Row],[Subcode]],3)</f>
        <v>R20</v>
      </c>
      <c r="B580" s="63" t="s">
        <v>205</v>
      </c>
      <c r="C580" s="38" t="s">
        <v>145</v>
      </c>
      <c r="D580" s="39" t="s">
        <v>146</v>
      </c>
      <c r="E580" s="39">
        <f>VLOOKUP(Table1[[#This Row],[Gr]],Raw!T:U,2,0)</f>
        <v>6</v>
      </c>
      <c r="F580" s="38" t="s">
        <v>5</v>
      </c>
      <c r="G580" s="39">
        <v>3</v>
      </c>
      <c r="H580" s="64" t="str">
        <f>VLOOKUP(MID(Table1[[#This Row],[Htno]],7,2),Raw!A:B,2,0)</f>
        <v>ECE</v>
      </c>
      <c r="I580" s="60">
        <f>IF(Table1[[#This Row],[Gr]]&lt;&gt;"COMPLE",IF(Table1[[#This Row],[Cr]]&gt;0,1,0),1)</f>
        <v>1</v>
      </c>
      <c r="J580" s="32">
        <f>(Table1[[#This Row],[Gp]]*Table1[[#This Row],[Cr]])/Raw!$R$1</f>
        <v>0.78260869565217395</v>
      </c>
    </row>
    <row r="581" spans="1:10">
      <c r="A581" s="63" t="str">
        <f>LEFT(Table1[[#This Row],[Subcode]],3)</f>
        <v>R20</v>
      </c>
      <c r="B581" s="63" t="s">
        <v>205</v>
      </c>
      <c r="C581" s="38" t="s">
        <v>147</v>
      </c>
      <c r="D581" s="39" t="s">
        <v>148</v>
      </c>
      <c r="E581" s="39">
        <f>VLOOKUP(Table1[[#This Row],[Gr]],Raw!T:U,2,0)</f>
        <v>7</v>
      </c>
      <c r="F581" s="38" t="s">
        <v>4</v>
      </c>
      <c r="G581" s="39">
        <v>3</v>
      </c>
      <c r="H581" s="64" t="str">
        <f>VLOOKUP(MID(Table1[[#This Row],[Htno]],7,2),Raw!A:B,2,0)</f>
        <v>ECE</v>
      </c>
      <c r="I581" s="60">
        <f>IF(Table1[[#This Row],[Gr]]&lt;&gt;"COMPLE",IF(Table1[[#This Row],[Cr]]&gt;0,1,0),1)</f>
        <v>1</v>
      </c>
      <c r="J581" s="32">
        <f>(Table1[[#This Row],[Gp]]*Table1[[#This Row],[Cr]])/Raw!$R$1</f>
        <v>0.91304347826086951</v>
      </c>
    </row>
    <row r="582" spans="1:10">
      <c r="A582" s="63" t="str">
        <f>LEFT(Table1[[#This Row],[Subcode]],3)</f>
        <v>R20</v>
      </c>
      <c r="B582" s="63" t="s">
        <v>205</v>
      </c>
      <c r="C582" s="38" t="s">
        <v>149</v>
      </c>
      <c r="D582" s="39" t="s">
        <v>150</v>
      </c>
      <c r="E582" s="39">
        <f>VLOOKUP(Table1[[#This Row],[Gr]],Raw!T:U,2,0)</f>
        <v>7</v>
      </c>
      <c r="F582" s="38" t="s">
        <v>4</v>
      </c>
      <c r="G582" s="39">
        <v>3</v>
      </c>
      <c r="H582" s="64" t="str">
        <f>VLOOKUP(MID(Table1[[#This Row],[Htno]],7,2),Raw!A:B,2,0)</f>
        <v>ECE</v>
      </c>
      <c r="I582" s="60">
        <f>IF(Table1[[#This Row],[Gr]]&lt;&gt;"COMPLE",IF(Table1[[#This Row],[Cr]]&gt;0,1,0),1)</f>
        <v>1</v>
      </c>
      <c r="J582" s="32">
        <f>(Table1[[#This Row],[Gp]]*Table1[[#This Row],[Cr]])/Raw!$R$1</f>
        <v>0.91304347826086951</v>
      </c>
    </row>
    <row r="583" spans="1:10">
      <c r="A583" s="63" t="str">
        <f>LEFT(Table1[[#This Row],[Subcode]],3)</f>
        <v>R20</v>
      </c>
      <c r="B583" s="63" t="s">
        <v>205</v>
      </c>
      <c r="C583" s="38" t="s">
        <v>151</v>
      </c>
      <c r="D583" s="39" t="s">
        <v>152</v>
      </c>
      <c r="E583" s="39">
        <f>VLOOKUP(Table1[[#This Row],[Gr]],Raw!T:U,2,0)</f>
        <v>10</v>
      </c>
      <c r="F583" s="38" t="s">
        <v>9</v>
      </c>
      <c r="G583" s="39">
        <v>2</v>
      </c>
      <c r="H583" s="64" t="str">
        <f>VLOOKUP(MID(Table1[[#This Row],[Htno]],7,2),Raw!A:B,2,0)</f>
        <v>ECE</v>
      </c>
      <c r="I583" s="60">
        <f>IF(Table1[[#This Row],[Gr]]&lt;&gt;"COMPLE",IF(Table1[[#This Row],[Cr]]&gt;0,1,0),1)</f>
        <v>1</v>
      </c>
      <c r="J583" s="32">
        <f>(Table1[[#This Row],[Gp]]*Table1[[#This Row],[Cr]])/Raw!$R$1</f>
        <v>0.86956521739130432</v>
      </c>
    </row>
    <row r="584" spans="1:10">
      <c r="A584" s="63" t="str">
        <f>LEFT(Table1[[#This Row],[Subcode]],3)</f>
        <v>R20</v>
      </c>
      <c r="B584" s="63" t="s">
        <v>205</v>
      </c>
      <c r="C584" s="38" t="s">
        <v>153</v>
      </c>
      <c r="D584" s="39" t="s">
        <v>154</v>
      </c>
      <c r="E584" s="39">
        <f>VLOOKUP(Table1[[#This Row],[Gr]],Raw!T:U,2,0)</f>
        <v>7</v>
      </c>
      <c r="F584" s="38" t="s">
        <v>4</v>
      </c>
      <c r="G584" s="39">
        <v>3</v>
      </c>
      <c r="H584" s="64" t="str">
        <f>VLOOKUP(MID(Table1[[#This Row],[Htno]],7,2),Raw!A:B,2,0)</f>
        <v>ECE</v>
      </c>
      <c r="I584" s="60">
        <f>IF(Table1[[#This Row],[Gr]]&lt;&gt;"COMPLE",IF(Table1[[#This Row],[Cr]]&gt;0,1,0),1)</f>
        <v>1</v>
      </c>
      <c r="J584" s="32">
        <f>(Table1[[#This Row],[Gp]]*Table1[[#This Row],[Cr]])/Raw!$R$1</f>
        <v>0.91304347826086951</v>
      </c>
    </row>
    <row r="585" spans="1:10">
      <c r="A585" s="63" t="str">
        <f>LEFT(Table1[[#This Row],[Subcode]],3)</f>
        <v>R20</v>
      </c>
      <c r="B585" s="63" t="s">
        <v>205</v>
      </c>
      <c r="C585" s="38" t="s">
        <v>155</v>
      </c>
      <c r="D585" s="39" t="s">
        <v>156</v>
      </c>
      <c r="E585" s="39">
        <f>VLOOKUP(Table1[[#This Row],[Gr]],Raw!T:U,2,0)</f>
        <v>7</v>
      </c>
      <c r="F585" s="38" t="s">
        <v>4</v>
      </c>
      <c r="G585" s="39">
        <v>3</v>
      </c>
      <c r="H585" s="64" t="str">
        <f>VLOOKUP(MID(Table1[[#This Row],[Htno]],7,2),Raw!A:B,2,0)</f>
        <v>ECE</v>
      </c>
      <c r="I585" s="60">
        <f>IF(Table1[[#This Row],[Gr]]&lt;&gt;"COMPLE",IF(Table1[[#This Row],[Cr]]&gt;0,1,0),1)</f>
        <v>1</v>
      </c>
      <c r="J585" s="32">
        <f>(Table1[[#This Row],[Gp]]*Table1[[#This Row],[Cr]])/Raw!$R$1</f>
        <v>0.91304347826086951</v>
      </c>
    </row>
    <row r="586" spans="1:10">
      <c r="A586" s="63" t="str">
        <f>LEFT(Table1[[#This Row],[Subcode]],3)</f>
        <v>R20</v>
      </c>
      <c r="B586" s="63" t="s">
        <v>206</v>
      </c>
      <c r="C586" s="38" t="s">
        <v>78</v>
      </c>
      <c r="D586" s="39" t="s">
        <v>79</v>
      </c>
      <c r="E586" s="39">
        <f>VLOOKUP(Table1[[#This Row],[Gr]],Raw!T:U,2,0)</f>
        <v>7</v>
      </c>
      <c r="F586" s="38" t="s">
        <v>4</v>
      </c>
      <c r="G586" s="39">
        <v>3</v>
      </c>
      <c r="H586" s="64" t="str">
        <f>VLOOKUP(MID(Table1[[#This Row],[Htno]],7,2),Raw!A:B,2,0)</f>
        <v>ECE</v>
      </c>
      <c r="I586" s="60">
        <f>IF(Table1[[#This Row],[Gr]]&lt;&gt;"COMPLE",IF(Table1[[#This Row],[Cr]]&gt;0,1,0),1)</f>
        <v>1</v>
      </c>
      <c r="J586" s="32">
        <f>(Table1[[#This Row],[Gp]]*Table1[[#This Row],[Cr]])/Raw!$R$1</f>
        <v>0.91304347826086951</v>
      </c>
    </row>
    <row r="587" spans="1:10">
      <c r="A587" s="63" t="str">
        <f>LEFT(Table1[[#This Row],[Subcode]],3)</f>
        <v>R20</v>
      </c>
      <c r="B587" s="63" t="s">
        <v>206</v>
      </c>
      <c r="C587" s="38" t="s">
        <v>144</v>
      </c>
      <c r="D587" s="39" t="s">
        <v>93</v>
      </c>
      <c r="E587" s="39">
        <f>VLOOKUP(Table1[[#This Row],[Gr]],Raw!T:U,2,0)</f>
        <v>10</v>
      </c>
      <c r="F587" s="38" t="s">
        <v>9</v>
      </c>
      <c r="G587" s="39">
        <v>3</v>
      </c>
      <c r="H587" s="64" t="str">
        <f>VLOOKUP(MID(Table1[[#This Row],[Htno]],7,2),Raw!A:B,2,0)</f>
        <v>ECE</v>
      </c>
      <c r="I587" s="60">
        <f>IF(Table1[[#This Row],[Gr]]&lt;&gt;"COMPLE",IF(Table1[[#This Row],[Cr]]&gt;0,1,0),1)</f>
        <v>1</v>
      </c>
      <c r="J587" s="32">
        <f>(Table1[[#This Row],[Gp]]*Table1[[#This Row],[Cr]])/Raw!$R$1</f>
        <v>1.3043478260869565</v>
      </c>
    </row>
    <row r="588" spans="1:10">
      <c r="A588" s="63" t="str">
        <f>LEFT(Table1[[#This Row],[Subcode]],3)</f>
        <v>R20</v>
      </c>
      <c r="B588" s="63" t="s">
        <v>206</v>
      </c>
      <c r="C588" s="38" t="s">
        <v>145</v>
      </c>
      <c r="D588" s="39" t="s">
        <v>146</v>
      </c>
      <c r="E588" s="39">
        <f>VLOOKUP(Table1[[#This Row],[Gr]],Raw!T:U,2,0)</f>
        <v>5</v>
      </c>
      <c r="F588" s="38" t="s">
        <v>7</v>
      </c>
      <c r="G588" s="39">
        <v>3</v>
      </c>
      <c r="H588" s="64" t="str">
        <f>VLOOKUP(MID(Table1[[#This Row],[Htno]],7,2),Raw!A:B,2,0)</f>
        <v>ECE</v>
      </c>
      <c r="I588" s="60">
        <f>IF(Table1[[#This Row],[Gr]]&lt;&gt;"COMPLE",IF(Table1[[#This Row],[Cr]]&gt;0,1,0),1)</f>
        <v>1</v>
      </c>
      <c r="J588" s="32">
        <f>(Table1[[#This Row],[Gp]]*Table1[[#This Row],[Cr]])/Raw!$R$1</f>
        <v>0.65217391304347827</v>
      </c>
    </row>
    <row r="589" spans="1:10">
      <c r="A589" s="63" t="str">
        <f>LEFT(Table1[[#This Row],[Subcode]],3)</f>
        <v>R20</v>
      </c>
      <c r="B589" s="63" t="s">
        <v>206</v>
      </c>
      <c r="C589" s="38" t="s">
        <v>147</v>
      </c>
      <c r="D589" s="39" t="s">
        <v>148</v>
      </c>
      <c r="E589" s="39">
        <f>VLOOKUP(Table1[[#This Row],[Gr]],Raw!T:U,2,0)</f>
        <v>7</v>
      </c>
      <c r="F589" s="38" t="s">
        <v>4</v>
      </c>
      <c r="G589" s="39">
        <v>3</v>
      </c>
      <c r="H589" s="64" t="str">
        <f>VLOOKUP(MID(Table1[[#This Row],[Htno]],7,2),Raw!A:B,2,0)</f>
        <v>ECE</v>
      </c>
      <c r="I589" s="60">
        <f>IF(Table1[[#This Row],[Gr]]&lt;&gt;"COMPLE",IF(Table1[[#This Row],[Cr]]&gt;0,1,0),1)</f>
        <v>1</v>
      </c>
      <c r="J589" s="32">
        <f>(Table1[[#This Row],[Gp]]*Table1[[#This Row],[Cr]])/Raw!$R$1</f>
        <v>0.91304347826086951</v>
      </c>
    </row>
    <row r="590" spans="1:10">
      <c r="A590" s="63" t="str">
        <f>LEFT(Table1[[#This Row],[Subcode]],3)</f>
        <v>R20</v>
      </c>
      <c r="B590" s="63" t="s">
        <v>206</v>
      </c>
      <c r="C590" s="38" t="s">
        <v>149</v>
      </c>
      <c r="D590" s="39" t="s">
        <v>150</v>
      </c>
      <c r="E590" s="39">
        <f>VLOOKUP(Table1[[#This Row],[Gr]],Raw!T:U,2,0)</f>
        <v>6</v>
      </c>
      <c r="F590" s="38" t="s">
        <v>5</v>
      </c>
      <c r="G590" s="39">
        <v>3</v>
      </c>
      <c r="H590" s="64" t="str">
        <f>VLOOKUP(MID(Table1[[#This Row],[Htno]],7,2),Raw!A:B,2,0)</f>
        <v>ECE</v>
      </c>
      <c r="I590" s="60">
        <f>IF(Table1[[#This Row],[Gr]]&lt;&gt;"COMPLE",IF(Table1[[#This Row],[Cr]]&gt;0,1,0),1)</f>
        <v>1</v>
      </c>
      <c r="J590" s="32">
        <f>(Table1[[#This Row],[Gp]]*Table1[[#This Row],[Cr]])/Raw!$R$1</f>
        <v>0.78260869565217395</v>
      </c>
    </row>
    <row r="591" spans="1:10">
      <c r="A591" s="63" t="str">
        <f>LEFT(Table1[[#This Row],[Subcode]],3)</f>
        <v>R20</v>
      </c>
      <c r="B591" s="63" t="s">
        <v>206</v>
      </c>
      <c r="C591" s="38" t="s">
        <v>151</v>
      </c>
      <c r="D591" s="39" t="s">
        <v>152</v>
      </c>
      <c r="E591" s="39">
        <f>VLOOKUP(Table1[[#This Row],[Gr]],Raw!T:U,2,0)</f>
        <v>10</v>
      </c>
      <c r="F591" s="38" t="s">
        <v>9</v>
      </c>
      <c r="G591" s="39">
        <v>2</v>
      </c>
      <c r="H591" s="64" t="str">
        <f>VLOOKUP(MID(Table1[[#This Row],[Htno]],7,2),Raw!A:B,2,0)</f>
        <v>ECE</v>
      </c>
      <c r="I591" s="60">
        <f>IF(Table1[[#This Row],[Gr]]&lt;&gt;"COMPLE",IF(Table1[[#This Row],[Cr]]&gt;0,1,0),1)</f>
        <v>1</v>
      </c>
      <c r="J591" s="32">
        <f>(Table1[[#This Row],[Gp]]*Table1[[#This Row],[Cr]])/Raw!$R$1</f>
        <v>0.86956521739130432</v>
      </c>
    </row>
    <row r="592" spans="1:10">
      <c r="A592" s="63" t="str">
        <f>LEFT(Table1[[#This Row],[Subcode]],3)</f>
        <v>R20</v>
      </c>
      <c r="B592" s="63" t="s">
        <v>206</v>
      </c>
      <c r="C592" s="38" t="s">
        <v>153</v>
      </c>
      <c r="D592" s="39" t="s">
        <v>154</v>
      </c>
      <c r="E592" s="39">
        <f>VLOOKUP(Table1[[#This Row],[Gr]],Raw!T:U,2,0)</f>
        <v>5</v>
      </c>
      <c r="F592" s="38" t="s">
        <v>7</v>
      </c>
      <c r="G592" s="39">
        <v>3</v>
      </c>
      <c r="H592" s="64" t="str">
        <f>VLOOKUP(MID(Table1[[#This Row],[Htno]],7,2),Raw!A:B,2,0)</f>
        <v>ECE</v>
      </c>
      <c r="I592" s="60">
        <f>IF(Table1[[#This Row],[Gr]]&lt;&gt;"COMPLE",IF(Table1[[#This Row],[Cr]]&gt;0,1,0),1)</f>
        <v>1</v>
      </c>
      <c r="J592" s="32">
        <f>(Table1[[#This Row],[Gp]]*Table1[[#This Row],[Cr]])/Raw!$R$1</f>
        <v>0.65217391304347827</v>
      </c>
    </row>
    <row r="593" spans="1:10">
      <c r="A593" s="63" t="str">
        <f>LEFT(Table1[[#This Row],[Subcode]],3)</f>
        <v>R20</v>
      </c>
      <c r="B593" s="63" t="s">
        <v>206</v>
      </c>
      <c r="C593" s="38" t="s">
        <v>155</v>
      </c>
      <c r="D593" s="39" t="s">
        <v>156</v>
      </c>
      <c r="E593" s="39">
        <f>VLOOKUP(Table1[[#This Row],[Gr]],Raw!T:U,2,0)</f>
        <v>6</v>
      </c>
      <c r="F593" s="38" t="s">
        <v>5</v>
      </c>
      <c r="G593" s="39">
        <v>3</v>
      </c>
      <c r="H593" s="64" t="str">
        <f>VLOOKUP(MID(Table1[[#This Row],[Htno]],7,2),Raw!A:B,2,0)</f>
        <v>ECE</v>
      </c>
      <c r="I593" s="60">
        <f>IF(Table1[[#This Row],[Gr]]&lt;&gt;"COMPLE",IF(Table1[[#This Row],[Cr]]&gt;0,1,0),1)</f>
        <v>1</v>
      </c>
      <c r="J593" s="32">
        <f>(Table1[[#This Row],[Gp]]*Table1[[#This Row],[Cr]])/Raw!$R$1</f>
        <v>0.78260869565217395</v>
      </c>
    </row>
    <row r="594" spans="1:10">
      <c r="A594" s="63" t="str">
        <f>LEFT(Table1[[#This Row],[Subcode]],3)</f>
        <v>R20</v>
      </c>
      <c r="B594" s="63" t="s">
        <v>207</v>
      </c>
      <c r="C594" s="38" t="s">
        <v>78</v>
      </c>
      <c r="D594" s="39" t="s">
        <v>79</v>
      </c>
      <c r="E594" s="39">
        <f>VLOOKUP(Table1[[#This Row],[Gr]],Raw!T:U,2,0)</f>
        <v>8</v>
      </c>
      <c r="F594" s="38" t="s">
        <v>6</v>
      </c>
      <c r="G594" s="39">
        <v>3</v>
      </c>
      <c r="H594" s="64" t="str">
        <f>VLOOKUP(MID(Table1[[#This Row],[Htno]],7,2),Raw!A:B,2,0)</f>
        <v>ECE</v>
      </c>
      <c r="I594" s="60">
        <f>IF(Table1[[#This Row],[Gr]]&lt;&gt;"COMPLE",IF(Table1[[#This Row],[Cr]]&gt;0,1,0),1)</f>
        <v>1</v>
      </c>
      <c r="J594" s="32">
        <f>(Table1[[#This Row],[Gp]]*Table1[[#This Row],[Cr]])/Raw!$R$1</f>
        <v>1.0434782608695652</v>
      </c>
    </row>
    <row r="595" spans="1:10">
      <c r="A595" s="63" t="str">
        <f>LEFT(Table1[[#This Row],[Subcode]],3)</f>
        <v>R20</v>
      </c>
      <c r="B595" s="63" t="s">
        <v>207</v>
      </c>
      <c r="C595" s="38" t="s">
        <v>144</v>
      </c>
      <c r="D595" s="39" t="s">
        <v>93</v>
      </c>
      <c r="E595" s="39">
        <f>VLOOKUP(Table1[[#This Row],[Gr]],Raw!T:U,2,0)</f>
        <v>10</v>
      </c>
      <c r="F595" s="38" t="s">
        <v>9</v>
      </c>
      <c r="G595" s="39">
        <v>3</v>
      </c>
      <c r="H595" s="64" t="str">
        <f>VLOOKUP(MID(Table1[[#This Row],[Htno]],7,2),Raw!A:B,2,0)</f>
        <v>ECE</v>
      </c>
      <c r="I595" s="60">
        <f>IF(Table1[[#This Row],[Gr]]&lt;&gt;"COMPLE",IF(Table1[[#This Row],[Cr]]&gt;0,1,0),1)</f>
        <v>1</v>
      </c>
      <c r="J595" s="32">
        <f>(Table1[[#This Row],[Gp]]*Table1[[#This Row],[Cr]])/Raw!$R$1</f>
        <v>1.3043478260869565</v>
      </c>
    </row>
    <row r="596" spans="1:10">
      <c r="A596" s="63" t="str">
        <f>LEFT(Table1[[#This Row],[Subcode]],3)</f>
        <v>R20</v>
      </c>
      <c r="B596" s="63" t="s">
        <v>207</v>
      </c>
      <c r="C596" s="38" t="s">
        <v>145</v>
      </c>
      <c r="D596" s="39" t="s">
        <v>146</v>
      </c>
      <c r="E596" s="39">
        <f>VLOOKUP(Table1[[#This Row],[Gr]],Raw!T:U,2,0)</f>
        <v>0</v>
      </c>
      <c r="F596" s="38" t="s">
        <v>3</v>
      </c>
      <c r="G596" s="39">
        <v>0</v>
      </c>
      <c r="H596" s="64" t="str">
        <f>VLOOKUP(MID(Table1[[#This Row],[Htno]],7,2),Raw!A:B,2,0)</f>
        <v>ECE</v>
      </c>
      <c r="I596" s="60">
        <f>IF(Table1[[#This Row],[Gr]]&lt;&gt;"COMPLE",IF(Table1[[#This Row],[Cr]]&gt;0,1,0),1)</f>
        <v>0</v>
      </c>
      <c r="J596" s="32">
        <f>(Table1[[#This Row],[Gp]]*Table1[[#This Row],[Cr]])/Raw!$R$1</f>
        <v>0</v>
      </c>
    </row>
    <row r="597" spans="1:10">
      <c r="A597" s="63" t="str">
        <f>LEFT(Table1[[#This Row],[Subcode]],3)</f>
        <v>R20</v>
      </c>
      <c r="B597" s="63" t="s">
        <v>207</v>
      </c>
      <c r="C597" s="38" t="s">
        <v>147</v>
      </c>
      <c r="D597" s="39" t="s">
        <v>148</v>
      </c>
      <c r="E597" s="39">
        <f>VLOOKUP(Table1[[#This Row],[Gr]],Raw!T:U,2,0)</f>
        <v>7</v>
      </c>
      <c r="F597" s="38" t="s">
        <v>4</v>
      </c>
      <c r="G597" s="39">
        <v>3</v>
      </c>
      <c r="H597" s="64" t="str">
        <f>VLOOKUP(MID(Table1[[#This Row],[Htno]],7,2),Raw!A:B,2,0)</f>
        <v>ECE</v>
      </c>
      <c r="I597" s="60">
        <f>IF(Table1[[#This Row],[Gr]]&lt;&gt;"COMPLE",IF(Table1[[#This Row],[Cr]]&gt;0,1,0),1)</f>
        <v>1</v>
      </c>
      <c r="J597" s="32">
        <f>(Table1[[#This Row],[Gp]]*Table1[[#This Row],[Cr]])/Raw!$R$1</f>
        <v>0.91304347826086951</v>
      </c>
    </row>
    <row r="598" spans="1:10">
      <c r="A598" s="63" t="str">
        <f>LEFT(Table1[[#This Row],[Subcode]],3)</f>
        <v>R20</v>
      </c>
      <c r="B598" s="63" t="s">
        <v>207</v>
      </c>
      <c r="C598" s="38" t="s">
        <v>149</v>
      </c>
      <c r="D598" s="39" t="s">
        <v>150</v>
      </c>
      <c r="E598" s="39">
        <f>VLOOKUP(Table1[[#This Row],[Gr]],Raw!T:U,2,0)</f>
        <v>7</v>
      </c>
      <c r="F598" s="38" t="s">
        <v>4</v>
      </c>
      <c r="G598" s="39">
        <v>3</v>
      </c>
      <c r="H598" s="64" t="str">
        <f>VLOOKUP(MID(Table1[[#This Row],[Htno]],7,2),Raw!A:B,2,0)</f>
        <v>ECE</v>
      </c>
      <c r="I598" s="60">
        <f>IF(Table1[[#This Row],[Gr]]&lt;&gt;"COMPLE",IF(Table1[[#This Row],[Cr]]&gt;0,1,0),1)</f>
        <v>1</v>
      </c>
      <c r="J598" s="32">
        <f>(Table1[[#This Row],[Gp]]*Table1[[#This Row],[Cr]])/Raw!$R$1</f>
        <v>0.91304347826086951</v>
      </c>
    </row>
    <row r="599" spans="1:10">
      <c r="A599" s="63" t="str">
        <f>LEFT(Table1[[#This Row],[Subcode]],3)</f>
        <v>R20</v>
      </c>
      <c r="B599" s="63" t="s">
        <v>207</v>
      </c>
      <c r="C599" s="38" t="s">
        <v>151</v>
      </c>
      <c r="D599" s="39" t="s">
        <v>152</v>
      </c>
      <c r="E599" s="39">
        <f>VLOOKUP(Table1[[#This Row],[Gr]],Raw!T:U,2,0)</f>
        <v>10</v>
      </c>
      <c r="F599" s="38" t="s">
        <v>9</v>
      </c>
      <c r="G599" s="39">
        <v>2</v>
      </c>
      <c r="H599" s="64" t="str">
        <f>VLOOKUP(MID(Table1[[#This Row],[Htno]],7,2),Raw!A:B,2,0)</f>
        <v>ECE</v>
      </c>
      <c r="I599" s="60">
        <f>IF(Table1[[#This Row],[Gr]]&lt;&gt;"COMPLE",IF(Table1[[#This Row],[Cr]]&gt;0,1,0),1)</f>
        <v>1</v>
      </c>
      <c r="J599" s="32">
        <f>(Table1[[#This Row],[Gp]]*Table1[[#This Row],[Cr]])/Raw!$R$1</f>
        <v>0.86956521739130432</v>
      </c>
    </row>
    <row r="600" spans="1:10">
      <c r="A600" s="63" t="str">
        <f>LEFT(Table1[[#This Row],[Subcode]],3)</f>
        <v>R20</v>
      </c>
      <c r="B600" s="63" t="s">
        <v>207</v>
      </c>
      <c r="C600" s="38" t="s">
        <v>153</v>
      </c>
      <c r="D600" s="39" t="s">
        <v>154</v>
      </c>
      <c r="E600" s="39">
        <f>VLOOKUP(Table1[[#This Row],[Gr]],Raw!T:U,2,0)</f>
        <v>6</v>
      </c>
      <c r="F600" s="38" t="s">
        <v>5</v>
      </c>
      <c r="G600" s="39">
        <v>3</v>
      </c>
      <c r="H600" s="64" t="str">
        <f>VLOOKUP(MID(Table1[[#This Row],[Htno]],7,2),Raw!A:B,2,0)</f>
        <v>ECE</v>
      </c>
      <c r="I600" s="60">
        <f>IF(Table1[[#This Row],[Gr]]&lt;&gt;"COMPLE",IF(Table1[[#This Row],[Cr]]&gt;0,1,0),1)</f>
        <v>1</v>
      </c>
      <c r="J600" s="32">
        <f>(Table1[[#This Row],[Gp]]*Table1[[#This Row],[Cr]])/Raw!$R$1</f>
        <v>0.78260869565217395</v>
      </c>
    </row>
    <row r="601" spans="1:10">
      <c r="A601" s="63" t="str">
        <f>LEFT(Table1[[#This Row],[Subcode]],3)</f>
        <v>R20</v>
      </c>
      <c r="B601" s="63" t="s">
        <v>207</v>
      </c>
      <c r="C601" s="38" t="s">
        <v>155</v>
      </c>
      <c r="D601" s="39" t="s">
        <v>156</v>
      </c>
      <c r="E601" s="39">
        <f>VLOOKUP(Table1[[#This Row],[Gr]],Raw!T:U,2,0)</f>
        <v>7</v>
      </c>
      <c r="F601" s="38" t="s">
        <v>4</v>
      </c>
      <c r="G601" s="39">
        <v>3</v>
      </c>
      <c r="H601" s="64" t="str">
        <f>VLOOKUP(MID(Table1[[#This Row],[Htno]],7,2),Raw!A:B,2,0)</f>
        <v>ECE</v>
      </c>
      <c r="I601" s="60">
        <f>IF(Table1[[#This Row],[Gr]]&lt;&gt;"COMPLE",IF(Table1[[#This Row],[Cr]]&gt;0,1,0),1)</f>
        <v>1</v>
      </c>
      <c r="J601" s="32">
        <f>(Table1[[#This Row],[Gp]]*Table1[[#This Row],[Cr]])/Raw!$R$1</f>
        <v>0.91304347826086951</v>
      </c>
    </row>
    <row r="602" spans="1:10">
      <c r="A602" s="63" t="str">
        <f>LEFT(Table1[[#This Row],[Subcode]],3)</f>
        <v>R20</v>
      </c>
      <c r="B602" s="63" t="s">
        <v>208</v>
      </c>
      <c r="C602" s="38" t="s">
        <v>78</v>
      </c>
      <c r="D602" s="39" t="s">
        <v>79</v>
      </c>
      <c r="E602" s="39">
        <f>VLOOKUP(Table1[[#This Row],[Gr]],Raw!T:U,2,0)</f>
        <v>7</v>
      </c>
      <c r="F602" s="38" t="s">
        <v>4</v>
      </c>
      <c r="G602" s="39">
        <v>3</v>
      </c>
      <c r="H602" s="64" t="str">
        <f>VLOOKUP(MID(Table1[[#This Row],[Htno]],7,2),Raw!A:B,2,0)</f>
        <v>ECE</v>
      </c>
      <c r="I602" s="60">
        <f>IF(Table1[[#This Row],[Gr]]&lt;&gt;"COMPLE",IF(Table1[[#This Row],[Cr]]&gt;0,1,0),1)</f>
        <v>1</v>
      </c>
      <c r="J602" s="32">
        <f>(Table1[[#This Row],[Gp]]*Table1[[#This Row],[Cr]])/Raw!$R$1</f>
        <v>0.91304347826086951</v>
      </c>
    </row>
    <row r="603" spans="1:10">
      <c r="A603" s="63" t="str">
        <f>LEFT(Table1[[#This Row],[Subcode]],3)</f>
        <v>R20</v>
      </c>
      <c r="B603" s="63" t="s">
        <v>208</v>
      </c>
      <c r="C603" s="38" t="s">
        <v>144</v>
      </c>
      <c r="D603" s="39" t="s">
        <v>93</v>
      </c>
      <c r="E603" s="39">
        <f>VLOOKUP(Table1[[#This Row],[Gr]],Raw!T:U,2,0)</f>
        <v>10</v>
      </c>
      <c r="F603" s="38" t="s">
        <v>9</v>
      </c>
      <c r="G603" s="39">
        <v>3</v>
      </c>
      <c r="H603" s="64" t="str">
        <f>VLOOKUP(MID(Table1[[#This Row],[Htno]],7,2),Raw!A:B,2,0)</f>
        <v>ECE</v>
      </c>
      <c r="I603" s="60">
        <f>IF(Table1[[#This Row],[Gr]]&lt;&gt;"COMPLE",IF(Table1[[#This Row],[Cr]]&gt;0,1,0),1)</f>
        <v>1</v>
      </c>
      <c r="J603" s="32">
        <f>(Table1[[#This Row],[Gp]]*Table1[[#This Row],[Cr]])/Raw!$R$1</f>
        <v>1.3043478260869565</v>
      </c>
    </row>
    <row r="604" spans="1:10">
      <c r="A604" s="63" t="str">
        <f>LEFT(Table1[[#This Row],[Subcode]],3)</f>
        <v>R20</v>
      </c>
      <c r="B604" s="63" t="s">
        <v>208</v>
      </c>
      <c r="C604" s="38" t="s">
        <v>145</v>
      </c>
      <c r="D604" s="39" t="s">
        <v>146</v>
      </c>
      <c r="E604" s="39">
        <f>VLOOKUP(Table1[[#This Row],[Gr]],Raw!T:U,2,0)</f>
        <v>6</v>
      </c>
      <c r="F604" s="38" t="s">
        <v>5</v>
      </c>
      <c r="G604" s="39">
        <v>3</v>
      </c>
      <c r="H604" s="64" t="str">
        <f>VLOOKUP(MID(Table1[[#This Row],[Htno]],7,2),Raw!A:B,2,0)</f>
        <v>ECE</v>
      </c>
      <c r="I604" s="60">
        <f>IF(Table1[[#This Row],[Gr]]&lt;&gt;"COMPLE",IF(Table1[[#This Row],[Cr]]&gt;0,1,0),1)</f>
        <v>1</v>
      </c>
      <c r="J604" s="32">
        <f>(Table1[[#This Row],[Gp]]*Table1[[#This Row],[Cr]])/Raw!$R$1</f>
        <v>0.78260869565217395</v>
      </c>
    </row>
    <row r="605" spans="1:10">
      <c r="A605" s="63" t="str">
        <f>LEFT(Table1[[#This Row],[Subcode]],3)</f>
        <v>R20</v>
      </c>
      <c r="B605" s="63" t="s">
        <v>208</v>
      </c>
      <c r="C605" s="38" t="s">
        <v>147</v>
      </c>
      <c r="D605" s="39" t="s">
        <v>148</v>
      </c>
      <c r="E605" s="39">
        <f>VLOOKUP(Table1[[#This Row],[Gr]],Raw!T:U,2,0)</f>
        <v>9</v>
      </c>
      <c r="F605" s="38" t="s">
        <v>8</v>
      </c>
      <c r="G605" s="39">
        <v>3</v>
      </c>
      <c r="H605" s="64" t="str">
        <f>VLOOKUP(MID(Table1[[#This Row],[Htno]],7,2),Raw!A:B,2,0)</f>
        <v>ECE</v>
      </c>
      <c r="I605" s="60">
        <f>IF(Table1[[#This Row],[Gr]]&lt;&gt;"COMPLE",IF(Table1[[#This Row],[Cr]]&gt;0,1,0),1)</f>
        <v>1</v>
      </c>
      <c r="J605" s="32">
        <f>(Table1[[#This Row],[Gp]]*Table1[[#This Row],[Cr]])/Raw!$R$1</f>
        <v>1.173913043478261</v>
      </c>
    </row>
    <row r="606" spans="1:10">
      <c r="A606" s="63" t="str">
        <f>LEFT(Table1[[#This Row],[Subcode]],3)</f>
        <v>R20</v>
      </c>
      <c r="B606" s="63" t="s">
        <v>208</v>
      </c>
      <c r="C606" s="38" t="s">
        <v>149</v>
      </c>
      <c r="D606" s="39" t="s">
        <v>150</v>
      </c>
      <c r="E606" s="39">
        <f>VLOOKUP(Table1[[#This Row],[Gr]],Raw!T:U,2,0)</f>
        <v>6</v>
      </c>
      <c r="F606" s="38" t="s">
        <v>5</v>
      </c>
      <c r="G606" s="39">
        <v>3</v>
      </c>
      <c r="H606" s="64" t="str">
        <f>VLOOKUP(MID(Table1[[#This Row],[Htno]],7,2),Raw!A:B,2,0)</f>
        <v>ECE</v>
      </c>
      <c r="I606" s="60">
        <f>IF(Table1[[#This Row],[Gr]]&lt;&gt;"COMPLE",IF(Table1[[#This Row],[Cr]]&gt;0,1,0),1)</f>
        <v>1</v>
      </c>
      <c r="J606" s="32">
        <f>(Table1[[#This Row],[Gp]]*Table1[[#This Row],[Cr]])/Raw!$R$1</f>
        <v>0.78260869565217395</v>
      </c>
    </row>
    <row r="607" spans="1:10">
      <c r="A607" s="63" t="str">
        <f>LEFT(Table1[[#This Row],[Subcode]],3)</f>
        <v>R20</v>
      </c>
      <c r="B607" s="63" t="s">
        <v>208</v>
      </c>
      <c r="C607" s="38" t="s">
        <v>151</v>
      </c>
      <c r="D607" s="39" t="s">
        <v>152</v>
      </c>
      <c r="E607" s="39">
        <f>VLOOKUP(Table1[[#This Row],[Gr]],Raw!T:U,2,0)</f>
        <v>10</v>
      </c>
      <c r="F607" s="38" t="s">
        <v>9</v>
      </c>
      <c r="G607" s="39">
        <v>2</v>
      </c>
      <c r="H607" s="64" t="str">
        <f>VLOOKUP(MID(Table1[[#This Row],[Htno]],7,2),Raw!A:B,2,0)</f>
        <v>ECE</v>
      </c>
      <c r="I607" s="60">
        <f>IF(Table1[[#This Row],[Gr]]&lt;&gt;"COMPLE",IF(Table1[[#This Row],[Cr]]&gt;0,1,0),1)</f>
        <v>1</v>
      </c>
      <c r="J607" s="32">
        <f>(Table1[[#This Row],[Gp]]*Table1[[#This Row],[Cr]])/Raw!$R$1</f>
        <v>0.86956521739130432</v>
      </c>
    </row>
    <row r="608" spans="1:10">
      <c r="A608" s="63" t="str">
        <f>LEFT(Table1[[#This Row],[Subcode]],3)</f>
        <v>R20</v>
      </c>
      <c r="B608" s="63" t="s">
        <v>208</v>
      </c>
      <c r="C608" s="38" t="s">
        <v>153</v>
      </c>
      <c r="D608" s="39" t="s">
        <v>154</v>
      </c>
      <c r="E608" s="39">
        <f>VLOOKUP(Table1[[#This Row],[Gr]],Raw!T:U,2,0)</f>
        <v>6</v>
      </c>
      <c r="F608" s="38" t="s">
        <v>5</v>
      </c>
      <c r="G608" s="39">
        <v>3</v>
      </c>
      <c r="H608" s="64" t="str">
        <f>VLOOKUP(MID(Table1[[#This Row],[Htno]],7,2),Raw!A:B,2,0)</f>
        <v>ECE</v>
      </c>
      <c r="I608" s="60">
        <f>IF(Table1[[#This Row],[Gr]]&lt;&gt;"COMPLE",IF(Table1[[#This Row],[Cr]]&gt;0,1,0),1)</f>
        <v>1</v>
      </c>
      <c r="J608" s="32">
        <f>(Table1[[#This Row],[Gp]]*Table1[[#This Row],[Cr]])/Raw!$R$1</f>
        <v>0.78260869565217395</v>
      </c>
    </row>
    <row r="609" spans="1:10">
      <c r="A609" s="63" t="str">
        <f>LEFT(Table1[[#This Row],[Subcode]],3)</f>
        <v>R20</v>
      </c>
      <c r="B609" s="63" t="s">
        <v>208</v>
      </c>
      <c r="C609" s="38" t="s">
        <v>155</v>
      </c>
      <c r="D609" s="39" t="s">
        <v>156</v>
      </c>
      <c r="E609" s="39">
        <f>VLOOKUP(Table1[[#This Row],[Gr]],Raw!T:U,2,0)</f>
        <v>6</v>
      </c>
      <c r="F609" s="38" t="s">
        <v>5</v>
      </c>
      <c r="G609" s="39">
        <v>3</v>
      </c>
      <c r="H609" s="64" t="str">
        <f>VLOOKUP(MID(Table1[[#This Row],[Htno]],7,2),Raw!A:B,2,0)</f>
        <v>ECE</v>
      </c>
      <c r="I609" s="60">
        <f>IF(Table1[[#This Row],[Gr]]&lt;&gt;"COMPLE",IF(Table1[[#This Row],[Cr]]&gt;0,1,0),1)</f>
        <v>1</v>
      </c>
      <c r="J609" s="32">
        <f>(Table1[[#This Row],[Gp]]*Table1[[#This Row],[Cr]])/Raw!$R$1</f>
        <v>0.78260869565217395</v>
      </c>
    </row>
    <row r="610" spans="1:10">
      <c r="A610" s="63" t="str">
        <f>LEFT(Table1[[#This Row],[Subcode]],3)</f>
        <v>R20</v>
      </c>
      <c r="B610" s="63" t="s">
        <v>209</v>
      </c>
      <c r="C610" s="38" t="s">
        <v>78</v>
      </c>
      <c r="D610" s="39" t="s">
        <v>79</v>
      </c>
      <c r="E610" s="39">
        <f>VLOOKUP(Table1[[#This Row],[Gr]],Raw!T:U,2,0)</f>
        <v>9</v>
      </c>
      <c r="F610" s="38" t="s">
        <v>8</v>
      </c>
      <c r="G610" s="39">
        <v>3</v>
      </c>
      <c r="H610" s="64" t="str">
        <f>VLOOKUP(MID(Table1[[#This Row],[Htno]],7,2),Raw!A:B,2,0)</f>
        <v>ECE</v>
      </c>
      <c r="I610" s="60">
        <f>IF(Table1[[#This Row],[Gr]]&lt;&gt;"COMPLE",IF(Table1[[#This Row],[Cr]]&gt;0,1,0),1)</f>
        <v>1</v>
      </c>
      <c r="J610" s="32">
        <f>(Table1[[#This Row],[Gp]]*Table1[[#This Row],[Cr]])/Raw!$R$1</f>
        <v>1.173913043478261</v>
      </c>
    </row>
    <row r="611" spans="1:10">
      <c r="A611" s="63" t="str">
        <f>LEFT(Table1[[#This Row],[Subcode]],3)</f>
        <v>R20</v>
      </c>
      <c r="B611" s="63" t="s">
        <v>209</v>
      </c>
      <c r="C611" s="38" t="s">
        <v>144</v>
      </c>
      <c r="D611" s="39" t="s">
        <v>93</v>
      </c>
      <c r="E611" s="39">
        <f>VLOOKUP(Table1[[#This Row],[Gr]],Raw!T:U,2,0)</f>
        <v>10</v>
      </c>
      <c r="F611" s="38" t="s">
        <v>9</v>
      </c>
      <c r="G611" s="39">
        <v>3</v>
      </c>
      <c r="H611" s="64" t="str">
        <f>VLOOKUP(MID(Table1[[#This Row],[Htno]],7,2),Raw!A:B,2,0)</f>
        <v>ECE</v>
      </c>
      <c r="I611" s="60">
        <f>IF(Table1[[#This Row],[Gr]]&lt;&gt;"COMPLE",IF(Table1[[#This Row],[Cr]]&gt;0,1,0),1)</f>
        <v>1</v>
      </c>
      <c r="J611" s="32">
        <f>(Table1[[#This Row],[Gp]]*Table1[[#This Row],[Cr]])/Raw!$R$1</f>
        <v>1.3043478260869565</v>
      </c>
    </row>
    <row r="612" spans="1:10">
      <c r="A612" s="63" t="str">
        <f>LEFT(Table1[[#This Row],[Subcode]],3)</f>
        <v>R20</v>
      </c>
      <c r="B612" s="63" t="s">
        <v>209</v>
      </c>
      <c r="C612" s="38" t="s">
        <v>145</v>
      </c>
      <c r="D612" s="39" t="s">
        <v>146</v>
      </c>
      <c r="E612" s="39">
        <f>VLOOKUP(Table1[[#This Row],[Gr]],Raw!T:U,2,0)</f>
        <v>7</v>
      </c>
      <c r="F612" s="38" t="s">
        <v>4</v>
      </c>
      <c r="G612" s="39">
        <v>3</v>
      </c>
      <c r="H612" s="64" t="str">
        <f>VLOOKUP(MID(Table1[[#This Row],[Htno]],7,2),Raw!A:B,2,0)</f>
        <v>ECE</v>
      </c>
      <c r="I612" s="60">
        <f>IF(Table1[[#This Row],[Gr]]&lt;&gt;"COMPLE",IF(Table1[[#This Row],[Cr]]&gt;0,1,0),1)</f>
        <v>1</v>
      </c>
      <c r="J612" s="32">
        <f>(Table1[[#This Row],[Gp]]*Table1[[#This Row],[Cr]])/Raw!$R$1</f>
        <v>0.91304347826086951</v>
      </c>
    </row>
    <row r="613" spans="1:10">
      <c r="A613" s="63" t="str">
        <f>LEFT(Table1[[#This Row],[Subcode]],3)</f>
        <v>R20</v>
      </c>
      <c r="B613" s="63" t="s">
        <v>209</v>
      </c>
      <c r="C613" s="38" t="s">
        <v>147</v>
      </c>
      <c r="D613" s="39" t="s">
        <v>148</v>
      </c>
      <c r="E613" s="39">
        <f>VLOOKUP(Table1[[#This Row],[Gr]],Raw!T:U,2,0)</f>
        <v>7</v>
      </c>
      <c r="F613" s="38" t="s">
        <v>4</v>
      </c>
      <c r="G613" s="39">
        <v>3</v>
      </c>
      <c r="H613" s="64" t="str">
        <f>VLOOKUP(MID(Table1[[#This Row],[Htno]],7,2),Raw!A:B,2,0)</f>
        <v>ECE</v>
      </c>
      <c r="I613" s="60">
        <f>IF(Table1[[#This Row],[Gr]]&lt;&gt;"COMPLE",IF(Table1[[#This Row],[Cr]]&gt;0,1,0),1)</f>
        <v>1</v>
      </c>
      <c r="J613" s="32">
        <f>(Table1[[#This Row],[Gp]]*Table1[[#This Row],[Cr]])/Raw!$R$1</f>
        <v>0.91304347826086951</v>
      </c>
    </row>
    <row r="614" spans="1:10">
      <c r="A614" s="63" t="str">
        <f>LEFT(Table1[[#This Row],[Subcode]],3)</f>
        <v>R20</v>
      </c>
      <c r="B614" s="63" t="s">
        <v>209</v>
      </c>
      <c r="C614" s="38" t="s">
        <v>149</v>
      </c>
      <c r="D614" s="39" t="s">
        <v>150</v>
      </c>
      <c r="E614" s="39">
        <f>VLOOKUP(Table1[[#This Row],[Gr]],Raw!T:U,2,0)</f>
        <v>8</v>
      </c>
      <c r="F614" s="38" t="s">
        <v>6</v>
      </c>
      <c r="G614" s="39">
        <v>3</v>
      </c>
      <c r="H614" s="64" t="str">
        <f>VLOOKUP(MID(Table1[[#This Row],[Htno]],7,2),Raw!A:B,2,0)</f>
        <v>ECE</v>
      </c>
      <c r="I614" s="60">
        <f>IF(Table1[[#This Row],[Gr]]&lt;&gt;"COMPLE",IF(Table1[[#This Row],[Cr]]&gt;0,1,0),1)</f>
        <v>1</v>
      </c>
      <c r="J614" s="32">
        <f>(Table1[[#This Row],[Gp]]*Table1[[#This Row],[Cr]])/Raw!$R$1</f>
        <v>1.0434782608695652</v>
      </c>
    </row>
    <row r="615" spans="1:10">
      <c r="A615" s="63" t="str">
        <f>LEFT(Table1[[#This Row],[Subcode]],3)</f>
        <v>R20</v>
      </c>
      <c r="B615" s="63" t="s">
        <v>209</v>
      </c>
      <c r="C615" s="38" t="s">
        <v>151</v>
      </c>
      <c r="D615" s="39" t="s">
        <v>152</v>
      </c>
      <c r="E615" s="39">
        <f>VLOOKUP(Table1[[#This Row],[Gr]],Raw!T:U,2,0)</f>
        <v>10</v>
      </c>
      <c r="F615" s="38" t="s">
        <v>9</v>
      </c>
      <c r="G615" s="39">
        <v>2</v>
      </c>
      <c r="H615" s="64" t="str">
        <f>VLOOKUP(MID(Table1[[#This Row],[Htno]],7,2),Raw!A:B,2,0)</f>
        <v>ECE</v>
      </c>
      <c r="I615" s="60">
        <f>IF(Table1[[#This Row],[Gr]]&lt;&gt;"COMPLE",IF(Table1[[#This Row],[Cr]]&gt;0,1,0),1)</f>
        <v>1</v>
      </c>
      <c r="J615" s="32">
        <f>(Table1[[#This Row],[Gp]]*Table1[[#This Row],[Cr]])/Raw!$R$1</f>
        <v>0.86956521739130432</v>
      </c>
    </row>
    <row r="616" spans="1:10">
      <c r="A616" s="63" t="str">
        <f>LEFT(Table1[[#This Row],[Subcode]],3)</f>
        <v>R20</v>
      </c>
      <c r="B616" s="63" t="s">
        <v>209</v>
      </c>
      <c r="C616" s="38" t="s">
        <v>153</v>
      </c>
      <c r="D616" s="39" t="s">
        <v>154</v>
      </c>
      <c r="E616" s="39">
        <f>VLOOKUP(Table1[[#This Row],[Gr]],Raw!T:U,2,0)</f>
        <v>7</v>
      </c>
      <c r="F616" s="38" t="s">
        <v>4</v>
      </c>
      <c r="G616" s="39">
        <v>3</v>
      </c>
      <c r="H616" s="64" t="str">
        <f>VLOOKUP(MID(Table1[[#This Row],[Htno]],7,2),Raw!A:B,2,0)</f>
        <v>ECE</v>
      </c>
      <c r="I616" s="60">
        <f>IF(Table1[[#This Row],[Gr]]&lt;&gt;"COMPLE",IF(Table1[[#This Row],[Cr]]&gt;0,1,0),1)</f>
        <v>1</v>
      </c>
      <c r="J616" s="32">
        <f>(Table1[[#This Row],[Gp]]*Table1[[#This Row],[Cr]])/Raw!$R$1</f>
        <v>0.91304347826086951</v>
      </c>
    </row>
    <row r="617" spans="1:10">
      <c r="A617" s="63" t="str">
        <f>LEFT(Table1[[#This Row],[Subcode]],3)</f>
        <v>R20</v>
      </c>
      <c r="B617" s="63" t="s">
        <v>209</v>
      </c>
      <c r="C617" s="38" t="s">
        <v>155</v>
      </c>
      <c r="D617" s="39" t="s">
        <v>156</v>
      </c>
      <c r="E617" s="39">
        <f>VLOOKUP(Table1[[#This Row],[Gr]],Raw!T:U,2,0)</f>
        <v>8</v>
      </c>
      <c r="F617" s="38" t="s">
        <v>6</v>
      </c>
      <c r="G617" s="39">
        <v>3</v>
      </c>
      <c r="H617" s="64" t="str">
        <f>VLOOKUP(MID(Table1[[#This Row],[Htno]],7,2),Raw!A:B,2,0)</f>
        <v>ECE</v>
      </c>
      <c r="I617" s="60">
        <f>IF(Table1[[#This Row],[Gr]]&lt;&gt;"COMPLE",IF(Table1[[#This Row],[Cr]]&gt;0,1,0),1)</f>
        <v>1</v>
      </c>
      <c r="J617" s="32">
        <f>(Table1[[#This Row],[Gp]]*Table1[[#This Row],[Cr]])/Raw!$R$1</f>
        <v>1.0434782608695652</v>
      </c>
    </row>
    <row r="618" spans="1:10">
      <c r="A618" s="63" t="str">
        <f>LEFT(Table1[[#This Row],[Subcode]],3)</f>
        <v>R20</v>
      </c>
      <c r="B618" s="63" t="s">
        <v>210</v>
      </c>
      <c r="C618" s="38" t="s">
        <v>78</v>
      </c>
      <c r="D618" s="39" t="s">
        <v>79</v>
      </c>
      <c r="E618" s="39">
        <f>VLOOKUP(Table1[[#This Row],[Gr]],Raw!T:U,2,0)</f>
        <v>6</v>
      </c>
      <c r="F618" s="38" t="s">
        <v>5</v>
      </c>
      <c r="G618" s="39">
        <v>3</v>
      </c>
      <c r="H618" s="64" t="str">
        <f>VLOOKUP(MID(Table1[[#This Row],[Htno]],7,2),Raw!A:B,2,0)</f>
        <v>ECE</v>
      </c>
      <c r="I618" s="60">
        <f>IF(Table1[[#This Row],[Gr]]&lt;&gt;"COMPLE",IF(Table1[[#This Row],[Cr]]&gt;0,1,0),1)</f>
        <v>1</v>
      </c>
      <c r="J618" s="32">
        <f>(Table1[[#This Row],[Gp]]*Table1[[#This Row],[Cr]])/Raw!$R$1</f>
        <v>0.78260869565217395</v>
      </c>
    </row>
    <row r="619" spans="1:10">
      <c r="A619" s="63" t="str">
        <f>LEFT(Table1[[#This Row],[Subcode]],3)</f>
        <v>R20</v>
      </c>
      <c r="B619" s="63" t="s">
        <v>210</v>
      </c>
      <c r="C619" s="38" t="s">
        <v>144</v>
      </c>
      <c r="D619" s="39" t="s">
        <v>93</v>
      </c>
      <c r="E619" s="39">
        <f>VLOOKUP(Table1[[#This Row],[Gr]],Raw!T:U,2,0)</f>
        <v>10</v>
      </c>
      <c r="F619" s="38" t="s">
        <v>9</v>
      </c>
      <c r="G619" s="39">
        <v>3</v>
      </c>
      <c r="H619" s="64" t="str">
        <f>VLOOKUP(MID(Table1[[#This Row],[Htno]],7,2),Raw!A:B,2,0)</f>
        <v>ECE</v>
      </c>
      <c r="I619" s="60">
        <f>IF(Table1[[#This Row],[Gr]]&lt;&gt;"COMPLE",IF(Table1[[#This Row],[Cr]]&gt;0,1,0),1)</f>
        <v>1</v>
      </c>
      <c r="J619" s="32">
        <f>(Table1[[#This Row],[Gp]]*Table1[[#This Row],[Cr]])/Raw!$R$1</f>
        <v>1.3043478260869565</v>
      </c>
    </row>
    <row r="620" spans="1:10">
      <c r="A620" s="63" t="str">
        <f>LEFT(Table1[[#This Row],[Subcode]],3)</f>
        <v>R20</v>
      </c>
      <c r="B620" s="63" t="s">
        <v>210</v>
      </c>
      <c r="C620" s="38" t="s">
        <v>145</v>
      </c>
      <c r="D620" s="39" t="s">
        <v>146</v>
      </c>
      <c r="E620" s="39">
        <f>VLOOKUP(Table1[[#This Row],[Gr]],Raw!T:U,2,0)</f>
        <v>5</v>
      </c>
      <c r="F620" s="38" t="s">
        <v>7</v>
      </c>
      <c r="G620" s="39">
        <v>3</v>
      </c>
      <c r="H620" s="64" t="str">
        <f>VLOOKUP(MID(Table1[[#This Row],[Htno]],7,2),Raw!A:B,2,0)</f>
        <v>ECE</v>
      </c>
      <c r="I620" s="60">
        <f>IF(Table1[[#This Row],[Gr]]&lt;&gt;"COMPLE",IF(Table1[[#This Row],[Cr]]&gt;0,1,0),1)</f>
        <v>1</v>
      </c>
      <c r="J620" s="32">
        <f>(Table1[[#This Row],[Gp]]*Table1[[#This Row],[Cr]])/Raw!$R$1</f>
        <v>0.65217391304347827</v>
      </c>
    </row>
    <row r="621" spans="1:10">
      <c r="A621" s="63" t="str">
        <f>LEFT(Table1[[#This Row],[Subcode]],3)</f>
        <v>R20</v>
      </c>
      <c r="B621" s="63" t="s">
        <v>210</v>
      </c>
      <c r="C621" s="38" t="s">
        <v>147</v>
      </c>
      <c r="D621" s="39" t="s">
        <v>148</v>
      </c>
      <c r="E621" s="39">
        <f>VLOOKUP(Table1[[#This Row],[Gr]],Raw!T:U,2,0)</f>
        <v>6</v>
      </c>
      <c r="F621" s="38" t="s">
        <v>5</v>
      </c>
      <c r="G621" s="39">
        <v>3</v>
      </c>
      <c r="H621" s="64" t="str">
        <f>VLOOKUP(MID(Table1[[#This Row],[Htno]],7,2),Raw!A:B,2,0)</f>
        <v>ECE</v>
      </c>
      <c r="I621" s="60">
        <f>IF(Table1[[#This Row],[Gr]]&lt;&gt;"COMPLE",IF(Table1[[#This Row],[Cr]]&gt;0,1,0),1)</f>
        <v>1</v>
      </c>
      <c r="J621" s="32">
        <f>(Table1[[#This Row],[Gp]]*Table1[[#This Row],[Cr]])/Raw!$R$1</f>
        <v>0.78260869565217395</v>
      </c>
    </row>
    <row r="622" spans="1:10">
      <c r="A622" s="63" t="str">
        <f>LEFT(Table1[[#This Row],[Subcode]],3)</f>
        <v>R20</v>
      </c>
      <c r="B622" s="63" t="s">
        <v>210</v>
      </c>
      <c r="C622" s="38" t="s">
        <v>149</v>
      </c>
      <c r="D622" s="39" t="s">
        <v>150</v>
      </c>
      <c r="E622" s="39">
        <f>VLOOKUP(Table1[[#This Row],[Gr]],Raw!T:U,2,0)</f>
        <v>5</v>
      </c>
      <c r="F622" s="38" t="s">
        <v>7</v>
      </c>
      <c r="G622" s="39">
        <v>3</v>
      </c>
      <c r="H622" s="64" t="str">
        <f>VLOOKUP(MID(Table1[[#This Row],[Htno]],7,2),Raw!A:B,2,0)</f>
        <v>ECE</v>
      </c>
      <c r="I622" s="60">
        <f>IF(Table1[[#This Row],[Gr]]&lt;&gt;"COMPLE",IF(Table1[[#This Row],[Cr]]&gt;0,1,0),1)</f>
        <v>1</v>
      </c>
      <c r="J622" s="32">
        <f>(Table1[[#This Row],[Gp]]*Table1[[#This Row],[Cr]])/Raw!$R$1</f>
        <v>0.65217391304347827</v>
      </c>
    </row>
    <row r="623" spans="1:10">
      <c r="A623" s="63" t="str">
        <f>LEFT(Table1[[#This Row],[Subcode]],3)</f>
        <v>R20</v>
      </c>
      <c r="B623" s="63" t="s">
        <v>210</v>
      </c>
      <c r="C623" s="38" t="s">
        <v>151</v>
      </c>
      <c r="D623" s="39" t="s">
        <v>152</v>
      </c>
      <c r="E623" s="39">
        <f>VLOOKUP(Table1[[#This Row],[Gr]],Raw!T:U,2,0)</f>
        <v>10</v>
      </c>
      <c r="F623" s="38" t="s">
        <v>9</v>
      </c>
      <c r="G623" s="39">
        <v>2</v>
      </c>
      <c r="H623" s="64" t="str">
        <f>VLOOKUP(MID(Table1[[#This Row],[Htno]],7,2),Raw!A:B,2,0)</f>
        <v>ECE</v>
      </c>
      <c r="I623" s="60">
        <f>IF(Table1[[#This Row],[Gr]]&lt;&gt;"COMPLE",IF(Table1[[#This Row],[Cr]]&gt;0,1,0),1)</f>
        <v>1</v>
      </c>
      <c r="J623" s="32">
        <f>(Table1[[#This Row],[Gp]]*Table1[[#This Row],[Cr]])/Raw!$R$1</f>
        <v>0.86956521739130432</v>
      </c>
    </row>
    <row r="624" spans="1:10">
      <c r="A624" s="63" t="str">
        <f>LEFT(Table1[[#This Row],[Subcode]],3)</f>
        <v>R20</v>
      </c>
      <c r="B624" s="63" t="s">
        <v>210</v>
      </c>
      <c r="C624" s="38" t="s">
        <v>153</v>
      </c>
      <c r="D624" s="39" t="s">
        <v>154</v>
      </c>
      <c r="E624" s="39">
        <f>VLOOKUP(Table1[[#This Row],[Gr]],Raw!T:U,2,0)</f>
        <v>5</v>
      </c>
      <c r="F624" s="38" t="s">
        <v>7</v>
      </c>
      <c r="G624" s="39">
        <v>3</v>
      </c>
      <c r="H624" s="64" t="str">
        <f>VLOOKUP(MID(Table1[[#This Row],[Htno]],7,2),Raw!A:B,2,0)</f>
        <v>ECE</v>
      </c>
      <c r="I624" s="60">
        <f>IF(Table1[[#This Row],[Gr]]&lt;&gt;"COMPLE",IF(Table1[[#This Row],[Cr]]&gt;0,1,0),1)</f>
        <v>1</v>
      </c>
      <c r="J624" s="32">
        <f>(Table1[[#This Row],[Gp]]*Table1[[#This Row],[Cr]])/Raw!$R$1</f>
        <v>0.65217391304347827</v>
      </c>
    </row>
    <row r="625" spans="1:10">
      <c r="A625" s="63" t="str">
        <f>LEFT(Table1[[#This Row],[Subcode]],3)</f>
        <v>R20</v>
      </c>
      <c r="B625" s="63" t="s">
        <v>210</v>
      </c>
      <c r="C625" s="38" t="s">
        <v>155</v>
      </c>
      <c r="D625" s="39" t="s">
        <v>156</v>
      </c>
      <c r="E625" s="39">
        <f>VLOOKUP(Table1[[#This Row],[Gr]],Raw!T:U,2,0)</f>
        <v>5</v>
      </c>
      <c r="F625" s="38" t="s">
        <v>7</v>
      </c>
      <c r="G625" s="39">
        <v>3</v>
      </c>
      <c r="H625" s="64" t="str">
        <f>VLOOKUP(MID(Table1[[#This Row],[Htno]],7,2),Raw!A:B,2,0)</f>
        <v>ECE</v>
      </c>
      <c r="I625" s="60">
        <f>IF(Table1[[#This Row],[Gr]]&lt;&gt;"COMPLE",IF(Table1[[#This Row],[Cr]]&gt;0,1,0),1)</f>
        <v>1</v>
      </c>
      <c r="J625" s="32">
        <f>(Table1[[#This Row],[Gp]]*Table1[[#This Row],[Cr]])/Raw!$R$1</f>
        <v>0.65217391304347827</v>
      </c>
    </row>
    <row r="626" spans="1:10">
      <c r="A626" s="63" t="str">
        <f>LEFT(Table1[[#This Row],[Subcode]],3)</f>
        <v>R20</v>
      </c>
      <c r="B626" s="63" t="s">
        <v>211</v>
      </c>
      <c r="C626" s="38" t="s">
        <v>78</v>
      </c>
      <c r="D626" s="39" t="s">
        <v>79</v>
      </c>
      <c r="E626" s="39">
        <f>VLOOKUP(Table1[[#This Row],[Gr]],Raw!T:U,2,0)</f>
        <v>8</v>
      </c>
      <c r="F626" s="38" t="s">
        <v>6</v>
      </c>
      <c r="G626" s="39">
        <v>3</v>
      </c>
      <c r="H626" s="64" t="str">
        <f>VLOOKUP(MID(Table1[[#This Row],[Htno]],7,2),Raw!A:B,2,0)</f>
        <v>ECE</v>
      </c>
      <c r="I626" s="60">
        <f>IF(Table1[[#This Row],[Gr]]&lt;&gt;"COMPLE",IF(Table1[[#This Row],[Cr]]&gt;0,1,0),1)</f>
        <v>1</v>
      </c>
      <c r="J626" s="32">
        <f>(Table1[[#This Row],[Gp]]*Table1[[#This Row],[Cr]])/Raw!$R$1</f>
        <v>1.0434782608695652</v>
      </c>
    </row>
    <row r="627" spans="1:10">
      <c r="A627" s="63" t="str">
        <f>LEFT(Table1[[#This Row],[Subcode]],3)</f>
        <v>R20</v>
      </c>
      <c r="B627" s="63" t="s">
        <v>211</v>
      </c>
      <c r="C627" s="38" t="s">
        <v>144</v>
      </c>
      <c r="D627" s="39" t="s">
        <v>93</v>
      </c>
      <c r="E627" s="39">
        <f>VLOOKUP(Table1[[#This Row],[Gr]],Raw!T:U,2,0)</f>
        <v>10</v>
      </c>
      <c r="F627" s="38" t="s">
        <v>9</v>
      </c>
      <c r="G627" s="39">
        <v>3</v>
      </c>
      <c r="H627" s="64" t="str">
        <f>VLOOKUP(MID(Table1[[#This Row],[Htno]],7,2),Raw!A:B,2,0)</f>
        <v>ECE</v>
      </c>
      <c r="I627" s="60">
        <f>IF(Table1[[#This Row],[Gr]]&lt;&gt;"COMPLE",IF(Table1[[#This Row],[Cr]]&gt;0,1,0),1)</f>
        <v>1</v>
      </c>
      <c r="J627" s="32">
        <f>(Table1[[#This Row],[Gp]]*Table1[[#This Row],[Cr]])/Raw!$R$1</f>
        <v>1.3043478260869565</v>
      </c>
    </row>
    <row r="628" spans="1:10">
      <c r="A628" s="63" t="str">
        <f>LEFT(Table1[[#This Row],[Subcode]],3)</f>
        <v>R20</v>
      </c>
      <c r="B628" s="63" t="s">
        <v>211</v>
      </c>
      <c r="C628" s="38" t="s">
        <v>145</v>
      </c>
      <c r="D628" s="39" t="s">
        <v>146</v>
      </c>
      <c r="E628" s="39">
        <f>VLOOKUP(Table1[[#This Row],[Gr]],Raw!T:U,2,0)</f>
        <v>6</v>
      </c>
      <c r="F628" s="38" t="s">
        <v>5</v>
      </c>
      <c r="G628" s="39">
        <v>3</v>
      </c>
      <c r="H628" s="64" t="str">
        <f>VLOOKUP(MID(Table1[[#This Row],[Htno]],7,2),Raw!A:B,2,0)</f>
        <v>ECE</v>
      </c>
      <c r="I628" s="60">
        <f>IF(Table1[[#This Row],[Gr]]&lt;&gt;"COMPLE",IF(Table1[[#This Row],[Cr]]&gt;0,1,0),1)</f>
        <v>1</v>
      </c>
      <c r="J628" s="32">
        <f>(Table1[[#This Row],[Gp]]*Table1[[#This Row],[Cr]])/Raw!$R$1</f>
        <v>0.78260869565217395</v>
      </c>
    </row>
    <row r="629" spans="1:10">
      <c r="A629" s="63" t="str">
        <f>LEFT(Table1[[#This Row],[Subcode]],3)</f>
        <v>R20</v>
      </c>
      <c r="B629" s="63" t="s">
        <v>211</v>
      </c>
      <c r="C629" s="38" t="s">
        <v>147</v>
      </c>
      <c r="D629" s="39" t="s">
        <v>148</v>
      </c>
      <c r="E629" s="39">
        <f>VLOOKUP(Table1[[#This Row],[Gr]],Raw!T:U,2,0)</f>
        <v>6</v>
      </c>
      <c r="F629" s="38" t="s">
        <v>5</v>
      </c>
      <c r="G629" s="39">
        <v>3</v>
      </c>
      <c r="H629" s="64" t="str">
        <f>VLOOKUP(MID(Table1[[#This Row],[Htno]],7,2),Raw!A:B,2,0)</f>
        <v>ECE</v>
      </c>
      <c r="I629" s="60">
        <f>IF(Table1[[#This Row],[Gr]]&lt;&gt;"COMPLE",IF(Table1[[#This Row],[Cr]]&gt;0,1,0),1)</f>
        <v>1</v>
      </c>
      <c r="J629" s="32">
        <f>(Table1[[#This Row],[Gp]]*Table1[[#This Row],[Cr]])/Raw!$R$1</f>
        <v>0.78260869565217395</v>
      </c>
    </row>
    <row r="630" spans="1:10">
      <c r="A630" s="63" t="str">
        <f>LEFT(Table1[[#This Row],[Subcode]],3)</f>
        <v>R20</v>
      </c>
      <c r="B630" s="63" t="s">
        <v>211</v>
      </c>
      <c r="C630" s="38" t="s">
        <v>149</v>
      </c>
      <c r="D630" s="39" t="s">
        <v>150</v>
      </c>
      <c r="E630" s="39">
        <f>VLOOKUP(Table1[[#This Row],[Gr]],Raw!T:U,2,0)</f>
        <v>7</v>
      </c>
      <c r="F630" s="38" t="s">
        <v>4</v>
      </c>
      <c r="G630" s="39">
        <v>3</v>
      </c>
      <c r="H630" s="64" t="str">
        <f>VLOOKUP(MID(Table1[[#This Row],[Htno]],7,2),Raw!A:B,2,0)</f>
        <v>ECE</v>
      </c>
      <c r="I630" s="60">
        <f>IF(Table1[[#This Row],[Gr]]&lt;&gt;"COMPLE",IF(Table1[[#This Row],[Cr]]&gt;0,1,0),1)</f>
        <v>1</v>
      </c>
      <c r="J630" s="32">
        <f>(Table1[[#This Row],[Gp]]*Table1[[#This Row],[Cr]])/Raw!$R$1</f>
        <v>0.91304347826086951</v>
      </c>
    </row>
    <row r="631" spans="1:10">
      <c r="A631" s="63" t="str">
        <f>LEFT(Table1[[#This Row],[Subcode]],3)</f>
        <v>R20</v>
      </c>
      <c r="B631" s="63" t="s">
        <v>211</v>
      </c>
      <c r="C631" s="38" t="s">
        <v>151</v>
      </c>
      <c r="D631" s="39" t="s">
        <v>152</v>
      </c>
      <c r="E631" s="39">
        <f>VLOOKUP(Table1[[#This Row],[Gr]],Raw!T:U,2,0)</f>
        <v>10</v>
      </c>
      <c r="F631" s="38" t="s">
        <v>9</v>
      </c>
      <c r="G631" s="39">
        <v>2</v>
      </c>
      <c r="H631" s="64" t="str">
        <f>VLOOKUP(MID(Table1[[#This Row],[Htno]],7,2),Raw!A:B,2,0)</f>
        <v>ECE</v>
      </c>
      <c r="I631" s="60">
        <f>IF(Table1[[#This Row],[Gr]]&lt;&gt;"COMPLE",IF(Table1[[#This Row],[Cr]]&gt;0,1,0),1)</f>
        <v>1</v>
      </c>
      <c r="J631" s="32">
        <f>(Table1[[#This Row],[Gp]]*Table1[[#This Row],[Cr]])/Raw!$R$1</f>
        <v>0.86956521739130432</v>
      </c>
    </row>
    <row r="632" spans="1:10">
      <c r="A632" s="63" t="str">
        <f>LEFT(Table1[[#This Row],[Subcode]],3)</f>
        <v>R20</v>
      </c>
      <c r="B632" s="63" t="s">
        <v>211</v>
      </c>
      <c r="C632" s="38" t="s">
        <v>153</v>
      </c>
      <c r="D632" s="39" t="s">
        <v>154</v>
      </c>
      <c r="E632" s="39">
        <f>VLOOKUP(Table1[[#This Row],[Gr]],Raw!T:U,2,0)</f>
        <v>7</v>
      </c>
      <c r="F632" s="38" t="s">
        <v>4</v>
      </c>
      <c r="G632" s="39">
        <v>3</v>
      </c>
      <c r="H632" s="64" t="str">
        <f>VLOOKUP(MID(Table1[[#This Row],[Htno]],7,2),Raw!A:B,2,0)</f>
        <v>ECE</v>
      </c>
      <c r="I632" s="60">
        <f>IF(Table1[[#This Row],[Gr]]&lt;&gt;"COMPLE",IF(Table1[[#This Row],[Cr]]&gt;0,1,0),1)</f>
        <v>1</v>
      </c>
      <c r="J632" s="32">
        <f>(Table1[[#This Row],[Gp]]*Table1[[#This Row],[Cr]])/Raw!$R$1</f>
        <v>0.91304347826086951</v>
      </c>
    </row>
    <row r="633" spans="1:10">
      <c r="A633" s="63" t="str">
        <f>LEFT(Table1[[#This Row],[Subcode]],3)</f>
        <v>R20</v>
      </c>
      <c r="B633" s="63" t="s">
        <v>211</v>
      </c>
      <c r="C633" s="38" t="s">
        <v>155</v>
      </c>
      <c r="D633" s="39" t="s">
        <v>156</v>
      </c>
      <c r="E633" s="39">
        <f>VLOOKUP(Table1[[#This Row],[Gr]],Raw!T:U,2,0)</f>
        <v>6</v>
      </c>
      <c r="F633" s="38" t="s">
        <v>5</v>
      </c>
      <c r="G633" s="39">
        <v>3</v>
      </c>
      <c r="H633" s="64" t="str">
        <f>VLOOKUP(MID(Table1[[#This Row],[Htno]],7,2),Raw!A:B,2,0)</f>
        <v>ECE</v>
      </c>
      <c r="I633" s="60">
        <f>IF(Table1[[#This Row],[Gr]]&lt;&gt;"COMPLE",IF(Table1[[#This Row],[Cr]]&gt;0,1,0),1)</f>
        <v>1</v>
      </c>
      <c r="J633" s="32">
        <f>(Table1[[#This Row],[Gp]]*Table1[[#This Row],[Cr]])/Raw!$R$1</f>
        <v>0.78260869565217395</v>
      </c>
    </row>
    <row r="634" spans="1:10">
      <c r="A634" s="63" t="str">
        <f>LEFT(Table1[[#This Row],[Subcode]],3)</f>
        <v>R20</v>
      </c>
      <c r="B634" s="63" t="s">
        <v>212</v>
      </c>
      <c r="C634" s="38" t="s">
        <v>78</v>
      </c>
      <c r="D634" s="39" t="s">
        <v>79</v>
      </c>
      <c r="E634" s="39">
        <f>VLOOKUP(Table1[[#This Row],[Gr]],Raw!T:U,2,0)</f>
        <v>6</v>
      </c>
      <c r="F634" s="38" t="s">
        <v>5</v>
      </c>
      <c r="G634" s="39">
        <v>3</v>
      </c>
      <c r="H634" s="64" t="str">
        <f>VLOOKUP(MID(Table1[[#This Row],[Htno]],7,2),Raw!A:B,2,0)</f>
        <v>ECE</v>
      </c>
      <c r="I634" s="60">
        <f>IF(Table1[[#This Row],[Gr]]&lt;&gt;"COMPLE",IF(Table1[[#This Row],[Cr]]&gt;0,1,0),1)</f>
        <v>1</v>
      </c>
      <c r="J634" s="32">
        <f>(Table1[[#This Row],[Gp]]*Table1[[#This Row],[Cr]])/Raw!$R$1</f>
        <v>0.78260869565217395</v>
      </c>
    </row>
    <row r="635" spans="1:10">
      <c r="A635" s="63" t="str">
        <f>LEFT(Table1[[#This Row],[Subcode]],3)</f>
        <v>R20</v>
      </c>
      <c r="B635" s="63" t="s">
        <v>212</v>
      </c>
      <c r="C635" s="38" t="s">
        <v>144</v>
      </c>
      <c r="D635" s="39" t="s">
        <v>93</v>
      </c>
      <c r="E635" s="39">
        <f>VLOOKUP(Table1[[#This Row],[Gr]],Raw!T:U,2,0)</f>
        <v>10</v>
      </c>
      <c r="F635" s="38" t="s">
        <v>9</v>
      </c>
      <c r="G635" s="39">
        <v>3</v>
      </c>
      <c r="H635" s="64" t="str">
        <f>VLOOKUP(MID(Table1[[#This Row],[Htno]],7,2),Raw!A:B,2,0)</f>
        <v>ECE</v>
      </c>
      <c r="I635" s="60">
        <f>IF(Table1[[#This Row],[Gr]]&lt;&gt;"COMPLE",IF(Table1[[#This Row],[Cr]]&gt;0,1,0),1)</f>
        <v>1</v>
      </c>
      <c r="J635" s="32">
        <f>(Table1[[#This Row],[Gp]]*Table1[[#This Row],[Cr]])/Raw!$R$1</f>
        <v>1.3043478260869565</v>
      </c>
    </row>
    <row r="636" spans="1:10">
      <c r="A636" s="63" t="str">
        <f>LEFT(Table1[[#This Row],[Subcode]],3)</f>
        <v>R20</v>
      </c>
      <c r="B636" s="63" t="s">
        <v>212</v>
      </c>
      <c r="C636" s="38" t="s">
        <v>145</v>
      </c>
      <c r="D636" s="39" t="s">
        <v>146</v>
      </c>
      <c r="E636" s="39">
        <f>VLOOKUP(Table1[[#This Row],[Gr]],Raw!T:U,2,0)</f>
        <v>0</v>
      </c>
      <c r="F636" s="38" t="s">
        <v>3</v>
      </c>
      <c r="G636" s="39">
        <v>0</v>
      </c>
      <c r="H636" s="64" t="str">
        <f>VLOOKUP(MID(Table1[[#This Row],[Htno]],7,2),Raw!A:B,2,0)</f>
        <v>ECE</v>
      </c>
      <c r="I636" s="60">
        <f>IF(Table1[[#This Row],[Gr]]&lt;&gt;"COMPLE",IF(Table1[[#This Row],[Cr]]&gt;0,1,0),1)</f>
        <v>0</v>
      </c>
      <c r="J636" s="32">
        <f>(Table1[[#This Row],[Gp]]*Table1[[#This Row],[Cr]])/Raw!$R$1</f>
        <v>0</v>
      </c>
    </row>
    <row r="637" spans="1:10">
      <c r="A637" s="63" t="str">
        <f>LEFT(Table1[[#This Row],[Subcode]],3)</f>
        <v>R20</v>
      </c>
      <c r="B637" s="63" t="s">
        <v>212</v>
      </c>
      <c r="C637" s="38" t="s">
        <v>147</v>
      </c>
      <c r="D637" s="39" t="s">
        <v>148</v>
      </c>
      <c r="E637" s="39">
        <f>VLOOKUP(Table1[[#This Row],[Gr]],Raw!T:U,2,0)</f>
        <v>5</v>
      </c>
      <c r="F637" s="38" t="s">
        <v>7</v>
      </c>
      <c r="G637" s="39">
        <v>3</v>
      </c>
      <c r="H637" s="64" t="str">
        <f>VLOOKUP(MID(Table1[[#This Row],[Htno]],7,2),Raw!A:B,2,0)</f>
        <v>ECE</v>
      </c>
      <c r="I637" s="60">
        <f>IF(Table1[[#This Row],[Gr]]&lt;&gt;"COMPLE",IF(Table1[[#This Row],[Cr]]&gt;0,1,0),1)</f>
        <v>1</v>
      </c>
      <c r="J637" s="32">
        <f>(Table1[[#This Row],[Gp]]*Table1[[#This Row],[Cr]])/Raw!$R$1</f>
        <v>0.65217391304347827</v>
      </c>
    </row>
    <row r="638" spans="1:10">
      <c r="A638" s="63" t="str">
        <f>LEFT(Table1[[#This Row],[Subcode]],3)</f>
        <v>R20</v>
      </c>
      <c r="B638" s="63" t="s">
        <v>212</v>
      </c>
      <c r="C638" s="38" t="s">
        <v>149</v>
      </c>
      <c r="D638" s="39" t="s">
        <v>150</v>
      </c>
      <c r="E638" s="39">
        <f>VLOOKUP(Table1[[#This Row],[Gr]],Raw!T:U,2,0)</f>
        <v>5</v>
      </c>
      <c r="F638" s="38" t="s">
        <v>7</v>
      </c>
      <c r="G638" s="39">
        <v>3</v>
      </c>
      <c r="H638" s="64" t="str">
        <f>VLOOKUP(MID(Table1[[#This Row],[Htno]],7,2),Raw!A:B,2,0)</f>
        <v>ECE</v>
      </c>
      <c r="I638" s="60">
        <f>IF(Table1[[#This Row],[Gr]]&lt;&gt;"COMPLE",IF(Table1[[#This Row],[Cr]]&gt;0,1,0),1)</f>
        <v>1</v>
      </c>
      <c r="J638" s="32">
        <f>(Table1[[#This Row],[Gp]]*Table1[[#This Row],[Cr]])/Raw!$R$1</f>
        <v>0.65217391304347827</v>
      </c>
    </row>
    <row r="639" spans="1:10">
      <c r="A639" s="63" t="str">
        <f>LEFT(Table1[[#This Row],[Subcode]],3)</f>
        <v>R20</v>
      </c>
      <c r="B639" s="63" t="s">
        <v>212</v>
      </c>
      <c r="C639" s="38" t="s">
        <v>151</v>
      </c>
      <c r="D639" s="39" t="s">
        <v>152</v>
      </c>
      <c r="E639" s="39">
        <f>VLOOKUP(Table1[[#This Row],[Gr]],Raw!T:U,2,0)</f>
        <v>10</v>
      </c>
      <c r="F639" s="38" t="s">
        <v>9</v>
      </c>
      <c r="G639" s="39">
        <v>2</v>
      </c>
      <c r="H639" s="64" t="str">
        <f>VLOOKUP(MID(Table1[[#This Row],[Htno]],7,2),Raw!A:B,2,0)</f>
        <v>ECE</v>
      </c>
      <c r="I639" s="60">
        <f>IF(Table1[[#This Row],[Gr]]&lt;&gt;"COMPLE",IF(Table1[[#This Row],[Cr]]&gt;0,1,0),1)</f>
        <v>1</v>
      </c>
      <c r="J639" s="32">
        <f>(Table1[[#This Row],[Gp]]*Table1[[#This Row],[Cr]])/Raw!$R$1</f>
        <v>0.86956521739130432</v>
      </c>
    </row>
    <row r="640" spans="1:10">
      <c r="A640" s="63" t="str">
        <f>LEFT(Table1[[#This Row],[Subcode]],3)</f>
        <v>R20</v>
      </c>
      <c r="B640" s="63" t="s">
        <v>212</v>
      </c>
      <c r="C640" s="38" t="s">
        <v>153</v>
      </c>
      <c r="D640" s="39" t="s">
        <v>154</v>
      </c>
      <c r="E640" s="39">
        <f>VLOOKUP(Table1[[#This Row],[Gr]],Raw!T:U,2,0)</f>
        <v>0</v>
      </c>
      <c r="F640" s="38" t="s">
        <v>3</v>
      </c>
      <c r="G640" s="39">
        <v>0</v>
      </c>
      <c r="H640" s="64" t="str">
        <f>VLOOKUP(MID(Table1[[#This Row],[Htno]],7,2),Raw!A:B,2,0)</f>
        <v>ECE</v>
      </c>
      <c r="I640" s="60">
        <f>IF(Table1[[#This Row],[Gr]]&lt;&gt;"COMPLE",IF(Table1[[#This Row],[Cr]]&gt;0,1,0),1)</f>
        <v>0</v>
      </c>
      <c r="J640" s="32">
        <f>(Table1[[#This Row],[Gp]]*Table1[[#This Row],[Cr]])/Raw!$R$1</f>
        <v>0</v>
      </c>
    </row>
    <row r="641" spans="1:10">
      <c r="A641" s="63" t="str">
        <f>LEFT(Table1[[#This Row],[Subcode]],3)</f>
        <v>R20</v>
      </c>
      <c r="B641" s="63" t="s">
        <v>212</v>
      </c>
      <c r="C641" s="38" t="s">
        <v>155</v>
      </c>
      <c r="D641" s="39" t="s">
        <v>156</v>
      </c>
      <c r="E641" s="39">
        <f>VLOOKUP(Table1[[#This Row],[Gr]],Raw!T:U,2,0)</f>
        <v>0</v>
      </c>
      <c r="F641" s="38" t="s">
        <v>3</v>
      </c>
      <c r="G641" s="39">
        <v>0</v>
      </c>
      <c r="H641" s="64" t="str">
        <f>VLOOKUP(MID(Table1[[#This Row],[Htno]],7,2),Raw!A:B,2,0)</f>
        <v>ECE</v>
      </c>
      <c r="I641" s="60">
        <f>IF(Table1[[#This Row],[Gr]]&lt;&gt;"COMPLE",IF(Table1[[#This Row],[Cr]]&gt;0,1,0),1)</f>
        <v>0</v>
      </c>
      <c r="J641" s="32">
        <f>(Table1[[#This Row],[Gp]]*Table1[[#This Row],[Cr]])/Raw!$R$1</f>
        <v>0</v>
      </c>
    </row>
    <row r="642" spans="1:10">
      <c r="A642" s="63" t="str">
        <f>LEFT(Table1[[#This Row],[Subcode]],3)</f>
        <v>R20</v>
      </c>
      <c r="B642" s="63" t="s">
        <v>213</v>
      </c>
      <c r="C642" s="38" t="s">
        <v>78</v>
      </c>
      <c r="D642" s="39" t="s">
        <v>79</v>
      </c>
      <c r="E642" s="39">
        <f>VLOOKUP(Table1[[#This Row],[Gr]],Raw!T:U,2,0)</f>
        <v>7</v>
      </c>
      <c r="F642" s="38" t="s">
        <v>4</v>
      </c>
      <c r="G642" s="39">
        <v>3</v>
      </c>
      <c r="H642" s="64" t="str">
        <f>VLOOKUP(MID(Table1[[#This Row],[Htno]],7,2),Raw!A:B,2,0)</f>
        <v>ECE</v>
      </c>
      <c r="I642" s="60">
        <f>IF(Table1[[#This Row],[Gr]]&lt;&gt;"COMPLE",IF(Table1[[#This Row],[Cr]]&gt;0,1,0),1)</f>
        <v>1</v>
      </c>
      <c r="J642" s="32">
        <f>(Table1[[#This Row],[Gp]]*Table1[[#This Row],[Cr]])/Raw!$R$1</f>
        <v>0.91304347826086951</v>
      </c>
    </row>
    <row r="643" spans="1:10">
      <c r="A643" s="63" t="str">
        <f>LEFT(Table1[[#This Row],[Subcode]],3)</f>
        <v>R20</v>
      </c>
      <c r="B643" s="63" t="s">
        <v>213</v>
      </c>
      <c r="C643" s="38" t="s">
        <v>144</v>
      </c>
      <c r="D643" s="39" t="s">
        <v>93</v>
      </c>
      <c r="E643" s="39">
        <f>VLOOKUP(Table1[[#This Row],[Gr]],Raw!T:U,2,0)</f>
        <v>10</v>
      </c>
      <c r="F643" s="38" t="s">
        <v>9</v>
      </c>
      <c r="G643" s="39">
        <v>3</v>
      </c>
      <c r="H643" s="64" t="str">
        <f>VLOOKUP(MID(Table1[[#This Row],[Htno]],7,2),Raw!A:B,2,0)</f>
        <v>ECE</v>
      </c>
      <c r="I643" s="60">
        <f>IF(Table1[[#This Row],[Gr]]&lt;&gt;"COMPLE",IF(Table1[[#This Row],[Cr]]&gt;0,1,0),1)</f>
        <v>1</v>
      </c>
      <c r="J643" s="32">
        <f>(Table1[[#This Row],[Gp]]*Table1[[#This Row],[Cr]])/Raw!$R$1</f>
        <v>1.3043478260869565</v>
      </c>
    </row>
    <row r="644" spans="1:10">
      <c r="A644" s="63" t="str">
        <f>LEFT(Table1[[#This Row],[Subcode]],3)</f>
        <v>R20</v>
      </c>
      <c r="B644" s="63" t="s">
        <v>213</v>
      </c>
      <c r="C644" s="38" t="s">
        <v>145</v>
      </c>
      <c r="D644" s="39" t="s">
        <v>146</v>
      </c>
      <c r="E644" s="39">
        <f>VLOOKUP(Table1[[#This Row],[Gr]],Raw!T:U,2,0)</f>
        <v>6</v>
      </c>
      <c r="F644" s="38" t="s">
        <v>5</v>
      </c>
      <c r="G644" s="39">
        <v>3</v>
      </c>
      <c r="H644" s="64" t="str">
        <f>VLOOKUP(MID(Table1[[#This Row],[Htno]],7,2),Raw!A:B,2,0)</f>
        <v>ECE</v>
      </c>
      <c r="I644" s="60">
        <f>IF(Table1[[#This Row],[Gr]]&lt;&gt;"COMPLE",IF(Table1[[#This Row],[Cr]]&gt;0,1,0),1)</f>
        <v>1</v>
      </c>
      <c r="J644" s="32">
        <f>(Table1[[#This Row],[Gp]]*Table1[[#This Row],[Cr]])/Raw!$R$1</f>
        <v>0.78260869565217395</v>
      </c>
    </row>
    <row r="645" spans="1:10">
      <c r="A645" s="63" t="str">
        <f>LEFT(Table1[[#This Row],[Subcode]],3)</f>
        <v>R20</v>
      </c>
      <c r="B645" s="63" t="s">
        <v>213</v>
      </c>
      <c r="C645" s="38" t="s">
        <v>147</v>
      </c>
      <c r="D645" s="39" t="s">
        <v>148</v>
      </c>
      <c r="E645" s="39">
        <f>VLOOKUP(Table1[[#This Row],[Gr]],Raw!T:U,2,0)</f>
        <v>7</v>
      </c>
      <c r="F645" s="38" t="s">
        <v>4</v>
      </c>
      <c r="G645" s="39">
        <v>3</v>
      </c>
      <c r="H645" s="64" t="str">
        <f>VLOOKUP(MID(Table1[[#This Row],[Htno]],7,2),Raw!A:B,2,0)</f>
        <v>ECE</v>
      </c>
      <c r="I645" s="60">
        <f>IF(Table1[[#This Row],[Gr]]&lt;&gt;"COMPLE",IF(Table1[[#This Row],[Cr]]&gt;0,1,0),1)</f>
        <v>1</v>
      </c>
      <c r="J645" s="32">
        <f>(Table1[[#This Row],[Gp]]*Table1[[#This Row],[Cr]])/Raw!$R$1</f>
        <v>0.91304347826086951</v>
      </c>
    </row>
    <row r="646" spans="1:10">
      <c r="A646" s="63" t="str">
        <f>LEFT(Table1[[#This Row],[Subcode]],3)</f>
        <v>R20</v>
      </c>
      <c r="B646" s="63" t="s">
        <v>213</v>
      </c>
      <c r="C646" s="38" t="s">
        <v>149</v>
      </c>
      <c r="D646" s="39" t="s">
        <v>150</v>
      </c>
      <c r="E646" s="39">
        <f>VLOOKUP(Table1[[#This Row],[Gr]],Raw!T:U,2,0)</f>
        <v>7</v>
      </c>
      <c r="F646" s="38" t="s">
        <v>4</v>
      </c>
      <c r="G646" s="39">
        <v>3</v>
      </c>
      <c r="H646" s="64" t="str">
        <f>VLOOKUP(MID(Table1[[#This Row],[Htno]],7,2),Raw!A:B,2,0)</f>
        <v>ECE</v>
      </c>
      <c r="I646" s="60">
        <f>IF(Table1[[#This Row],[Gr]]&lt;&gt;"COMPLE",IF(Table1[[#This Row],[Cr]]&gt;0,1,0),1)</f>
        <v>1</v>
      </c>
      <c r="J646" s="32">
        <f>(Table1[[#This Row],[Gp]]*Table1[[#This Row],[Cr]])/Raw!$R$1</f>
        <v>0.91304347826086951</v>
      </c>
    </row>
    <row r="647" spans="1:10">
      <c r="A647" s="63" t="str">
        <f>LEFT(Table1[[#This Row],[Subcode]],3)</f>
        <v>R20</v>
      </c>
      <c r="B647" s="63" t="s">
        <v>213</v>
      </c>
      <c r="C647" s="38" t="s">
        <v>151</v>
      </c>
      <c r="D647" s="39" t="s">
        <v>152</v>
      </c>
      <c r="E647" s="39">
        <f>VLOOKUP(Table1[[#This Row],[Gr]],Raw!T:U,2,0)</f>
        <v>10</v>
      </c>
      <c r="F647" s="38" t="s">
        <v>9</v>
      </c>
      <c r="G647" s="39">
        <v>2</v>
      </c>
      <c r="H647" s="64" t="str">
        <f>VLOOKUP(MID(Table1[[#This Row],[Htno]],7,2),Raw!A:B,2,0)</f>
        <v>ECE</v>
      </c>
      <c r="I647" s="60">
        <f>IF(Table1[[#This Row],[Gr]]&lt;&gt;"COMPLE",IF(Table1[[#This Row],[Cr]]&gt;0,1,0),1)</f>
        <v>1</v>
      </c>
      <c r="J647" s="32">
        <f>(Table1[[#This Row],[Gp]]*Table1[[#This Row],[Cr]])/Raw!$R$1</f>
        <v>0.86956521739130432</v>
      </c>
    </row>
    <row r="648" spans="1:10">
      <c r="A648" s="63" t="str">
        <f>LEFT(Table1[[#This Row],[Subcode]],3)</f>
        <v>R20</v>
      </c>
      <c r="B648" s="63" t="s">
        <v>213</v>
      </c>
      <c r="C648" s="38" t="s">
        <v>153</v>
      </c>
      <c r="D648" s="39" t="s">
        <v>154</v>
      </c>
      <c r="E648" s="39">
        <f>VLOOKUP(Table1[[#This Row],[Gr]],Raw!T:U,2,0)</f>
        <v>7</v>
      </c>
      <c r="F648" s="38" t="s">
        <v>4</v>
      </c>
      <c r="G648" s="39">
        <v>3</v>
      </c>
      <c r="H648" s="64" t="str">
        <f>VLOOKUP(MID(Table1[[#This Row],[Htno]],7,2),Raw!A:B,2,0)</f>
        <v>ECE</v>
      </c>
      <c r="I648" s="60">
        <f>IF(Table1[[#This Row],[Gr]]&lt;&gt;"COMPLE",IF(Table1[[#This Row],[Cr]]&gt;0,1,0),1)</f>
        <v>1</v>
      </c>
      <c r="J648" s="32">
        <f>(Table1[[#This Row],[Gp]]*Table1[[#This Row],[Cr]])/Raw!$R$1</f>
        <v>0.91304347826086951</v>
      </c>
    </row>
    <row r="649" spans="1:10">
      <c r="A649" s="63" t="str">
        <f>LEFT(Table1[[#This Row],[Subcode]],3)</f>
        <v>R20</v>
      </c>
      <c r="B649" s="63" t="s">
        <v>213</v>
      </c>
      <c r="C649" s="38" t="s">
        <v>155</v>
      </c>
      <c r="D649" s="39" t="s">
        <v>156</v>
      </c>
      <c r="E649" s="39">
        <f>VLOOKUP(Table1[[#This Row],[Gr]],Raw!T:U,2,0)</f>
        <v>8</v>
      </c>
      <c r="F649" s="38" t="s">
        <v>6</v>
      </c>
      <c r="G649" s="39">
        <v>3</v>
      </c>
      <c r="H649" s="64" t="str">
        <f>VLOOKUP(MID(Table1[[#This Row],[Htno]],7,2),Raw!A:B,2,0)</f>
        <v>ECE</v>
      </c>
      <c r="I649" s="60">
        <f>IF(Table1[[#This Row],[Gr]]&lt;&gt;"COMPLE",IF(Table1[[#This Row],[Cr]]&gt;0,1,0),1)</f>
        <v>1</v>
      </c>
      <c r="J649" s="32">
        <f>(Table1[[#This Row],[Gp]]*Table1[[#This Row],[Cr]])/Raw!$R$1</f>
        <v>1.0434782608695652</v>
      </c>
    </row>
    <row r="650" spans="1:10">
      <c r="A650" s="63" t="str">
        <f>LEFT(Table1[[#This Row],[Subcode]],3)</f>
        <v>R20</v>
      </c>
      <c r="B650" s="63" t="s">
        <v>214</v>
      </c>
      <c r="C650" s="38" t="s">
        <v>78</v>
      </c>
      <c r="D650" s="39" t="s">
        <v>79</v>
      </c>
      <c r="E650" s="39">
        <f>VLOOKUP(Table1[[#This Row],[Gr]],Raw!T:U,2,0)</f>
        <v>6</v>
      </c>
      <c r="F650" s="38" t="s">
        <v>5</v>
      </c>
      <c r="G650" s="39">
        <v>3</v>
      </c>
      <c r="H650" s="64" t="str">
        <f>VLOOKUP(MID(Table1[[#This Row],[Htno]],7,2),Raw!A:B,2,0)</f>
        <v>ECE</v>
      </c>
      <c r="I650" s="60">
        <f>IF(Table1[[#This Row],[Gr]]&lt;&gt;"COMPLE",IF(Table1[[#This Row],[Cr]]&gt;0,1,0),1)</f>
        <v>1</v>
      </c>
      <c r="J650" s="32">
        <f>(Table1[[#This Row],[Gp]]*Table1[[#This Row],[Cr]])/Raw!$R$1</f>
        <v>0.78260869565217395</v>
      </c>
    </row>
    <row r="651" spans="1:10">
      <c r="A651" s="63" t="str">
        <f>LEFT(Table1[[#This Row],[Subcode]],3)</f>
        <v>R20</v>
      </c>
      <c r="B651" s="63" t="s">
        <v>214</v>
      </c>
      <c r="C651" s="38" t="s">
        <v>144</v>
      </c>
      <c r="D651" s="39" t="s">
        <v>93</v>
      </c>
      <c r="E651" s="39">
        <f>VLOOKUP(Table1[[#This Row],[Gr]],Raw!T:U,2,0)</f>
        <v>10</v>
      </c>
      <c r="F651" s="38" t="s">
        <v>9</v>
      </c>
      <c r="G651" s="39">
        <v>3</v>
      </c>
      <c r="H651" s="64" t="str">
        <f>VLOOKUP(MID(Table1[[#This Row],[Htno]],7,2),Raw!A:B,2,0)</f>
        <v>ECE</v>
      </c>
      <c r="I651" s="60">
        <f>IF(Table1[[#This Row],[Gr]]&lt;&gt;"COMPLE",IF(Table1[[#This Row],[Cr]]&gt;0,1,0),1)</f>
        <v>1</v>
      </c>
      <c r="J651" s="32">
        <f>(Table1[[#This Row],[Gp]]*Table1[[#This Row],[Cr]])/Raw!$R$1</f>
        <v>1.3043478260869565</v>
      </c>
    </row>
    <row r="652" spans="1:10">
      <c r="A652" s="63" t="str">
        <f>LEFT(Table1[[#This Row],[Subcode]],3)</f>
        <v>R20</v>
      </c>
      <c r="B652" s="63" t="s">
        <v>214</v>
      </c>
      <c r="C652" s="38" t="s">
        <v>145</v>
      </c>
      <c r="D652" s="39" t="s">
        <v>146</v>
      </c>
      <c r="E652" s="39">
        <f>VLOOKUP(Table1[[#This Row],[Gr]],Raw!T:U,2,0)</f>
        <v>0</v>
      </c>
      <c r="F652" s="38" t="s">
        <v>3</v>
      </c>
      <c r="G652" s="39">
        <v>0</v>
      </c>
      <c r="H652" s="64" t="str">
        <f>VLOOKUP(MID(Table1[[#This Row],[Htno]],7,2),Raw!A:B,2,0)</f>
        <v>ECE</v>
      </c>
      <c r="I652" s="60">
        <f>IF(Table1[[#This Row],[Gr]]&lt;&gt;"COMPLE",IF(Table1[[#This Row],[Cr]]&gt;0,1,0),1)</f>
        <v>0</v>
      </c>
      <c r="J652" s="32">
        <f>(Table1[[#This Row],[Gp]]*Table1[[#This Row],[Cr]])/Raw!$R$1</f>
        <v>0</v>
      </c>
    </row>
    <row r="653" spans="1:10">
      <c r="A653" s="63" t="str">
        <f>LEFT(Table1[[#This Row],[Subcode]],3)</f>
        <v>R20</v>
      </c>
      <c r="B653" s="63" t="s">
        <v>214</v>
      </c>
      <c r="C653" s="38" t="s">
        <v>147</v>
      </c>
      <c r="D653" s="39" t="s">
        <v>148</v>
      </c>
      <c r="E653" s="39">
        <f>VLOOKUP(Table1[[#This Row],[Gr]],Raw!T:U,2,0)</f>
        <v>6</v>
      </c>
      <c r="F653" s="38" t="s">
        <v>5</v>
      </c>
      <c r="G653" s="39">
        <v>3</v>
      </c>
      <c r="H653" s="64" t="str">
        <f>VLOOKUP(MID(Table1[[#This Row],[Htno]],7,2),Raw!A:B,2,0)</f>
        <v>ECE</v>
      </c>
      <c r="I653" s="60">
        <f>IF(Table1[[#This Row],[Gr]]&lt;&gt;"COMPLE",IF(Table1[[#This Row],[Cr]]&gt;0,1,0),1)</f>
        <v>1</v>
      </c>
      <c r="J653" s="32">
        <f>(Table1[[#This Row],[Gp]]*Table1[[#This Row],[Cr]])/Raw!$R$1</f>
        <v>0.78260869565217395</v>
      </c>
    </row>
    <row r="654" spans="1:10">
      <c r="A654" s="63" t="str">
        <f>LEFT(Table1[[#This Row],[Subcode]],3)</f>
        <v>R20</v>
      </c>
      <c r="B654" s="63" t="s">
        <v>214</v>
      </c>
      <c r="C654" s="38" t="s">
        <v>149</v>
      </c>
      <c r="D654" s="39" t="s">
        <v>150</v>
      </c>
      <c r="E654" s="39">
        <f>VLOOKUP(Table1[[#This Row],[Gr]],Raw!T:U,2,0)</f>
        <v>6</v>
      </c>
      <c r="F654" s="38" t="s">
        <v>5</v>
      </c>
      <c r="G654" s="39">
        <v>3</v>
      </c>
      <c r="H654" s="64" t="str">
        <f>VLOOKUP(MID(Table1[[#This Row],[Htno]],7,2),Raw!A:B,2,0)</f>
        <v>ECE</v>
      </c>
      <c r="I654" s="60">
        <f>IF(Table1[[#This Row],[Gr]]&lt;&gt;"COMPLE",IF(Table1[[#This Row],[Cr]]&gt;0,1,0),1)</f>
        <v>1</v>
      </c>
      <c r="J654" s="32">
        <f>(Table1[[#This Row],[Gp]]*Table1[[#This Row],[Cr]])/Raw!$R$1</f>
        <v>0.78260869565217395</v>
      </c>
    </row>
    <row r="655" spans="1:10">
      <c r="A655" s="63" t="str">
        <f>LEFT(Table1[[#This Row],[Subcode]],3)</f>
        <v>R20</v>
      </c>
      <c r="B655" s="63" t="s">
        <v>214</v>
      </c>
      <c r="C655" s="38" t="s">
        <v>151</v>
      </c>
      <c r="D655" s="39" t="s">
        <v>152</v>
      </c>
      <c r="E655" s="39">
        <f>VLOOKUP(Table1[[#This Row],[Gr]],Raw!T:U,2,0)</f>
        <v>10</v>
      </c>
      <c r="F655" s="38" t="s">
        <v>9</v>
      </c>
      <c r="G655" s="39">
        <v>2</v>
      </c>
      <c r="H655" s="64" t="str">
        <f>VLOOKUP(MID(Table1[[#This Row],[Htno]],7,2),Raw!A:B,2,0)</f>
        <v>ECE</v>
      </c>
      <c r="I655" s="60">
        <f>IF(Table1[[#This Row],[Gr]]&lt;&gt;"COMPLE",IF(Table1[[#This Row],[Cr]]&gt;0,1,0),1)</f>
        <v>1</v>
      </c>
      <c r="J655" s="32">
        <f>(Table1[[#This Row],[Gp]]*Table1[[#This Row],[Cr]])/Raw!$R$1</f>
        <v>0.86956521739130432</v>
      </c>
    </row>
    <row r="656" spans="1:10">
      <c r="A656" s="63" t="str">
        <f>LEFT(Table1[[#This Row],[Subcode]],3)</f>
        <v>R20</v>
      </c>
      <c r="B656" s="63" t="s">
        <v>214</v>
      </c>
      <c r="C656" s="38" t="s">
        <v>153</v>
      </c>
      <c r="D656" s="39" t="s">
        <v>154</v>
      </c>
      <c r="E656" s="39">
        <f>VLOOKUP(Table1[[#This Row],[Gr]],Raw!T:U,2,0)</f>
        <v>0</v>
      </c>
      <c r="F656" s="38" t="s">
        <v>3</v>
      </c>
      <c r="G656" s="39">
        <v>0</v>
      </c>
      <c r="H656" s="64" t="str">
        <f>VLOOKUP(MID(Table1[[#This Row],[Htno]],7,2),Raw!A:B,2,0)</f>
        <v>ECE</v>
      </c>
      <c r="I656" s="60">
        <f>IF(Table1[[#This Row],[Gr]]&lt;&gt;"COMPLE",IF(Table1[[#This Row],[Cr]]&gt;0,1,0),1)</f>
        <v>0</v>
      </c>
      <c r="J656" s="32">
        <f>(Table1[[#This Row],[Gp]]*Table1[[#This Row],[Cr]])/Raw!$R$1</f>
        <v>0</v>
      </c>
    </row>
    <row r="657" spans="1:10">
      <c r="A657" s="63" t="str">
        <f>LEFT(Table1[[#This Row],[Subcode]],3)</f>
        <v>R20</v>
      </c>
      <c r="B657" s="63" t="s">
        <v>214</v>
      </c>
      <c r="C657" s="38" t="s">
        <v>155</v>
      </c>
      <c r="D657" s="39" t="s">
        <v>156</v>
      </c>
      <c r="E657" s="39">
        <f>VLOOKUP(Table1[[#This Row],[Gr]],Raw!T:U,2,0)</f>
        <v>6</v>
      </c>
      <c r="F657" s="38" t="s">
        <v>5</v>
      </c>
      <c r="G657" s="39">
        <v>3</v>
      </c>
      <c r="H657" s="64" t="str">
        <f>VLOOKUP(MID(Table1[[#This Row],[Htno]],7,2),Raw!A:B,2,0)</f>
        <v>ECE</v>
      </c>
      <c r="I657" s="60">
        <f>IF(Table1[[#This Row],[Gr]]&lt;&gt;"COMPLE",IF(Table1[[#This Row],[Cr]]&gt;0,1,0),1)</f>
        <v>1</v>
      </c>
      <c r="J657" s="32">
        <f>(Table1[[#This Row],[Gp]]*Table1[[#This Row],[Cr]])/Raw!$R$1</f>
        <v>0.78260869565217395</v>
      </c>
    </row>
    <row r="658" spans="1:10">
      <c r="A658" s="63" t="str">
        <f>LEFT(Table1[[#This Row],[Subcode]],3)</f>
        <v>R20</v>
      </c>
      <c r="B658" s="63" t="s">
        <v>215</v>
      </c>
      <c r="C658" s="38" t="s">
        <v>78</v>
      </c>
      <c r="D658" s="39" t="s">
        <v>79</v>
      </c>
      <c r="E658" s="39">
        <f>VLOOKUP(Table1[[#This Row],[Gr]],Raw!T:U,2,0)</f>
        <v>8</v>
      </c>
      <c r="F658" s="38" t="s">
        <v>6</v>
      </c>
      <c r="G658" s="39">
        <v>3</v>
      </c>
      <c r="H658" s="64" t="str">
        <f>VLOOKUP(MID(Table1[[#This Row],[Htno]],7,2),Raw!A:B,2,0)</f>
        <v>ECE</v>
      </c>
      <c r="I658" s="60">
        <f>IF(Table1[[#This Row],[Gr]]&lt;&gt;"COMPLE",IF(Table1[[#This Row],[Cr]]&gt;0,1,0),1)</f>
        <v>1</v>
      </c>
      <c r="J658" s="32">
        <f>(Table1[[#This Row],[Gp]]*Table1[[#This Row],[Cr]])/Raw!$R$1</f>
        <v>1.0434782608695652</v>
      </c>
    </row>
    <row r="659" spans="1:10">
      <c r="A659" s="63" t="str">
        <f>LEFT(Table1[[#This Row],[Subcode]],3)</f>
        <v>R20</v>
      </c>
      <c r="B659" s="63" t="s">
        <v>215</v>
      </c>
      <c r="C659" s="38" t="s">
        <v>144</v>
      </c>
      <c r="D659" s="39" t="s">
        <v>93</v>
      </c>
      <c r="E659" s="39">
        <f>VLOOKUP(Table1[[#This Row],[Gr]],Raw!T:U,2,0)</f>
        <v>10</v>
      </c>
      <c r="F659" s="38" t="s">
        <v>9</v>
      </c>
      <c r="G659" s="39">
        <v>3</v>
      </c>
      <c r="H659" s="64" t="str">
        <f>VLOOKUP(MID(Table1[[#This Row],[Htno]],7,2),Raw!A:B,2,0)</f>
        <v>ECE</v>
      </c>
      <c r="I659" s="60">
        <f>IF(Table1[[#This Row],[Gr]]&lt;&gt;"COMPLE",IF(Table1[[#This Row],[Cr]]&gt;0,1,0),1)</f>
        <v>1</v>
      </c>
      <c r="J659" s="32">
        <f>(Table1[[#This Row],[Gp]]*Table1[[#This Row],[Cr]])/Raw!$R$1</f>
        <v>1.3043478260869565</v>
      </c>
    </row>
    <row r="660" spans="1:10">
      <c r="A660" s="63" t="str">
        <f>LEFT(Table1[[#This Row],[Subcode]],3)</f>
        <v>R20</v>
      </c>
      <c r="B660" s="63" t="s">
        <v>215</v>
      </c>
      <c r="C660" s="38" t="s">
        <v>145</v>
      </c>
      <c r="D660" s="39" t="s">
        <v>146</v>
      </c>
      <c r="E660" s="39">
        <f>VLOOKUP(Table1[[#This Row],[Gr]],Raw!T:U,2,0)</f>
        <v>0</v>
      </c>
      <c r="F660" s="38" t="s">
        <v>3</v>
      </c>
      <c r="G660" s="39">
        <v>0</v>
      </c>
      <c r="H660" s="64" t="str">
        <f>VLOOKUP(MID(Table1[[#This Row],[Htno]],7,2),Raw!A:B,2,0)</f>
        <v>ECE</v>
      </c>
      <c r="I660" s="60">
        <f>IF(Table1[[#This Row],[Gr]]&lt;&gt;"COMPLE",IF(Table1[[#This Row],[Cr]]&gt;0,1,0),1)</f>
        <v>0</v>
      </c>
      <c r="J660" s="32">
        <f>(Table1[[#This Row],[Gp]]*Table1[[#This Row],[Cr]])/Raw!$R$1</f>
        <v>0</v>
      </c>
    </row>
    <row r="661" spans="1:10">
      <c r="A661" s="63" t="str">
        <f>LEFT(Table1[[#This Row],[Subcode]],3)</f>
        <v>R20</v>
      </c>
      <c r="B661" s="63" t="s">
        <v>215</v>
      </c>
      <c r="C661" s="38" t="s">
        <v>147</v>
      </c>
      <c r="D661" s="39" t="s">
        <v>148</v>
      </c>
      <c r="E661" s="39">
        <f>VLOOKUP(Table1[[#This Row],[Gr]],Raw!T:U,2,0)</f>
        <v>6</v>
      </c>
      <c r="F661" s="38" t="s">
        <v>5</v>
      </c>
      <c r="G661" s="39">
        <v>3</v>
      </c>
      <c r="H661" s="64" t="str">
        <f>VLOOKUP(MID(Table1[[#This Row],[Htno]],7,2),Raw!A:B,2,0)</f>
        <v>ECE</v>
      </c>
      <c r="I661" s="60">
        <f>IF(Table1[[#This Row],[Gr]]&lt;&gt;"COMPLE",IF(Table1[[#This Row],[Cr]]&gt;0,1,0),1)</f>
        <v>1</v>
      </c>
      <c r="J661" s="32">
        <f>(Table1[[#This Row],[Gp]]*Table1[[#This Row],[Cr]])/Raw!$R$1</f>
        <v>0.78260869565217395</v>
      </c>
    </row>
    <row r="662" spans="1:10">
      <c r="A662" s="63" t="str">
        <f>LEFT(Table1[[#This Row],[Subcode]],3)</f>
        <v>R20</v>
      </c>
      <c r="B662" s="63" t="s">
        <v>215</v>
      </c>
      <c r="C662" s="38" t="s">
        <v>149</v>
      </c>
      <c r="D662" s="39" t="s">
        <v>150</v>
      </c>
      <c r="E662" s="39">
        <f>VLOOKUP(Table1[[#This Row],[Gr]],Raw!T:U,2,0)</f>
        <v>7</v>
      </c>
      <c r="F662" s="38" t="s">
        <v>4</v>
      </c>
      <c r="G662" s="39">
        <v>3</v>
      </c>
      <c r="H662" s="64" t="str">
        <f>VLOOKUP(MID(Table1[[#This Row],[Htno]],7,2),Raw!A:B,2,0)</f>
        <v>ECE</v>
      </c>
      <c r="I662" s="60">
        <f>IF(Table1[[#This Row],[Gr]]&lt;&gt;"COMPLE",IF(Table1[[#This Row],[Cr]]&gt;0,1,0),1)</f>
        <v>1</v>
      </c>
      <c r="J662" s="32">
        <f>(Table1[[#This Row],[Gp]]*Table1[[#This Row],[Cr]])/Raw!$R$1</f>
        <v>0.91304347826086951</v>
      </c>
    </row>
    <row r="663" spans="1:10">
      <c r="A663" s="63" t="str">
        <f>LEFT(Table1[[#This Row],[Subcode]],3)</f>
        <v>R20</v>
      </c>
      <c r="B663" s="63" t="s">
        <v>215</v>
      </c>
      <c r="C663" s="38" t="s">
        <v>151</v>
      </c>
      <c r="D663" s="39" t="s">
        <v>152</v>
      </c>
      <c r="E663" s="39">
        <f>VLOOKUP(Table1[[#This Row],[Gr]],Raw!T:U,2,0)</f>
        <v>10</v>
      </c>
      <c r="F663" s="38" t="s">
        <v>9</v>
      </c>
      <c r="G663" s="39">
        <v>2</v>
      </c>
      <c r="H663" s="64" t="str">
        <f>VLOOKUP(MID(Table1[[#This Row],[Htno]],7,2),Raw!A:B,2,0)</f>
        <v>ECE</v>
      </c>
      <c r="I663" s="60">
        <f>IF(Table1[[#This Row],[Gr]]&lt;&gt;"COMPLE",IF(Table1[[#This Row],[Cr]]&gt;0,1,0),1)</f>
        <v>1</v>
      </c>
      <c r="J663" s="32">
        <f>(Table1[[#This Row],[Gp]]*Table1[[#This Row],[Cr]])/Raw!$R$1</f>
        <v>0.86956521739130432</v>
      </c>
    </row>
    <row r="664" spans="1:10">
      <c r="A664" s="63" t="str">
        <f>LEFT(Table1[[#This Row],[Subcode]],3)</f>
        <v>R20</v>
      </c>
      <c r="B664" s="63" t="s">
        <v>215</v>
      </c>
      <c r="C664" s="38" t="s">
        <v>153</v>
      </c>
      <c r="D664" s="39" t="s">
        <v>154</v>
      </c>
      <c r="E664" s="39">
        <f>VLOOKUP(Table1[[#This Row],[Gr]],Raw!T:U,2,0)</f>
        <v>6</v>
      </c>
      <c r="F664" s="38" t="s">
        <v>5</v>
      </c>
      <c r="G664" s="39">
        <v>3</v>
      </c>
      <c r="H664" s="64" t="str">
        <f>VLOOKUP(MID(Table1[[#This Row],[Htno]],7,2),Raw!A:B,2,0)</f>
        <v>ECE</v>
      </c>
      <c r="I664" s="60">
        <f>IF(Table1[[#This Row],[Gr]]&lt;&gt;"COMPLE",IF(Table1[[#This Row],[Cr]]&gt;0,1,0),1)</f>
        <v>1</v>
      </c>
      <c r="J664" s="32">
        <f>(Table1[[#This Row],[Gp]]*Table1[[#This Row],[Cr]])/Raw!$R$1</f>
        <v>0.78260869565217395</v>
      </c>
    </row>
    <row r="665" spans="1:10">
      <c r="A665" s="63" t="str">
        <f>LEFT(Table1[[#This Row],[Subcode]],3)</f>
        <v>R20</v>
      </c>
      <c r="B665" s="63" t="s">
        <v>215</v>
      </c>
      <c r="C665" s="38" t="s">
        <v>155</v>
      </c>
      <c r="D665" s="39" t="s">
        <v>156</v>
      </c>
      <c r="E665" s="39">
        <f>VLOOKUP(Table1[[#This Row],[Gr]],Raw!T:U,2,0)</f>
        <v>6</v>
      </c>
      <c r="F665" s="38" t="s">
        <v>5</v>
      </c>
      <c r="G665" s="39">
        <v>3</v>
      </c>
      <c r="H665" s="64" t="str">
        <f>VLOOKUP(MID(Table1[[#This Row],[Htno]],7,2),Raw!A:B,2,0)</f>
        <v>ECE</v>
      </c>
      <c r="I665" s="60">
        <f>IF(Table1[[#This Row],[Gr]]&lt;&gt;"COMPLE",IF(Table1[[#This Row],[Cr]]&gt;0,1,0),1)</f>
        <v>1</v>
      </c>
      <c r="J665" s="32">
        <f>(Table1[[#This Row],[Gp]]*Table1[[#This Row],[Cr]])/Raw!$R$1</f>
        <v>0.78260869565217395</v>
      </c>
    </row>
    <row r="666" spans="1:10">
      <c r="A666" s="63" t="str">
        <f>LEFT(Table1[[#This Row],[Subcode]],3)</f>
        <v>R20</v>
      </c>
      <c r="B666" s="63" t="s">
        <v>216</v>
      </c>
      <c r="C666" s="38" t="s">
        <v>78</v>
      </c>
      <c r="D666" s="39" t="s">
        <v>79</v>
      </c>
      <c r="E666" s="39">
        <f>VLOOKUP(Table1[[#This Row],[Gr]],Raw!T:U,2,0)</f>
        <v>7</v>
      </c>
      <c r="F666" s="38" t="s">
        <v>4</v>
      </c>
      <c r="G666" s="39">
        <v>3</v>
      </c>
      <c r="H666" s="64" t="str">
        <f>VLOOKUP(MID(Table1[[#This Row],[Htno]],7,2),Raw!A:B,2,0)</f>
        <v>ECE</v>
      </c>
      <c r="I666" s="60">
        <f>IF(Table1[[#This Row],[Gr]]&lt;&gt;"COMPLE",IF(Table1[[#This Row],[Cr]]&gt;0,1,0),1)</f>
        <v>1</v>
      </c>
      <c r="J666" s="32">
        <f>(Table1[[#This Row],[Gp]]*Table1[[#This Row],[Cr]])/Raw!$R$1</f>
        <v>0.91304347826086951</v>
      </c>
    </row>
    <row r="667" spans="1:10">
      <c r="A667" s="63" t="str">
        <f>LEFT(Table1[[#This Row],[Subcode]],3)</f>
        <v>R20</v>
      </c>
      <c r="B667" s="63" t="s">
        <v>216</v>
      </c>
      <c r="C667" s="38" t="s">
        <v>144</v>
      </c>
      <c r="D667" s="39" t="s">
        <v>93</v>
      </c>
      <c r="E667" s="39">
        <f>VLOOKUP(Table1[[#This Row],[Gr]],Raw!T:U,2,0)</f>
        <v>10</v>
      </c>
      <c r="F667" s="38" t="s">
        <v>9</v>
      </c>
      <c r="G667" s="39">
        <v>3</v>
      </c>
      <c r="H667" s="64" t="str">
        <f>VLOOKUP(MID(Table1[[#This Row],[Htno]],7,2),Raw!A:B,2,0)</f>
        <v>ECE</v>
      </c>
      <c r="I667" s="60">
        <f>IF(Table1[[#This Row],[Gr]]&lt;&gt;"COMPLE",IF(Table1[[#This Row],[Cr]]&gt;0,1,0),1)</f>
        <v>1</v>
      </c>
      <c r="J667" s="32">
        <f>(Table1[[#This Row],[Gp]]*Table1[[#This Row],[Cr]])/Raw!$R$1</f>
        <v>1.3043478260869565</v>
      </c>
    </row>
    <row r="668" spans="1:10">
      <c r="A668" s="63" t="str">
        <f>LEFT(Table1[[#This Row],[Subcode]],3)</f>
        <v>R20</v>
      </c>
      <c r="B668" s="63" t="s">
        <v>216</v>
      </c>
      <c r="C668" s="38" t="s">
        <v>145</v>
      </c>
      <c r="D668" s="39" t="s">
        <v>146</v>
      </c>
      <c r="E668" s="39">
        <f>VLOOKUP(Table1[[#This Row],[Gr]],Raw!T:U,2,0)</f>
        <v>5</v>
      </c>
      <c r="F668" s="38" t="s">
        <v>7</v>
      </c>
      <c r="G668" s="39">
        <v>3</v>
      </c>
      <c r="H668" s="64" t="str">
        <f>VLOOKUP(MID(Table1[[#This Row],[Htno]],7,2),Raw!A:B,2,0)</f>
        <v>ECE</v>
      </c>
      <c r="I668" s="60">
        <f>IF(Table1[[#This Row],[Gr]]&lt;&gt;"COMPLE",IF(Table1[[#This Row],[Cr]]&gt;0,1,0),1)</f>
        <v>1</v>
      </c>
      <c r="J668" s="32">
        <f>(Table1[[#This Row],[Gp]]*Table1[[#This Row],[Cr]])/Raw!$R$1</f>
        <v>0.65217391304347827</v>
      </c>
    </row>
    <row r="669" spans="1:10">
      <c r="A669" s="63" t="str">
        <f>LEFT(Table1[[#This Row],[Subcode]],3)</f>
        <v>R20</v>
      </c>
      <c r="B669" s="63" t="s">
        <v>216</v>
      </c>
      <c r="C669" s="38" t="s">
        <v>147</v>
      </c>
      <c r="D669" s="39" t="s">
        <v>148</v>
      </c>
      <c r="E669" s="39">
        <f>VLOOKUP(Table1[[#This Row],[Gr]],Raw!T:U,2,0)</f>
        <v>8</v>
      </c>
      <c r="F669" s="38" t="s">
        <v>6</v>
      </c>
      <c r="G669" s="39">
        <v>3</v>
      </c>
      <c r="H669" s="64" t="str">
        <f>VLOOKUP(MID(Table1[[#This Row],[Htno]],7,2),Raw!A:B,2,0)</f>
        <v>ECE</v>
      </c>
      <c r="I669" s="60">
        <f>IF(Table1[[#This Row],[Gr]]&lt;&gt;"COMPLE",IF(Table1[[#This Row],[Cr]]&gt;0,1,0),1)</f>
        <v>1</v>
      </c>
      <c r="J669" s="32">
        <f>(Table1[[#This Row],[Gp]]*Table1[[#This Row],[Cr]])/Raw!$R$1</f>
        <v>1.0434782608695652</v>
      </c>
    </row>
    <row r="670" spans="1:10">
      <c r="A670" s="63" t="str">
        <f>LEFT(Table1[[#This Row],[Subcode]],3)</f>
        <v>R20</v>
      </c>
      <c r="B670" s="63" t="s">
        <v>216</v>
      </c>
      <c r="C670" s="38" t="s">
        <v>149</v>
      </c>
      <c r="D670" s="39" t="s">
        <v>150</v>
      </c>
      <c r="E670" s="39">
        <f>VLOOKUP(Table1[[#This Row],[Gr]],Raw!T:U,2,0)</f>
        <v>6</v>
      </c>
      <c r="F670" s="38" t="s">
        <v>5</v>
      </c>
      <c r="G670" s="39">
        <v>3</v>
      </c>
      <c r="H670" s="64" t="str">
        <f>VLOOKUP(MID(Table1[[#This Row],[Htno]],7,2),Raw!A:B,2,0)</f>
        <v>ECE</v>
      </c>
      <c r="I670" s="60">
        <f>IF(Table1[[#This Row],[Gr]]&lt;&gt;"COMPLE",IF(Table1[[#This Row],[Cr]]&gt;0,1,0),1)</f>
        <v>1</v>
      </c>
      <c r="J670" s="32">
        <f>(Table1[[#This Row],[Gp]]*Table1[[#This Row],[Cr]])/Raw!$R$1</f>
        <v>0.78260869565217395</v>
      </c>
    </row>
    <row r="671" spans="1:10">
      <c r="A671" s="63" t="str">
        <f>LEFT(Table1[[#This Row],[Subcode]],3)</f>
        <v>R20</v>
      </c>
      <c r="B671" s="63" t="s">
        <v>216</v>
      </c>
      <c r="C671" s="38" t="s">
        <v>151</v>
      </c>
      <c r="D671" s="39" t="s">
        <v>152</v>
      </c>
      <c r="E671" s="39">
        <f>VLOOKUP(Table1[[#This Row],[Gr]],Raw!T:U,2,0)</f>
        <v>10</v>
      </c>
      <c r="F671" s="38" t="s">
        <v>9</v>
      </c>
      <c r="G671" s="39">
        <v>2</v>
      </c>
      <c r="H671" s="64" t="str">
        <f>VLOOKUP(MID(Table1[[#This Row],[Htno]],7,2),Raw!A:B,2,0)</f>
        <v>ECE</v>
      </c>
      <c r="I671" s="60">
        <f>IF(Table1[[#This Row],[Gr]]&lt;&gt;"COMPLE",IF(Table1[[#This Row],[Cr]]&gt;0,1,0),1)</f>
        <v>1</v>
      </c>
      <c r="J671" s="32">
        <f>(Table1[[#This Row],[Gp]]*Table1[[#This Row],[Cr]])/Raw!$R$1</f>
        <v>0.86956521739130432</v>
      </c>
    </row>
    <row r="672" spans="1:10">
      <c r="A672" s="63" t="str">
        <f>LEFT(Table1[[#This Row],[Subcode]],3)</f>
        <v>R20</v>
      </c>
      <c r="B672" s="63" t="s">
        <v>216</v>
      </c>
      <c r="C672" s="38" t="s">
        <v>153</v>
      </c>
      <c r="D672" s="39" t="s">
        <v>154</v>
      </c>
      <c r="E672" s="39">
        <f>VLOOKUP(Table1[[#This Row],[Gr]],Raw!T:U,2,0)</f>
        <v>6</v>
      </c>
      <c r="F672" s="38" t="s">
        <v>5</v>
      </c>
      <c r="G672" s="39">
        <v>3</v>
      </c>
      <c r="H672" s="64" t="str">
        <f>VLOOKUP(MID(Table1[[#This Row],[Htno]],7,2),Raw!A:B,2,0)</f>
        <v>ECE</v>
      </c>
      <c r="I672" s="60">
        <f>IF(Table1[[#This Row],[Gr]]&lt;&gt;"COMPLE",IF(Table1[[#This Row],[Cr]]&gt;0,1,0),1)</f>
        <v>1</v>
      </c>
      <c r="J672" s="32">
        <f>(Table1[[#This Row],[Gp]]*Table1[[#This Row],[Cr]])/Raw!$R$1</f>
        <v>0.78260869565217395</v>
      </c>
    </row>
    <row r="673" spans="1:10">
      <c r="A673" s="63" t="str">
        <f>LEFT(Table1[[#This Row],[Subcode]],3)</f>
        <v>R20</v>
      </c>
      <c r="B673" s="63" t="s">
        <v>216</v>
      </c>
      <c r="C673" s="38" t="s">
        <v>155</v>
      </c>
      <c r="D673" s="39" t="s">
        <v>156</v>
      </c>
      <c r="E673" s="39">
        <f>VLOOKUP(Table1[[#This Row],[Gr]],Raw!T:U,2,0)</f>
        <v>6</v>
      </c>
      <c r="F673" s="38" t="s">
        <v>5</v>
      </c>
      <c r="G673" s="39">
        <v>3</v>
      </c>
      <c r="H673" s="64" t="str">
        <f>VLOOKUP(MID(Table1[[#This Row],[Htno]],7,2),Raw!A:B,2,0)</f>
        <v>ECE</v>
      </c>
      <c r="I673" s="60">
        <f>IF(Table1[[#This Row],[Gr]]&lt;&gt;"COMPLE",IF(Table1[[#This Row],[Cr]]&gt;0,1,0),1)</f>
        <v>1</v>
      </c>
      <c r="J673" s="32">
        <f>(Table1[[#This Row],[Gp]]*Table1[[#This Row],[Cr]])/Raw!$R$1</f>
        <v>0.78260869565217395</v>
      </c>
    </row>
    <row r="674" spans="1:10">
      <c r="A674" s="63" t="str">
        <f>LEFT(Table1[[#This Row],[Subcode]],3)</f>
        <v>R20</v>
      </c>
      <c r="B674" s="63" t="s">
        <v>217</v>
      </c>
      <c r="C674" s="38" t="s">
        <v>78</v>
      </c>
      <c r="D674" s="39" t="s">
        <v>79</v>
      </c>
      <c r="E674" s="39">
        <f>VLOOKUP(Table1[[#This Row],[Gr]],Raw!T:U,2,0)</f>
        <v>7</v>
      </c>
      <c r="F674" s="38" t="s">
        <v>4</v>
      </c>
      <c r="G674" s="39">
        <v>3</v>
      </c>
      <c r="H674" s="64" t="str">
        <f>VLOOKUP(MID(Table1[[#This Row],[Htno]],7,2),Raw!A:B,2,0)</f>
        <v>ECE</v>
      </c>
      <c r="I674" s="60">
        <f>IF(Table1[[#This Row],[Gr]]&lt;&gt;"COMPLE",IF(Table1[[#This Row],[Cr]]&gt;0,1,0),1)</f>
        <v>1</v>
      </c>
      <c r="J674" s="32">
        <f>(Table1[[#This Row],[Gp]]*Table1[[#This Row],[Cr]])/Raw!$R$1</f>
        <v>0.91304347826086951</v>
      </c>
    </row>
    <row r="675" spans="1:10">
      <c r="A675" s="63" t="str">
        <f>LEFT(Table1[[#This Row],[Subcode]],3)</f>
        <v>R20</v>
      </c>
      <c r="B675" s="63" t="s">
        <v>217</v>
      </c>
      <c r="C675" s="38" t="s">
        <v>144</v>
      </c>
      <c r="D675" s="39" t="s">
        <v>93</v>
      </c>
      <c r="E675" s="39">
        <f>VLOOKUP(Table1[[#This Row],[Gr]],Raw!T:U,2,0)</f>
        <v>10</v>
      </c>
      <c r="F675" s="38" t="s">
        <v>9</v>
      </c>
      <c r="G675" s="39">
        <v>3</v>
      </c>
      <c r="H675" s="64" t="str">
        <f>VLOOKUP(MID(Table1[[#This Row],[Htno]],7,2),Raw!A:B,2,0)</f>
        <v>ECE</v>
      </c>
      <c r="I675" s="60">
        <f>IF(Table1[[#This Row],[Gr]]&lt;&gt;"COMPLE",IF(Table1[[#This Row],[Cr]]&gt;0,1,0),1)</f>
        <v>1</v>
      </c>
      <c r="J675" s="32">
        <f>(Table1[[#This Row],[Gp]]*Table1[[#This Row],[Cr]])/Raw!$R$1</f>
        <v>1.3043478260869565</v>
      </c>
    </row>
    <row r="676" spans="1:10">
      <c r="A676" s="63" t="str">
        <f>LEFT(Table1[[#This Row],[Subcode]],3)</f>
        <v>R20</v>
      </c>
      <c r="B676" s="63" t="s">
        <v>217</v>
      </c>
      <c r="C676" s="38" t="s">
        <v>145</v>
      </c>
      <c r="D676" s="39" t="s">
        <v>146</v>
      </c>
      <c r="E676" s="39">
        <f>VLOOKUP(Table1[[#This Row],[Gr]],Raw!T:U,2,0)</f>
        <v>6</v>
      </c>
      <c r="F676" s="38" t="s">
        <v>5</v>
      </c>
      <c r="G676" s="39">
        <v>3</v>
      </c>
      <c r="H676" s="64" t="str">
        <f>VLOOKUP(MID(Table1[[#This Row],[Htno]],7,2),Raw!A:B,2,0)</f>
        <v>ECE</v>
      </c>
      <c r="I676" s="60">
        <f>IF(Table1[[#This Row],[Gr]]&lt;&gt;"COMPLE",IF(Table1[[#This Row],[Cr]]&gt;0,1,0),1)</f>
        <v>1</v>
      </c>
      <c r="J676" s="32">
        <f>(Table1[[#This Row],[Gp]]*Table1[[#This Row],[Cr]])/Raw!$R$1</f>
        <v>0.78260869565217395</v>
      </c>
    </row>
    <row r="677" spans="1:10">
      <c r="A677" s="63" t="str">
        <f>LEFT(Table1[[#This Row],[Subcode]],3)</f>
        <v>R20</v>
      </c>
      <c r="B677" s="63" t="s">
        <v>217</v>
      </c>
      <c r="C677" s="38" t="s">
        <v>147</v>
      </c>
      <c r="D677" s="39" t="s">
        <v>148</v>
      </c>
      <c r="E677" s="39">
        <f>VLOOKUP(Table1[[#This Row],[Gr]],Raw!T:U,2,0)</f>
        <v>5</v>
      </c>
      <c r="F677" s="38" t="s">
        <v>7</v>
      </c>
      <c r="G677" s="39">
        <v>3</v>
      </c>
      <c r="H677" s="64" t="str">
        <f>VLOOKUP(MID(Table1[[#This Row],[Htno]],7,2),Raw!A:B,2,0)</f>
        <v>ECE</v>
      </c>
      <c r="I677" s="60">
        <f>IF(Table1[[#This Row],[Gr]]&lt;&gt;"COMPLE",IF(Table1[[#This Row],[Cr]]&gt;0,1,0),1)</f>
        <v>1</v>
      </c>
      <c r="J677" s="32">
        <f>(Table1[[#This Row],[Gp]]*Table1[[#This Row],[Cr]])/Raw!$R$1</f>
        <v>0.65217391304347827</v>
      </c>
    </row>
    <row r="678" spans="1:10">
      <c r="A678" s="63" t="str">
        <f>LEFT(Table1[[#This Row],[Subcode]],3)</f>
        <v>R20</v>
      </c>
      <c r="B678" s="63" t="s">
        <v>217</v>
      </c>
      <c r="C678" s="38" t="s">
        <v>149</v>
      </c>
      <c r="D678" s="39" t="s">
        <v>150</v>
      </c>
      <c r="E678" s="39">
        <f>VLOOKUP(Table1[[#This Row],[Gr]],Raw!T:U,2,0)</f>
        <v>8</v>
      </c>
      <c r="F678" s="38" t="s">
        <v>6</v>
      </c>
      <c r="G678" s="39">
        <v>3</v>
      </c>
      <c r="H678" s="64" t="str">
        <f>VLOOKUP(MID(Table1[[#This Row],[Htno]],7,2),Raw!A:B,2,0)</f>
        <v>ECE</v>
      </c>
      <c r="I678" s="60">
        <f>IF(Table1[[#This Row],[Gr]]&lt;&gt;"COMPLE",IF(Table1[[#This Row],[Cr]]&gt;0,1,0),1)</f>
        <v>1</v>
      </c>
      <c r="J678" s="32">
        <f>(Table1[[#This Row],[Gp]]*Table1[[#This Row],[Cr]])/Raw!$R$1</f>
        <v>1.0434782608695652</v>
      </c>
    </row>
    <row r="679" spans="1:10">
      <c r="A679" s="63" t="str">
        <f>LEFT(Table1[[#This Row],[Subcode]],3)</f>
        <v>R20</v>
      </c>
      <c r="B679" s="63" t="s">
        <v>217</v>
      </c>
      <c r="C679" s="38" t="s">
        <v>151</v>
      </c>
      <c r="D679" s="39" t="s">
        <v>152</v>
      </c>
      <c r="E679" s="39">
        <f>VLOOKUP(Table1[[#This Row],[Gr]],Raw!T:U,2,0)</f>
        <v>10</v>
      </c>
      <c r="F679" s="38" t="s">
        <v>9</v>
      </c>
      <c r="G679" s="39">
        <v>2</v>
      </c>
      <c r="H679" s="64" t="str">
        <f>VLOOKUP(MID(Table1[[#This Row],[Htno]],7,2),Raw!A:B,2,0)</f>
        <v>ECE</v>
      </c>
      <c r="I679" s="60">
        <f>IF(Table1[[#This Row],[Gr]]&lt;&gt;"COMPLE",IF(Table1[[#This Row],[Cr]]&gt;0,1,0),1)</f>
        <v>1</v>
      </c>
      <c r="J679" s="32">
        <f>(Table1[[#This Row],[Gp]]*Table1[[#This Row],[Cr]])/Raw!$R$1</f>
        <v>0.86956521739130432</v>
      </c>
    </row>
    <row r="680" spans="1:10">
      <c r="A680" s="63" t="str">
        <f>LEFT(Table1[[#This Row],[Subcode]],3)</f>
        <v>R20</v>
      </c>
      <c r="B680" s="63" t="s">
        <v>217</v>
      </c>
      <c r="C680" s="38" t="s">
        <v>153</v>
      </c>
      <c r="D680" s="39" t="s">
        <v>154</v>
      </c>
      <c r="E680" s="39">
        <f>VLOOKUP(Table1[[#This Row],[Gr]],Raw!T:U,2,0)</f>
        <v>0</v>
      </c>
      <c r="F680" s="38" t="s">
        <v>3</v>
      </c>
      <c r="G680" s="39">
        <v>0</v>
      </c>
      <c r="H680" s="64" t="str">
        <f>VLOOKUP(MID(Table1[[#This Row],[Htno]],7,2),Raw!A:B,2,0)</f>
        <v>ECE</v>
      </c>
      <c r="I680" s="60">
        <f>IF(Table1[[#This Row],[Gr]]&lt;&gt;"COMPLE",IF(Table1[[#This Row],[Cr]]&gt;0,1,0),1)</f>
        <v>0</v>
      </c>
      <c r="J680" s="32">
        <f>(Table1[[#This Row],[Gp]]*Table1[[#This Row],[Cr]])/Raw!$R$1</f>
        <v>0</v>
      </c>
    </row>
    <row r="681" spans="1:10">
      <c r="A681" s="63" t="str">
        <f>LEFT(Table1[[#This Row],[Subcode]],3)</f>
        <v>R20</v>
      </c>
      <c r="B681" s="63" t="s">
        <v>217</v>
      </c>
      <c r="C681" s="38" t="s">
        <v>155</v>
      </c>
      <c r="D681" s="39" t="s">
        <v>156</v>
      </c>
      <c r="E681" s="39">
        <f>VLOOKUP(Table1[[#This Row],[Gr]],Raw!T:U,2,0)</f>
        <v>6</v>
      </c>
      <c r="F681" s="38" t="s">
        <v>5</v>
      </c>
      <c r="G681" s="39">
        <v>3</v>
      </c>
      <c r="H681" s="64" t="str">
        <f>VLOOKUP(MID(Table1[[#This Row],[Htno]],7,2),Raw!A:B,2,0)</f>
        <v>ECE</v>
      </c>
      <c r="I681" s="60">
        <f>IF(Table1[[#This Row],[Gr]]&lt;&gt;"COMPLE",IF(Table1[[#This Row],[Cr]]&gt;0,1,0),1)</f>
        <v>1</v>
      </c>
      <c r="J681" s="32">
        <f>(Table1[[#This Row],[Gp]]*Table1[[#This Row],[Cr]])/Raw!$R$1</f>
        <v>0.78260869565217395</v>
      </c>
    </row>
    <row r="682" spans="1:10">
      <c r="A682" s="63" t="str">
        <f>LEFT(Table1[[#This Row],[Subcode]],3)</f>
        <v>R20</v>
      </c>
      <c r="B682" s="63" t="s">
        <v>218</v>
      </c>
      <c r="C682" s="38" t="s">
        <v>78</v>
      </c>
      <c r="D682" s="39" t="s">
        <v>79</v>
      </c>
      <c r="E682" s="39">
        <f>VLOOKUP(Table1[[#This Row],[Gr]],Raw!T:U,2,0)</f>
        <v>7</v>
      </c>
      <c r="F682" s="38" t="s">
        <v>4</v>
      </c>
      <c r="G682" s="39">
        <v>3</v>
      </c>
      <c r="H682" s="64" t="str">
        <f>VLOOKUP(MID(Table1[[#This Row],[Htno]],7,2),Raw!A:B,2,0)</f>
        <v>ECE</v>
      </c>
      <c r="I682" s="60">
        <f>IF(Table1[[#This Row],[Gr]]&lt;&gt;"COMPLE",IF(Table1[[#This Row],[Cr]]&gt;0,1,0),1)</f>
        <v>1</v>
      </c>
      <c r="J682" s="32">
        <f>(Table1[[#This Row],[Gp]]*Table1[[#This Row],[Cr]])/Raw!$R$1</f>
        <v>0.91304347826086951</v>
      </c>
    </row>
    <row r="683" spans="1:10">
      <c r="A683" s="63" t="str">
        <f>LEFT(Table1[[#This Row],[Subcode]],3)</f>
        <v>R20</v>
      </c>
      <c r="B683" s="63" t="s">
        <v>218</v>
      </c>
      <c r="C683" s="38" t="s">
        <v>144</v>
      </c>
      <c r="D683" s="39" t="s">
        <v>93</v>
      </c>
      <c r="E683" s="39">
        <f>VLOOKUP(Table1[[#This Row],[Gr]],Raw!T:U,2,0)</f>
        <v>10</v>
      </c>
      <c r="F683" s="38" t="s">
        <v>9</v>
      </c>
      <c r="G683" s="39">
        <v>3</v>
      </c>
      <c r="H683" s="64" t="str">
        <f>VLOOKUP(MID(Table1[[#This Row],[Htno]],7,2),Raw!A:B,2,0)</f>
        <v>ECE</v>
      </c>
      <c r="I683" s="60">
        <f>IF(Table1[[#This Row],[Gr]]&lt;&gt;"COMPLE",IF(Table1[[#This Row],[Cr]]&gt;0,1,0),1)</f>
        <v>1</v>
      </c>
      <c r="J683" s="32">
        <f>(Table1[[#This Row],[Gp]]*Table1[[#This Row],[Cr]])/Raw!$R$1</f>
        <v>1.3043478260869565</v>
      </c>
    </row>
    <row r="684" spans="1:10">
      <c r="A684" s="63" t="str">
        <f>LEFT(Table1[[#This Row],[Subcode]],3)</f>
        <v>R20</v>
      </c>
      <c r="B684" s="63" t="s">
        <v>218</v>
      </c>
      <c r="C684" s="38" t="s">
        <v>145</v>
      </c>
      <c r="D684" s="39" t="s">
        <v>146</v>
      </c>
      <c r="E684" s="39">
        <f>VLOOKUP(Table1[[#This Row],[Gr]],Raw!T:U,2,0)</f>
        <v>6</v>
      </c>
      <c r="F684" s="38" t="s">
        <v>5</v>
      </c>
      <c r="G684" s="39">
        <v>3</v>
      </c>
      <c r="H684" s="64" t="str">
        <f>VLOOKUP(MID(Table1[[#This Row],[Htno]],7,2),Raw!A:B,2,0)</f>
        <v>ECE</v>
      </c>
      <c r="I684" s="60">
        <f>IF(Table1[[#This Row],[Gr]]&lt;&gt;"COMPLE",IF(Table1[[#This Row],[Cr]]&gt;0,1,0),1)</f>
        <v>1</v>
      </c>
      <c r="J684" s="32">
        <f>(Table1[[#This Row],[Gp]]*Table1[[#This Row],[Cr]])/Raw!$R$1</f>
        <v>0.78260869565217395</v>
      </c>
    </row>
    <row r="685" spans="1:10">
      <c r="A685" s="63" t="str">
        <f>LEFT(Table1[[#This Row],[Subcode]],3)</f>
        <v>R20</v>
      </c>
      <c r="B685" s="63" t="s">
        <v>218</v>
      </c>
      <c r="C685" s="38" t="s">
        <v>147</v>
      </c>
      <c r="D685" s="39" t="s">
        <v>148</v>
      </c>
      <c r="E685" s="39">
        <f>VLOOKUP(Table1[[#This Row],[Gr]],Raw!T:U,2,0)</f>
        <v>6</v>
      </c>
      <c r="F685" s="38" t="s">
        <v>5</v>
      </c>
      <c r="G685" s="39">
        <v>3</v>
      </c>
      <c r="H685" s="64" t="str">
        <f>VLOOKUP(MID(Table1[[#This Row],[Htno]],7,2),Raw!A:B,2,0)</f>
        <v>ECE</v>
      </c>
      <c r="I685" s="60">
        <f>IF(Table1[[#This Row],[Gr]]&lt;&gt;"COMPLE",IF(Table1[[#This Row],[Cr]]&gt;0,1,0),1)</f>
        <v>1</v>
      </c>
      <c r="J685" s="32">
        <f>(Table1[[#This Row],[Gp]]*Table1[[#This Row],[Cr]])/Raw!$R$1</f>
        <v>0.78260869565217395</v>
      </c>
    </row>
    <row r="686" spans="1:10">
      <c r="A686" s="63" t="str">
        <f>LEFT(Table1[[#This Row],[Subcode]],3)</f>
        <v>R20</v>
      </c>
      <c r="B686" s="63" t="s">
        <v>218</v>
      </c>
      <c r="C686" s="38" t="s">
        <v>149</v>
      </c>
      <c r="D686" s="39" t="s">
        <v>150</v>
      </c>
      <c r="E686" s="39">
        <f>VLOOKUP(Table1[[#This Row],[Gr]],Raw!T:U,2,0)</f>
        <v>7</v>
      </c>
      <c r="F686" s="38" t="s">
        <v>4</v>
      </c>
      <c r="G686" s="39">
        <v>3</v>
      </c>
      <c r="H686" s="64" t="str">
        <f>VLOOKUP(MID(Table1[[#This Row],[Htno]],7,2),Raw!A:B,2,0)</f>
        <v>ECE</v>
      </c>
      <c r="I686" s="60">
        <f>IF(Table1[[#This Row],[Gr]]&lt;&gt;"COMPLE",IF(Table1[[#This Row],[Cr]]&gt;0,1,0),1)</f>
        <v>1</v>
      </c>
      <c r="J686" s="32">
        <f>(Table1[[#This Row],[Gp]]*Table1[[#This Row],[Cr]])/Raw!$R$1</f>
        <v>0.91304347826086951</v>
      </c>
    </row>
    <row r="687" spans="1:10">
      <c r="A687" s="63" t="str">
        <f>LEFT(Table1[[#This Row],[Subcode]],3)</f>
        <v>R20</v>
      </c>
      <c r="B687" s="63" t="s">
        <v>218</v>
      </c>
      <c r="C687" s="38" t="s">
        <v>151</v>
      </c>
      <c r="D687" s="39" t="s">
        <v>152</v>
      </c>
      <c r="E687" s="39">
        <f>VLOOKUP(Table1[[#This Row],[Gr]],Raw!T:U,2,0)</f>
        <v>10</v>
      </c>
      <c r="F687" s="38" t="s">
        <v>9</v>
      </c>
      <c r="G687" s="39">
        <v>2</v>
      </c>
      <c r="H687" s="64" t="str">
        <f>VLOOKUP(MID(Table1[[#This Row],[Htno]],7,2),Raw!A:B,2,0)</f>
        <v>ECE</v>
      </c>
      <c r="I687" s="60">
        <f>IF(Table1[[#This Row],[Gr]]&lt;&gt;"COMPLE",IF(Table1[[#This Row],[Cr]]&gt;0,1,0),1)</f>
        <v>1</v>
      </c>
      <c r="J687" s="32">
        <f>(Table1[[#This Row],[Gp]]*Table1[[#This Row],[Cr]])/Raw!$R$1</f>
        <v>0.86956521739130432</v>
      </c>
    </row>
    <row r="688" spans="1:10">
      <c r="A688" s="63" t="str">
        <f>LEFT(Table1[[#This Row],[Subcode]],3)</f>
        <v>R20</v>
      </c>
      <c r="B688" s="63" t="s">
        <v>218</v>
      </c>
      <c r="C688" s="38" t="s">
        <v>153</v>
      </c>
      <c r="D688" s="39" t="s">
        <v>154</v>
      </c>
      <c r="E688" s="39">
        <f>VLOOKUP(Table1[[#This Row],[Gr]],Raw!T:U,2,0)</f>
        <v>6</v>
      </c>
      <c r="F688" s="38" t="s">
        <v>5</v>
      </c>
      <c r="G688" s="39">
        <v>3</v>
      </c>
      <c r="H688" s="64" t="str">
        <f>VLOOKUP(MID(Table1[[#This Row],[Htno]],7,2),Raw!A:B,2,0)</f>
        <v>ECE</v>
      </c>
      <c r="I688" s="60">
        <f>IF(Table1[[#This Row],[Gr]]&lt;&gt;"COMPLE",IF(Table1[[#This Row],[Cr]]&gt;0,1,0),1)</f>
        <v>1</v>
      </c>
      <c r="J688" s="32">
        <f>(Table1[[#This Row],[Gp]]*Table1[[#This Row],[Cr]])/Raw!$R$1</f>
        <v>0.78260869565217395</v>
      </c>
    </row>
    <row r="689" spans="1:10">
      <c r="A689" s="63" t="str">
        <f>LEFT(Table1[[#This Row],[Subcode]],3)</f>
        <v>R20</v>
      </c>
      <c r="B689" s="63" t="s">
        <v>218</v>
      </c>
      <c r="C689" s="38" t="s">
        <v>155</v>
      </c>
      <c r="D689" s="39" t="s">
        <v>156</v>
      </c>
      <c r="E689" s="39">
        <f>VLOOKUP(Table1[[#This Row],[Gr]],Raw!T:U,2,0)</f>
        <v>7</v>
      </c>
      <c r="F689" s="38" t="s">
        <v>4</v>
      </c>
      <c r="G689" s="39">
        <v>3</v>
      </c>
      <c r="H689" s="64" t="str">
        <f>VLOOKUP(MID(Table1[[#This Row],[Htno]],7,2),Raw!A:B,2,0)</f>
        <v>ECE</v>
      </c>
      <c r="I689" s="60">
        <f>IF(Table1[[#This Row],[Gr]]&lt;&gt;"COMPLE",IF(Table1[[#This Row],[Cr]]&gt;0,1,0),1)</f>
        <v>1</v>
      </c>
      <c r="J689" s="32">
        <f>(Table1[[#This Row],[Gp]]*Table1[[#This Row],[Cr]])/Raw!$R$1</f>
        <v>0.91304347826086951</v>
      </c>
    </row>
    <row r="690" spans="1:10">
      <c r="A690" s="63" t="str">
        <f>LEFT(Table1[[#This Row],[Subcode]],3)</f>
        <v>R20</v>
      </c>
      <c r="B690" s="63" t="s">
        <v>219</v>
      </c>
      <c r="C690" s="38" t="s">
        <v>78</v>
      </c>
      <c r="D690" s="39" t="s">
        <v>79</v>
      </c>
      <c r="E690" s="39">
        <f>VLOOKUP(Table1[[#This Row],[Gr]],Raw!T:U,2,0)</f>
        <v>7</v>
      </c>
      <c r="F690" s="38" t="s">
        <v>4</v>
      </c>
      <c r="G690" s="39">
        <v>3</v>
      </c>
      <c r="H690" s="64" t="str">
        <f>VLOOKUP(MID(Table1[[#This Row],[Htno]],7,2),Raw!A:B,2,0)</f>
        <v>ECE</v>
      </c>
      <c r="I690" s="60">
        <f>IF(Table1[[#This Row],[Gr]]&lt;&gt;"COMPLE",IF(Table1[[#This Row],[Cr]]&gt;0,1,0),1)</f>
        <v>1</v>
      </c>
      <c r="J690" s="32">
        <f>(Table1[[#This Row],[Gp]]*Table1[[#This Row],[Cr]])/Raw!$R$1</f>
        <v>0.91304347826086951</v>
      </c>
    </row>
    <row r="691" spans="1:10">
      <c r="A691" s="63" t="str">
        <f>LEFT(Table1[[#This Row],[Subcode]],3)</f>
        <v>R20</v>
      </c>
      <c r="B691" s="63" t="s">
        <v>219</v>
      </c>
      <c r="C691" s="38" t="s">
        <v>144</v>
      </c>
      <c r="D691" s="39" t="s">
        <v>93</v>
      </c>
      <c r="E691" s="39">
        <f>VLOOKUP(Table1[[#This Row],[Gr]],Raw!T:U,2,0)</f>
        <v>10</v>
      </c>
      <c r="F691" s="38" t="s">
        <v>9</v>
      </c>
      <c r="G691" s="39">
        <v>3</v>
      </c>
      <c r="H691" s="64" t="str">
        <f>VLOOKUP(MID(Table1[[#This Row],[Htno]],7,2),Raw!A:B,2,0)</f>
        <v>ECE</v>
      </c>
      <c r="I691" s="60">
        <f>IF(Table1[[#This Row],[Gr]]&lt;&gt;"COMPLE",IF(Table1[[#This Row],[Cr]]&gt;0,1,0),1)</f>
        <v>1</v>
      </c>
      <c r="J691" s="32">
        <f>(Table1[[#This Row],[Gp]]*Table1[[#This Row],[Cr]])/Raw!$R$1</f>
        <v>1.3043478260869565</v>
      </c>
    </row>
    <row r="692" spans="1:10">
      <c r="A692" s="63" t="str">
        <f>LEFT(Table1[[#This Row],[Subcode]],3)</f>
        <v>R20</v>
      </c>
      <c r="B692" s="63" t="s">
        <v>219</v>
      </c>
      <c r="C692" s="38" t="s">
        <v>145</v>
      </c>
      <c r="D692" s="39" t="s">
        <v>146</v>
      </c>
      <c r="E692" s="39">
        <f>VLOOKUP(Table1[[#This Row],[Gr]],Raw!T:U,2,0)</f>
        <v>6</v>
      </c>
      <c r="F692" s="38" t="s">
        <v>5</v>
      </c>
      <c r="G692" s="39">
        <v>3</v>
      </c>
      <c r="H692" s="64" t="str">
        <f>VLOOKUP(MID(Table1[[#This Row],[Htno]],7,2),Raw!A:B,2,0)</f>
        <v>ECE</v>
      </c>
      <c r="I692" s="60">
        <f>IF(Table1[[#This Row],[Gr]]&lt;&gt;"COMPLE",IF(Table1[[#This Row],[Cr]]&gt;0,1,0),1)</f>
        <v>1</v>
      </c>
      <c r="J692" s="32">
        <f>(Table1[[#This Row],[Gp]]*Table1[[#This Row],[Cr]])/Raw!$R$1</f>
        <v>0.78260869565217395</v>
      </c>
    </row>
    <row r="693" spans="1:10">
      <c r="A693" s="63" t="str">
        <f>LEFT(Table1[[#This Row],[Subcode]],3)</f>
        <v>R20</v>
      </c>
      <c r="B693" s="63" t="s">
        <v>219</v>
      </c>
      <c r="C693" s="38" t="s">
        <v>147</v>
      </c>
      <c r="D693" s="39" t="s">
        <v>148</v>
      </c>
      <c r="E693" s="39">
        <f>VLOOKUP(Table1[[#This Row],[Gr]],Raw!T:U,2,0)</f>
        <v>5</v>
      </c>
      <c r="F693" s="38" t="s">
        <v>7</v>
      </c>
      <c r="G693" s="39">
        <v>3</v>
      </c>
      <c r="H693" s="64" t="str">
        <f>VLOOKUP(MID(Table1[[#This Row],[Htno]],7,2),Raw!A:B,2,0)</f>
        <v>ECE</v>
      </c>
      <c r="I693" s="60">
        <f>IF(Table1[[#This Row],[Gr]]&lt;&gt;"COMPLE",IF(Table1[[#This Row],[Cr]]&gt;0,1,0),1)</f>
        <v>1</v>
      </c>
      <c r="J693" s="32">
        <f>(Table1[[#This Row],[Gp]]*Table1[[#This Row],[Cr]])/Raw!$R$1</f>
        <v>0.65217391304347827</v>
      </c>
    </row>
    <row r="694" spans="1:10">
      <c r="A694" s="63" t="str">
        <f>LEFT(Table1[[#This Row],[Subcode]],3)</f>
        <v>R20</v>
      </c>
      <c r="B694" s="63" t="s">
        <v>219</v>
      </c>
      <c r="C694" s="38" t="s">
        <v>149</v>
      </c>
      <c r="D694" s="39" t="s">
        <v>150</v>
      </c>
      <c r="E694" s="39">
        <f>VLOOKUP(Table1[[#This Row],[Gr]],Raw!T:U,2,0)</f>
        <v>7</v>
      </c>
      <c r="F694" s="38" t="s">
        <v>4</v>
      </c>
      <c r="G694" s="39">
        <v>3</v>
      </c>
      <c r="H694" s="64" t="str">
        <f>VLOOKUP(MID(Table1[[#This Row],[Htno]],7,2),Raw!A:B,2,0)</f>
        <v>ECE</v>
      </c>
      <c r="I694" s="60">
        <f>IF(Table1[[#This Row],[Gr]]&lt;&gt;"COMPLE",IF(Table1[[#This Row],[Cr]]&gt;0,1,0),1)</f>
        <v>1</v>
      </c>
      <c r="J694" s="32">
        <f>(Table1[[#This Row],[Gp]]*Table1[[#This Row],[Cr]])/Raw!$R$1</f>
        <v>0.91304347826086951</v>
      </c>
    </row>
    <row r="695" spans="1:10">
      <c r="A695" s="63" t="str">
        <f>LEFT(Table1[[#This Row],[Subcode]],3)</f>
        <v>R20</v>
      </c>
      <c r="B695" s="63" t="s">
        <v>219</v>
      </c>
      <c r="C695" s="38" t="s">
        <v>151</v>
      </c>
      <c r="D695" s="39" t="s">
        <v>152</v>
      </c>
      <c r="E695" s="39">
        <f>VLOOKUP(Table1[[#This Row],[Gr]],Raw!T:U,2,0)</f>
        <v>10</v>
      </c>
      <c r="F695" s="38" t="s">
        <v>9</v>
      </c>
      <c r="G695" s="39">
        <v>2</v>
      </c>
      <c r="H695" s="64" t="str">
        <f>VLOOKUP(MID(Table1[[#This Row],[Htno]],7,2),Raw!A:B,2,0)</f>
        <v>ECE</v>
      </c>
      <c r="I695" s="60">
        <f>IF(Table1[[#This Row],[Gr]]&lt;&gt;"COMPLE",IF(Table1[[#This Row],[Cr]]&gt;0,1,0),1)</f>
        <v>1</v>
      </c>
      <c r="J695" s="32">
        <f>(Table1[[#This Row],[Gp]]*Table1[[#This Row],[Cr]])/Raw!$R$1</f>
        <v>0.86956521739130432</v>
      </c>
    </row>
    <row r="696" spans="1:10">
      <c r="A696" s="63" t="str">
        <f>LEFT(Table1[[#This Row],[Subcode]],3)</f>
        <v>R20</v>
      </c>
      <c r="B696" s="63" t="s">
        <v>219</v>
      </c>
      <c r="C696" s="38" t="s">
        <v>153</v>
      </c>
      <c r="D696" s="39" t="s">
        <v>154</v>
      </c>
      <c r="E696" s="39">
        <f>VLOOKUP(Table1[[#This Row],[Gr]],Raw!T:U,2,0)</f>
        <v>7</v>
      </c>
      <c r="F696" s="38" t="s">
        <v>4</v>
      </c>
      <c r="G696" s="39">
        <v>3</v>
      </c>
      <c r="H696" s="64" t="str">
        <f>VLOOKUP(MID(Table1[[#This Row],[Htno]],7,2),Raw!A:B,2,0)</f>
        <v>ECE</v>
      </c>
      <c r="I696" s="60">
        <f>IF(Table1[[#This Row],[Gr]]&lt;&gt;"COMPLE",IF(Table1[[#This Row],[Cr]]&gt;0,1,0),1)</f>
        <v>1</v>
      </c>
      <c r="J696" s="32">
        <f>(Table1[[#This Row],[Gp]]*Table1[[#This Row],[Cr]])/Raw!$R$1</f>
        <v>0.91304347826086951</v>
      </c>
    </row>
    <row r="697" spans="1:10">
      <c r="A697" s="63" t="str">
        <f>LEFT(Table1[[#This Row],[Subcode]],3)</f>
        <v>R20</v>
      </c>
      <c r="B697" s="63" t="s">
        <v>219</v>
      </c>
      <c r="C697" s="38" t="s">
        <v>155</v>
      </c>
      <c r="D697" s="39" t="s">
        <v>156</v>
      </c>
      <c r="E697" s="39">
        <f>VLOOKUP(Table1[[#This Row],[Gr]],Raw!T:U,2,0)</f>
        <v>5</v>
      </c>
      <c r="F697" s="38" t="s">
        <v>7</v>
      </c>
      <c r="G697" s="39">
        <v>3</v>
      </c>
      <c r="H697" s="64" t="str">
        <f>VLOOKUP(MID(Table1[[#This Row],[Htno]],7,2),Raw!A:B,2,0)</f>
        <v>ECE</v>
      </c>
      <c r="I697" s="60">
        <f>IF(Table1[[#This Row],[Gr]]&lt;&gt;"COMPLE",IF(Table1[[#This Row],[Cr]]&gt;0,1,0),1)</f>
        <v>1</v>
      </c>
      <c r="J697" s="32">
        <f>(Table1[[#This Row],[Gp]]*Table1[[#This Row],[Cr]])/Raw!$R$1</f>
        <v>0.65217391304347827</v>
      </c>
    </row>
    <row r="698" spans="1:10">
      <c r="A698" s="63" t="str">
        <f>LEFT(Table1[[#This Row],[Subcode]],3)</f>
        <v>R20</v>
      </c>
      <c r="B698" s="63" t="s">
        <v>220</v>
      </c>
      <c r="C698" s="38" t="s">
        <v>78</v>
      </c>
      <c r="D698" s="39" t="s">
        <v>79</v>
      </c>
      <c r="E698" s="39">
        <f>VLOOKUP(Table1[[#This Row],[Gr]],Raw!T:U,2,0)</f>
        <v>7</v>
      </c>
      <c r="F698" s="38" t="s">
        <v>4</v>
      </c>
      <c r="G698" s="39">
        <v>3</v>
      </c>
      <c r="H698" s="64" t="str">
        <f>VLOOKUP(MID(Table1[[#This Row],[Htno]],7,2),Raw!A:B,2,0)</f>
        <v>ECE</v>
      </c>
      <c r="I698" s="60">
        <f>IF(Table1[[#This Row],[Gr]]&lt;&gt;"COMPLE",IF(Table1[[#This Row],[Cr]]&gt;0,1,0),1)</f>
        <v>1</v>
      </c>
      <c r="J698" s="32">
        <f>(Table1[[#This Row],[Gp]]*Table1[[#This Row],[Cr]])/Raw!$R$1</f>
        <v>0.91304347826086951</v>
      </c>
    </row>
    <row r="699" spans="1:10">
      <c r="A699" s="63" t="str">
        <f>LEFT(Table1[[#This Row],[Subcode]],3)</f>
        <v>R20</v>
      </c>
      <c r="B699" s="63" t="s">
        <v>220</v>
      </c>
      <c r="C699" s="38" t="s">
        <v>144</v>
      </c>
      <c r="D699" s="39" t="s">
        <v>93</v>
      </c>
      <c r="E699" s="39">
        <f>VLOOKUP(Table1[[#This Row],[Gr]],Raw!T:U,2,0)</f>
        <v>10</v>
      </c>
      <c r="F699" s="38" t="s">
        <v>9</v>
      </c>
      <c r="G699" s="39">
        <v>3</v>
      </c>
      <c r="H699" s="64" t="str">
        <f>VLOOKUP(MID(Table1[[#This Row],[Htno]],7,2),Raw!A:B,2,0)</f>
        <v>ECE</v>
      </c>
      <c r="I699" s="60">
        <f>IF(Table1[[#This Row],[Gr]]&lt;&gt;"COMPLE",IF(Table1[[#This Row],[Cr]]&gt;0,1,0),1)</f>
        <v>1</v>
      </c>
      <c r="J699" s="32">
        <f>(Table1[[#This Row],[Gp]]*Table1[[#This Row],[Cr]])/Raw!$R$1</f>
        <v>1.3043478260869565</v>
      </c>
    </row>
    <row r="700" spans="1:10">
      <c r="A700" s="63" t="str">
        <f>LEFT(Table1[[#This Row],[Subcode]],3)</f>
        <v>R20</v>
      </c>
      <c r="B700" s="63" t="s">
        <v>220</v>
      </c>
      <c r="C700" s="38" t="s">
        <v>145</v>
      </c>
      <c r="D700" s="39" t="s">
        <v>146</v>
      </c>
      <c r="E700" s="39">
        <f>VLOOKUP(Table1[[#This Row],[Gr]],Raw!T:U,2,0)</f>
        <v>6</v>
      </c>
      <c r="F700" s="38" t="s">
        <v>5</v>
      </c>
      <c r="G700" s="39">
        <v>3</v>
      </c>
      <c r="H700" s="64" t="str">
        <f>VLOOKUP(MID(Table1[[#This Row],[Htno]],7,2),Raw!A:B,2,0)</f>
        <v>ECE</v>
      </c>
      <c r="I700" s="60">
        <f>IF(Table1[[#This Row],[Gr]]&lt;&gt;"COMPLE",IF(Table1[[#This Row],[Cr]]&gt;0,1,0),1)</f>
        <v>1</v>
      </c>
      <c r="J700" s="32">
        <f>(Table1[[#This Row],[Gp]]*Table1[[#This Row],[Cr]])/Raw!$R$1</f>
        <v>0.78260869565217395</v>
      </c>
    </row>
    <row r="701" spans="1:10">
      <c r="A701" s="63" t="str">
        <f>LEFT(Table1[[#This Row],[Subcode]],3)</f>
        <v>R20</v>
      </c>
      <c r="B701" s="63" t="s">
        <v>220</v>
      </c>
      <c r="C701" s="38" t="s">
        <v>147</v>
      </c>
      <c r="D701" s="39" t="s">
        <v>148</v>
      </c>
      <c r="E701" s="39">
        <f>VLOOKUP(Table1[[#This Row],[Gr]],Raw!T:U,2,0)</f>
        <v>7</v>
      </c>
      <c r="F701" s="38" t="s">
        <v>4</v>
      </c>
      <c r="G701" s="39">
        <v>3</v>
      </c>
      <c r="H701" s="64" t="str">
        <f>VLOOKUP(MID(Table1[[#This Row],[Htno]],7,2),Raw!A:B,2,0)</f>
        <v>ECE</v>
      </c>
      <c r="I701" s="60">
        <f>IF(Table1[[#This Row],[Gr]]&lt;&gt;"COMPLE",IF(Table1[[#This Row],[Cr]]&gt;0,1,0),1)</f>
        <v>1</v>
      </c>
      <c r="J701" s="32">
        <f>(Table1[[#This Row],[Gp]]*Table1[[#This Row],[Cr]])/Raw!$R$1</f>
        <v>0.91304347826086951</v>
      </c>
    </row>
    <row r="702" spans="1:10">
      <c r="A702" s="63" t="str">
        <f>LEFT(Table1[[#This Row],[Subcode]],3)</f>
        <v>R20</v>
      </c>
      <c r="B702" s="63" t="s">
        <v>220</v>
      </c>
      <c r="C702" s="38" t="s">
        <v>149</v>
      </c>
      <c r="D702" s="39" t="s">
        <v>150</v>
      </c>
      <c r="E702" s="39">
        <f>VLOOKUP(Table1[[#This Row],[Gr]],Raw!T:U,2,0)</f>
        <v>5</v>
      </c>
      <c r="F702" s="38" t="s">
        <v>7</v>
      </c>
      <c r="G702" s="39">
        <v>3</v>
      </c>
      <c r="H702" s="64" t="str">
        <f>VLOOKUP(MID(Table1[[#This Row],[Htno]],7,2),Raw!A:B,2,0)</f>
        <v>ECE</v>
      </c>
      <c r="I702" s="60">
        <f>IF(Table1[[#This Row],[Gr]]&lt;&gt;"COMPLE",IF(Table1[[#This Row],[Cr]]&gt;0,1,0),1)</f>
        <v>1</v>
      </c>
      <c r="J702" s="32">
        <f>(Table1[[#This Row],[Gp]]*Table1[[#This Row],[Cr]])/Raw!$R$1</f>
        <v>0.65217391304347827</v>
      </c>
    </row>
    <row r="703" spans="1:10">
      <c r="A703" s="63" t="str">
        <f>LEFT(Table1[[#This Row],[Subcode]],3)</f>
        <v>R20</v>
      </c>
      <c r="B703" s="63" t="s">
        <v>220</v>
      </c>
      <c r="C703" s="38" t="s">
        <v>151</v>
      </c>
      <c r="D703" s="39" t="s">
        <v>152</v>
      </c>
      <c r="E703" s="39">
        <f>VLOOKUP(Table1[[#This Row],[Gr]],Raw!T:U,2,0)</f>
        <v>10</v>
      </c>
      <c r="F703" s="38" t="s">
        <v>9</v>
      </c>
      <c r="G703" s="39">
        <v>2</v>
      </c>
      <c r="H703" s="64" t="str">
        <f>VLOOKUP(MID(Table1[[#This Row],[Htno]],7,2),Raw!A:B,2,0)</f>
        <v>ECE</v>
      </c>
      <c r="I703" s="60">
        <f>IF(Table1[[#This Row],[Gr]]&lt;&gt;"COMPLE",IF(Table1[[#This Row],[Cr]]&gt;0,1,0),1)</f>
        <v>1</v>
      </c>
      <c r="J703" s="32">
        <f>(Table1[[#This Row],[Gp]]*Table1[[#This Row],[Cr]])/Raw!$R$1</f>
        <v>0.86956521739130432</v>
      </c>
    </row>
    <row r="704" spans="1:10">
      <c r="A704" s="63" t="str">
        <f>LEFT(Table1[[#This Row],[Subcode]],3)</f>
        <v>R20</v>
      </c>
      <c r="B704" s="63" t="s">
        <v>220</v>
      </c>
      <c r="C704" s="38" t="s">
        <v>153</v>
      </c>
      <c r="D704" s="39" t="s">
        <v>154</v>
      </c>
      <c r="E704" s="39">
        <f>VLOOKUP(Table1[[#This Row],[Gr]],Raw!T:U,2,0)</f>
        <v>6</v>
      </c>
      <c r="F704" s="38" t="s">
        <v>5</v>
      </c>
      <c r="G704" s="39">
        <v>3</v>
      </c>
      <c r="H704" s="64" t="str">
        <f>VLOOKUP(MID(Table1[[#This Row],[Htno]],7,2),Raw!A:B,2,0)</f>
        <v>ECE</v>
      </c>
      <c r="I704" s="60">
        <f>IF(Table1[[#This Row],[Gr]]&lt;&gt;"COMPLE",IF(Table1[[#This Row],[Cr]]&gt;0,1,0),1)</f>
        <v>1</v>
      </c>
      <c r="J704" s="32">
        <f>(Table1[[#This Row],[Gp]]*Table1[[#This Row],[Cr]])/Raw!$R$1</f>
        <v>0.78260869565217395</v>
      </c>
    </row>
    <row r="705" spans="1:10">
      <c r="A705" s="63" t="str">
        <f>LEFT(Table1[[#This Row],[Subcode]],3)</f>
        <v>R20</v>
      </c>
      <c r="B705" s="63" t="s">
        <v>220</v>
      </c>
      <c r="C705" s="38" t="s">
        <v>155</v>
      </c>
      <c r="D705" s="39" t="s">
        <v>156</v>
      </c>
      <c r="E705" s="39">
        <f>VLOOKUP(Table1[[#This Row],[Gr]],Raw!T:U,2,0)</f>
        <v>6</v>
      </c>
      <c r="F705" s="38" t="s">
        <v>5</v>
      </c>
      <c r="G705" s="39">
        <v>3</v>
      </c>
      <c r="H705" s="64" t="str">
        <f>VLOOKUP(MID(Table1[[#This Row],[Htno]],7,2),Raw!A:B,2,0)</f>
        <v>ECE</v>
      </c>
      <c r="I705" s="60">
        <f>IF(Table1[[#This Row],[Gr]]&lt;&gt;"COMPLE",IF(Table1[[#This Row],[Cr]]&gt;0,1,0),1)</f>
        <v>1</v>
      </c>
      <c r="J705" s="32">
        <f>(Table1[[#This Row],[Gp]]*Table1[[#This Row],[Cr]])/Raw!$R$1</f>
        <v>0.78260869565217395</v>
      </c>
    </row>
    <row r="706" spans="1:10">
      <c r="A706" s="63" t="str">
        <f>LEFT(Table1[[#This Row],[Subcode]],3)</f>
        <v>R20</v>
      </c>
      <c r="B706" s="63" t="s">
        <v>221</v>
      </c>
      <c r="C706" s="38" t="s">
        <v>78</v>
      </c>
      <c r="D706" s="39" t="s">
        <v>79</v>
      </c>
      <c r="E706" s="39">
        <f>VLOOKUP(Table1[[#This Row],[Gr]],Raw!T:U,2,0)</f>
        <v>6</v>
      </c>
      <c r="F706" s="38" t="s">
        <v>5</v>
      </c>
      <c r="G706" s="39">
        <v>3</v>
      </c>
      <c r="H706" s="64" t="str">
        <f>VLOOKUP(MID(Table1[[#This Row],[Htno]],7,2),Raw!A:B,2,0)</f>
        <v>ECE</v>
      </c>
      <c r="I706" s="60">
        <f>IF(Table1[[#This Row],[Gr]]&lt;&gt;"COMPLE",IF(Table1[[#This Row],[Cr]]&gt;0,1,0),1)</f>
        <v>1</v>
      </c>
      <c r="J706" s="32">
        <f>(Table1[[#This Row],[Gp]]*Table1[[#This Row],[Cr]])/Raw!$R$1</f>
        <v>0.78260869565217395</v>
      </c>
    </row>
    <row r="707" spans="1:10">
      <c r="A707" s="63" t="str">
        <f>LEFT(Table1[[#This Row],[Subcode]],3)</f>
        <v>R20</v>
      </c>
      <c r="B707" s="63" t="s">
        <v>221</v>
      </c>
      <c r="C707" s="38" t="s">
        <v>144</v>
      </c>
      <c r="D707" s="39" t="s">
        <v>93</v>
      </c>
      <c r="E707" s="39">
        <f>VLOOKUP(Table1[[#This Row],[Gr]],Raw!T:U,2,0)</f>
        <v>10</v>
      </c>
      <c r="F707" s="38" t="s">
        <v>9</v>
      </c>
      <c r="G707" s="39">
        <v>3</v>
      </c>
      <c r="H707" s="64" t="str">
        <f>VLOOKUP(MID(Table1[[#This Row],[Htno]],7,2),Raw!A:B,2,0)</f>
        <v>ECE</v>
      </c>
      <c r="I707" s="60">
        <f>IF(Table1[[#This Row],[Gr]]&lt;&gt;"COMPLE",IF(Table1[[#This Row],[Cr]]&gt;0,1,0),1)</f>
        <v>1</v>
      </c>
      <c r="J707" s="32">
        <f>(Table1[[#This Row],[Gp]]*Table1[[#This Row],[Cr]])/Raw!$R$1</f>
        <v>1.3043478260869565</v>
      </c>
    </row>
    <row r="708" spans="1:10">
      <c r="A708" s="63" t="str">
        <f>LEFT(Table1[[#This Row],[Subcode]],3)</f>
        <v>R20</v>
      </c>
      <c r="B708" s="63" t="s">
        <v>221</v>
      </c>
      <c r="C708" s="38" t="s">
        <v>145</v>
      </c>
      <c r="D708" s="39" t="s">
        <v>146</v>
      </c>
      <c r="E708" s="39">
        <f>VLOOKUP(Table1[[#This Row],[Gr]],Raw!T:U,2,0)</f>
        <v>5</v>
      </c>
      <c r="F708" s="38" t="s">
        <v>7</v>
      </c>
      <c r="G708" s="39">
        <v>3</v>
      </c>
      <c r="H708" s="64" t="str">
        <f>VLOOKUP(MID(Table1[[#This Row],[Htno]],7,2),Raw!A:B,2,0)</f>
        <v>ECE</v>
      </c>
      <c r="I708" s="60">
        <f>IF(Table1[[#This Row],[Gr]]&lt;&gt;"COMPLE",IF(Table1[[#This Row],[Cr]]&gt;0,1,0),1)</f>
        <v>1</v>
      </c>
      <c r="J708" s="32">
        <f>(Table1[[#This Row],[Gp]]*Table1[[#This Row],[Cr]])/Raw!$R$1</f>
        <v>0.65217391304347827</v>
      </c>
    </row>
    <row r="709" spans="1:10">
      <c r="A709" s="63" t="str">
        <f>LEFT(Table1[[#This Row],[Subcode]],3)</f>
        <v>R20</v>
      </c>
      <c r="B709" s="63" t="s">
        <v>221</v>
      </c>
      <c r="C709" s="38" t="s">
        <v>147</v>
      </c>
      <c r="D709" s="39" t="s">
        <v>148</v>
      </c>
      <c r="E709" s="39">
        <f>VLOOKUP(Table1[[#This Row],[Gr]],Raw!T:U,2,0)</f>
        <v>6</v>
      </c>
      <c r="F709" s="38" t="s">
        <v>5</v>
      </c>
      <c r="G709" s="39">
        <v>3</v>
      </c>
      <c r="H709" s="64" t="str">
        <f>VLOOKUP(MID(Table1[[#This Row],[Htno]],7,2),Raw!A:B,2,0)</f>
        <v>ECE</v>
      </c>
      <c r="I709" s="60">
        <f>IF(Table1[[#This Row],[Gr]]&lt;&gt;"COMPLE",IF(Table1[[#This Row],[Cr]]&gt;0,1,0),1)</f>
        <v>1</v>
      </c>
      <c r="J709" s="32">
        <f>(Table1[[#This Row],[Gp]]*Table1[[#This Row],[Cr]])/Raw!$R$1</f>
        <v>0.78260869565217395</v>
      </c>
    </row>
    <row r="710" spans="1:10">
      <c r="A710" s="63" t="str">
        <f>LEFT(Table1[[#This Row],[Subcode]],3)</f>
        <v>R20</v>
      </c>
      <c r="B710" s="63" t="s">
        <v>221</v>
      </c>
      <c r="C710" s="38" t="s">
        <v>149</v>
      </c>
      <c r="D710" s="39" t="s">
        <v>150</v>
      </c>
      <c r="E710" s="39">
        <f>VLOOKUP(Table1[[#This Row],[Gr]],Raw!T:U,2,0)</f>
        <v>7</v>
      </c>
      <c r="F710" s="38" t="s">
        <v>4</v>
      </c>
      <c r="G710" s="39">
        <v>3</v>
      </c>
      <c r="H710" s="64" t="str">
        <f>VLOOKUP(MID(Table1[[#This Row],[Htno]],7,2),Raw!A:B,2,0)</f>
        <v>ECE</v>
      </c>
      <c r="I710" s="60">
        <f>IF(Table1[[#This Row],[Gr]]&lt;&gt;"COMPLE",IF(Table1[[#This Row],[Cr]]&gt;0,1,0),1)</f>
        <v>1</v>
      </c>
      <c r="J710" s="32">
        <f>(Table1[[#This Row],[Gp]]*Table1[[#This Row],[Cr]])/Raw!$R$1</f>
        <v>0.91304347826086951</v>
      </c>
    </row>
    <row r="711" spans="1:10">
      <c r="A711" s="63" t="str">
        <f>LEFT(Table1[[#This Row],[Subcode]],3)</f>
        <v>R20</v>
      </c>
      <c r="B711" s="63" t="s">
        <v>221</v>
      </c>
      <c r="C711" s="38" t="s">
        <v>151</v>
      </c>
      <c r="D711" s="39" t="s">
        <v>152</v>
      </c>
      <c r="E711" s="39">
        <f>VLOOKUP(Table1[[#This Row],[Gr]],Raw!T:U,2,0)</f>
        <v>10</v>
      </c>
      <c r="F711" s="38" t="s">
        <v>9</v>
      </c>
      <c r="G711" s="39">
        <v>2</v>
      </c>
      <c r="H711" s="64" t="str">
        <f>VLOOKUP(MID(Table1[[#This Row],[Htno]],7,2),Raw!A:B,2,0)</f>
        <v>ECE</v>
      </c>
      <c r="I711" s="60">
        <f>IF(Table1[[#This Row],[Gr]]&lt;&gt;"COMPLE",IF(Table1[[#This Row],[Cr]]&gt;0,1,0),1)</f>
        <v>1</v>
      </c>
      <c r="J711" s="32">
        <f>(Table1[[#This Row],[Gp]]*Table1[[#This Row],[Cr]])/Raw!$R$1</f>
        <v>0.86956521739130432</v>
      </c>
    </row>
    <row r="712" spans="1:10">
      <c r="A712" s="63" t="str">
        <f>LEFT(Table1[[#This Row],[Subcode]],3)</f>
        <v>R20</v>
      </c>
      <c r="B712" s="63" t="s">
        <v>221</v>
      </c>
      <c r="C712" s="38" t="s">
        <v>153</v>
      </c>
      <c r="D712" s="39" t="s">
        <v>154</v>
      </c>
      <c r="E712" s="39">
        <f>VLOOKUP(Table1[[#This Row],[Gr]],Raw!T:U,2,0)</f>
        <v>0</v>
      </c>
      <c r="F712" s="38" t="s">
        <v>3</v>
      </c>
      <c r="G712" s="39">
        <v>0</v>
      </c>
      <c r="H712" s="64" t="str">
        <f>VLOOKUP(MID(Table1[[#This Row],[Htno]],7,2),Raw!A:B,2,0)</f>
        <v>ECE</v>
      </c>
      <c r="I712" s="60">
        <f>IF(Table1[[#This Row],[Gr]]&lt;&gt;"COMPLE",IF(Table1[[#This Row],[Cr]]&gt;0,1,0),1)</f>
        <v>0</v>
      </c>
      <c r="J712" s="32">
        <f>(Table1[[#This Row],[Gp]]*Table1[[#This Row],[Cr]])/Raw!$R$1</f>
        <v>0</v>
      </c>
    </row>
    <row r="713" spans="1:10">
      <c r="A713" s="63" t="str">
        <f>LEFT(Table1[[#This Row],[Subcode]],3)</f>
        <v>R20</v>
      </c>
      <c r="B713" s="63" t="s">
        <v>221</v>
      </c>
      <c r="C713" s="38" t="s">
        <v>155</v>
      </c>
      <c r="D713" s="39" t="s">
        <v>156</v>
      </c>
      <c r="E713" s="39">
        <f>VLOOKUP(Table1[[#This Row],[Gr]],Raw!T:U,2,0)</f>
        <v>0</v>
      </c>
      <c r="F713" s="38" t="s">
        <v>3</v>
      </c>
      <c r="G713" s="39">
        <v>0</v>
      </c>
      <c r="H713" s="64" t="str">
        <f>VLOOKUP(MID(Table1[[#This Row],[Htno]],7,2),Raw!A:B,2,0)</f>
        <v>ECE</v>
      </c>
      <c r="I713" s="60">
        <f>IF(Table1[[#This Row],[Gr]]&lt;&gt;"COMPLE",IF(Table1[[#This Row],[Cr]]&gt;0,1,0),1)</f>
        <v>0</v>
      </c>
      <c r="J713" s="32">
        <f>(Table1[[#This Row],[Gp]]*Table1[[#This Row],[Cr]])/Raw!$R$1</f>
        <v>0</v>
      </c>
    </row>
    <row r="714" spans="1:10">
      <c r="A714" s="63" t="str">
        <f>LEFT(Table1[[#This Row],[Subcode]],3)</f>
        <v>R20</v>
      </c>
      <c r="B714" s="63" t="s">
        <v>222</v>
      </c>
      <c r="C714" s="38" t="s">
        <v>78</v>
      </c>
      <c r="D714" s="39" t="s">
        <v>79</v>
      </c>
      <c r="E714" s="39">
        <f>VLOOKUP(Table1[[#This Row],[Gr]],Raw!T:U,2,0)</f>
        <v>0</v>
      </c>
      <c r="F714" s="38" t="s">
        <v>3</v>
      </c>
      <c r="G714" s="39">
        <v>0</v>
      </c>
      <c r="H714" s="64" t="str">
        <f>VLOOKUP(MID(Table1[[#This Row],[Htno]],7,2),Raw!A:B,2,0)</f>
        <v>ECE</v>
      </c>
      <c r="I714" s="60">
        <f>IF(Table1[[#This Row],[Gr]]&lt;&gt;"COMPLE",IF(Table1[[#This Row],[Cr]]&gt;0,1,0),1)</f>
        <v>0</v>
      </c>
      <c r="J714" s="32">
        <f>(Table1[[#This Row],[Gp]]*Table1[[#This Row],[Cr]])/Raw!$R$1</f>
        <v>0</v>
      </c>
    </row>
    <row r="715" spans="1:10">
      <c r="A715" s="63" t="str">
        <f>LEFT(Table1[[#This Row],[Subcode]],3)</f>
        <v>R20</v>
      </c>
      <c r="B715" s="63" t="s">
        <v>222</v>
      </c>
      <c r="C715" s="38" t="s">
        <v>144</v>
      </c>
      <c r="D715" s="39" t="s">
        <v>93</v>
      </c>
      <c r="E715" s="39">
        <f>VLOOKUP(Table1[[#This Row],[Gr]],Raw!T:U,2,0)</f>
        <v>10</v>
      </c>
      <c r="F715" s="38" t="s">
        <v>9</v>
      </c>
      <c r="G715" s="39">
        <v>3</v>
      </c>
      <c r="H715" s="64" t="str">
        <f>VLOOKUP(MID(Table1[[#This Row],[Htno]],7,2),Raw!A:B,2,0)</f>
        <v>ECE</v>
      </c>
      <c r="I715" s="60">
        <f>IF(Table1[[#This Row],[Gr]]&lt;&gt;"COMPLE",IF(Table1[[#This Row],[Cr]]&gt;0,1,0),1)</f>
        <v>1</v>
      </c>
      <c r="J715" s="32">
        <f>(Table1[[#This Row],[Gp]]*Table1[[#This Row],[Cr]])/Raw!$R$1</f>
        <v>1.3043478260869565</v>
      </c>
    </row>
    <row r="716" spans="1:10">
      <c r="A716" s="63" t="str">
        <f>LEFT(Table1[[#This Row],[Subcode]],3)</f>
        <v>R20</v>
      </c>
      <c r="B716" s="63" t="s">
        <v>222</v>
      </c>
      <c r="C716" s="38" t="s">
        <v>145</v>
      </c>
      <c r="D716" s="39" t="s">
        <v>146</v>
      </c>
      <c r="E716" s="39">
        <f>VLOOKUP(Table1[[#This Row],[Gr]],Raw!T:U,2,0)</f>
        <v>0</v>
      </c>
      <c r="F716" s="38" t="s">
        <v>3</v>
      </c>
      <c r="G716" s="39">
        <v>0</v>
      </c>
      <c r="H716" s="64" t="str">
        <f>VLOOKUP(MID(Table1[[#This Row],[Htno]],7,2),Raw!A:B,2,0)</f>
        <v>ECE</v>
      </c>
      <c r="I716" s="60">
        <f>IF(Table1[[#This Row],[Gr]]&lt;&gt;"COMPLE",IF(Table1[[#This Row],[Cr]]&gt;0,1,0),1)</f>
        <v>0</v>
      </c>
      <c r="J716" s="32">
        <f>(Table1[[#This Row],[Gp]]*Table1[[#This Row],[Cr]])/Raw!$R$1</f>
        <v>0</v>
      </c>
    </row>
    <row r="717" spans="1:10">
      <c r="A717" s="63" t="str">
        <f>LEFT(Table1[[#This Row],[Subcode]],3)</f>
        <v>R20</v>
      </c>
      <c r="B717" s="63" t="s">
        <v>222</v>
      </c>
      <c r="C717" s="38" t="s">
        <v>147</v>
      </c>
      <c r="D717" s="39" t="s">
        <v>148</v>
      </c>
      <c r="E717" s="39">
        <f>VLOOKUP(Table1[[#This Row],[Gr]],Raw!T:U,2,0)</f>
        <v>0</v>
      </c>
      <c r="F717" s="38" t="s">
        <v>3</v>
      </c>
      <c r="G717" s="39">
        <v>0</v>
      </c>
      <c r="H717" s="64" t="str">
        <f>VLOOKUP(MID(Table1[[#This Row],[Htno]],7,2),Raw!A:B,2,0)</f>
        <v>ECE</v>
      </c>
      <c r="I717" s="60">
        <f>IF(Table1[[#This Row],[Gr]]&lt;&gt;"COMPLE",IF(Table1[[#This Row],[Cr]]&gt;0,1,0),1)</f>
        <v>0</v>
      </c>
      <c r="J717" s="32">
        <f>(Table1[[#This Row],[Gp]]*Table1[[#This Row],[Cr]])/Raw!$R$1</f>
        <v>0</v>
      </c>
    </row>
    <row r="718" spans="1:10">
      <c r="A718" s="63" t="str">
        <f>LEFT(Table1[[#This Row],[Subcode]],3)</f>
        <v>R20</v>
      </c>
      <c r="B718" s="63" t="s">
        <v>222</v>
      </c>
      <c r="C718" s="38" t="s">
        <v>149</v>
      </c>
      <c r="D718" s="39" t="s">
        <v>150</v>
      </c>
      <c r="E718" s="39">
        <f>VLOOKUP(Table1[[#This Row],[Gr]],Raw!T:U,2,0)</f>
        <v>0</v>
      </c>
      <c r="F718" s="38" t="s">
        <v>3</v>
      </c>
      <c r="G718" s="39">
        <v>0</v>
      </c>
      <c r="H718" s="64" t="str">
        <f>VLOOKUP(MID(Table1[[#This Row],[Htno]],7,2),Raw!A:B,2,0)</f>
        <v>ECE</v>
      </c>
      <c r="I718" s="60">
        <f>IF(Table1[[#This Row],[Gr]]&lt;&gt;"COMPLE",IF(Table1[[#This Row],[Cr]]&gt;0,1,0),1)</f>
        <v>0</v>
      </c>
      <c r="J718" s="32">
        <f>(Table1[[#This Row],[Gp]]*Table1[[#This Row],[Cr]])/Raw!$R$1</f>
        <v>0</v>
      </c>
    </row>
    <row r="719" spans="1:10">
      <c r="A719" s="63" t="str">
        <f>LEFT(Table1[[#This Row],[Subcode]],3)</f>
        <v>R20</v>
      </c>
      <c r="B719" s="63" t="s">
        <v>222</v>
      </c>
      <c r="C719" s="38" t="s">
        <v>151</v>
      </c>
      <c r="D719" s="39" t="s">
        <v>152</v>
      </c>
      <c r="E719" s="39">
        <f>VLOOKUP(Table1[[#This Row],[Gr]],Raw!T:U,2,0)</f>
        <v>9</v>
      </c>
      <c r="F719" s="38" t="s">
        <v>8</v>
      </c>
      <c r="G719" s="39">
        <v>2</v>
      </c>
      <c r="H719" s="64" t="str">
        <f>VLOOKUP(MID(Table1[[#This Row],[Htno]],7,2),Raw!A:B,2,0)</f>
        <v>ECE</v>
      </c>
      <c r="I719" s="60">
        <f>IF(Table1[[#This Row],[Gr]]&lt;&gt;"COMPLE",IF(Table1[[#This Row],[Cr]]&gt;0,1,0),1)</f>
        <v>1</v>
      </c>
      <c r="J719" s="32">
        <f>(Table1[[#This Row],[Gp]]*Table1[[#This Row],[Cr]])/Raw!$R$1</f>
        <v>0.78260869565217395</v>
      </c>
    </row>
    <row r="720" spans="1:10">
      <c r="A720" s="63" t="str">
        <f>LEFT(Table1[[#This Row],[Subcode]],3)</f>
        <v>R20</v>
      </c>
      <c r="B720" s="63" t="s">
        <v>222</v>
      </c>
      <c r="C720" s="38" t="s">
        <v>153</v>
      </c>
      <c r="D720" s="39" t="s">
        <v>154</v>
      </c>
      <c r="E720" s="39">
        <f>VLOOKUP(Table1[[#This Row],[Gr]],Raw!T:U,2,0)</f>
        <v>0</v>
      </c>
      <c r="F720" s="38" t="s">
        <v>3</v>
      </c>
      <c r="G720" s="39">
        <v>0</v>
      </c>
      <c r="H720" s="64" t="str">
        <f>VLOOKUP(MID(Table1[[#This Row],[Htno]],7,2),Raw!A:B,2,0)</f>
        <v>ECE</v>
      </c>
      <c r="I720" s="60">
        <f>IF(Table1[[#This Row],[Gr]]&lt;&gt;"COMPLE",IF(Table1[[#This Row],[Cr]]&gt;0,1,0),1)</f>
        <v>0</v>
      </c>
      <c r="J720" s="32">
        <f>(Table1[[#This Row],[Gp]]*Table1[[#This Row],[Cr]])/Raw!$R$1</f>
        <v>0</v>
      </c>
    </row>
    <row r="721" spans="1:10">
      <c r="A721" s="63" t="str">
        <f>LEFT(Table1[[#This Row],[Subcode]],3)</f>
        <v>R20</v>
      </c>
      <c r="B721" s="63" t="s">
        <v>222</v>
      </c>
      <c r="C721" s="38" t="s">
        <v>155</v>
      </c>
      <c r="D721" s="39" t="s">
        <v>156</v>
      </c>
      <c r="E721" s="39">
        <f>VLOOKUP(Table1[[#This Row],[Gr]],Raw!T:U,2,0)</f>
        <v>0</v>
      </c>
      <c r="F721" s="38" t="s">
        <v>3</v>
      </c>
      <c r="G721" s="39">
        <v>0</v>
      </c>
      <c r="H721" s="64" t="str">
        <f>VLOOKUP(MID(Table1[[#This Row],[Htno]],7,2),Raw!A:B,2,0)</f>
        <v>ECE</v>
      </c>
      <c r="I721" s="60">
        <f>IF(Table1[[#This Row],[Gr]]&lt;&gt;"COMPLE",IF(Table1[[#This Row],[Cr]]&gt;0,1,0),1)</f>
        <v>0</v>
      </c>
      <c r="J721" s="32">
        <f>(Table1[[#This Row],[Gp]]*Table1[[#This Row],[Cr]])/Raw!$R$1</f>
        <v>0</v>
      </c>
    </row>
    <row r="722" spans="1:10">
      <c r="A722" s="63" t="str">
        <f>LEFT(Table1[[#This Row],[Subcode]],3)</f>
        <v>R20</v>
      </c>
      <c r="B722" s="63" t="s">
        <v>223</v>
      </c>
      <c r="C722" s="38" t="s">
        <v>78</v>
      </c>
      <c r="D722" s="39" t="s">
        <v>79</v>
      </c>
      <c r="E722" s="39">
        <f>VLOOKUP(Table1[[#This Row],[Gr]],Raw!T:U,2,0)</f>
        <v>6</v>
      </c>
      <c r="F722" s="38" t="s">
        <v>5</v>
      </c>
      <c r="G722" s="39">
        <v>3</v>
      </c>
      <c r="H722" s="64" t="str">
        <f>VLOOKUP(MID(Table1[[#This Row],[Htno]],7,2),Raw!A:B,2,0)</f>
        <v>ECE</v>
      </c>
      <c r="I722" s="60">
        <f>IF(Table1[[#This Row],[Gr]]&lt;&gt;"COMPLE",IF(Table1[[#This Row],[Cr]]&gt;0,1,0),1)</f>
        <v>1</v>
      </c>
      <c r="J722" s="32">
        <f>(Table1[[#This Row],[Gp]]*Table1[[#This Row],[Cr]])/Raw!$R$1</f>
        <v>0.78260869565217395</v>
      </c>
    </row>
    <row r="723" spans="1:10">
      <c r="A723" s="63" t="str">
        <f>LEFT(Table1[[#This Row],[Subcode]],3)</f>
        <v>R20</v>
      </c>
      <c r="B723" s="63" t="s">
        <v>223</v>
      </c>
      <c r="C723" s="38" t="s">
        <v>144</v>
      </c>
      <c r="D723" s="39" t="s">
        <v>93</v>
      </c>
      <c r="E723" s="39">
        <f>VLOOKUP(Table1[[#This Row],[Gr]],Raw!T:U,2,0)</f>
        <v>10</v>
      </c>
      <c r="F723" s="38" t="s">
        <v>9</v>
      </c>
      <c r="G723" s="39">
        <v>3</v>
      </c>
      <c r="H723" s="64" t="str">
        <f>VLOOKUP(MID(Table1[[#This Row],[Htno]],7,2),Raw!A:B,2,0)</f>
        <v>ECE</v>
      </c>
      <c r="I723" s="60">
        <f>IF(Table1[[#This Row],[Gr]]&lt;&gt;"COMPLE",IF(Table1[[#This Row],[Cr]]&gt;0,1,0),1)</f>
        <v>1</v>
      </c>
      <c r="J723" s="32">
        <f>(Table1[[#This Row],[Gp]]*Table1[[#This Row],[Cr]])/Raw!$R$1</f>
        <v>1.3043478260869565</v>
      </c>
    </row>
    <row r="724" spans="1:10">
      <c r="A724" s="63" t="str">
        <f>LEFT(Table1[[#This Row],[Subcode]],3)</f>
        <v>R20</v>
      </c>
      <c r="B724" s="63" t="s">
        <v>223</v>
      </c>
      <c r="C724" s="38" t="s">
        <v>145</v>
      </c>
      <c r="D724" s="39" t="s">
        <v>146</v>
      </c>
      <c r="E724" s="39">
        <f>VLOOKUP(Table1[[#This Row],[Gr]],Raw!T:U,2,0)</f>
        <v>6</v>
      </c>
      <c r="F724" s="38" t="s">
        <v>5</v>
      </c>
      <c r="G724" s="39">
        <v>3</v>
      </c>
      <c r="H724" s="64" t="str">
        <f>VLOOKUP(MID(Table1[[#This Row],[Htno]],7,2),Raw!A:B,2,0)</f>
        <v>ECE</v>
      </c>
      <c r="I724" s="60">
        <f>IF(Table1[[#This Row],[Gr]]&lt;&gt;"COMPLE",IF(Table1[[#This Row],[Cr]]&gt;0,1,0),1)</f>
        <v>1</v>
      </c>
      <c r="J724" s="32">
        <f>(Table1[[#This Row],[Gp]]*Table1[[#This Row],[Cr]])/Raw!$R$1</f>
        <v>0.78260869565217395</v>
      </c>
    </row>
    <row r="725" spans="1:10">
      <c r="A725" s="63" t="str">
        <f>LEFT(Table1[[#This Row],[Subcode]],3)</f>
        <v>R20</v>
      </c>
      <c r="B725" s="63" t="s">
        <v>223</v>
      </c>
      <c r="C725" s="38" t="s">
        <v>147</v>
      </c>
      <c r="D725" s="39" t="s">
        <v>148</v>
      </c>
      <c r="E725" s="39">
        <f>VLOOKUP(Table1[[#This Row],[Gr]],Raw!T:U,2,0)</f>
        <v>5</v>
      </c>
      <c r="F725" s="38" t="s">
        <v>7</v>
      </c>
      <c r="G725" s="39">
        <v>3</v>
      </c>
      <c r="H725" s="64" t="str">
        <f>VLOOKUP(MID(Table1[[#This Row],[Htno]],7,2),Raw!A:B,2,0)</f>
        <v>ECE</v>
      </c>
      <c r="I725" s="60">
        <f>IF(Table1[[#This Row],[Gr]]&lt;&gt;"COMPLE",IF(Table1[[#This Row],[Cr]]&gt;0,1,0),1)</f>
        <v>1</v>
      </c>
      <c r="J725" s="32">
        <f>(Table1[[#This Row],[Gp]]*Table1[[#This Row],[Cr]])/Raw!$R$1</f>
        <v>0.65217391304347827</v>
      </c>
    </row>
    <row r="726" spans="1:10">
      <c r="A726" s="63" t="str">
        <f>LEFT(Table1[[#This Row],[Subcode]],3)</f>
        <v>R20</v>
      </c>
      <c r="B726" s="63" t="s">
        <v>223</v>
      </c>
      <c r="C726" s="38" t="s">
        <v>149</v>
      </c>
      <c r="D726" s="39" t="s">
        <v>150</v>
      </c>
      <c r="E726" s="39">
        <f>VLOOKUP(Table1[[#This Row],[Gr]],Raw!T:U,2,0)</f>
        <v>7</v>
      </c>
      <c r="F726" s="38" t="s">
        <v>4</v>
      </c>
      <c r="G726" s="39">
        <v>3</v>
      </c>
      <c r="H726" s="64" t="str">
        <f>VLOOKUP(MID(Table1[[#This Row],[Htno]],7,2),Raw!A:B,2,0)</f>
        <v>ECE</v>
      </c>
      <c r="I726" s="60">
        <f>IF(Table1[[#This Row],[Gr]]&lt;&gt;"COMPLE",IF(Table1[[#This Row],[Cr]]&gt;0,1,0),1)</f>
        <v>1</v>
      </c>
      <c r="J726" s="32">
        <f>(Table1[[#This Row],[Gp]]*Table1[[#This Row],[Cr]])/Raw!$R$1</f>
        <v>0.91304347826086951</v>
      </c>
    </row>
    <row r="727" spans="1:10">
      <c r="A727" s="63" t="str">
        <f>LEFT(Table1[[#This Row],[Subcode]],3)</f>
        <v>R20</v>
      </c>
      <c r="B727" s="63" t="s">
        <v>223</v>
      </c>
      <c r="C727" s="38" t="s">
        <v>151</v>
      </c>
      <c r="D727" s="39" t="s">
        <v>152</v>
      </c>
      <c r="E727" s="39">
        <f>VLOOKUP(Table1[[#This Row],[Gr]],Raw!T:U,2,0)</f>
        <v>10</v>
      </c>
      <c r="F727" s="38" t="s">
        <v>9</v>
      </c>
      <c r="G727" s="39">
        <v>2</v>
      </c>
      <c r="H727" s="64" t="str">
        <f>VLOOKUP(MID(Table1[[#This Row],[Htno]],7,2),Raw!A:B,2,0)</f>
        <v>ECE</v>
      </c>
      <c r="I727" s="60">
        <f>IF(Table1[[#This Row],[Gr]]&lt;&gt;"COMPLE",IF(Table1[[#This Row],[Cr]]&gt;0,1,0),1)</f>
        <v>1</v>
      </c>
      <c r="J727" s="32">
        <f>(Table1[[#This Row],[Gp]]*Table1[[#This Row],[Cr]])/Raw!$R$1</f>
        <v>0.86956521739130432</v>
      </c>
    </row>
    <row r="728" spans="1:10">
      <c r="A728" s="63" t="str">
        <f>LEFT(Table1[[#This Row],[Subcode]],3)</f>
        <v>R20</v>
      </c>
      <c r="B728" s="63" t="s">
        <v>223</v>
      </c>
      <c r="C728" s="38" t="s">
        <v>153</v>
      </c>
      <c r="D728" s="39" t="s">
        <v>154</v>
      </c>
      <c r="E728" s="39">
        <f>VLOOKUP(Table1[[#This Row],[Gr]],Raw!T:U,2,0)</f>
        <v>7</v>
      </c>
      <c r="F728" s="38" t="s">
        <v>4</v>
      </c>
      <c r="G728" s="39">
        <v>3</v>
      </c>
      <c r="H728" s="64" t="str">
        <f>VLOOKUP(MID(Table1[[#This Row],[Htno]],7,2),Raw!A:B,2,0)</f>
        <v>ECE</v>
      </c>
      <c r="I728" s="60">
        <f>IF(Table1[[#This Row],[Gr]]&lt;&gt;"COMPLE",IF(Table1[[#This Row],[Cr]]&gt;0,1,0),1)</f>
        <v>1</v>
      </c>
      <c r="J728" s="32">
        <f>(Table1[[#This Row],[Gp]]*Table1[[#This Row],[Cr]])/Raw!$R$1</f>
        <v>0.91304347826086951</v>
      </c>
    </row>
    <row r="729" spans="1:10">
      <c r="A729" s="63" t="str">
        <f>LEFT(Table1[[#This Row],[Subcode]],3)</f>
        <v>R20</v>
      </c>
      <c r="B729" s="63" t="s">
        <v>223</v>
      </c>
      <c r="C729" s="38" t="s">
        <v>155</v>
      </c>
      <c r="D729" s="39" t="s">
        <v>156</v>
      </c>
      <c r="E729" s="39">
        <f>VLOOKUP(Table1[[#This Row],[Gr]],Raw!T:U,2,0)</f>
        <v>6</v>
      </c>
      <c r="F729" s="38" t="s">
        <v>5</v>
      </c>
      <c r="G729" s="39">
        <v>3</v>
      </c>
      <c r="H729" s="64" t="str">
        <f>VLOOKUP(MID(Table1[[#This Row],[Htno]],7,2),Raw!A:B,2,0)</f>
        <v>ECE</v>
      </c>
      <c r="I729" s="60">
        <f>IF(Table1[[#This Row],[Gr]]&lt;&gt;"COMPLE",IF(Table1[[#This Row],[Cr]]&gt;0,1,0),1)</f>
        <v>1</v>
      </c>
      <c r="J729" s="32">
        <f>(Table1[[#This Row],[Gp]]*Table1[[#This Row],[Cr]])/Raw!$R$1</f>
        <v>0.78260869565217395</v>
      </c>
    </row>
    <row r="730" spans="1:10">
      <c r="A730" s="63" t="str">
        <f>LEFT(Table1[[#This Row],[Subcode]],3)</f>
        <v>R20</v>
      </c>
      <c r="B730" s="63" t="s">
        <v>224</v>
      </c>
      <c r="C730" s="38" t="s">
        <v>78</v>
      </c>
      <c r="D730" s="39" t="s">
        <v>79</v>
      </c>
      <c r="E730" s="39">
        <f>VLOOKUP(Table1[[#This Row],[Gr]],Raw!T:U,2,0)</f>
        <v>6</v>
      </c>
      <c r="F730" s="38" t="s">
        <v>5</v>
      </c>
      <c r="G730" s="39">
        <v>3</v>
      </c>
      <c r="H730" s="64" t="str">
        <f>VLOOKUP(MID(Table1[[#This Row],[Htno]],7,2),Raw!A:B,2,0)</f>
        <v>ECE</v>
      </c>
      <c r="I730" s="60">
        <f>IF(Table1[[#This Row],[Gr]]&lt;&gt;"COMPLE",IF(Table1[[#This Row],[Cr]]&gt;0,1,0),1)</f>
        <v>1</v>
      </c>
      <c r="J730" s="32">
        <f>(Table1[[#This Row],[Gp]]*Table1[[#This Row],[Cr]])/Raw!$R$1</f>
        <v>0.78260869565217395</v>
      </c>
    </row>
    <row r="731" spans="1:10">
      <c r="A731" s="63" t="str">
        <f>LEFT(Table1[[#This Row],[Subcode]],3)</f>
        <v>R20</v>
      </c>
      <c r="B731" s="63" t="s">
        <v>224</v>
      </c>
      <c r="C731" s="38" t="s">
        <v>144</v>
      </c>
      <c r="D731" s="39" t="s">
        <v>93</v>
      </c>
      <c r="E731" s="39">
        <f>VLOOKUP(Table1[[#This Row],[Gr]],Raw!T:U,2,0)</f>
        <v>10</v>
      </c>
      <c r="F731" s="38" t="s">
        <v>9</v>
      </c>
      <c r="G731" s="39">
        <v>3</v>
      </c>
      <c r="H731" s="64" t="str">
        <f>VLOOKUP(MID(Table1[[#This Row],[Htno]],7,2),Raw!A:B,2,0)</f>
        <v>ECE</v>
      </c>
      <c r="I731" s="60">
        <f>IF(Table1[[#This Row],[Gr]]&lt;&gt;"COMPLE",IF(Table1[[#This Row],[Cr]]&gt;0,1,0),1)</f>
        <v>1</v>
      </c>
      <c r="J731" s="32">
        <f>(Table1[[#This Row],[Gp]]*Table1[[#This Row],[Cr]])/Raw!$R$1</f>
        <v>1.3043478260869565</v>
      </c>
    </row>
    <row r="732" spans="1:10">
      <c r="A732" s="63" t="str">
        <f>LEFT(Table1[[#This Row],[Subcode]],3)</f>
        <v>R20</v>
      </c>
      <c r="B732" s="63" t="s">
        <v>224</v>
      </c>
      <c r="C732" s="38" t="s">
        <v>145</v>
      </c>
      <c r="D732" s="39" t="s">
        <v>146</v>
      </c>
      <c r="E732" s="39">
        <f>VLOOKUP(Table1[[#This Row],[Gr]],Raw!T:U,2,0)</f>
        <v>0</v>
      </c>
      <c r="F732" s="38" t="s">
        <v>3</v>
      </c>
      <c r="G732" s="39">
        <v>0</v>
      </c>
      <c r="H732" s="64" t="str">
        <f>VLOOKUP(MID(Table1[[#This Row],[Htno]],7,2),Raw!A:B,2,0)</f>
        <v>ECE</v>
      </c>
      <c r="I732" s="60">
        <f>IF(Table1[[#This Row],[Gr]]&lt;&gt;"COMPLE",IF(Table1[[#This Row],[Cr]]&gt;0,1,0),1)</f>
        <v>0</v>
      </c>
      <c r="J732" s="32">
        <f>(Table1[[#This Row],[Gp]]*Table1[[#This Row],[Cr]])/Raw!$R$1</f>
        <v>0</v>
      </c>
    </row>
    <row r="733" spans="1:10">
      <c r="A733" s="63" t="str">
        <f>LEFT(Table1[[#This Row],[Subcode]],3)</f>
        <v>R20</v>
      </c>
      <c r="B733" s="63" t="s">
        <v>224</v>
      </c>
      <c r="C733" s="38" t="s">
        <v>147</v>
      </c>
      <c r="D733" s="39" t="s">
        <v>148</v>
      </c>
      <c r="E733" s="39">
        <f>VLOOKUP(Table1[[#This Row],[Gr]],Raw!T:U,2,0)</f>
        <v>0</v>
      </c>
      <c r="F733" s="38" t="s">
        <v>3</v>
      </c>
      <c r="G733" s="39">
        <v>0</v>
      </c>
      <c r="H733" s="64" t="str">
        <f>VLOOKUP(MID(Table1[[#This Row],[Htno]],7,2),Raw!A:B,2,0)</f>
        <v>ECE</v>
      </c>
      <c r="I733" s="60">
        <f>IF(Table1[[#This Row],[Gr]]&lt;&gt;"COMPLE",IF(Table1[[#This Row],[Cr]]&gt;0,1,0),1)</f>
        <v>0</v>
      </c>
      <c r="J733" s="32">
        <f>(Table1[[#This Row],[Gp]]*Table1[[#This Row],[Cr]])/Raw!$R$1</f>
        <v>0</v>
      </c>
    </row>
    <row r="734" spans="1:10">
      <c r="A734" s="63" t="str">
        <f>LEFT(Table1[[#This Row],[Subcode]],3)</f>
        <v>R20</v>
      </c>
      <c r="B734" s="63" t="s">
        <v>224</v>
      </c>
      <c r="C734" s="38" t="s">
        <v>149</v>
      </c>
      <c r="D734" s="39" t="s">
        <v>150</v>
      </c>
      <c r="E734" s="39">
        <f>VLOOKUP(Table1[[#This Row],[Gr]],Raw!T:U,2,0)</f>
        <v>5</v>
      </c>
      <c r="F734" s="38" t="s">
        <v>7</v>
      </c>
      <c r="G734" s="39">
        <v>3</v>
      </c>
      <c r="H734" s="64" t="str">
        <f>VLOOKUP(MID(Table1[[#This Row],[Htno]],7,2),Raw!A:B,2,0)</f>
        <v>ECE</v>
      </c>
      <c r="I734" s="60">
        <f>IF(Table1[[#This Row],[Gr]]&lt;&gt;"COMPLE",IF(Table1[[#This Row],[Cr]]&gt;0,1,0),1)</f>
        <v>1</v>
      </c>
      <c r="J734" s="32">
        <f>(Table1[[#This Row],[Gp]]*Table1[[#This Row],[Cr]])/Raw!$R$1</f>
        <v>0.65217391304347827</v>
      </c>
    </row>
    <row r="735" spans="1:10">
      <c r="A735" s="63" t="str">
        <f>LEFT(Table1[[#This Row],[Subcode]],3)</f>
        <v>R20</v>
      </c>
      <c r="B735" s="63" t="s">
        <v>224</v>
      </c>
      <c r="C735" s="38" t="s">
        <v>151</v>
      </c>
      <c r="D735" s="39" t="s">
        <v>152</v>
      </c>
      <c r="E735" s="39">
        <f>VLOOKUP(Table1[[#This Row],[Gr]],Raw!T:U,2,0)</f>
        <v>10</v>
      </c>
      <c r="F735" s="38" t="s">
        <v>9</v>
      </c>
      <c r="G735" s="39">
        <v>2</v>
      </c>
      <c r="H735" s="64" t="str">
        <f>VLOOKUP(MID(Table1[[#This Row],[Htno]],7,2),Raw!A:B,2,0)</f>
        <v>ECE</v>
      </c>
      <c r="I735" s="60">
        <f>IF(Table1[[#This Row],[Gr]]&lt;&gt;"COMPLE",IF(Table1[[#This Row],[Cr]]&gt;0,1,0),1)</f>
        <v>1</v>
      </c>
      <c r="J735" s="32">
        <f>(Table1[[#This Row],[Gp]]*Table1[[#This Row],[Cr]])/Raw!$R$1</f>
        <v>0.86956521739130432</v>
      </c>
    </row>
    <row r="736" spans="1:10">
      <c r="A736" s="63" t="str">
        <f>LEFT(Table1[[#This Row],[Subcode]],3)</f>
        <v>R20</v>
      </c>
      <c r="B736" s="63" t="s">
        <v>224</v>
      </c>
      <c r="C736" s="38" t="s">
        <v>153</v>
      </c>
      <c r="D736" s="39" t="s">
        <v>154</v>
      </c>
      <c r="E736" s="39">
        <f>VLOOKUP(Table1[[#This Row],[Gr]],Raw!T:U,2,0)</f>
        <v>5</v>
      </c>
      <c r="F736" s="38" t="s">
        <v>7</v>
      </c>
      <c r="G736" s="39">
        <v>3</v>
      </c>
      <c r="H736" s="64" t="str">
        <f>VLOOKUP(MID(Table1[[#This Row],[Htno]],7,2),Raw!A:B,2,0)</f>
        <v>ECE</v>
      </c>
      <c r="I736" s="60">
        <f>IF(Table1[[#This Row],[Gr]]&lt;&gt;"COMPLE",IF(Table1[[#This Row],[Cr]]&gt;0,1,0),1)</f>
        <v>1</v>
      </c>
      <c r="J736" s="32">
        <f>(Table1[[#This Row],[Gp]]*Table1[[#This Row],[Cr]])/Raw!$R$1</f>
        <v>0.65217391304347827</v>
      </c>
    </row>
    <row r="737" spans="1:10">
      <c r="A737" s="63" t="str">
        <f>LEFT(Table1[[#This Row],[Subcode]],3)</f>
        <v>R20</v>
      </c>
      <c r="B737" s="63" t="s">
        <v>224</v>
      </c>
      <c r="C737" s="38" t="s">
        <v>155</v>
      </c>
      <c r="D737" s="39" t="s">
        <v>156</v>
      </c>
      <c r="E737" s="39">
        <f>VLOOKUP(Table1[[#This Row],[Gr]],Raw!T:U,2,0)</f>
        <v>0</v>
      </c>
      <c r="F737" s="38" t="s">
        <v>3</v>
      </c>
      <c r="G737" s="39">
        <v>0</v>
      </c>
      <c r="H737" s="64" t="str">
        <f>VLOOKUP(MID(Table1[[#This Row],[Htno]],7,2),Raw!A:B,2,0)</f>
        <v>ECE</v>
      </c>
      <c r="I737" s="60">
        <f>IF(Table1[[#This Row],[Gr]]&lt;&gt;"COMPLE",IF(Table1[[#This Row],[Cr]]&gt;0,1,0),1)</f>
        <v>0</v>
      </c>
      <c r="J737" s="32">
        <f>(Table1[[#This Row],[Gp]]*Table1[[#This Row],[Cr]])/Raw!$R$1</f>
        <v>0</v>
      </c>
    </row>
    <row r="738" spans="1:10">
      <c r="A738" s="63" t="str">
        <f>LEFT(Table1[[#This Row],[Subcode]],3)</f>
        <v>R20</v>
      </c>
      <c r="B738" s="63" t="s">
        <v>225</v>
      </c>
      <c r="C738" s="38" t="s">
        <v>78</v>
      </c>
      <c r="D738" s="39" t="s">
        <v>79</v>
      </c>
      <c r="E738" s="39">
        <f>VLOOKUP(Table1[[#This Row],[Gr]],Raw!T:U,2,0)</f>
        <v>0</v>
      </c>
      <c r="F738" s="38" t="s">
        <v>579</v>
      </c>
      <c r="G738" s="39">
        <v>0</v>
      </c>
      <c r="H738" s="64" t="str">
        <f>VLOOKUP(MID(Table1[[#This Row],[Htno]],7,2),Raw!A:B,2,0)</f>
        <v>ECE</v>
      </c>
      <c r="I738" s="60">
        <f>IF(Table1[[#This Row],[Gr]]&lt;&gt;"COMPLE",IF(Table1[[#This Row],[Cr]]&gt;0,1,0),1)</f>
        <v>0</v>
      </c>
      <c r="J738" s="32">
        <f>(Table1[[#This Row],[Gp]]*Table1[[#This Row],[Cr]])/Raw!$R$1</f>
        <v>0</v>
      </c>
    </row>
    <row r="739" spans="1:10">
      <c r="A739" s="63" t="str">
        <f>LEFT(Table1[[#This Row],[Subcode]],3)</f>
        <v>R20</v>
      </c>
      <c r="B739" s="63" t="s">
        <v>225</v>
      </c>
      <c r="C739" s="38" t="s">
        <v>144</v>
      </c>
      <c r="D739" s="39" t="s">
        <v>93</v>
      </c>
      <c r="E739" s="39">
        <f>VLOOKUP(Table1[[#This Row],[Gr]],Raw!T:U,2,0)</f>
        <v>9</v>
      </c>
      <c r="F739" s="38" t="s">
        <v>8</v>
      </c>
      <c r="G739" s="39">
        <v>3</v>
      </c>
      <c r="H739" s="64" t="str">
        <f>VLOOKUP(MID(Table1[[#This Row],[Htno]],7,2),Raw!A:B,2,0)</f>
        <v>ECE</v>
      </c>
      <c r="I739" s="60">
        <f>IF(Table1[[#This Row],[Gr]]&lt;&gt;"COMPLE",IF(Table1[[#This Row],[Cr]]&gt;0,1,0),1)</f>
        <v>1</v>
      </c>
      <c r="J739" s="32">
        <f>(Table1[[#This Row],[Gp]]*Table1[[#This Row],[Cr]])/Raw!$R$1</f>
        <v>1.173913043478261</v>
      </c>
    </row>
    <row r="740" spans="1:10">
      <c r="A740" s="63" t="str">
        <f>LEFT(Table1[[#This Row],[Subcode]],3)</f>
        <v>R20</v>
      </c>
      <c r="B740" s="63" t="s">
        <v>225</v>
      </c>
      <c r="C740" s="38" t="s">
        <v>145</v>
      </c>
      <c r="D740" s="39" t="s">
        <v>146</v>
      </c>
      <c r="E740" s="39">
        <f>VLOOKUP(Table1[[#This Row],[Gr]],Raw!T:U,2,0)</f>
        <v>0</v>
      </c>
      <c r="F740" s="38" t="s">
        <v>3</v>
      </c>
      <c r="G740" s="39">
        <v>0</v>
      </c>
      <c r="H740" s="64" t="str">
        <f>VLOOKUP(MID(Table1[[#This Row],[Htno]],7,2),Raw!A:B,2,0)</f>
        <v>ECE</v>
      </c>
      <c r="I740" s="60">
        <f>IF(Table1[[#This Row],[Gr]]&lt;&gt;"COMPLE",IF(Table1[[#This Row],[Cr]]&gt;0,1,0),1)</f>
        <v>0</v>
      </c>
      <c r="J740" s="32">
        <f>(Table1[[#This Row],[Gp]]*Table1[[#This Row],[Cr]])/Raw!$R$1</f>
        <v>0</v>
      </c>
    </row>
    <row r="741" spans="1:10">
      <c r="A741" s="63" t="str">
        <f>LEFT(Table1[[#This Row],[Subcode]],3)</f>
        <v>R20</v>
      </c>
      <c r="B741" s="63" t="s">
        <v>225</v>
      </c>
      <c r="C741" s="38" t="s">
        <v>147</v>
      </c>
      <c r="D741" s="39" t="s">
        <v>148</v>
      </c>
      <c r="E741" s="39">
        <f>VLOOKUP(Table1[[#This Row],[Gr]],Raw!T:U,2,0)</f>
        <v>0</v>
      </c>
      <c r="F741" s="38" t="s">
        <v>579</v>
      </c>
      <c r="G741" s="39">
        <v>0</v>
      </c>
      <c r="H741" s="64" t="str">
        <f>VLOOKUP(MID(Table1[[#This Row],[Htno]],7,2),Raw!A:B,2,0)</f>
        <v>ECE</v>
      </c>
      <c r="I741" s="60">
        <f>IF(Table1[[#This Row],[Gr]]&lt;&gt;"COMPLE",IF(Table1[[#This Row],[Cr]]&gt;0,1,0),1)</f>
        <v>0</v>
      </c>
      <c r="J741" s="32">
        <f>(Table1[[#This Row],[Gp]]*Table1[[#This Row],[Cr]])/Raw!$R$1</f>
        <v>0</v>
      </c>
    </row>
    <row r="742" spans="1:10">
      <c r="A742" s="63" t="str">
        <f>LEFT(Table1[[#This Row],[Subcode]],3)</f>
        <v>R20</v>
      </c>
      <c r="B742" s="63" t="s">
        <v>225</v>
      </c>
      <c r="C742" s="38" t="s">
        <v>149</v>
      </c>
      <c r="D742" s="39" t="s">
        <v>150</v>
      </c>
      <c r="E742" s="39">
        <f>VLOOKUP(Table1[[#This Row],[Gr]],Raw!T:U,2,0)</f>
        <v>0</v>
      </c>
      <c r="F742" s="38" t="s">
        <v>579</v>
      </c>
      <c r="G742" s="39">
        <v>0</v>
      </c>
      <c r="H742" s="64" t="str">
        <f>VLOOKUP(MID(Table1[[#This Row],[Htno]],7,2),Raw!A:B,2,0)</f>
        <v>ECE</v>
      </c>
      <c r="I742" s="60">
        <f>IF(Table1[[#This Row],[Gr]]&lt;&gt;"COMPLE",IF(Table1[[#This Row],[Cr]]&gt;0,1,0),1)</f>
        <v>0</v>
      </c>
      <c r="J742" s="32">
        <f>(Table1[[#This Row],[Gp]]*Table1[[#This Row],[Cr]])/Raw!$R$1</f>
        <v>0</v>
      </c>
    </row>
    <row r="743" spans="1:10">
      <c r="A743" s="63" t="str">
        <f>LEFT(Table1[[#This Row],[Subcode]],3)</f>
        <v>R20</v>
      </c>
      <c r="B743" s="63" t="s">
        <v>225</v>
      </c>
      <c r="C743" s="38" t="s">
        <v>151</v>
      </c>
      <c r="D743" s="39" t="s">
        <v>152</v>
      </c>
      <c r="E743" s="39">
        <f>VLOOKUP(Table1[[#This Row],[Gr]],Raw!T:U,2,0)</f>
        <v>9</v>
      </c>
      <c r="F743" s="38" t="s">
        <v>8</v>
      </c>
      <c r="G743" s="39">
        <v>2</v>
      </c>
      <c r="H743" s="64" t="str">
        <f>VLOOKUP(MID(Table1[[#This Row],[Htno]],7,2),Raw!A:B,2,0)</f>
        <v>ECE</v>
      </c>
      <c r="I743" s="60">
        <f>IF(Table1[[#This Row],[Gr]]&lt;&gt;"COMPLE",IF(Table1[[#This Row],[Cr]]&gt;0,1,0),1)</f>
        <v>1</v>
      </c>
      <c r="J743" s="32">
        <f>(Table1[[#This Row],[Gp]]*Table1[[#This Row],[Cr]])/Raw!$R$1</f>
        <v>0.78260869565217395</v>
      </c>
    </row>
    <row r="744" spans="1:10">
      <c r="A744" s="63" t="str">
        <f>LEFT(Table1[[#This Row],[Subcode]],3)</f>
        <v>R20</v>
      </c>
      <c r="B744" s="63" t="s">
        <v>225</v>
      </c>
      <c r="C744" s="38" t="s">
        <v>153</v>
      </c>
      <c r="D744" s="39" t="s">
        <v>154</v>
      </c>
      <c r="E744" s="39">
        <f>VLOOKUP(Table1[[#This Row],[Gr]],Raw!T:U,2,0)</f>
        <v>0</v>
      </c>
      <c r="F744" s="38" t="s">
        <v>579</v>
      </c>
      <c r="G744" s="39">
        <v>0</v>
      </c>
      <c r="H744" s="64" t="str">
        <f>VLOOKUP(MID(Table1[[#This Row],[Htno]],7,2),Raw!A:B,2,0)</f>
        <v>ECE</v>
      </c>
      <c r="I744" s="60">
        <f>IF(Table1[[#This Row],[Gr]]&lt;&gt;"COMPLE",IF(Table1[[#This Row],[Cr]]&gt;0,1,0),1)</f>
        <v>0</v>
      </c>
      <c r="J744" s="32">
        <f>(Table1[[#This Row],[Gp]]*Table1[[#This Row],[Cr]])/Raw!$R$1</f>
        <v>0</v>
      </c>
    </row>
    <row r="745" spans="1:10">
      <c r="A745" s="63" t="str">
        <f>LEFT(Table1[[#This Row],[Subcode]],3)</f>
        <v>R20</v>
      </c>
      <c r="B745" s="63" t="s">
        <v>225</v>
      </c>
      <c r="C745" s="38" t="s">
        <v>155</v>
      </c>
      <c r="D745" s="39" t="s">
        <v>156</v>
      </c>
      <c r="E745" s="39">
        <f>VLOOKUP(Table1[[#This Row],[Gr]],Raw!T:U,2,0)</f>
        <v>0</v>
      </c>
      <c r="F745" s="38" t="s">
        <v>579</v>
      </c>
      <c r="G745" s="39">
        <v>0</v>
      </c>
      <c r="H745" s="64" t="str">
        <f>VLOOKUP(MID(Table1[[#This Row],[Htno]],7,2),Raw!A:B,2,0)</f>
        <v>ECE</v>
      </c>
      <c r="I745" s="60">
        <f>IF(Table1[[#This Row],[Gr]]&lt;&gt;"COMPLE",IF(Table1[[#This Row],[Cr]]&gt;0,1,0),1)</f>
        <v>0</v>
      </c>
      <c r="J745" s="32">
        <f>(Table1[[#This Row],[Gp]]*Table1[[#This Row],[Cr]])/Raw!$R$1</f>
        <v>0</v>
      </c>
    </row>
    <row r="746" spans="1:10">
      <c r="A746" s="63" t="str">
        <f>LEFT(Table1[[#This Row],[Subcode]],3)</f>
        <v>R20</v>
      </c>
      <c r="B746" s="63" t="s">
        <v>226</v>
      </c>
      <c r="C746" s="38" t="s">
        <v>78</v>
      </c>
      <c r="D746" s="39" t="s">
        <v>79</v>
      </c>
      <c r="E746" s="39">
        <f>VLOOKUP(Table1[[#This Row],[Gr]],Raw!T:U,2,0)</f>
        <v>6</v>
      </c>
      <c r="F746" s="38" t="s">
        <v>5</v>
      </c>
      <c r="G746" s="39">
        <v>3</v>
      </c>
      <c r="H746" s="64" t="str">
        <f>VLOOKUP(MID(Table1[[#This Row],[Htno]],7,2),Raw!A:B,2,0)</f>
        <v>ECE</v>
      </c>
      <c r="I746" s="60">
        <f>IF(Table1[[#This Row],[Gr]]&lt;&gt;"COMPLE",IF(Table1[[#This Row],[Cr]]&gt;0,1,0),1)</f>
        <v>1</v>
      </c>
      <c r="J746" s="32">
        <f>(Table1[[#This Row],[Gp]]*Table1[[#This Row],[Cr]])/Raw!$R$1</f>
        <v>0.78260869565217395</v>
      </c>
    </row>
    <row r="747" spans="1:10">
      <c r="A747" s="63" t="str">
        <f>LEFT(Table1[[#This Row],[Subcode]],3)</f>
        <v>R20</v>
      </c>
      <c r="B747" s="63" t="s">
        <v>226</v>
      </c>
      <c r="C747" s="38" t="s">
        <v>144</v>
      </c>
      <c r="D747" s="39" t="s">
        <v>93</v>
      </c>
      <c r="E747" s="39">
        <f>VLOOKUP(Table1[[#This Row],[Gr]],Raw!T:U,2,0)</f>
        <v>10</v>
      </c>
      <c r="F747" s="38" t="s">
        <v>9</v>
      </c>
      <c r="G747" s="39">
        <v>3</v>
      </c>
      <c r="H747" s="64" t="str">
        <f>VLOOKUP(MID(Table1[[#This Row],[Htno]],7,2),Raw!A:B,2,0)</f>
        <v>ECE</v>
      </c>
      <c r="I747" s="60">
        <f>IF(Table1[[#This Row],[Gr]]&lt;&gt;"COMPLE",IF(Table1[[#This Row],[Cr]]&gt;0,1,0),1)</f>
        <v>1</v>
      </c>
      <c r="J747" s="32">
        <f>(Table1[[#This Row],[Gp]]*Table1[[#This Row],[Cr]])/Raw!$R$1</f>
        <v>1.3043478260869565</v>
      </c>
    </row>
    <row r="748" spans="1:10">
      <c r="A748" s="63" t="str">
        <f>LEFT(Table1[[#This Row],[Subcode]],3)</f>
        <v>R20</v>
      </c>
      <c r="B748" s="63" t="s">
        <v>226</v>
      </c>
      <c r="C748" s="38" t="s">
        <v>145</v>
      </c>
      <c r="D748" s="39" t="s">
        <v>146</v>
      </c>
      <c r="E748" s="39">
        <f>VLOOKUP(Table1[[#This Row],[Gr]],Raw!T:U,2,0)</f>
        <v>5</v>
      </c>
      <c r="F748" s="38" t="s">
        <v>7</v>
      </c>
      <c r="G748" s="39">
        <v>3</v>
      </c>
      <c r="H748" s="64" t="str">
        <f>VLOOKUP(MID(Table1[[#This Row],[Htno]],7,2),Raw!A:B,2,0)</f>
        <v>ECE</v>
      </c>
      <c r="I748" s="60">
        <f>IF(Table1[[#This Row],[Gr]]&lt;&gt;"COMPLE",IF(Table1[[#This Row],[Cr]]&gt;0,1,0),1)</f>
        <v>1</v>
      </c>
      <c r="J748" s="32">
        <f>(Table1[[#This Row],[Gp]]*Table1[[#This Row],[Cr]])/Raw!$R$1</f>
        <v>0.65217391304347827</v>
      </c>
    </row>
    <row r="749" spans="1:10">
      <c r="A749" s="63" t="str">
        <f>LEFT(Table1[[#This Row],[Subcode]],3)</f>
        <v>R20</v>
      </c>
      <c r="B749" s="63" t="s">
        <v>226</v>
      </c>
      <c r="C749" s="38" t="s">
        <v>147</v>
      </c>
      <c r="D749" s="39" t="s">
        <v>148</v>
      </c>
      <c r="E749" s="39">
        <f>VLOOKUP(Table1[[#This Row],[Gr]],Raw!T:U,2,0)</f>
        <v>5</v>
      </c>
      <c r="F749" s="38" t="s">
        <v>7</v>
      </c>
      <c r="G749" s="39">
        <v>3</v>
      </c>
      <c r="H749" s="64" t="str">
        <f>VLOOKUP(MID(Table1[[#This Row],[Htno]],7,2),Raw!A:B,2,0)</f>
        <v>ECE</v>
      </c>
      <c r="I749" s="60">
        <f>IF(Table1[[#This Row],[Gr]]&lt;&gt;"COMPLE",IF(Table1[[#This Row],[Cr]]&gt;0,1,0),1)</f>
        <v>1</v>
      </c>
      <c r="J749" s="32">
        <f>(Table1[[#This Row],[Gp]]*Table1[[#This Row],[Cr]])/Raw!$R$1</f>
        <v>0.65217391304347827</v>
      </c>
    </row>
    <row r="750" spans="1:10">
      <c r="A750" s="63" t="str">
        <f>LEFT(Table1[[#This Row],[Subcode]],3)</f>
        <v>R20</v>
      </c>
      <c r="B750" s="63" t="s">
        <v>226</v>
      </c>
      <c r="C750" s="38" t="s">
        <v>149</v>
      </c>
      <c r="D750" s="39" t="s">
        <v>150</v>
      </c>
      <c r="E750" s="39">
        <f>VLOOKUP(Table1[[#This Row],[Gr]],Raw!T:U,2,0)</f>
        <v>5</v>
      </c>
      <c r="F750" s="38" t="s">
        <v>7</v>
      </c>
      <c r="G750" s="39">
        <v>3</v>
      </c>
      <c r="H750" s="64" t="str">
        <f>VLOOKUP(MID(Table1[[#This Row],[Htno]],7,2),Raw!A:B,2,0)</f>
        <v>ECE</v>
      </c>
      <c r="I750" s="60">
        <f>IF(Table1[[#This Row],[Gr]]&lt;&gt;"COMPLE",IF(Table1[[#This Row],[Cr]]&gt;0,1,0),1)</f>
        <v>1</v>
      </c>
      <c r="J750" s="32">
        <f>(Table1[[#This Row],[Gp]]*Table1[[#This Row],[Cr]])/Raw!$R$1</f>
        <v>0.65217391304347827</v>
      </c>
    </row>
    <row r="751" spans="1:10">
      <c r="A751" s="63" t="str">
        <f>LEFT(Table1[[#This Row],[Subcode]],3)</f>
        <v>R20</v>
      </c>
      <c r="B751" s="63" t="s">
        <v>226</v>
      </c>
      <c r="C751" s="38" t="s">
        <v>151</v>
      </c>
      <c r="D751" s="39" t="s">
        <v>152</v>
      </c>
      <c r="E751" s="39">
        <f>VLOOKUP(Table1[[#This Row],[Gr]],Raw!T:U,2,0)</f>
        <v>10</v>
      </c>
      <c r="F751" s="38" t="s">
        <v>9</v>
      </c>
      <c r="G751" s="39">
        <v>2</v>
      </c>
      <c r="H751" s="64" t="str">
        <f>VLOOKUP(MID(Table1[[#This Row],[Htno]],7,2),Raw!A:B,2,0)</f>
        <v>ECE</v>
      </c>
      <c r="I751" s="60">
        <f>IF(Table1[[#This Row],[Gr]]&lt;&gt;"COMPLE",IF(Table1[[#This Row],[Cr]]&gt;0,1,0),1)</f>
        <v>1</v>
      </c>
      <c r="J751" s="32">
        <f>(Table1[[#This Row],[Gp]]*Table1[[#This Row],[Cr]])/Raw!$R$1</f>
        <v>0.86956521739130432</v>
      </c>
    </row>
    <row r="752" spans="1:10">
      <c r="A752" s="63" t="str">
        <f>LEFT(Table1[[#This Row],[Subcode]],3)</f>
        <v>R20</v>
      </c>
      <c r="B752" s="63" t="s">
        <v>226</v>
      </c>
      <c r="C752" s="38" t="s">
        <v>153</v>
      </c>
      <c r="D752" s="39" t="s">
        <v>154</v>
      </c>
      <c r="E752" s="39">
        <f>VLOOKUP(Table1[[#This Row],[Gr]],Raw!T:U,2,0)</f>
        <v>5</v>
      </c>
      <c r="F752" s="38" t="s">
        <v>7</v>
      </c>
      <c r="G752" s="39">
        <v>3</v>
      </c>
      <c r="H752" s="64" t="str">
        <f>VLOOKUP(MID(Table1[[#This Row],[Htno]],7,2),Raw!A:B,2,0)</f>
        <v>ECE</v>
      </c>
      <c r="I752" s="60">
        <f>IF(Table1[[#This Row],[Gr]]&lt;&gt;"COMPLE",IF(Table1[[#This Row],[Cr]]&gt;0,1,0),1)</f>
        <v>1</v>
      </c>
      <c r="J752" s="32">
        <f>(Table1[[#This Row],[Gp]]*Table1[[#This Row],[Cr]])/Raw!$R$1</f>
        <v>0.65217391304347827</v>
      </c>
    </row>
    <row r="753" spans="1:10">
      <c r="A753" s="63" t="str">
        <f>LEFT(Table1[[#This Row],[Subcode]],3)</f>
        <v>R20</v>
      </c>
      <c r="B753" s="63" t="s">
        <v>226</v>
      </c>
      <c r="C753" s="38" t="s">
        <v>155</v>
      </c>
      <c r="D753" s="39" t="s">
        <v>156</v>
      </c>
      <c r="E753" s="39">
        <f>VLOOKUP(Table1[[#This Row],[Gr]],Raw!T:U,2,0)</f>
        <v>6</v>
      </c>
      <c r="F753" s="38" t="s">
        <v>5</v>
      </c>
      <c r="G753" s="39">
        <v>3</v>
      </c>
      <c r="H753" s="64" t="str">
        <f>VLOOKUP(MID(Table1[[#This Row],[Htno]],7,2),Raw!A:B,2,0)</f>
        <v>ECE</v>
      </c>
      <c r="I753" s="60">
        <f>IF(Table1[[#This Row],[Gr]]&lt;&gt;"COMPLE",IF(Table1[[#This Row],[Cr]]&gt;0,1,0),1)</f>
        <v>1</v>
      </c>
      <c r="J753" s="32">
        <f>(Table1[[#This Row],[Gp]]*Table1[[#This Row],[Cr]])/Raw!$R$1</f>
        <v>0.78260869565217395</v>
      </c>
    </row>
    <row r="754" spans="1:10">
      <c r="A754" s="63" t="str">
        <f>LEFT(Table1[[#This Row],[Subcode]],3)</f>
        <v>R20</v>
      </c>
      <c r="B754" s="63" t="s">
        <v>227</v>
      </c>
      <c r="C754" s="38" t="s">
        <v>78</v>
      </c>
      <c r="D754" s="39" t="s">
        <v>79</v>
      </c>
      <c r="E754" s="39">
        <f>VLOOKUP(Table1[[#This Row],[Gr]],Raw!T:U,2,0)</f>
        <v>7</v>
      </c>
      <c r="F754" s="38" t="s">
        <v>4</v>
      </c>
      <c r="G754" s="39">
        <v>3</v>
      </c>
      <c r="H754" s="64" t="str">
        <f>VLOOKUP(MID(Table1[[#This Row],[Htno]],7,2),Raw!A:B,2,0)</f>
        <v>ECE</v>
      </c>
      <c r="I754" s="60">
        <f>IF(Table1[[#This Row],[Gr]]&lt;&gt;"COMPLE",IF(Table1[[#This Row],[Cr]]&gt;0,1,0),1)</f>
        <v>1</v>
      </c>
      <c r="J754" s="32">
        <f>(Table1[[#This Row],[Gp]]*Table1[[#This Row],[Cr]])/Raw!$R$1</f>
        <v>0.91304347826086951</v>
      </c>
    </row>
    <row r="755" spans="1:10">
      <c r="A755" s="63" t="str">
        <f>LEFT(Table1[[#This Row],[Subcode]],3)</f>
        <v>R20</v>
      </c>
      <c r="B755" s="63" t="s">
        <v>227</v>
      </c>
      <c r="C755" s="38" t="s">
        <v>144</v>
      </c>
      <c r="D755" s="39" t="s">
        <v>93</v>
      </c>
      <c r="E755" s="39">
        <f>VLOOKUP(Table1[[#This Row],[Gr]],Raw!T:U,2,0)</f>
        <v>10</v>
      </c>
      <c r="F755" s="38" t="s">
        <v>9</v>
      </c>
      <c r="G755" s="39">
        <v>3</v>
      </c>
      <c r="H755" s="64" t="str">
        <f>VLOOKUP(MID(Table1[[#This Row],[Htno]],7,2),Raw!A:B,2,0)</f>
        <v>ECE</v>
      </c>
      <c r="I755" s="60">
        <f>IF(Table1[[#This Row],[Gr]]&lt;&gt;"COMPLE",IF(Table1[[#This Row],[Cr]]&gt;0,1,0),1)</f>
        <v>1</v>
      </c>
      <c r="J755" s="32">
        <f>(Table1[[#This Row],[Gp]]*Table1[[#This Row],[Cr]])/Raw!$R$1</f>
        <v>1.3043478260869565</v>
      </c>
    </row>
    <row r="756" spans="1:10">
      <c r="A756" s="63" t="str">
        <f>LEFT(Table1[[#This Row],[Subcode]],3)</f>
        <v>R20</v>
      </c>
      <c r="B756" s="63" t="s">
        <v>227</v>
      </c>
      <c r="C756" s="38" t="s">
        <v>145</v>
      </c>
      <c r="D756" s="39" t="s">
        <v>146</v>
      </c>
      <c r="E756" s="39">
        <f>VLOOKUP(Table1[[#This Row],[Gr]],Raw!T:U,2,0)</f>
        <v>6</v>
      </c>
      <c r="F756" s="38" t="s">
        <v>5</v>
      </c>
      <c r="G756" s="39">
        <v>3</v>
      </c>
      <c r="H756" s="64" t="str">
        <f>VLOOKUP(MID(Table1[[#This Row],[Htno]],7,2),Raw!A:B,2,0)</f>
        <v>ECE</v>
      </c>
      <c r="I756" s="60">
        <f>IF(Table1[[#This Row],[Gr]]&lt;&gt;"COMPLE",IF(Table1[[#This Row],[Cr]]&gt;0,1,0),1)</f>
        <v>1</v>
      </c>
      <c r="J756" s="32">
        <f>(Table1[[#This Row],[Gp]]*Table1[[#This Row],[Cr]])/Raw!$R$1</f>
        <v>0.78260869565217395</v>
      </c>
    </row>
    <row r="757" spans="1:10">
      <c r="A757" s="63" t="str">
        <f>LEFT(Table1[[#This Row],[Subcode]],3)</f>
        <v>R20</v>
      </c>
      <c r="B757" s="63" t="s">
        <v>227</v>
      </c>
      <c r="C757" s="38" t="s">
        <v>147</v>
      </c>
      <c r="D757" s="39" t="s">
        <v>148</v>
      </c>
      <c r="E757" s="39">
        <f>VLOOKUP(Table1[[#This Row],[Gr]],Raw!T:U,2,0)</f>
        <v>5</v>
      </c>
      <c r="F757" s="38" t="s">
        <v>7</v>
      </c>
      <c r="G757" s="39">
        <v>3</v>
      </c>
      <c r="H757" s="64" t="str">
        <f>VLOOKUP(MID(Table1[[#This Row],[Htno]],7,2),Raw!A:B,2,0)</f>
        <v>ECE</v>
      </c>
      <c r="I757" s="60">
        <f>IF(Table1[[#This Row],[Gr]]&lt;&gt;"COMPLE",IF(Table1[[#This Row],[Cr]]&gt;0,1,0),1)</f>
        <v>1</v>
      </c>
      <c r="J757" s="32">
        <f>(Table1[[#This Row],[Gp]]*Table1[[#This Row],[Cr]])/Raw!$R$1</f>
        <v>0.65217391304347827</v>
      </c>
    </row>
    <row r="758" spans="1:10">
      <c r="A758" s="63" t="str">
        <f>LEFT(Table1[[#This Row],[Subcode]],3)</f>
        <v>R20</v>
      </c>
      <c r="B758" s="63" t="s">
        <v>227</v>
      </c>
      <c r="C758" s="38" t="s">
        <v>149</v>
      </c>
      <c r="D758" s="39" t="s">
        <v>150</v>
      </c>
      <c r="E758" s="39">
        <f>VLOOKUP(Table1[[#This Row],[Gr]],Raw!T:U,2,0)</f>
        <v>7</v>
      </c>
      <c r="F758" s="38" t="s">
        <v>4</v>
      </c>
      <c r="G758" s="39">
        <v>3</v>
      </c>
      <c r="H758" s="64" t="str">
        <f>VLOOKUP(MID(Table1[[#This Row],[Htno]],7,2),Raw!A:B,2,0)</f>
        <v>ECE</v>
      </c>
      <c r="I758" s="60">
        <f>IF(Table1[[#This Row],[Gr]]&lt;&gt;"COMPLE",IF(Table1[[#This Row],[Cr]]&gt;0,1,0),1)</f>
        <v>1</v>
      </c>
      <c r="J758" s="32">
        <f>(Table1[[#This Row],[Gp]]*Table1[[#This Row],[Cr]])/Raw!$R$1</f>
        <v>0.91304347826086951</v>
      </c>
    </row>
    <row r="759" spans="1:10">
      <c r="A759" s="63" t="str">
        <f>LEFT(Table1[[#This Row],[Subcode]],3)</f>
        <v>R20</v>
      </c>
      <c r="B759" s="63" t="s">
        <v>227</v>
      </c>
      <c r="C759" s="38" t="s">
        <v>151</v>
      </c>
      <c r="D759" s="39" t="s">
        <v>152</v>
      </c>
      <c r="E759" s="39">
        <f>VLOOKUP(Table1[[#This Row],[Gr]],Raw!T:U,2,0)</f>
        <v>10</v>
      </c>
      <c r="F759" s="38" t="s">
        <v>9</v>
      </c>
      <c r="G759" s="39">
        <v>2</v>
      </c>
      <c r="H759" s="64" t="str">
        <f>VLOOKUP(MID(Table1[[#This Row],[Htno]],7,2),Raw!A:B,2,0)</f>
        <v>ECE</v>
      </c>
      <c r="I759" s="60">
        <f>IF(Table1[[#This Row],[Gr]]&lt;&gt;"COMPLE",IF(Table1[[#This Row],[Cr]]&gt;0,1,0),1)</f>
        <v>1</v>
      </c>
      <c r="J759" s="32">
        <f>(Table1[[#This Row],[Gp]]*Table1[[#This Row],[Cr]])/Raw!$R$1</f>
        <v>0.86956521739130432</v>
      </c>
    </row>
    <row r="760" spans="1:10">
      <c r="A760" s="63" t="str">
        <f>LEFT(Table1[[#This Row],[Subcode]],3)</f>
        <v>R20</v>
      </c>
      <c r="B760" s="63" t="s">
        <v>227</v>
      </c>
      <c r="C760" s="38" t="s">
        <v>153</v>
      </c>
      <c r="D760" s="39" t="s">
        <v>154</v>
      </c>
      <c r="E760" s="39">
        <f>VLOOKUP(Table1[[#This Row],[Gr]],Raw!T:U,2,0)</f>
        <v>7</v>
      </c>
      <c r="F760" s="38" t="s">
        <v>4</v>
      </c>
      <c r="G760" s="39">
        <v>3</v>
      </c>
      <c r="H760" s="64" t="str">
        <f>VLOOKUP(MID(Table1[[#This Row],[Htno]],7,2),Raw!A:B,2,0)</f>
        <v>ECE</v>
      </c>
      <c r="I760" s="60">
        <f>IF(Table1[[#This Row],[Gr]]&lt;&gt;"COMPLE",IF(Table1[[#This Row],[Cr]]&gt;0,1,0),1)</f>
        <v>1</v>
      </c>
      <c r="J760" s="32">
        <f>(Table1[[#This Row],[Gp]]*Table1[[#This Row],[Cr]])/Raw!$R$1</f>
        <v>0.91304347826086951</v>
      </c>
    </row>
    <row r="761" spans="1:10">
      <c r="A761" s="63" t="str">
        <f>LEFT(Table1[[#This Row],[Subcode]],3)</f>
        <v>R20</v>
      </c>
      <c r="B761" s="63" t="s">
        <v>227</v>
      </c>
      <c r="C761" s="38" t="s">
        <v>155</v>
      </c>
      <c r="D761" s="39" t="s">
        <v>156</v>
      </c>
      <c r="E761" s="39">
        <f>VLOOKUP(Table1[[#This Row],[Gr]],Raw!T:U,2,0)</f>
        <v>5</v>
      </c>
      <c r="F761" s="38" t="s">
        <v>7</v>
      </c>
      <c r="G761" s="39">
        <v>3</v>
      </c>
      <c r="H761" s="64" t="str">
        <f>VLOOKUP(MID(Table1[[#This Row],[Htno]],7,2),Raw!A:B,2,0)</f>
        <v>ECE</v>
      </c>
      <c r="I761" s="60">
        <f>IF(Table1[[#This Row],[Gr]]&lt;&gt;"COMPLE",IF(Table1[[#This Row],[Cr]]&gt;0,1,0),1)</f>
        <v>1</v>
      </c>
      <c r="J761" s="32">
        <f>(Table1[[#This Row],[Gp]]*Table1[[#This Row],[Cr]])/Raw!$R$1</f>
        <v>0.65217391304347827</v>
      </c>
    </row>
    <row r="762" spans="1:10">
      <c r="A762" s="63" t="str">
        <f>LEFT(Table1[[#This Row],[Subcode]],3)</f>
        <v>R20</v>
      </c>
      <c r="B762" s="63" t="s">
        <v>228</v>
      </c>
      <c r="C762" s="38" t="s">
        <v>78</v>
      </c>
      <c r="D762" s="39" t="s">
        <v>79</v>
      </c>
      <c r="E762" s="39">
        <f>VLOOKUP(Table1[[#This Row],[Gr]],Raw!T:U,2,0)</f>
        <v>7</v>
      </c>
      <c r="F762" s="38" t="s">
        <v>4</v>
      </c>
      <c r="G762" s="39">
        <v>3</v>
      </c>
      <c r="H762" s="64" t="str">
        <f>VLOOKUP(MID(Table1[[#This Row],[Htno]],7,2),Raw!A:B,2,0)</f>
        <v>ECE</v>
      </c>
      <c r="I762" s="60">
        <f>IF(Table1[[#This Row],[Gr]]&lt;&gt;"COMPLE",IF(Table1[[#This Row],[Cr]]&gt;0,1,0),1)</f>
        <v>1</v>
      </c>
      <c r="J762" s="32">
        <f>(Table1[[#This Row],[Gp]]*Table1[[#This Row],[Cr]])/Raw!$R$1</f>
        <v>0.91304347826086951</v>
      </c>
    </row>
    <row r="763" spans="1:10">
      <c r="A763" s="63" t="str">
        <f>LEFT(Table1[[#This Row],[Subcode]],3)</f>
        <v>R20</v>
      </c>
      <c r="B763" s="63" t="s">
        <v>228</v>
      </c>
      <c r="C763" s="38" t="s">
        <v>144</v>
      </c>
      <c r="D763" s="39" t="s">
        <v>93</v>
      </c>
      <c r="E763" s="39">
        <f>VLOOKUP(Table1[[#This Row],[Gr]],Raw!T:U,2,0)</f>
        <v>10</v>
      </c>
      <c r="F763" s="38" t="s">
        <v>9</v>
      </c>
      <c r="G763" s="39">
        <v>3</v>
      </c>
      <c r="H763" s="64" t="str">
        <f>VLOOKUP(MID(Table1[[#This Row],[Htno]],7,2),Raw!A:B,2,0)</f>
        <v>ECE</v>
      </c>
      <c r="I763" s="60">
        <f>IF(Table1[[#This Row],[Gr]]&lt;&gt;"COMPLE",IF(Table1[[#This Row],[Cr]]&gt;0,1,0),1)</f>
        <v>1</v>
      </c>
      <c r="J763" s="32">
        <f>(Table1[[#This Row],[Gp]]*Table1[[#This Row],[Cr]])/Raw!$R$1</f>
        <v>1.3043478260869565</v>
      </c>
    </row>
    <row r="764" spans="1:10">
      <c r="A764" s="63" t="str">
        <f>LEFT(Table1[[#This Row],[Subcode]],3)</f>
        <v>R20</v>
      </c>
      <c r="B764" s="63" t="s">
        <v>228</v>
      </c>
      <c r="C764" s="38" t="s">
        <v>145</v>
      </c>
      <c r="D764" s="39" t="s">
        <v>146</v>
      </c>
      <c r="E764" s="39">
        <f>VLOOKUP(Table1[[#This Row],[Gr]],Raw!T:U,2,0)</f>
        <v>0</v>
      </c>
      <c r="F764" s="38" t="s">
        <v>3</v>
      </c>
      <c r="G764" s="39">
        <v>0</v>
      </c>
      <c r="H764" s="64" t="str">
        <f>VLOOKUP(MID(Table1[[#This Row],[Htno]],7,2),Raw!A:B,2,0)</f>
        <v>ECE</v>
      </c>
      <c r="I764" s="60">
        <f>IF(Table1[[#This Row],[Gr]]&lt;&gt;"COMPLE",IF(Table1[[#This Row],[Cr]]&gt;0,1,0),1)</f>
        <v>0</v>
      </c>
      <c r="J764" s="32">
        <f>(Table1[[#This Row],[Gp]]*Table1[[#This Row],[Cr]])/Raw!$R$1</f>
        <v>0</v>
      </c>
    </row>
    <row r="765" spans="1:10">
      <c r="A765" s="63" t="str">
        <f>LEFT(Table1[[#This Row],[Subcode]],3)</f>
        <v>R20</v>
      </c>
      <c r="B765" s="63" t="s">
        <v>228</v>
      </c>
      <c r="C765" s="38" t="s">
        <v>147</v>
      </c>
      <c r="D765" s="39" t="s">
        <v>148</v>
      </c>
      <c r="E765" s="39">
        <f>VLOOKUP(Table1[[#This Row],[Gr]],Raw!T:U,2,0)</f>
        <v>7</v>
      </c>
      <c r="F765" s="38" t="s">
        <v>4</v>
      </c>
      <c r="G765" s="39">
        <v>3</v>
      </c>
      <c r="H765" s="64" t="str">
        <f>VLOOKUP(MID(Table1[[#This Row],[Htno]],7,2),Raw!A:B,2,0)</f>
        <v>ECE</v>
      </c>
      <c r="I765" s="60">
        <f>IF(Table1[[#This Row],[Gr]]&lt;&gt;"COMPLE",IF(Table1[[#This Row],[Cr]]&gt;0,1,0),1)</f>
        <v>1</v>
      </c>
      <c r="J765" s="32">
        <f>(Table1[[#This Row],[Gp]]*Table1[[#This Row],[Cr]])/Raw!$R$1</f>
        <v>0.91304347826086951</v>
      </c>
    </row>
    <row r="766" spans="1:10">
      <c r="A766" s="63" t="str">
        <f>LEFT(Table1[[#This Row],[Subcode]],3)</f>
        <v>R20</v>
      </c>
      <c r="B766" s="63" t="s">
        <v>228</v>
      </c>
      <c r="C766" s="38" t="s">
        <v>149</v>
      </c>
      <c r="D766" s="39" t="s">
        <v>150</v>
      </c>
      <c r="E766" s="39">
        <f>VLOOKUP(Table1[[#This Row],[Gr]],Raw!T:U,2,0)</f>
        <v>0</v>
      </c>
      <c r="F766" s="38" t="s">
        <v>3</v>
      </c>
      <c r="G766" s="39">
        <v>0</v>
      </c>
      <c r="H766" s="64" t="str">
        <f>VLOOKUP(MID(Table1[[#This Row],[Htno]],7,2),Raw!A:B,2,0)</f>
        <v>ECE</v>
      </c>
      <c r="I766" s="60">
        <f>IF(Table1[[#This Row],[Gr]]&lt;&gt;"COMPLE",IF(Table1[[#This Row],[Cr]]&gt;0,1,0),1)</f>
        <v>0</v>
      </c>
      <c r="J766" s="32">
        <f>(Table1[[#This Row],[Gp]]*Table1[[#This Row],[Cr]])/Raw!$R$1</f>
        <v>0</v>
      </c>
    </row>
    <row r="767" spans="1:10">
      <c r="A767" s="63" t="str">
        <f>LEFT(Table1[[#This Row],[Subcode]],3)</f>
        <v>R20</v>
      </c>
      <c r="B767" s="63" t="s">
        <v>228</v>
      </c>
      <c r="C767" s="38" t="s">
        <v>151</v>
      </c>
      <c r="D767" s="39" t="s">
        <v>152</v>
      </c>
      <c r="E767" s="39">
        <f>VLOOKUP(Table1[[#This Row],[Gr]],Raw!T:U,2,0)</f>
        <v>10</v>
      </c>
      <c r="F767" s="38" t="s">
        <v>9</v>
      </c>
      <c r="G767" s="39">
        <v>2</v>
      </c>
      <c r="H767" s="64" t="str">
        <f>VLOOKUP(MID(Table1[[#This Row],[Htno]],7,2),Raw!A:B,2,0)</f>
        <v>ECE</v>
      </c>
      <c r="I767" s="60">
        <f>IF(Table1[[#This Row],[Gr]]&lt;&gt;"COMPLE",IF(Table1[[#This Row],[Cr]]&gt;0,1,0),1)</f>
        <v>1</v>
      </c>
      <c r="J767" s="32">
        <f>(Table1[[#This Row],[Gp]]*Table1[[#This Row],[Cr]])/Raw!$R$1</f>
        <v>0.86956521739130432</v>
      </c>
    </row>
    <row r="768" spans="1:10">
      <c r="A768" s="63" t="str">
        <f>LEFT(Table1[[#This Row],[Subcode]],3)</f>
        <v>R20</v>
      </c>
      <c r="B768" s="63" t="s">
        <v>228</v>
      </c>
      <c r="C768" s="38" t="s">
        <v>153</v>
      </c>
      <c r="D768" s="39" t="s">
        <v>154</v>
      </c>
      <c r="E768" s="39">
        <f>VLOOKUP(Table1[[#This Row],[Gr]],Raw!T:U,2,0)</f>
        <v>0</v>
      </c>
      <c r="F768" s="38" t="s">
        <v>3</v>
      </c>
      <c r="G768" s="39">
        <v>0</v>
      </c>
      <c r="H768" s="64" t="str">
        <f>VLOOKUP(MID(Table1[[#This Row],[Htno]],7,2),Raw!A:B,2,0)</f>
        <v>ECE</v>
      </c>
      <c r="I768" s="60">
        <f>IF(Table1[[#This Row],[Gr]]&lt;&gt;"COMPLE",IF(Table1[[#This Row],[Cr]]&gt;0,1,0),1)</f>
        <v>0</v>
      </c>
      <c r="J768" s="32">
        <f>(Table1[[#This Row],[Gp]]*Table1[[#This Row],[Cr]])/Raw!$R$1</f>
        <v>0</v>
      </c>
    </row>
    <row r="769" spans="1:10">
      <c r="A769" s="63" t="str">
        <f>LEFT(Table1[[#This Row],[Subcode]],3)</f>
        <v>R20</v>
      </c>
      <c r="B769" s="63" t="s">
        <v>228</v>
      </c>
      <c r="C769" s="38" t="s">
        <v>155</v>
      </c>
      <c r="D769" s="39" t="s">
        <v>156</v>
      </c>
      <c r="E769" s="39">
        <f>VLOOKUP(Table1[[#This Row],[Gr]],Raw!T:U,2,0)</f>
        <v>0</v>
      </c>
      <c r="F769" s="38" t="s">
        <v>3</v>
      </c>
      <c r="G769" s="39">
        <v>0</v>
      </c>
      <c r="H769" s="64" t="str">
        <f>VLOOKUP(MID(Table1[[#This Row],[Htno]],7,2),Raw!A:B,2,0)</f>
        <v>ECE</v>
      </c>
      <c r="I769" s="60">
        <f>IF(Table1[[#This Row],[Gr]]&lt;&gt;"COMPLE",IF(Table1[[#This Row],[Cr]]&gt;0,1,0),1)</f>
        <v>0</v>
      </c>
      <c r="J769" s="32">
        <f>(Table1[[#This Row],[Gp]]*Table1[[#This Row],[Cr]])/Raw!$R$1</f>
        <v>0</v>
      </c>
    </row>
    <row r="770" spans="1:10">
      <c r="A770" s="63" t="str">
        <f>LEFT(Table1[[#This Row],[Subcode]],3)</f>
        <v>R20</v>
      </c>
      <c r="B770" s="63" t="s">
        <v>229</v>
      </c>
      <c r="C770" s="38" t="s">
        <v>78</v>
      </c>
      <c r="D770" s="39" t="s">
        <v>79</v>
      </c>
      <c r="E770" s="39">
        <f>VLOOKUP(Table1[[#This Row],[Gr]],Raw!T:U,2,0)</f>
        <v>7</v>
      </c>
      <c r="F770" s="38" t="s">
        <v>4</v>
      </c>
      <c r="G770" s="39">
        <v>3</v>
      </c>
      <c r="H770" s="64" t="str">
        <f>VLOOKUP(MID(Table1[[#This Row],[Htno]],7,2),Raw!A:B,2,0)</f>
        <v>ECE</v>
      </c>
      <c r="I770" s="60">
        <f>IF(Table1[[#This Row],[Gr]]&lt;&gt;"COMPLE",IF(Table1[[#This Row],[Cr]]&gt;0,1,0),1)</f>
        <v>1</v>
      </c>
      <c r="J770" s="32">
        <f>(Table1[[#This Row],[Gp]]*Table1[[#This Row],[Cr]])/Raw!$R$1</f>
        <v>0.91304347826086951</v>
      </c>
    </row>
    <row r="771" spans="1:10">
      <c r="A771" s="63" t="str">
        <f>LEFT(Table1[[#This Row],[Subcode]],3)</f>
        <v>R20</v>
      </c>
      <c r="B771" s="63" t="s">
        <v>229</v>
      </c>
      <c r="C771" s="38" t="s">
        <v>144</v>
      </c>
      <c r="D771" s="39" t="s">
        <v>93</v>
      </c>
      <c r="E771" s="39">
        <f>VLOOKUP(Table1[[#This Row],[Gr]],Raw!T:U,2,0)</f>
        <v>10</v>
      </c>
      <c r="F771" s="38" t="s">
        <v>9</v>
      </c>
      <c r="G771" s="39">
        <v>3</v>
      </c>
      <c r="H771" s="64" t="str">
        <f>VLOOKUP(MID(Table1[[#This Row],[Htno]],7,2),Raw!A:B,2,0)</f>
        <v>ECE</v>
      </c>
      <c r="I771" s="60">
        <f>IF(Table1[[#This Row],[Gr]]&lt;&gt;"COMPLE",IF(Table1[[#This Row],[Cr]]&gt;0,1,0),1)</f>
        <v>1</v>
      </c>
      <c r="J771" s="32">
        <f>(Table1[[#This Row],[Gp]]*Table1[[#This Row],[Cr]])/Raw!$R$1</f>
        <v>1.3043478260869565</v>
      </c>
    </row>
    <row r="772" spans="1:10">
      <c r="A772" s="63" t="str">
        <f>LEFT(Table1[[#This Row],[Subcode]],3)</f>
        <v>R20</v>
      </c>
      <c r="B772" s="63" t="s">
        <v>229</v>
      </c>
      <c r="C772" s="38" t="s">
        <v>145</v>
      </c>
      <c r="D772" s="39" t="s">
        <v>146</v>
      </c>
      <c r="E772" s="39">
        <f>VLOOKUP(Table1[[#This Row],[Gr]],Raw!T:U,2,0)</f>
        <v>6</v>
      </c>
      <c r="F772" s="38" t="s">
        <v>5</v>
      </c>
      <c r="G772" s="39">
        <v>3</v>
      </c>
      <c r="H772" s="64" t="str">
        <f>VLOOKUP(MID(Table1[[#This Row],[Htno]],7,2),Raw!A:B,2,0)</f>
        <v>ECE</v>
      </c>
      <c r="I772" s="60">
        <f>IF(Table1[[#This Row],[Gr]]&lt;&gt;"COMPLE",IF(Table1[[#This Row],[Cr]]&gt;0,1,0),1)</f>
        <v>1</v>
      </c>
      <c r="J772" s="32">
        <f>(Table1[[#This Row],[Gp]]*Table1[[#This Row],[Cr]])/Raw!$R$1</f>
        <v>0.78260869565217395</v>
      </c>
    </row>
    <row r="773" spans="1:10">
      <c r="A773" s="63" t="str">
        <f>LEFT(Table1[[#This Row],[Subcode]],3)</f>
        <v>R20</v>
      </c>
      <c r="B773" s="63" t="s">
        <v>229</v>
      </c>
      <c r="C773" s="38" t="s">
        <v>147</v>
      </c>
      <c r="D773" s="39" t="s">
        <v>148</v>
      </c>
      <c r="E773" s="39">
        <f>VLOOKUP(Table1[[#This Row],[Gr]],Raw!T:U,2,0)</f>
        <v>7</v>
      </c>
      <c r="F773" s="38" t="s">
        <v>4</v>
      </c>
      <c r="G773" s="39">
        <v>3</v>
      </c>
      <c r="H773" s="64" t="str">
        <f>VLOOKUP(MID(Table1[[#This Row],[Htno]],7,2),Raw!A:B,2,0)</f>
        <v>ECE</v>
      </c>
      <c r="I773" s="60">
        <f>IF(Table1[[#This Row],[Gr]]&lt;&gt;"COMPLE",IF(Table1[[#This Row],[Cr]]&gt;0,1,0),1)</f>
        <v>1</v>
      </c>
      <c r="J773" s="32">
        <f>(Table1[[#This Row],[Gp]]*Table1[[#This Row],[Cr]])/Raw!$R$1</f>
        <v>0.91304347826086951</v>
      </c>
    </row>
    <row r="774" spans="1:10">
      <c r="A774" s="63" t="str">
        <f>LEFT(Table1[[#This Row],[Subcode]],3)</f>
        <v>R20</v>
      </c>
      <c r="B774" s="63" t="s">
        <v>229</v>
      </c>
      <c r="C774" s="38" t="s">
        <v>149</v>
      </c>
      <c r="D774" s="39" t="s">
        <v>150</v>
      </c>
      <c r="E774" s="39">
        <f>VLOOKUP(Table1[[#This Row],[Gr]],Raw!T:U,2,0)</f>
        <v>6</v>
      </c>
      <c r="F774" s="38" t="s">
        <v>5</v>
      </c>
      <c r="G774" s="39">
        <v>3</v>
      </c>
      <c r="H774" s="64" t="str">
        <f>VLOOKUP(MID(Table1[[#This Row],[Htno]],7,2),Raw!A:B,2,0)</f>
        <v>ECE</v>
      </c>
      <c r="I774" s="60">
        <f>IF(Table1[[#This Row],[Gr]]&lt;&gt;"COMPLE",IF(Table1[[#This Row],[Cr]]&gt;0,1,0),1)</f>
        <v>1</v>
      </c>
      <c r="J774" s="32">
        <f>(Table1[[#This Row],[Gp]]*Table1[[#This Row],[Cr]])/Raw!$R$1</f>
        <v>0.78260869565217395</v>
      </c>
    </row>
    <row r="775" spans="1:10">
      <c r="A775" s="63" t="str">
        <f>LEFT(Table1[[#This Row],[Subcode]],3)</f>
        <v>R20</v>
      </c>
      <c r="B775" s="63" t="s">
        <v>229</v>
      </c>
      <c r="C775" s="38" t="s">
        <v>151</v>
      </c>
      <c r="D775" s="39" t="s">
        <v>152</v>
      </c>
      <c r="E775" s="39">
        <f>VLOOKUP(Table1[[#This Row],[Gr]],Raw!T:U,2,0)</f>
        <v>10</v>
      </c>
      <c r="F775" s="38" t="s">
        <v>9</v>
      </c>
      <c r="G775" s="39">
        <v>2</v>
      </c>
      <c r="H775" s="64" t="str">
        <f>VLOOKUP(MID(Table1[[#This Row],[Htno]],7,2),Raw!A:B,2,0)</f>
        <v>ECE</v>
      </c>
      <c r="I775" s="60">
        <f>IF(Table1[[#This Row],[Gr]]&lt;&gt;"COMPLE",IF(Table1[[#This Row],[Cr]]&gt;0,1,0),1)</f>
        <v>1</v>
      </c>
      <c r="J775" s="32">
        <f>(Table1[[#This Row],[Gp]]*Table1[[#This Row],[Cr]])/Raw!$R$1</f>
        <v>0.86956521739130432</v>
      </c>
    </row>
    <row r="776" spans="1:10">
      <c r="A776" s="63" t="str">
        <f>LEFT(Table1[[#This Row],[Subcode]],3)</f>
        <v>R20</v>
      </c>
      <c r="B776" s="63" t="s">
        <v>229</v>
      </c>
      <c r="C776" s="38" t="s">
        <v>153</v>
      </c>
      <c r="D776" s="39" t="s">
        <v>154</v>
      </c>
      <c r="E776" s="39">
        <f>VLOOKUP(Table1[[#This Row],[Gr]],Raw!T:U,2,0)</f>
        <v>0</v>
      </c>
      <c r="F776" s="38" t="s">
        <v>3</v>
      </c>
      <c r="G776" s="39">
        <v>0</v>
      </c>
      <c r="H776" s="64" t="str">
        <f>VLOOKUP(MID(Table1[[#This Row],[Htno]],7,2),Raw!A:B,2,0)</f>
        <v>ECE</v>
      </c>
      <c r="I776" s="60">
        <f>IF(Table1[[#This Row],[Gr]]&lt;&gt;"COMPLE",IF(Table1[[#This Row],[Cr]]&gt;0,1,0),1)</f>
        <v>0</v>
      </c>
      <c r="J776" s="32">
        <f>(Table1[[#This Row],[Gp]]*Table1[[#This Row],[Cr]])/Raw!$R$1</f>
        <v>0</v>
      </c>
    </row>
    <row r="777" spans="1:10">
      <c r="A777" s="63" t="str">
        <f>LEFT(Table1[[#This Row],[Subcode]],3)</f>
        <v>R20</v>
      </c>
      <c r="B777" s="63" t="s">
        <v>229</v>
      </c>
      <c r="C777" s="38" t="s">
        <v>155</v>
      </c>
      <c r="D777" s="39" t="s">
        <v>156</v>
      </c>
      <c r="E777" s="39">
        <f>VLOOKUP(Table1[[#This Row],[Gr]],Raw!T:U,2,0)</f>
        <v>7</v>
      </c>
      <c r="F777" s="38" t="s">
        <v>4</v>
      </c>
      <c r="G777" s="39">
        <v>3</v>
      </c>
      <c r="H777" s="64" t="str">
        <f>VLOOKUP(MID(Table1[[#This Row],[Htno]],7,2),Raw!A:B,2,0)</f>
        <v>ECE</v>
      </c>
      <c r="I777" s="60">
        <f>IF(Table1[[#This Row],[Gr]]&lt;&gt;"COMPLE",IF(Table1[[#This Row],[Cr]]&gt;0,1,0),1)</f>
        <v>1</v>
      </c>
      <c r="J777" s="32">
        <f>(Table1[[#This Row],[Gp]]*Table1[[#This Row],[Cr]])/Raw!$R$1</f>
        <v>0.91304347826086951</v>
      </c>
    </row>
    <row r="778" spans="1:10">
      <c r="A778" s="63" t="str">
        <f>LEFT(Table1[[#This Row],[Subcode]],3)</f>
        <v>R20</v>
      </c>
      <c r="B778" s="63" t="s">
        <v>230</v>
      </c>
      <c r="C778" s="38" t="s">
        <v>78</v>
      </c>
      <c r="D778" s="39" t="s">
        <v>79</v>
      </c>
      <c r="E778" s="39">
        <f>VLOOKUP(Table1[[#This Row],[Gr]],Raw!T:U,2,0)</f>
        <v>8</v>
      </c>
      <c r="F778" s="38" t="s">
        <v>6</v>
      </c>
      <c r="G778" s="39">
        <v>3</v>
      </c>
      <c r="H778" s="64" t="str">
        <f>VLOOKUP(MID(Table1[[#This Row],[Htno]],7,2),Raw!A:B,2,0)</f>
        <v>ECE</v>
      </c>
      <c r="I778" s="60">
        <f>IF(Table1[[#This Row],[Gr]]&lt;&gt;"COMPLE",IF(Table1[[#This Row],[Cr]]&gt;0,1,0),1)</f>
        <v>1</v>
      </c>
      <c r="J778" s="32">
        <f>(Table1[[#This Row],[Gp]]*Table1[[#This Row],[Cr]])/Raw!$R$1</f>
        <v>1.0434782608695652</v>
      </c>
    </row>
    <row r="779" spans="1:10">
      <c r="A779" s="63" t="str">
        <f>LEFT(Table1[[#This Row],[Subcode]],3)</f>
        <v>R20</v>
      </c>
      <c r="B779" s="63" t="s">
        <v>230</v>
      </c>
      <c r="C779" s="38" t="s">
        <v>144</v>
      </c>
      <c r="D779" s="39" t="s">
        <v>93</v>
      </c>
      <c r="E779" s="39">
        <f>VLOOKUP(Table1[[#This Row],[Gr]],Raw!T:U,2,0)</f>
        <v>10</v>
      </c>
      <c r="F779" s="38" t="s">
        <v>9</v>
      </c>
      <c r="G779" s="39">
        <v>3</v>
      </c>
      <c r="H779" s="64" t="str">
        <f>VLOOKUP(MID(Table1[[#This Row],[Htno]],7,2),Raw!A:B,2,0)</f>
        <v>ECE</v>
      </c>
      <c r="I779" s="60">
        <f>IF(Table1[[#This Row],[Gr]]&lt;&gt;"COMPLE",IF(Table1[[#This Row],[Cr]]&gt;0,1,0),1)</f>
        <v>1</v>
      </c>
      <c r="J779" s="32">
        <f>(Table1[[#This Row],[Gp]]*Table1[[#This Row],[Cr]])/Raw!$R$1</f>
        <v>1.3043478260869565</v>
      </c>
    </row>
    <row r="780" spans="1:10">
      <c r="A780" s="63" t="str">
        <f>LEFT(Table1[[#This Row],[Subcode]],3)</f>
        <v>R20</v>
      </c>
      <c r="B780" s="63" t="s">
        <v>230</v>
      </c>
      <c r="C780" s="38" t="s">
        <v>145</v>
      </c>
      <c r="D780" s="39" t="s">
        <v>146</v>
      </c>
      <c r="E780" s="39">
        <f>VLOOKUP(Table1[[#This Row],[Gr]],Raw!T:U,2,0)</f>
        <v>7</v>
      </c>
      <c r="F780" s="38" t="s">
        <v>4</v>
      </c>
      <c r="G780" s="39">
        <v>3</v>
      </c>
      <c r="H780" s="64" t="str">
        <f>VLOOKUP(MID(Table1[[#This Row],[Htno]],7,2),Raw!A:B,2,0)</f>
        <v>ECE</v>
      </c>
      <c r="I780" s="60">
        <f>IF(Table1[[#This Row],[Gr]]&lt;&gt;"COMPLE",IF(Table1[[#This Row],[Cr]]&gt;0,1,0),1)</f>
        <v>1</v>
      </c>
      <c r="J780" s="32">
        <f>(Table1[[#This Row],[Gp]]*Table1[[#This Row],[Cr]])/Raw!$R$1</f>
        <v>0.91304347826086951</v>
      </c>
    </row>
    <row r="781" spans="1:10">
      <c r="A781" s="63" t="str">
        <f>LEFT(Table1[[#This Row],[Subcode]],3)</f>
        <v>R20</v>
      </c>
      <c r="B781" s="63" t="s">
        <v>230</v>
      </c>
      <c r="C781" s="38" t="s">
        <v>147</v>
      </c>
      <c r="D781" s="39" t="s">
        <v>148</v>
      </c>
      <c r="E781" s="39">
        <f>VLOOKUP(Table1[[#This Row],[Gr]],Raw!T:U,2,0)</f>
        <v>8</v>
      </c>
      <c r="F781" s="38" t="s">
        <v>6</v>
      </c>
      <c r="G781" s="39">
        <v>3</v>
      </c>
      <c r="H781" s="64" t="str">
        <f>VLOOKUP(MID(Table1[[#This Row],[Htno]],7,2),Raw!A:B,2,0)</f>
        <v>ECE</v>
      </c>
      <c r="I781" s="60">
        <f>IF(Table1[[#This Row],[Gr]]&lt;&gt;"COMPLE",IF(Table1[[#This Row],[Cr]]&gt;0,1,0),1)</f>
        <v>1</v>
      </c>
      <c r="J781" s="32">
        <f>(Table1[[#This Row],[Gp]]*Table1[[#This Row],[Cr]])/Raw!$R$1</f>
        <v>1.0434782608695652</v>
      </c>
    </row>
    <row r="782" spans="1:10">
      <c r="A782" s="63" t="str">
        <f>LEFT(Table1[[#This Row],[Subcode]],3)</f>
        <v>R20</v>
      </c>
      <c r="B782" s="63" t="s">
        <v>230</v>
      </c>
      <c r="C782" s="38" t="s">
        <v>149</v>
      </c>
      <c r="D782" s="39" t="s">
        <v>150</v>
      </c>
      <c r="E782" s="39">
        <f>VLOOKUP(Table1[[#This Row],[Gr]],Raw!T:U,2,0)</f>
        <v>8</v>
      </c>
      <c r="F782" s="38" t="s">
        <v>6</v>
      </c>
      <c r="G782" s="39">
        <v>3</v>
      </c>
      <c r="H782" s="64" t="str">
        <f>VLOOKUP(MID(Table1[[#This Row],[Htno]],7,2),Raw!A:B,2,0)</f>
        <v>ECE</v>
      </c>
      <c r="I782" s="60">
        <f>IF(Table1[[#This Row],[Gr]]&lt;&gt;"COMPLE",IF(Table1[[#This Row],[Cr]]&gt;0,1,0),1)</f>
        <v>1</v>
      </c>
      <c r="J782" s="32">
        <f>(Table1[[#This Row],[Gp]]*Table1[[#This Row],[Cr]])/Raw!$R$1</f>
        <v>1.0434782608695652</v>
      </c>
    </row>
    <row r="783" spans="1:10">
      <c r="A783" s="63" t="str">
        <f>LEFT(Table1[[#This Row],[Subcode]],3)</f>
        <v>R20</v>
      </c>
      <c r="B783" s="63" t="s">
        <v>230</v>
      </c>
      <c r="C783" s="38" t="s">
        <v>151</v>
      </c>
      <c r="D783" s="39" t="s">
        <v>152</v>
      </c>
      <c r="E783" s="39">
        <f>VLOOKUP(Table1[[#This Row],[Gr]],Raw!T:U,2,0)</f>
        <v>10</v>
      </c>
      <c r="F783" s="38" t="s">
        <v>9</v>
      </c>
      <c r="G783" s="39">
        <v>2</v>
      </c>
      <c r="H783" s="64" t="str">
        <f>VLOOKUP(MID(Table1[[#This Row],[Htno]],7,2),Raw!A:B,2,0)</f>
        <v>ECE</v>
      </c>
      <c r="I783" s="60">
        <f>IF(Table1[[#This Row],[Gr]]&lt;&gt;"COMPLE",IF(Table1[[#This Row],[Cr]]&gt;0,1,0),1)</f>
        <v>1</v>
      </c>
      <c r="J783" s="32">
        <f>(Table1[[#This Row],[Gp]]*Table1[[#This Row],[Cr]])/Raw!$R$1</f>
        <v>0.86956521739130432</v>
      </c>
    </row>
    <row r="784" spans="1:10">
      <c r="A784" s="63" t="str">
        <f>LEFT(Table1[[#This Row],[Subcode]],3)</f>
        <v>R20</v>
      </c>
      <c r="B784" s="63" t="s">
        <v>230</v>
      </c>
      <c r="C784" s="38" t="s">
        <v>153</v>
      </c>
      <c r="D784" s="39" t="s">
        <v>154</v>
      </c>
      <c r="E784" s="39">
        <f>VLOOKUP(Table1[[#This Row],[Gr]],Raw!T:U,2,0)</f>
        <v>7</v>
      </c>
      <c r="F784" s="38" t="s">
        <v>4</v>
      </c>
      <c r="G784" s="39">
        <v>3</v>
      </c>
      <c r="H784" s="64" t="str">
        <f>VLOOKUP(MID(Table1[[#This Row],[Htno]],7,2),Raw!A:B,2,0)</f>
        <v>ECE</v>
      </c>
      <c r="I784" s="60">
        <f>IF(Table1[[#This Row],[Gr]]&lt;&gt;"COMPLE",IF(Table1[[#This Row],[Cr]]&gt;0,1,0),1)</f>
        <v>1</v>
      </c>
      <c r="J784" s="32">
        <f>(Table1[[#This Row],[Gp]]*Table1[[#This Row],[Cr]])/Raw!$R$1</f>
        <v>0.91304347826086951</v>
      </c>
    </row>
    <row r="785" spans="1:10">
      <c r="A785" s="63" t="str">
        <f>LEFT(Table1[[#This Row],[Subcode]],3)</f>
        <v>R20</v>
      </c>
      <c r="B785" s="63" t="s">
        <v>230</v>
      </c>
      <c r="C785" s="38" t="s">
        <v>155</v>
      </c>
      <c r="D785" s="39" t="s">
        <v>156</v>
      </c>
      <c r="E785" s="39">
        <f>VLOOKUP(Table1[[#This Row],[Gr]],Raw!T:U,2,0)</f>
        <v>8</v>
      </c>
      <c r="F785" s="38" t="s">
        <v>6</v>
      </c>
      <c r="G785" s="39">
        <v>3</v>
      </c>
      <c r="H785" s="64" t="str">
        <f>VLOOKUP(MID(Table1[[#This Row],[Htno]],7,2),Raw!A:B,2,0)</f>
        <v>ECE</v>
      </c>
      <c r="I785" s="60">
        <f>IF(Table1[[#This Row],[Gr]]&lt;&gt;"COMPLE",IF(Table1[[#This Row],[Cr]]&gt;0,1,0),1)</f>
        <v>1</v>
      </c>
      <c r="J785" s="32">
        <f>(Table1[[#This Row],[Gp]]*Table1[[#This Row],[Cr]])/Raw!$R$1</f>
        <v>1.0434782608695652</v>
      </c>
    </row>
    <row r="786" spans="1:10">
      <c r="A786" s="63" t="str">
        <f>LEFT(Table1[[#This Row],[Subcode]],3)</f>
        <v>R20</v>
      </c>
      <c r="B786" s="63" t="s">
        <v>231</v>
      </c>
      <c r="C786" s="38" t="s">
        <v>78</v>
      </c>
      <c r="D786" s="39" t="s">
        <v>79</v>
      </c>
      <c r="E786" s="39">
        <f>VLOOKUP(Table1[[#This Row],[Gr]],Raw!T:U,2,0)</f>
        <v>8</v>
      </c>
      <c r="F786" s="38" t="s">
        <v>6</v>
      </c>
      <c r="G786" s="39">
        <v>3</v>
      </c>
      <c r="H786" s="64" t="str">
        <f>VLOOKUP(MID(Table1[[#This Row],[Htno]],7,2),Raw!A:B,2,0)</f>
        <v>ECE</v>
      </c>
      <c r="I786" s="60">
        <f>IF(Table1[[#This Row],[Gr]]&lt;&gt;"COMPLE",IF(Table1[[#This Row],[Cr]]&gt;0,1,0),1)</f>
        <v>1</v>
      </c>
      <c r="J786" s="32">
        <f>(Table1[[#This Row],[Gp]]*Table1[[#This Row],[Cr]])/Raw!$R$1</f>
        <v>1.0434782608695652</v>
      </c>
    </row>
    <row r="787" spans="1:10">
      <c r="A787" s="63" t="str">
        <f>LEFT(Table1[[#This Row],[Subcode]],3)</f>
        <v>R20</v>
      </c>
      <c r="B787" s="63" t="s">
        <v>231</v>
      </c>
      <c r="C787" s="38" t="s">
        <v>144</v>
      </c>
      <c r="D787" s="39" t="s">
        <v>93</v>
      </c>
      <c r="E787" s="39">
        <f>VLOOKUP(Table1[[#This Row],[Gr]],Raw!T:U,2,0)</f>
        <v>10</v>
      </c>
      <c r="F787" s="38" t="s">
        <v>9</v>
      </c>
      <c r="G787" s="39">
        <v>3</v>
      </c>
      <c r="H787" s="64" t="str">
        <f>VLOOKUP(MID(Table1[[#This Row],[Htno]],7,2),Raw!A:B,2,0)</f>
        <v>ECE</v>
      </c>
      <c r="I787" s="60">
        <f>IF(Table1[[#This Row],[Gr]]&lt;&gt;"COMPLE",IF(Table1[[#This Row],[Cr]]&gt;0,1,0),1)</f>
        <v>1</v>
      </c>
      <c r="J787" s="32">
        <f>(Table1[[#This Row],[Gp]]*Table1[[#This Row],[Cr]])/Raw!$R$1</f>
        <v>1.3043478260869565</v>
      </c>
    </row>
    <row r="788" spans="1:10">
      <c r="A788" s="63" t="str">
        <f>LEFT(Table1[[#This Row],[Subcode]],3)</f>
        <v>R20</v>
      </c>
      <c r="B788" s="63" t="s">
        <v>231</v>
      </c>
      <c r="C788" s="38" t="s">
        <v>145</v>
      </c>
      <c r="D788" s="39" t="s">
        <v>146</v>
      </c>
      <c r="E788" s="39">
        <f>VLOOKUP(Table1[[#This Row],[Gr]],Raw!T:U,2,0)</f>
        <v>0</v>
      </c>
      <c r="F788" s="38" t="s">
        <v>3</v>
      </c>
      <c r="G788" s="39">
        <v>0</v>
      </c>
      <c r="H788" s="64" t="str">
        <f>VLOOKUP(MID(Table1[[#This Row],[Htno]],7,2),Raw!A:B,2,0)</f>
        <v>ECE</v>
      </c>
      <c r="I788" s="60">
        <f>IF(Table1[[#This Row],[Gr]]&lt;&gt;"COMPLE",IF(Table1[[#This Row],[Cr]]&gt;0,1,0),1)</f>
        <v>0</v>
      </c>
      <c r="J788" s="32">
        <f>(Table1[[#This Row],[Gp]]*Table1[[#This Row],[Cr]])/Raw!$R$1</f>
        <v>0</v>
      </c>
    </row>
    <row r="789" spans="1:10">
      <c r="A789" s="63" t="str">
        <f>LEFT(Table1[[#This Row],[Subcode]],3)</f>
        <v>R20</v>
      </c>
      <c r="B789" s="63" t="s">
        <v>231</v>
      </c>
      <c r="C789" s="38" t="s">
        <v>147</v>
      </c>
      <c r="D789" s="39" t="s">
        <v>148</v>
      </c>
      <c r="E789" s="39">
        <f>VLOOKUP(Table1[[#This Row],[Gr]],Raw!T:U,2,0)</f>
        <v>0</v>
      </c>
      <c r="F789" s="38" t="s">
        <v>3</v>
      </c>
      <c r="G789" s="39">
        <v>0</v>
      </c>
      <c r="H789" s="64" t="str">
        <f>VLOOKUP(MID(Table1[[#This Row],[Htno]],7,2),Raw!A:B,2,0)</f>
        <v>ECE</v>
      </c>
      <c r="I789" s="60">
        <f>IF(Table1[[#This Row],[Gr]]&lt;&gt;"COMPLE",IF(Table1[[#This Row],[Cr]]&gt;0,1,0),1)</f>
        <v>0</v>
      </c>
      <c r="J789" s="32">
        <f>(Table1[[#This Row],[Gp]]*Table1[[#This Row],[Cr]])/Raw!$R$1</f>
        <v>0</v>
      </c>
    </row>
    <row r="790" spans="1:10">
      <c r="A790" s="63" t="str">
        <f>LEFT(Table1[[#This Row],[Subcode]],3)</f>
        <v>R20</v>
      </c>
      <c r="B790" s="63" t="s">
        <v>231</v>
      </c>
      <c r="C790" s="38" t="s">
        <v>149</v>
      </c>
      <c r="D790" s="39" t="s">
        <v>150</v>
      </c>
      <c r="E790" s="39">
        <f>VLOOKUP(Table1[[#This Row],[Gr]],Raw!T:U,2,0)</f>
        <v>7</v>
      </c>
      <c r="F790" s="38" t="s">
        <v>4</v>
      </c>
      <c r="G790" s="39">
        <v>3</v>
      </c>
      <c r="H790" s="64" t="str">
        <f>VLOOKUP(MID(Table1[[#This Row],[Htno]],7,2),Raw!A:B,2,0)</f>
        <v>ECE</v>
      </c>
      <c r="I790" s="60">
        <f>IF(Table1[[#This Row],[Gr]]&lt;&gt;"COMPLE",IF(Table1[[#This Row],[Cr]]&gt;0,1,0),1)</f>
        <v>1</v>
      </c>
      <c r="J790" s="32">
        <f>(Table1[[#This Row],[Gp]]*Table1[[#This Row],[Cr]])/Raw!$R$1</f>
        <v>0.91304347826086951</v>
      </c>
    </row>
    <row r="791" spans="1:10">
      <c r="A791" s="63" t="str">
        <f>LEFT(Table1[[#This Row],[Subcode]],3)</f>
        <v>R20</v>
      </c>
      <c r="B791" s="63" t="s">
        <v>231</v>
      </c>
      <c r="C791" s="38" t="s">
        <v>151</v>
      </c>
      <c r="D791" s="39" t="s">
        <v>152</v>
      </c>
      <c r="E791" s="39">
        <f>VLOOKUP(Table1[[#This Row],[Gr]],Raw!T:U,2,0)</f>
        <v>10</v>
      </c>
      <c r="F791" s="38" t="s">
        <v>9</v>
      </c>
      <c r="G791" s="39">
        <v>2</v>
      </c>
      <c r="H791" s="64" t="str">
        <f>VLOOKUP(MID(Table1[[#This Row],[Htno]],7,2),Raw!A:B,2,0)</f>
        <v>ECE</v>
      </c>
      <c r="I791" s="60">
        <f>IF(Table1[[#This Row],[Gr]]&lt;&gt;"COMPLE",IF(Table1[[#This Row],[Cr]]&gt;0,1,0),1)</f>
        <v>1</v>
      </c>
      <c r="J791" s="32">
        <f>(Table1[[#This Row],[Gp]]*Table1[[#This Row],[Cr]])/Raw!$R$1</f>
        <v>0.86956521739130432</v>
      </c>
    </row>
    <row r="792" spans="1:10">
      <c r="A792" s="63" t="str">
        <f>LEFT(Table1[[#This Row],[Subcode]],3)</f>
        <v>R20</v>
      </c>
      <c r="B792" s="63" t="s">
        <v>231</v>
      </c>
      <c r="C792" s="38" t="s">
        <v>153</v>
      </c>
      <c r="D792" s="39" t="s">
        <v>154</v>
      </c>
      <c r="E792" s="39">
        <f>VLOOKUP(Table1[[#This Row],[Gr]],Raw!T:U,2,0)</f>
        <v>0</v>
      </c>
      <c r="F792" s="38" t="s">
        <v>3</v>
      </c>
      <c r="G792" s="39">
        <v>0</v>
      </c>
      <c r="H792" s="64" t="str">
        <f>VLOOKUP(MID(Table1[[#This Row],[Htno]],7,2),Raw!A:B,2,0)</f>
        <v>ECE</v>
      </c>
      <c r="I792" s="60">
        <f>IF(Table1[[#This Row],[Gr]]&lt;&gt;"COMPLE",IF(Table1[[#This Row],[Cr]]&gt;0,1,0),1)</f>
        <v>0</v>
      </c>
      <c r="J792" s="32">
        <f>(Table1[[#This Row],[Gp]]*Table1[[#This Row],[Cr]])/Raw!$R$1</f>
        <v>0</v>
      </c>
    </row>
    <row r="793" spans="1:10">
      <c r="A793" s="63" t="str">
        <f>LEFT(Table1[[#This Row],[Subcode]],3)</f>
        <v>R20</v>
      </c>
      <c r="B793" s="63" t="s">
        <v>231</v>
      </c>
      <c r="C793" s="38" t="s">
        <v>155</v>
      </c>
      <c r="D793" s="39" t="s">
        <v>156</v>
      </c>
      <c r="E793" s="39">
        <f>VLOOKUP(Table1[[#This Row],[Gr]],Raw!T:U,2,0)</f>
        <v>0</v>
      </c>
      <c r="F793" s="38" t="s">
        <v>3</v>
      </c>
      <c r="G793" s="39">
        <v>0</v>
      </c>
      <c r="H793" s="64" t="str">
        <f>VLOOKUP(MID(Table1[[#This Row],[Htno]],7,2),Raw!A:B,2,0)</f>
        <v>ECE</v>
      </c>
      <c r="I793" s="60">
        <f>IF(Table1[[#This Row],[Gr]]&lt;&gt;"COMPLE",IF(Table1[[#This Row],[Cr]]&gt;0,1,0),1)</f>
        <v>0</v>
      </c>
      <c r="J793" s="32">
        <f>(Table1[[#This Row],[Gp]]*Table1[[#This Row],[Cr]])/Raw!$R$1</f>
        <v>0</v>
      </c>
    </row>
    <row r="794" spans="1:10">
      <c r="A794" s="63" t="str">
        <f>LEFT(Table1[[#This Row],[Subcode]],3)</f>
        <v>R20</v>
      </c>
      <c r="B794" s="63" t="s">
        <v>232</v>
      </c>
      <c r="C794" s="38" t="s">
        <v>78</v>
      </c>
      <c r="D794" s="39" t="s">
        <v>79</v>
      </c>
      <c r="E794" s="39">
        <f>VLOOKUP(Table1[[#This Row],[Gr]],Raw!T:U,2,0)</f>
        <v>7</v>
      </c>
      <c r="F794" s="38" t="s">
        <v>4</v>
      </c>
      <c r="G794" s="39">
        <v>3</v>
      </c>
      <c r="H794" s="64" t="str">
        <f>VLOOKUP(MID(Table1[[#This Row],[Htno]],7,2),Raw!A:B,2,0)</f>
        <v>ECE</v>
      </c>
      <c r="I794" s="60">
        <f>IF(Table1[[#This Row],[Gr]]&lt;&gt;"COMPLE",IF(Table1[[#This Row],[Cr]]&gt;0,1,0),1)</f>
        <v>1</v>
      </c>
      <c r="J794" s="32">
        <f>(Table1[[#This Row],[Gp]]*Table1[[#This Row],[Cr]])/Raw!$R$1</f>
        <v>0.91304347826086951</v>
      </c>
    </row>
    <row r="795" spans="1:10">
      <c r="A795" s="63" t="str">
        <f>LEFT(Table1[[#This Row],[Subcode]],3)</f>
        <v>R20</v>
      </c>
      <c r="B795" s="63" t="s">
        <v>232</v>
      </c>
      <c r="C795" s="38" t="s">
        <v>144</v>
      </c>
      <c r="D795" s="39" t="s">
        <v>93</v>
      </c>
      <c r="E795" s="39">
        <f>VLOOKUP(Table1[[#This Row],[Gr]],Raw!T:U,2,0)</f>
        <v>10</v>
      </c>
      <c r="F795" s="38" t="s">
        <v>9</v>
      </c>
      <c r="G795" s="39">
        <v>3</v>
      </c>
      <c r="H795" s="64" t="str">
        <f>VLOOKUP(MID(Table1[[#This Row],[Htno]],7,2),Raw!A:B,2,0)</f>
        <v>ECE</v>
      </c>
      <c r="I795" s="60">
        <f>IF(Table1[[#This Row],[Gr]]&lt;&gt;"COMPLE",IF(Table1[[#This Row],[Cr]]&gt;0,1,0),1)</f>
        <v>1</v>
      </c>
      <c r="J795" s="32">
        <f>(Table1[[#This Row],[Gp]]*Table1[[#This Row],[Cr]])/Raw!$R$1</f>
        <v>1.3043478260869565</v>
      </c>
    </row>
    <row r="796" spans="1:10">
      <c r="A796" s="63" t="str">
        <f>LEFT(Table1[[#This Row],[Subcode]],3)</f>
        <v>R20</v>
      </c>
      <c r="B796" s="63" t="s">
        <v>232</v>
      </c>
      <c r="C796" s="38" t="s">
        <v>145</v>
      </c>
      <c r="D796" s="39" t="s">
        <v>146</v>
      </c>
      <c r="E796" s="39">
        <f>VLOOKUP(Table1[[#This Row],[Gr]],Raw!T:U,2,0)</f>
        <v>6</v>
      </c>
      <c r="F796" s="38" t="s">
        <v>5</v>
      </c>
      <c r="G796" s="39">
        <v>3</v>
      </c>
      <c r="H796" s="64" t="str">
        <f>VLOOKUP(MID(Table1[[#This Row],[Htno]],7,2),Raw!A:B,2,0)</f>
        <v>ECE</v>
      </c>
      <c r="I796" s="60">
        <f>IF(Table1[[#This Row],[Gr]]&lt;&gt;"COMPLE",IF(Table1[[#This Row],[Cr]]&gt;0,1,0),1)</f>
        <v>1</v>
      </c>
      <c r="J796" s="32">
        <f>(Table1[[#This Row],[Gp]]*Table1[[#This Row],[Cr]])/Raw!$R$1</f>
        <v>0.78260869565217395</v>
      </c>
    </row>
    <row r="797" spans="1:10">
      <c r="A797" s="63" t="str">
        <f>LEFT(Table1[[#This Row],[Subcode]],3)</f>
        <v>R20</v>
      </c>
      <c r="B797" s="63" t="s">
        <v>232</v>
      </c>
      <c r="C797" s="38" t="s">
        <v>147</v>
      </c>
      <c r="D797" s="39" t="s">
        <v>148</v>
      </c>
      <c r="E797" s="39">
        <f>VLOOKUP(Table1[[#This Row],[Gr]],Raw!T:U,2,0)</f>
        <v>8</v>
      </c>
      <c r="F797" s="38" t="s">
        <v>6</v>
      </c>
      <c r="G797" s="39">
        <v>3</v>
      </c>
      <c r="H797" s="64" t="str">
        <f>VLOOKUP(MID(Table1[[#This Row],[Htno]],7,2),Raw!A:B,2,0)</f>
        <v>ECE</v>
      </c>
      <c r="I797" s="60">
        <f>IF(Table1[[#This Row],[Gr]]&lt;&gt;"COMPLE",IF(Table1[[#This Row],[Cr]]&gt;0,1,0),1)</f>
        <v>1</v>
      </c>
      <c r="J797" s="32">
        <f>(Table1[[#This Row],[Gp]]*Table1[[#This Row],[Cr]])/Raw!$R$1</f>
        <v>1.0434782608695652</v>
      </c>
    </row>
    <row r="798" spans="1:10">
      <c r="A798" s="63" t="str">
        <f>LEFT(Table1[[#This Row],[Subcode]],3)</f>
        <v>R20</v>
      </c>
      <c r="B798" s="63" t="s">
        <v>232</v>
      </c>
      <c r="C798" s="38" t="s">
        <v>149</v>
      </c>
      <c r="D798" s="39" t="s">
        <v>150</v>
      </c>
      <c r="E798" s="39">
        <f>VLOOKUP(Table1[[#This Row],[Gr]],Raw!T:U,2,0)</f>
        <v>6</v>
      </c>
      <c r="F798" s="38" t="s">
        <v>5</v>
      </c>
      <c r="G798" s="39">
        <v>3</v>
      </c>
      <c r="H798" s="64" t="str">
        <f>VLOOKUP(MID(Table1[[#This Row],[Htno]],7,2),Raw!A:B,2,0)</f>
        <v>ECE</v>
      </c>
      <c r="I798" s="60">
        <f>IF(Table1[[#This Row],[Gr]]&lt;&gt;"COMPLE",IF(Table1[[#This Row],[Cr]]&gt;0,1,0),1)</f>
        <v>1</v>
      </c>
      <c r="J798" s="32">
        <f>(Table1[[#This Row],[Gp]]*Table1[[#This Row],[Cr]])/Raw!$R$1</f>
        <v>0.78260869565217395</v>
      </c>
    </row>
    <row r="799" spans="1:10">
      <c r="A799" s="63" t="str">
        <f>LEFT(Table1[[#This Row],[Subcode]],3)</f>
        <v>R20</v>
      </c>
      <c r="B799" s="63" t="s">
        <v>232</v>
      </c>
      <c r="C799" s="38" t="s">
        <v>151</v>
      </c>
      <c r="D799" s="39" t="s">
        <v>152</v>
      </c>
      <c r="E799" s="39">
        <f>VLOOKUP(Table1[[#This Row],[Gr]],Raw!T:U,2,0)</f>
        <v>10</v>
      </c>
      <c r="F799" s="38" t="s">
        <v>9</v>
      </c>
      <c r="G799" s="39">
        <v>2</v>
      </c>
      <c r="H799" s="64" t="str">
        <f>VLOOKUP(MID(Table1[[#This Row],[Htno]],7,2),Raw!A:B,2,0)</f>
        <v>ECE</v>
      </c>
      <c r="I799" s="60">
        <f>IF(Table1[[#This Row],[Gr]]&lt;&gt;"COMPLE",IF(Table1[[#This Row],[Cr]]&gt;0,1,0),1)</f>
        <v>1</v>
      </c>
      <c r="J799" s="32">
        <f>(Table1[[#This Row],[Gp]]*Table1[[#This Row],[Cr]])/Raw!$R$1</f>
        <v>0.86956521739130432</v>
      </c>
    </row>
    <row r="800" spans="1:10">
      <c r="A800" s="63" t="str">
        <f>LEFT(Table1[[#This Row],[Subcode]],3)</f>
        <v>R20</v>
      </c>
      <c r="B800" s="63" t="s">
        <v>232</v>
      </c>
      <c r="C800" s="38" t="s">
        <v>153</v>
      </c>
      <c r="D800" s="39" t="s">
        <v>154</v>
      </c>
      <c r="E800" s="39">
        <f>VLOOKUP(Table1[[#This Row],[Gr]],Raw!T:U,2,0)</f>
        <v>6</v>
      </c>
      <c r="F800" s="38" t="s">
        <v>5</v>
      </c>
      <c r="G800" s="39">
        <v>3</v>
      </c>
      <c r="H800" s="64" t="str">
        <f>VLOOKUP(MID(Table1[[#This Row],[Htno]],7,2),Raw!A:B,2,0)</f>
        <v>ECE</v>
      </c>
      <c r="I800" s="60">
        <f>IF(Table1[[#This Row],[Gr]]&lt;&gt;"COMPLE",IF(Table1[[#This Row],[Cr]]&gt;0,1,0),1)</f>
        <v>1</v>
      </c>
      <c r="J800" s="32">
        <f>(Table1[[#This Row],[Gp]]*Table1[[#This Row],[Cr]])/Raw!$R$1</f>
        <v>0.78260869565217395</v>
      </c>
    </row>
    <row r="801" spans="1:10">
      <c r="A801" s="63" t="str">
        <f>LEFT(Table1[[#This Row],[Subcode]],3)</f>
        <v>R20</v>
      </c>
      <c r="B801" s="63" t="s">
        <v>232</v>
      </c>
      <c r="C801" s="38" t="s">
        <v>155</v>
      </c>
      <c r="D801" s="39" t="s">
        <v>156</v>
      </c>
      <c r="E801" s="39">
        <f>VLOOKUP(Table1[[#This Row],[Gr]],Raw!T:U,2,0)</f>
        <v>6</v>
      </c>
      <c r="F801" s="38" t="s">
        <v>5</v>
      </c>
      <c r="G801" s="39">
        <v>3</v>
      </c>
      <c r="H801" s="64" t="str">
        <f>VLOOKUP(MID(Table1[[#This Row],[Htno]],7,2),Raw!A:B,2,0)</f>
        <v>ECE</v>
      </c>
      <c r="I801" s="60">
        <f>IF(Table1[[#This Row],[Gr]]&lt;&gt;"COMPLE",IF(Table1[[#This Row],[Cr]]&gt;0,1,0),1)</f>
        <v>1</v>
      </c>
      <c r="J801" s="32">
        <f>(Table1[[#This Row],[Gp]]*Table1[[#This Row],[Cr]])/Raw!$R$1</f>
        <v>0.78260869565217395</v>
      </c>
    </row>
    <row r="802" spans="1:10">
      <c r="A802" s="63" t="str">
        <f>LEFT(Table1[[#This Row],[Subcode]],3)</f>
        <v>R20</v>
      </c>
      <c r="B802" s="63" t="s">
        <v>233</v>
      </c>
      <c r="C802" s="38" t="s">
        <v>78</v>
      </c>
      <c r="D802" s="39" t="s">
        <v>79</v>
      </c>
      <c r="E802" s="39">
        <f>VLOOKUP(Table1[[#This Row],[Gr]],Raw!T:U,2,0)</f>
        <v>6</v>
      </c>
      <c r="F802" s="38" t="s">
        <v>5</v>
      </c>
      <c r="G802" s="39">
        <v>3</v>
      </c>
      <c r="H802" s="64" t="str">
        <f>VLOOKUP(MID(Table1[[#This Row],[Htno]],7,2),Raw!A:B,2,0)</f>
        <v>ECE</v>
      </c>
      <c r="I802" s="60">
        <f>IF(Table1[[#This Row],[Gr]]&lt;&gt;"COMPLE",IF(Table1[[#This Row],[Cr]]&gt;0,1,0),1)</f>
        <v>1</v>
      </c>
      <c r="J802" s="32">
        <f>(Table1[[#This Row],[Gp]]*Table1[[#This Row],[Cr]])/Raw!$R$1</f>
        <v>0.78260869565217395</v>
      </c>
    </row>
    <row r="803" spans="1:10">
      <c r="A803" s="63" t="str">
        <f>LEFT(Table1[[#This Row],[Subcode]],3)</f>
        <v>R20</v>
      </c>
      <c r="B803" s="63" t="s">
        <v>233</v>
      </c>
      <c r="C803" s="38" t="s">
        <v>144</v>
      </c>
      <c r="D803" s="39" t="s">
        <v>93</v>
      </c>
      <c r="E803" s="39">
        <f>VLOOKUP(Table1[[#This Row],[Gr]],Raw!T:U,2,0)</f>
        <v>10</v>
      </c>
      <c r="F803" s="38" t="s">
        <v>9</v>
      </c>
      <c r="G803" s="39">
        <v>3</v>
      </c>
      <c r="H803" s="64" t="str">
        <f>VLOOKUP(MID(Table1[[#This Row],[Htno]],7,2),Raw!A:B,2,0)</f>
        <v>ECE</v>
      </c>
      <c r="I803" s="60">
        <f>IF(Table1[[#This Row],[Gr]]&lt;&gt;"COMPLE",IF(Table1[[#This Row],[Cr]]&gt;0,1,0),1)</f>
        <v>1</v>
      </c>
      <c r="J803" s="32">
        <f>(Table1[[#This Row],[Gp]]*Table1[[#This Row],[Cr]])/Raw!$R$1</f>
        <v>1.3043478260869565</v>
      </c>
    </row>
    <row r="804" spans="1:10">
      <c r="A804" s="63" t="str">
        <f>LEFT(Table1[[#This Row],[Subcode]],3)</f>
        <v>R20</v>
      </c>
      <c r="B804" s="63" t="s">
        <v>233</v>
      </c>
      <c r="C804" s="38" t="s">
        <v>145</v>
      </c>
      <c r="D804" s="39" t="s">
        <v>146</v>
      </c>
      <c r="E804" s="39">
        <f>VLOOKUP(Table1[[#This Row],[Gr]],Raw!T:U,2,0)</f>
        <v>5</v>
      </c>
      <c r="F804" s="38" t="s">
        <v>7</v>
      </c>
      <c r="G804" s="39">
        <v>3</v>
      </c>
      <c r="H804" s="64" t="str">
        <f>VLOOKUP(MID(Table1[[#This Row],[Htno]],7,2),Raw!A:B,2,0)</f>
        <v>ECE</v>
      </c>
      <c r="I804" s="60">
        <f>IF(Table1[[#This Row],[Gr]]&lt;&gt;"COMPLE",IF(Table1[[#This Row],[Cr]]&gt;0,1,0),1)</f>
        <v>1</v>
      </c>
      <c r="J804" s="32">
        <f>(Table1[[#This Row],[Gp]]*Table1[[#This Row],[Cr]])/Raw!$R$1</f>
        <v>0.65217391304347827</v>
      </c>
    </row>
    <row r="805" spans="1:10">
      <c r="A805" s="63" t="str">
        <f>LEFT(Table1[[#This Row],[Subcode]],3)</f>
        <v>R20</v>
      </c>
      <c r="B805" s="63" t="s">
        <v>233</v>
      </c>
      <c r="C805" s="38" t="s">
        <v>147</v>
      </c>
      <c r="D805" s="39" t="s">
        <v>148</v>
      </c>
      <c r="E805" s="39">
        <f>VLOOKUP(Table1[[#This Row],[Gr]],Raw!T:U,2,0)</f>
        <v>0</v>
      </c>
      <c r="F805" s="38" t="s">
        <v>3</v>
      </c>
      <c r="G805" s="39">
        <v>0</v>
      </c>
      <c r="H805" s="64" t="str">
        <f>VLOOKUP(MID(Table1[[#This Row],[Htno]],7,2),Raw!A:B,2,0)</f>
        <v>ECE</v>
      </c>
      <c r="I805" s="60">
        <f>IF(Table1[[#This Row],[Gr]]&lt;&gt;"COMPLE",IF(Table1[[#This Row],[Cr]]&gt;0,1,0),1)</f>
        <v>0</v>
      </c>
      <c r="J805" s="32">
        <f>(Table1[[#This Row],[Gp]]*Table1[[#This Row],[Cr]])/Raw!$R$1</f>
        <v>0</v>
      </c>
    </row>
    <row r="806" spans="1:10">
      <c r="A806" s="63" t="str">
        <f>LEFT(Table1[[#This Row],[Subcode]],3)</f>
        <v>R20</v>
      </c>
      <c r="B806" s="63" t="s">
        <v>233</v>
      </c>
      <c r="C806" s="38" t="s">
        <v>149</v>
      </c>
      <c r="D806" s="39" t="s">
        <v>150</v>
      </c>
      <c r="E806" s="39">
        <f>VLOOKUP(Table1[[#This Row],[Gr]],Raw!T:U,2,0)</f>
        <v>6</v>
      </c>
      <c r="F806" s="38" t="s">
        <v>5</v>
      </c>
      <c r="G806" s="39">
        <v>3</v>
      </c>
      <c r="H806" s="64" t="str">
        <f>VLOOKUP(MID(Table1[[#This Row],[Htno]],7,2),Raw!A:B,2,0)</f>
        <v>ECE</v>
      </c>
      <c r="I806" s="60">
        <f>IF(Table1[[#This Row],[Gr]]&lt;&gt;"COMPLE",IF(Table1[[#This Row],[Cr]]&gt;0,1,0),1)</f>
        <v>1</v>
      </c>
      <c r="J806" s="32">
        <f>(Table1[[#This Row],[Gp]]*Table1[[#This Row],[Cr]])/Raw!$R$1</f>
        <v>0.78260869565217395</v>
      </c>
    </row>
    <row r="807" spans="1:10">
      <c r="A807" s="63" t="str">
        <f>LEFT(Table1[[#This Row],[Subcode]],3)</f>
        <v>R20</v>
      </c>
      <c r="B807" s="63" t="s">
        <v>233</v>
      </c>
      <c r="C807" s="38" t="s">
        <v>151</v>
      </c>
      <c r="D807" s="39" t="s">
        <v>152</v>
      </c>
      <c r="E807" s="39">
        <f>VLOOKUP(Table1[[#This Row],[Gr]],Raw!T:U,2,0)</f>
        <v>10</v>
      </c>
      <c r="F807" s="38" t="s">
        <v>9</v>
      </c>
      <c r="G807" s="39">
        <v>2</v>
      </c>
      <c r="H807" s="64" t="str">
        <f>VLOOKUP(MID(Table1[[#This Row],[Htno]],7,2),Raw!A:B,2,0)</f>
        <v>ECE</v>
      </c>
      <c r="I807" s="60">
        <f>IF(Table1[[#This Row],[Gr]]&lt;&gt;"COMPLE",IF(Table1[[#This Row],[Cr]]&gt;0,1,0),1)</f>
        <v>1</v>
      </c>
      <c r="J807" s="32">
        <f>(Table1[[#This Row],[Gp]]*Table1[[#This Row],[Cr]])/Raw!$R$1</f>
        <v>0.86956521739130432</v>
      </c>
    </row>
    <row r="808" spans="1:10">
      <c r="A808" s="63" t="str">
        <f>LEFT(Table1[[#This Row],[Subcode]],3)</f>
        <v>R20</v>
      </c>
      <c r="B808" s="63" t="s">
        <v>233</v>
      </c>
      <c r="C808" s="38" t="s">
        <v>153</v>
      </c>
      <c r="D808" s="39" t="s">
        <v>154</v>
      </c>
      <c r="E808" s="39">
        <f>VLOOKUP(Table1[[#This Row],[Gr]],Raw!T:U,2,0)</f>
        <v>5</v>
      </c>
      <c r="F808" s="38" t="s">
        <v>7</v>
      </c>
      <c r="G808" s="39">
        <v>3</v>
      </c>
      <c r="H808" s="64" t="str">
        <f>VLOOKUP(MID(Table1[[#This Row],[Htno]],7,2),Raw!A:B,2,0)</f>
        <v>ECE</v>
      </c>
      <c r="I808" s="60">
        <f>IF(Table1[[#This Row],[Gr]]&lt;&gt;"COMPLE",IF(Table1[[#This Row],[Cr]]&gt;0,1,0),1)</f>
        <v>1</v>
      </c>
      <c r="J808" s="32">
        <f>(Table1[[#This Row],[Gp]]*Table1[[#This Row],[Cr]])/Raw!$R$1</f>
        <v>0.65217391304347827</v>
      </c>
    </row>
    <row r="809" spans="1:10">
      <c r="A809" s="63" t="str">
        <f>LEFT(Table1[[#This Row],[Subcode]],3)</f>
        <v>R20</v>
      </c>
      <c r="B809" s="63" t="s">
        <v>233</v>
      </c>
      <c r="C809" s="38" t="s">
        <v>155</v>
      </c>
      <c r="D809" s="39" t="s">
        <v>156</v>
      </c>
      <c r="E809" s="39">
        <f>VLOOKUP(Table1[[#This Row],[Gr]],Raw!T:U,2,0)</f>
        <v>6</v>
      </c>
      <c r="F809" s="38" t="s">
        <v>5</v>
      </c>
      <c r="G809" s="39">
        <v>3</v>
      </c>
      <c r="H809" s="64" t="str">
        <f>VLOOKUP(MID(Table1[[#This Row],[Htno]],7,2),Raw!A:B,2,0)</f>
        <v>ECE</v>
      </c>
      <c r="I809" s="60">
        <f>IF(Table1[[#This Row],[Gr]]&lt;&gt;"COMPLE",IF(Table1[[#This Row],[Cr]]&gt;0,1,0),1)</f>
        <v>1</v>
      </c>
      <c r="J809" s="32">
        <f>(Table1[[#This Row],[Gp]]*Table1[[#This Row],[Cr]])/Raw!$R$1</f>
        <v>0.78260869565217395</v>
      </c>
    </row>
    <row r="810" spans="1:10">
      <c r="A810" s="63" t="str">
        <f>LEFT(Table1[[#This Row],[Subcode]],3)</f>
        <v>R20</v>
      </c>
      <c r="B810" s="63" t="s">
        <v>234</v>
      </c>
      <c r="C810" s="38" t="s">
        <v>78</v>
      </c>
      <c r="D810" s="39" t="s">
        <v>79</v>
      </c>
      <c r="E810" s="39">
        <f>VLOOKUP(Table1[[#This Row],[Gr]],Raw!T:U,2,0)</f>
        <v>7</v>
      </c>
      <c r="F810" s="38" t="s">
        <v>4</v>
      </c>
      <c r="G810" s="39">
        <v>3</v>
      </c>
      <c r="H810" s="64" t="str">
        <f>VLOOKUP(MID(Table1[[#This Row],[Htno]],7,2),Raw!A:B,2,0)</f>
        <v>ECE</v>
      </c>
      <c r="I810" s="60">
        <f>IF(Table1[[#This Row],[Gr]]&lt;&gt;"COMPLE",IF(Table1[[#This Row],[Cr]]&gt;0,1,0),1)</f>
        <v>1</v>
      </c>
      <c r="J810" s="32">
        <f>(Table1[[#This Row],[Gp]]*Table1[[#This Row],[Cr]])/Raw!$R$1</f>
        <v>0.91304347826086951</v>
      </c>
    </row>
    <row r="811" spans="1:10">
      <c r="A811" s="63" t="str">
        <f>LEFT(Table1[[#This Row],[Subcode]],3)</f>
        <v>R20</v>
      </c>
      <c r="B811" s="63" t="s">
        <v>234</v>
      </c>
      <c r="C811" s="38" t="s">
        <v>144</v>
      </c>
      <c r="D811" s="39" t="s">
        <v>93</v>
      </c>
      <c r="E811" s="39">
        <f>VLOOKUP(Table1[[#This Row],[Gr]],Raw!T:U,2,0)</f>
        <v>10</v>
      </c>
      <c r="F811" s="38" t="s">
        <v>9</v>
      </c>
      <c r="G811" s="39">
        <v>3</v>
      </c>
      <c r="H811" s="64" t="str">
        <f>VLOOKUP(MID(Table1[[#This Row],[Htno]],7,2),Raw!A:B,2,0)</f>
        <v>ECE</v>
      </c>
      <c r="I811" s="60">
        <f>IF(Table1[[#This Row],[Gr]]&lt;&gt;"COMPLE",IF(Table1[[#This Row],[Cr]]&gt;0,1,0),1)</f>
        <v>1</v>
      </c>
      <c r="J811" s="32">
        <f>(Table1[[#This Row],[Gp]]*Table1[[#This Row],[Cr]])/Raw!$R$1</f>
        <v>1.3043478260869565</v>
      </c>
    </row>
    <row r="812" spans="1:10">
      <c r="A812" s="63" t="str">
        <f>LEFT(Table1[[#This Row],[Subcode]],3)</f>
        <v>R20</v>
      </c>
      <c r="B812" s="63" t="s">
        <v>234</v>
      </c>
      <c r="C812" s="38" t="s">
        <v>145</v>
      </c>
      <c r="D812" s="39" t="s">
        <v>146</v>
      </c>
      <c r="E812" s="39">
        <f>VLOOKUP(Table1[[#This Row],[Gr]],Raw!T:U,2,0)</f>
        <v>7</v>
      </c>
      <c r="F812" s="38" t="s">
        <v>4</v>
      </c>
      <c r="G812" s="39">
        <v>3</v>
      </c>
      <c r="H812" s="64" t="str">
        <f>VLOOKUP(MID(Table1[[#This Row],[Htno]],7,2),Raw!A:B,2,0)</f>
        <v>ECE</v>
      </c>
      <c r="I812" s="60">
        <f>IF(Table1[[#This Row],[Gr]]&lt;&gt;"COMPLE",IF(Table1[[#This Row],[Cr]]&gt;0,1,0),1)</f>
        <v>1</v>
      </c>
      <c r="J812" s="32">
        <f>(Table1[[#This Row],[Gp]]*Table1[[#This Row],[Cr]])/Raw!$R$1</f>
        <v>0.91304347826086951</v>
      </c>
    </row>
    <row r="813" spans="1:10">
      <c r="A813" s="63" t="str">
        <f>LEFT(Table1[[#This Row],[Subcode]],3)</f>
        <v>R20</v>
      </c>
      <c r="B813" s="63" t="s">
        <v>234</v>
      </c>
      <c r="C813" s="38" t="s">
        <v>147</v>
      </c>
      <c r="D813" s="39" t="s">
        <v>148</v>
      </c>
      <c r="E813" s="39">
        <f>VLOOKUP(Table1[[#This Row],[Gr]],Raw!T:U,2,0)</f>
        <v>7</v>
      </c>
      <c r="F813" s="38" t="s">
        <v>4</v>
      </c>
      <c r="G813" s="39">
        <v>3</v>
      </c>
      <c r="H813" s="64" t="str">
        <f>VLOOKUP(MID(Table1[[#This Row],[Htno]],7,2),Raw!A:B,2,0)</f>
        <v>ECE</v>
      </c>
      <c r="I813" s="60">
        <f>IF(Table1[[#This Row],[Gr]]&lt;&gt;"COMPLE",IF(Table1[[#This Row],[Cr]]&gt;0,1,0),1)</f>
        <v>1</v>
      </c>
      <c r="J813" s="32">
        <f>(Table1[[#This Row],[Gp]]*Table1[[#This Row],[Cr]])/Raw!$R$1</f>
        <v>0.91304347826086951</v>
      </c>
    </row>
    <row r="814" spans="1:10">
      <c r="A814" s="63" t="str">
        <f>LEFT(Table1[[#This Row],[Subcode]],3)</f>
        <v>R20</v>
      </c>
      <c r="B814" s="63" t="s">
        <v>234</v>
      </c>
      <c r="C814" s="38" t="s">
        <v>149</v>
      </c>
      <c r="D814" s="39" t="s">
        <v>150</v>
      </c>
      <c r="E814" s="39">
        <f>VLOOKUP(Table1[[#This Row],[Gr]],Raw!T:U,2,0)</f>
        <v>8</v>
      </c>
      <c r="F814" s="38" t="s">
        <v>6</v>
      </c>
      <c r="G814" s="39">
        <v>3</v>
      </c>
      <c r="H814" s="64" t="str">
        <f>VLOOKUP(MID(Table1[[#This Row],[Htno]],7,2),Raw!A:B,2,0)</f>
        <v>ECE</v>
      </c>
      <c r="I814" s="60">
        <f>IF(Table1[[#This Row],[Gr]]&lt;&gt;"COMPLE",IF(Table1[[#This Row],[Cr]]&gt;0,1,0),1)</f>
        <v>1</v>
      </c>
      <c r="J814" s="32">
        <f>(Table1[[#This Row],[Gp]]*Table1[[#This Row],[Cr]])/Raw!$R$1</f>
        <v>1.0434782608695652</v>
      </c>
    </row>
    <row r="815" spans="1:10">
      <c r="A815" s="63" t="str">
        <f>LEFT(Table1[[#This Row],[Subcode]],3)</f>
        <v>R20</v>
      </c>
      <c r="B815" s="63" t="s">
        <v>234</v>
      </c>
      <c r="C815" s="38" t="s">
        <v>151</v>
      </c>
      <c r="D815" s="39" t="s">
        <v>152</v>
      </c>
      <c r="E815" s="39">
        <f>VLOOKUP(Table1[[#This Row],[Gr]],Raw!T:U,2,0)</f>
        <v>10</v>
      </c>
      <c r="F815" s="38" t="s">
        <v>9</v>
      </c>
      <c r="G815" s="39">
        <v>2</v>
      </c>
      <c r="H815" s="64" t="str">
        <f>VLOOKUP(MID(Table1[[#This Row],[Htno]],7,2),Raw!A:B,2,0)</f>
        <v>ECE</v>
      </c>
      <c r="I815" s="60">
        <f>IF(Table1[[#This Row],[Gr]]&lt;&gt;"COMPLE",IF(Table1[[#This Row],[Cr]]&gt;0,1,0),1)</f>
        <v>1</v>
      </c>
      <c r="J815" s="32">
        <f>(Table1[[#This Row],[Gp]]*Table1[[#This Row],[Cr]])/Raw!$R$1</f>
        <v>0.86956521739130432</v>
      </c>
    </row>
    <row r="816" spans="1:10">
      <c r="A816" s="63" t="str">
        <f>LEFT(Table1[[#This Row],[Subcode]],3)</f>
        <v>R20</v>
      </c>
      <c r="B816" s="63" t="s">
        <v>234</v>
      </c>
      <c r="C816" s="38" t="s">
        <v>153</v>
      </c>
      <c r="D816" s="39" t="s">
        <v>154</v>
      </c>
      <c r="E816" s="39">
        <f>VLOOKUP(Table1[[#This Row],[Gr]],Raw!T:U,2,0)</f>
        <v>8</v>
      </c>
      <c r="F816" s="38" t="s">
        <v>6</v>
      </c>
      <c r="G816" s="39">
        <v>3</v>
      </c>
      <c r="H816" s="64" t="str">
        <f>VLOOKUP(MID(Table1[[#This Row],[Htno]],7,2),Raw!A:B,2,0)</f>
        <v>ECE</v>
      </c>
      <c r="I816" s="60">
        <f>IF(Table1[[#This Row],[Gr]]&lt;&gt;"COMPLE",IF(Table1[[#This Row],[Cr]]&gt;0,1,0),1)</f>
        <v>1</v>
      </c>
      <c r="J816" s="32">
        <f>(Table1[[#This Row],[Gp]]*Table1[[#This Row],[Cr]])/Raw!$R$1</f>
        <v>1.0434782608695652</v>
      </c>
    </row>
    <row r="817" spans="1:10">
      <c r="A817" s="63" t="str">
        <f>LEFT(Table1[[#This Row],[Subcode]],3)</f>
        <v>R20</v>
      </c>
      <c r="B817" s="63" t="s">
        <v>234</v>
      </c>
      <c r="C817" s="38" t="s">
        <v>155</v>
      </c>
      <c r="D817" s="39" t="s">
        <v>156</v>
      </c>
      <c r="E817" s="39">
        <f>VLOOKUP(Table1[[#This Row],[Gr]],Raw!T:U,2,0)</f>
        <v>8</v>
      </c>
      <c r="F817" s="38" t="s">
        <v>6</v>
      </c>
      <c r="G817" s="39">
        <v>3</v>
      </c>
      <c r="H817" s="64" t="str">
        <f>VLOOKUP(MID(Table1[[#This Row],[Htno]],7,2),Raw!A:B,2,0)</f>
        <v>ECE</v>
      </c>
      <c r="I817" s="60">
        <f>IF(Table1[[#This Row],[Gr]]&lt;&gt;"COMPLE",IF(Table1[[#This Row],[Cr]]&gt;0,1,0),1)</f>
        <v>1</v>
      </c>
      <c r="J817" s="32">
        <f>(Table1[[#This Row],[Gp]]*Table1[[#This Row],[Cr]])/Raw!$R$1</f>
        <v>1.0434782608695652</v>
      </c>
    </row>
    <row r="818" spans="1:10">
      <c r="A818" s="63" t="str">
        <f>LEFT(Table1[[#This Row],[Subcode]],3)</f>
        <v>R20</v>
      </c>
      <c r="B818" s="63" t="s">
        <v>235</v>
      </c>
      <c r="C818" s="38" t="s">
        <v>78</v>
      </c>
      <c r="D818" s="39" t="s">
        <v>79</v>
      </c>
      <c r="E818" s="39">
        <f>VLOOKUP(Table1[[#This Row],[Gr]],Raw!T:U,2,0)</f>
        <v>8</v>
      </c>
      <c r="F818" s="38" t="s">
        <v>6</v>
      </c>
      <c r="G818" s="39">
        <v>3</v>
      </c>
      <c r="H818" s="64" t="str">
        <f>VLOOKUP(MID(Table1[[#This Row],[Htno]],7,2),Raw!A:B,2,0)</f>
        <v>ECE</v>
      </c>
      <c r="I818" s="60">
        <f>IF(Table1[[#This Row],[Gr]]&lt;&gt;"COMPLE",IF(Table1[[#This Row],[Cr]]&gt;0,1,0),1)</f>
        <v>1</v>
      </c>
      <c r="J818" s="32">
        <f>(Table1[[#This Row],[Gp]]*Table1[[#This Row],[Cr]])/Raw!$R$1</f>
        <v>1.0434782608695652</v>
      </c>
    </row>
    <row r="819" spans="1:10">
      <c r="A819" s="63" t="str">
        <f>LEFT(Table1[[#This Row],[Subcode]],3)</f>
        <v>R20</v>
      </c>
      <c r="B819" s="63" t="s">
        <v>235</v>
      </c>
      <c r="C819" s="38" t="s">
        <v>144</v>
      </c>
      <c r="D819" s="39" t="s">
        <v>93</v>
      </c>
      <c r="E819" s="39">
        <f>VLOOKUP(Table1[[#This Row],[Gr]],Raw!T:U,2,0)</f>
        <v>10</v>
      </c>
      <c r="F819" s="38" t="s">
        <v>9</v>
      </c>
      <c r="G819" s="39">
        <v>3</v>
      </c>
      <c r="H819" s="64" t="str">
        <f>VLOOKUP(MID(Table1[[#This Row],[Htno]],7,2),Raw!A:B,2,0)</f>
        <v>ECE</v>
      </c>
      <c r="I819" s="60">
        <f>IF(Table1[[#This Row],[Gr]]&lt;&gt;"COMPLE",IF(Table1[[#This Row],[Cr]]&gt;0,1,0),1)</f>
        <v>1</v>
      </c>
      <c r="J819" s="32">
        <f>(Table1[[#This Row],[Gp]]*Table1[[#This Row],[Cr]])/Raw!$R$1</f>
        <v>1.3043478260869565</v>
      </c>
    </row>
    <row r="820" spans="1:10">
      <c r="A820" s="63" t="str">
        <f>LEFT(Table1[[#This Row],[Subcode]],3)</f>
        <v>R20</v>
      </c>
      <c r="B820" s="63" t="s">
        <v>235</v>
      </c>
      <c r="C820" s="38" t="s">
        <v>145</v>
      </c>
      <c r="D820" s="39" t="s">
        <v>146</v>
      </c>
      <c r="E820" s="39">
        <f>VLOOKUP(Table1[[#This Row],[Gr]],Raw!T:U,2,0)</f>
        <v>5</v>
      </c>
      <c r="F820" s="38" t="s">
        <v>7</v>
      </c>
      <c r="G820" s="39">
        <v>3</v>
      </c>
      <c r="H820" s="64" t="str">
        <f>VLOOKUP(MID(Table1[[#This Row],[Htno]],7,2),Raw!A:B,2,0)</f>
        <v>ECE</v>
      </c>
      <c r="I820" s="60">
        <f>IF(Table1[[#This Row],[Gr]]&lt;&gt;"COMPLE",IF(Table1[[#This Row],[Cr]]&gt;0,1,0),1)</f>
        <v>1</v>
      </c>
      <c r="J820" s="32">
        <f>(Table1[[#This Row],[Gp]]*Table1[[#This Row],[Cr]])/Raw!$R$1</f>
        <v>0.65217391304347827</v>
      </c>
    </row>
    <row r="821" spans="1:10">
      <c r="A821" s="63" t="str">
        <f>LEFT(Table1[[#This Row],[Subcode]],3)</f>
        <v>R20</v>
      </c>
      <c r="B821" s="63" t="s">
        <v>235</v>
      </c>
      <c r="C821" s="38" t="s">
        <v>147</v>
      </c>
      <c r="D821" s="39" t="s">
        <v>148</v>
      </c>
      <c r="E821" s="39">
        <f>VLOOKUP(Table1[[#This Row],[Gr]],Raw!T:U,2,0)</f>
        <v>0</v>
      </c>
      <c r="F821" s="38" t="s">
        <v>3</v>
      </c>
      <c r="G821" s="39">
        <v>0</v>
      </c>
      <c r="H821" s="64" t="str">
        <f>VLOOKUP(MID(Table1[[#This Row],[Htno]],7,2),Raw!A:B,2,0)</f>
        <v>ECE</v>
      </c>
      <c r="I821" s="60">
        <f>IF(Table1[[#This Row],[Gr]]&lt;&gt;"COMPLE",IF(Table1[[#This Row],[Cr]]&gt;0,1,0),1)</f>
        <v>0</v>
      </c>
      <c r="J821" s="32">
        <f>(Table1[[#This Row],[Gp]]*Table1[[#This Row],[Cr]])/Raw!$R$1</f>
        <v>0</v>
      </c>
    </row>
    <row r="822" spans="1:10">
      <c r="A822" s="63" t="str">
        <f>LEFT(Table1[[#This Row],[Subcode]],3)</f>
        <v>R20</v>
      </c>
      <c r="B822" s="63" t="s">
        <v>235</v>
      </c>
      <c r="C822" s="38" t="s">
        <v>149</v>
      </c>
      <c r="D822" s="39" t="s">
        <v>150</v>
      </c>
      <c r="E822" s="39">
        <f>VLOOKUP(Table1[[#This Row],[Gr]],Raw!T:U,2,0)</f>
        <v>6</v>
      </c>
      <c r="F822" s="38" t="s">
        <v>5</v>
      </c>
      <c r="G822" s="39">
        <v>3</v>
      </c>
      <c r="H822" s="64" t="str">
        <f>VLOOKUP(MID(Table1[[#This Row],[Htno]],7,2),Raw!A:B,2,0)</f>
        <v>ECE</v>
      </c>
      <c r="I822" s="60">
        <f>IF(Table1[[#This Row],[Gr]]&lt;&gt;"COMPLE",IF(Table1[[#This Row],[Cr]]&gt;0,1,0),1)</f>
        <v>1</v>
      </c>
      <c r="J822" s="32">
        <f>(Table1[[#This Row],[Gp]]*Table1[[#This Row],[Cr]])/Raw!$R$1</f>
        <v>0.78260869565217395</v>
      </c>
    </row>
    <row r="823" spans="1:10">
      <c r="A823" s="63" t="str">
        <f>LEFT(Table1[[#This Row],[Subcode]],3)</f>
        <v>R20</v>
      </c>
      <c r="B823" s="63" t="s">
        <v>235</v>
      </c>
      <c r="C823" s="38" t="s">
        <v>151</v>
      </c>
      <c r="D823" s="39" t="s">
        <v>152</v>
      </c>
      <c r="E823" s="39">
        <f>VLOOKUP(Table1[[#This Row],[Gr]],Raw!T:U,2,0)</f>
        <v>10</v>
      </c>
      <c r="F823" s="38" t="s">
        <v>9</v>
      </c>
      <c r="G823" s="39">
        <v>2</v>
      </c>
      <c r="H823" s="64" t="str">
        <f>VLOOKUP(MID(Table1[[#This Row],[Htno]],7,2),Raw!A:B,2,0)</f>
        <v>ECE</v>
      </c>
      <c r="I823" s="60">
        <f>IF(Table1[[#This Row],[Gr]]&lt;&gt;"COMPLE",IF(Table1[[#This Row],[Cr]]&gt;0,1,0),1)</f>
        <v>1</v>
      </c>
      <c r="J823" s="32">
        <f>(Table1[[#This Row],[Gp]]*Table1[[#This Row],[Cr]])/Raw!$R$1</f>
        <v>0.86956521739130432</v>
      </c>
    </row>
    <row r="824" spans="1:10">
      <c r="A824" s="63" t="str">
        <f>LEFT(Table1[[#This Row],[Subcode]],3)</f>
        <v>R20</v>
      </c>
      <c r="B824" s="63" t="s">
        <v>235</v>
      </c>
      <c r="C824" s="38" t="s">
        <v>153</v>
      </c>
      <c r="D824" s="39" t="s">
        <v>154</v>
      </c>
      <c r="E824" s="39">
        <f>VLOOKUP(Table1[[#This Row],[Gr]],Raw!T:U,2,0)</f>
        <v>6</v>
      </c>
      <c r="F824" s="38" t="s">
        <v>5</v>
      </c>
      <c r="G824" s="39">
        <v>3</v>
      </c>
      <c r="H824" s="64" t="str">
        <f>VLOOKUP(MID(Table1[[#This Row],[Htno]],7,2),Raw!A:B,2,0)</f>
        <v>ECE</v>
      </c>
      <c r="I824" s="60">
        <f>IF(Table1[[#This Row],[Gr]]&lt;&gt;"COMPLE",IF(Table1[[#This Row],[Cr]]&gt;0,1,0),1)</f>
        <v>1</v>
      </c>
      <c r="J824" s="32">
        <f>(Table1[[#This Row],[Gp]]*Table1[[#This Row],[Cr]])/Raw!$R$1</f>
        <v>0.78260869565217395</v>
      </c>
    </row>
    <row r="825" spans="1:10">
      <c r="A825" s="63" t="str">
        <f>LEFT(Table1[[#This Row],[Subcode]],3)</f>
        <v>R20</v>
      </c>
      <c r="B825" s="63" t="s">
        <v>235</v>
      </c>
      <c r="C825" s="38" t="s">
        <v>155</v>
      </c>
      <c r="D825" s="39" t="s">
        <v>156</v>
      </c>
      <c r="E825" s="39">
        <f>VLOOKUP(Table1[[#This Row],[Gr]],Raw!T:U,2,0)</f>
        <v>5</v>
      </c>
      <c r="F825" s="38" t="s">
        <v>7</v>
      </c>
      <c r="G825" s="39">
        <v>3</v>
      </c>
      <c r="H825" s="64" t="str">
        <f>VLOOKUP(MID(Table1[[#This Row],[Htno]],7,2),Raw!A:B,2,0)</f>
        <v>ECE</v>
      </c>
      <c r="I825" s="60">
        <f>IF(Table1[[#This Row],[Gr]]&lt;&gt;"COMPLE",IF(Table1[[#This Row],[Cr]]&gt;0,1,0),1)</f>
        <v>1</v>
      </c>
      <c r="J825" s="32">
        <f>(Table1[[#This Row],[Gp]]*Table1[[#This Row],[Cr]])/Raw!$R$1</f>
        <v>0.65217391304347827</v>
      </c>
    </row>
    <row r="826" spans="1:10">
      <c r="A826" s="63" t="str">
        <f>LEFT(Table1[[#This Row],[Subcode]],3)</f>
        <v>R20</v>
      </c>
      <c r="B826" s="63" t="s">
        <v>236</v>
      </c>
      <c r="C826" s="38" t="s">
        <v>78</v>
      </c>
      <c r="D826" s="39" t="s">
        <v>79</v>
      </c>
      <c r="E826" s="39">
        <f>VLOOKUP(Table1[[#This Row],[Gr]],Raw!T:U,2,0)</f>
        <v>7</v>
      </c>
      <c r="F826" s="38" t="s">
        <v>4</v>
      </c>
      <c r="G826" s="39">
        <v>3</v>
      </c>
      <c r="H826" s="64" t="str">
        <f>VLOOKUP(MID(Table1[[#This Row],[Htno]],7,2),Raw!A:B,2,0)</f>
        <v>ECE</v>
      </c>
      <c r="I826" s="60">
        <f>IF(Table1[[#This Row],[Gr]]&lt;&gt;"COMPLE",IF(Table1[[#This Row],[Cr]]&gt;0,1,0),1)</f>
        <v>1</v>
      </c>
      <c r="J826" s="32">
        <f>(Table1[[#This Row],[Gp]]*Table1[[#This Row],[Cr]])/Raw!$R$1</f>
        <v>0.91304347826086951</v>
      </c>
    </row>
    <row r="827" spans="1:10">
      <c r="A827" s="63" t="str">
        <f>LEFT(Table1[[#This Row],[Subcode]],3)</f>
        <v>R20</v>
      </c>
      <c r="B827" s="63" t="s">
        <v>236</v>
      </c>
      <c r="C827" s="38" t="s">
        <v>144</v>
      </c>
      <c r="D827" s="39" t="s">
        <v>93</v>
      </c>
      <c r="E827" s="39">
        <f>VLOOKUP(Table1[[#This Row],[Gr]],Raw!T:U,2,0)</f>
        <v>10</v>
      </c>
      <c r="F827" s="38" t="s">
        <v>9</v>
      </c>
      <c r="G827" s="39">
        <v>3</v>
      </c>
      <c r="H827" s="64" t="str">
        <f>VLOOKUP(MID(Table1[[#This Row],[Htno]],7,2),Raw!A:B,2,0)</f>
        <v>ECE</v>
      </c>
      <c r="I827" s="60">
        <f>IF(Table1[[#This Row],[Gr]]&lt;&gt;"COMPLE",IF(Table1[[#This Row],[Cr]]&gt;0,1,0),1)</f>
        <v>1</v>
      </c>
      <c r="J827" s="32">
        <f>(Table1[[#This Row],[Gp]]*Table1[[#This Row],[Cr]])/Raw!$R$1</f>
        <v>1.3043478260869565</v>
      </c>
    </row>
    <row r="828" spans="1:10">
      <c r="A828" s="63" t="str">
        <f>LEFT(Table1[[#This Row],[Subcode]],3)</f>
        <v>R20</v>
      </c>
      <c r="B828" s="63" t="s">
        <v>236</v>
      </c>
      <c r="C828" s="38" t="s">
        <v>145</v>
      </c>
      <c r="D828" s="39" t="s">
        <v>146</v>
      </c>
      <c r="E828" s="39">
        <f>VLOOKUP(Table1[[#This Row],[Gr]],Raw!T:U,2,0)</f>
        <v>0</v>
      </c>
      <c r="F828" s="38" t="s">
        <v>3</v>
      </c>
      <c r="G828" s="39">
        <v>0</v>
      </c>
      <c r="H828" s="64" t="str">
        <f>VLOOKUP(MID(Table1[[#This Row],[Htno]],7,2),Raw!A:B,2,0)</f>
        <v>ECE</v>
      </c>
      <c r="I828" s="60">
        <f>IF(Table1[[#This Row],[Gr]]&lt;&gt;"COMPLE",IF(Table1[[#This Row],[Cr]]&gt;0,1,0),1)</f>
        <v>0</v>
      </c>
      <c r="J828" s="32">
        <f>(Table1[[#This Row],[Gp]]*Table1[[#This Row],[Cr]])/Raw!$R$1</f>
        <v>0</v>
      </c>
    </row>
    <row r="829" spans="1:10">
      <c r="A829" s="63" t="str">
        <f>LEFT(Table1[[#This Row],[Subcode]],3)</f>
        <v>R20</v>
      </c>
      <c r="B829" s="63" t="s">
        <v>236</v>
      </c>
      <c r="C829" s="38" t="s">
        <v>147</v>
      </c>
      <c r="D829" s="39" t="s">
        <v>148</v>
      </c>
      <c r="E829" s="39">
        <f>VLOOKUP(Table1[[#This Row],[Gr]],Raw!T:U,2,0)</f>
        <v>7</v>
      </c>
      <c r="F829" s="38" t="s">
        <v>4</v>
      </c>
      <c r="G829" s="39">
        <v>3</v>
      </c>
      <c r="H829" s="64" t="str">
        <f>VLOOKUP(MID(Table1[[#This Row],[Htno]],7,2),Raw!A:B,2,0)</f>
        <v>ECE</v>
      </c>
      <c r="I829" s="60">
        <f>IF(Table1[[#This Row],[Gr]]&lt;&gt;"COMPLE",IF(Table1[[#This Row],[Cr]]&gt;0,1,0),1)</f>
        <v>1</v>
      </c>
      <c r="J829" s="32">
        <f>(Table1[[#This Row],[Gp]]*Table1[[#This Row],[Cr]])/Raw!$R$1</f>
        <v>0.91304347826086951</v>
      </c>
    </row>
    <row r="830" spans="1:10">
      <c r="A830" s="63" t="str">
        <f>LEFT(Table1[[#This Row],[Subcode]],3)</f>
        <v>R20</v>
      </c>
      <c r="B830" s="63" t="s">
        <v>236</v>
      </c>
      <c r="C830" s="38" t="s">
        <v>149</v>
      </c>
      <c r="D830" s="39" t="s">
        <v>150</v>
      </c>
      <c r="E830" s="39">
        <f>VLOOKUP(Table1[[#This Row],[Gr]],Raw!T:U,2,0)</f>
        <v>5</v>
      </c>
      <c r="F830" s="38" t="s">
        <v>7</v>
      </c>
      <c r="G830" s="39">
        <v>3</v>
      </c>
      <c r="H830" s="64" t="str">
        <f>VLOOKUP(MID(Table1[[#This Row],[Htno]],7,2),Raw!A:B,2,0)</f>
        <v>ECE</v>
      </c>
      <c r="I830" s="60">
        <f>IF(Table1[[#This Row],[Gr]]&lt;&gt;"COMPLE",IF(Table1[[#This Row],[Cr]]&gt;0,1,0),1)</f>
        <v>1</v>
      </c>
      <c r="J830" s="32">
        <f>(Table1[[#This Row],[Gp]]*Table1[[#This Row],[Cr]])/Raw!$R$1</f>
        <v>0.65217391304347827</v>
      </c>
    </row>
    <row r="831" spans="1:10">
      <c r="A831" s="63" t="str">
        <f>LEFT(Table1[[#This Row],[Subcode]],3)</f>
        <v>R20</v>
      </c>
      <c r="B831" s="63" t="s">
        <v>236</v>
      </c>
      <c r="C831" s="38" t="s">
        <v>151</v>
      </c>
      <c r="D831" s="39" t="s">
        <v>152</v>
      </c>
      <c r="E831" s="39">
        <f>VLOOKUP(Table1[[#This Row],[Gr]],Raw!T:U,2,0)</f>
        <v>10</v>
      </c>
      <c r="F831" s="38" t="s">
        <v>9</v>
      </c>
      <c r="G831" s="39">
        <v>2</v>
      </c>
      <c r="H831" s="64" t="str">
        <f>VLOOKUP(MID(Table1[[#This Row],[Htno]],7,2),Raw!A:B,2,0)</f>
        <v>ECE</v>
      </c>
      <c r="I831" s="60">
        <f>IF(Table1[[#This Row],[Gr]]&lt;&gt;"COMPLE",IF(Table1[[#This Row],[Cr]]&gt;0,1,0),1)</f>
        <v>1</v>
      </c>
      <c r="J831" s="32">
        <f>(Table1[[#This Row],[Gp]]*Table1[[#This Row],[Cr]])/Raw!$R$1</f>
        <v>0.86956521739130432</v>
      </c>
    </row>
    <row r="832" spans="1:10">
      <c r="A832" s="63" t="str">
        <f>LEFT(Table1[[#This Row],[Subcode]],3)</f>
        <v>R20</v>
      </c>
      <c r="B832" s="63" t="s">
        <v>236</v>
      </c>
      <c r="C832" s="38" t="s">
        <v>153</v>
      </c>
      <c r="D832" s="39" t="s">
        <v>154</v>
      </c>
      <c r="E832" s="39">
        <f>VLOOKUP(Table1[[#This Row],[Gr]],Raw!T:U,2,0)</f>
        <v>5</v>
      </c>
      <c r="F832" s="38" t="s">
        <v>7</v>
      </c>
      <c r="G832" s="39">
        <v>3</v>
      </c>
      <c r="H832" s="64" t="str">
        <f>VLOOKUP(MID(Table1[[#This Row],[Htno]],7,2),Raw!A:B,2,0)</f>
        <v>ECE</v>
      </c>
      <c r="I832" s="60">
        <f>IF(Table1[[#This Row],[Gr]]&lt;&gt;"COMPLE",IF(Table1[[#This Row],[Cr]]&gt;0,1,0),1)</f>
        <v>1</v>
      </c>
      <c r="J832" s="32">
        <f>(Table1[[#This Row],[Gp]]*Table1[[#This Row],[Cr]])/Raw!$R$1</f>
        <v>0.65217391304347827</v>
      </c>
    </row>
    <row r="833" spans="1:10">
      <c r="A833" s="63" t="str">
        <f>LEFT(Table1[[#This Row],[Subcode]],3)</f>
        <v>R20</v>
      </c>
      <c r="B833" s="63" t="s">
        <v>236</v>
      </c>
      <c r="C833" s="38" t="s">
        <v>155</v>
      </c>
      <c r="D833" s="39" t="s">
        <v>156</v>
      </c>
      <c r="E833" s="39">
        <f>VLOOKUP(Table1[[#This Row],[Gr]],Raw!T:U,2,0)</f>
        <v>5</v>
      </c>
      <c r="F833" s="38" t="s">
        <v>7</v>
      </c>
      <c r="G833" s="39">
        <v>3</v>
      </c>
      <c r="H833" s="64" t="str">
        <f>VLOOKUP(MID(Table1[[#This Row],[Htno]],7,2),Raw!A:B,2,0)</f>
        <v>ECE</v>
      </c>
      <c r="I833" s="60">
        <f>IF(Table1[[#This Row],[Gr]]&lt;&gt;"COMPLE",IF(Table1[[#This Row],[Cr]]&gt;0,1,0),1)</f>
        <v>1</v>
      </c>
      <c r="J833" s="32">
        <f>(Table1[[#This Row],[Gp]]*Table1[[#This Row],[Cr]])/Raw!$R$1</f>
        <v>0.65217391304347827</v>
      </c>
    </row>
    <row r="834" spans="1:10">
      <c r="A834" s="63" t="str">
        <f>LEFT(Table1[[#This Row],[Subcode]],3)</f>
        <v>R20</v>
      </c>
      <c r="B834" s="63" t="s">
        <v>237</v>
      </c>
      <c r="C834" s="38" t="s">
        <v>78</v>
      </c>
      <c r="D834" s="39" t="s">
        <v>79</v>
      </c>
      <c r="E834" s="39">
        <f>VLOOKUP(Table1[[#This Row],[Gr]],Raw!T:U,2,0)</f>
        <v>6</v>
      </c>
      <c r="F834" s="38" t="s">
        <v>5</v>
      </c>
      <c r="G834" s="39">
        <v>3</v>
      </c>
      <c r="H834" s="64" t="str">
        <f>VLOOKUP(MID(Table1[[#This Row],[Htno]],7,2),Raw!A:B,2,0)</f>
        <v>ECE</v>
      </c>
      <c r="I834" s="60">
        <f>IF(Table1[[#This Row],[Gr]]&lt;&gt;"COMPLE",IF(Table1[[#This Row],[Cr]]&gt;0,1,0),1)</f>
        <v>1</v>
      </c>
      <c r="J834" s="32">
        <f>(Table1[[#This Row],[Gp]]*Table1[[#This Row],[Cr]])/Raw!$R$1</f>
        <v>0.78260869565217395</v>
      </c>
    </row>
    <row r="835" spans="1:10">
      <c r="A835" s="63" t="str">
        <f>LEFT(Table1[[#This Row],[Subcode]],3)</f>
        <v>R20</v>
      </c>
      <c r="B835" s="63" t="s">
        <v>237</v>
      </c>
      <c r="C835" s="38" t="s">
        <v>144</v>
      </c>
      <c r="D835" s="39" t="s">
        <v>93</v>
      </c>
      <c r="E835" s="39">
        <f>VLOOKUP(Table1[[#This Row],[Gr]],Raw!T:U,2,0)</f>
        <v>10</v>
      </c>
      <c r="F835" s="38" t="s">
        <v>9</v>
      </c>
      <c r="G835" s="39">
        <v>3</v>
      </c>
      <c r="H835" s="64" t="str">
        <f>VLOOKUP(MID(Table1[[#This Row],[Htno]],7,2),Raw!A:B,2,0)</f>
        <v>ECE</v>
      </c>
      <c r="I835" s="60">
        <f>IF(Table1[[#This Row],[Gr]]&lt;&gt;"COMPLE",IF(Table1[[#This Row],[Cr]]&gt;0,1,0),1)</f>
        <v>1</v>
      </c>
      <c r="J835" s="32">
        <f>(Table1[[#This Row],[Gp]]*Table1[[#This Row],[Cr]])/Raw!$R$1</f>
        <v>1.3043478260869565</v>
      </c>
    </row>
    <row r="836" spans="1:10">
      <c r="A836" s="63" t="str">
        <f>LEFT(Table1[[#This Row],[Subcode]],3)</f>
        <v>R20</v>
      </c>
      <c r="B836" s="63" t="s">
        <v>237</v>
      </c>
      <c r="C836" s="38" t="s">
        <v>145</v>
      </c>
      <c r="D836" s="39" t="s">
        <v>146</v>
      </c>
      <c r="E836" s="39">
        <f>VLOOKUP(Table1[[#This Row],[Gr]],Raw!T:U,2,0)</f>
        <v>6</v>
      </c>
      <c r="F836" s="38" t="s">
        <v>5</v>
      </c>
      <c r="G836" s="39">
        <v>3</v>
      </c>
      <c r="H836" s="64" t="str">
        <f>VLOOKUP(MID(Table1[[#This Row],[Htno]],7,2),Raw!A:B,2,0)</f>
        <v>ECE</v>
      </c>
      <c r="I836" s="60">
        <f>IF(Table1[[#This Row],[Gr]]&lt;&gt;"COMPLE",IF(Table1[[#This Row],[Cr]]&gt;0,1,0),1)</f>
        <v>1</v>
      </c>
      <c r="J836" s="32">
        <f>(Table1[[#This Row],[Gp]]*Table1[[#This Row],[Cr]])/Raw!$R$1</f>
        <v>0.78260869565217395</v>
      </c>
    </row>
    <row r="837" spans="1:10">
      <c r="A837" s="63" t="str">
        <f>LEFT(Table1[[#This Row],[Subcode]],3)</f>
        <v>R20</v>
      </c>
      <c r="B837" s="63" t="s">
        <v>237</v>
      </c>
      <c r="C837" s="38" t="s">
        <v>147</v>
      </c>
      <c r="D837" s="39" t="s">
        <v>148</v>
      </c>
      <c r="E837" s="39">
        <f>VLOOKUP(Table1[[#This Row],[Gr]],Raw!T:U,2,0)</f>
        <v>6</v>
      </c>
      <c r="F837" s="38" t="s">
        <v>5</v>
      </c>
      <c r="G837" s="39">
        <v>3</v>
      </c>
      <c r="H837" s="64" t="str">
        <f>VLOOKUP(MID(Table1[[#This Row],[Htno]],7,2),Raw!A:B,2,0)</f>
        <v>ECE</v>
      </c>
      <c r="I837" s="60">
        <f>IF(Table1[[#This Row],[Gr]]&lt;&gt;"COMPLE",IF(Table1[[#This Row],[Cr]]&gt;0,1,0),1)</f>
        <v>1</v>
      </c>
      <c r="J837" s="32">
        <f>(Table1[[#This Row],[Gp]]*Table1[[#This Row],[Cr]])/Raw!$R$1</f>
        <v>0.78260869565217395</v>
      </c>
    </row>
    <row r="838" spans="1:10">
      <c r="A838" s="63" t="str">
        <f>LEFT(Table1[[#This Row],[Subcode]],3)</f>
        <v>R20</v>
      </c>
      <c r="B838" s="63" t="s">
        <v>237</v>
      </c>
      <c r="C838" s="38" t="s">
        <v>149</v>
      </c>
      <c r="D838" s="39" t="s">
        <v>150</v>
      </c>
      <c r="E838" s="39">
        <f>VLOOKUP(Table1[[#This Row],[Gr]],Raw!T:U,2,0)</f>
        <v>7</v>
      </c>
      <c r="F838" s="38" t="s">
        <v>4</v>
      </c>
      <c r="G838" s="39">
        <v>3</v>
      </c>
      <c r="H838" s="64" t="str">
        <f>VLOOKUP(MID(Table1[[#This Row],[Htno]],7,2),Raw!A:B,2,0)</f>
        <v>ECE</v>
      </c>
      <c r="I838" s="60">
        <f>IF(Table1[[#This Row],[Gr]]&lt;&gt;"COMPLE",IF(Table1[[#This Row],[Cr]]&gt;0,1,0),1)</f>
        <v>1</v>
      </c>
      <c r="J838" s="32">
        <f>(Table1[[#This Row],[Gp]]*Table1[[#This Row],[Cr]])/Raw!$R$1</f>
        <v>0.91304347826086951</v>
      </c>
    </row>
    <row r="839" spans="1:10">
      <c r="A839" s="63" t="str">
        <f>LEFT(Table1[[#This Row],[Subcode]],3)</f>
        <v>R20</v>
      </c>
      <c r="B839" s="63" t="s">
        <v>237</v>
      </c>
      <c r="C839" s="38" t="s">
        <v>151</v>
      </c>
      <c r="D839" s="39" t="s">
        <v>152</v>
      </c>
      <c r="E839" s="39">
        <f>VLOOKUP(Table1[[#This Row],[Gr]],Raw!T:U,2,0)</f>
        <v>10</v>
      </c>
      <c r="F839" s="38" t="s">
        <v>9</v>
      </c>
      <c r="G839" s="39">
        <v>2</v>
      </c>
      <c r="H839" s="64" t="str">
        <f>VLOOKUP(MID(Table1[[#This Row],[Htno]],7,2),Raw!A:B,2,0)</f>
        <v>ECE</v>
      </c>
      <c r="I839" s="60">
        <f>IF(Table1[[#This Row],[Gr]]&lt;&gt;"COMPLE",IF(Table1[[#This Row],[Cr]]&gt;0,1,0),1)</f>
        <v>1</v>
      </c>
      <c r="J839" s="32">
        <f>(Table1[[#This Row],[Gp]]*Table1[[#This Row],[Cr]])/Raw!$R$1</f>
        <v>0.86956521739130432</v>
      </c>
    </row>
    <row r="840" spans="1:10">
      <c r="A840" s="63" t="str">
        <f>LEFT(Table1[[#This Row],[Subcode]],3)</f>
        <v>R20</v>
      </c>
      <c r="B840" s="63" t="s">
        <v>237</v>
      </c>
      <c r="C840" s="38" t="s">
        <v>153</v>
      </c>
      <c r="D840" s="39" t="s">
        <v>154</v>
      </c>
      <c r="E840" s="39">
        <f>VLOOKUP(Table1[[#This Row],[Gr]],Raw!T:U,2,0)</f>
        <v>5</v>
      </c>
      <c r="F840" s="38" t="s">
        <v>7</v>
      </c>
      <c r="G840" s="39">
        <v>3</v>
      </c>
      <c r="H840" s="64" t="str">
        <f>VLOOKUP(MID(Table1[[#This Row],[Htno]],7,2),Raw!A:B,2,0)</f>
        <v>ECE</v>
      </c>
      <c r="I840" s="60">
        <f>IF(Table1[[#This Row],[Gr]]&lt;&gt;"COMPLE",IF(Table1[[#This Row],[Cr]]&gt;0,1,0),1)</f>
        <v>1</v>
      </c>
      <c r="J840" s="32">
        <f>(Table1[[#This Row],[Gp]]*Table1[[#This Row],[Cr]])/Raw!$R$1</f>
        <v>0.65217391304347827</v>
      </c>
    </row>
    <row r="841" spans="1:10">
      <c r="A841" s="63" t="str">
        <f>LEFT(Table1[[#This Row],[Subcode]],3)</f>
        <v>R20</v>
      </c>
      <c r="B841" s="63" t="s">
        <v>237</v>
      </c>
      <c r="C841" s="38" t="s">
        <v>155</v>
      </c>
      <c r="D841" s="39" t="s">
        <v>156</v>
      </c>
      <c r="E841" s="39">
        <f>VLOOKUP(Table1[[#This Row],[Gr]],Raw!T:U,2,0)</f>
        <v>0</v>
      </c>
      <c r="F841" s="38" t="s">
        <v>3</v>
      </c>
      <c r="G841" s="39">
        <v>0</v>
      </c>
      <c r="H841" s="64" t="str">
        <f>VLOOKUP(MID(Table1[[#This Row],[Htno]],7,2),Raw!A:B,2,0)</f>
        <v>ECE</v>
      </c>
      <c r="I841" s="60">
        <f>IF(Table1[[#This Row],[Gr]]&lt;&gt;"COMPLE",IF(Table1[[#This Row],[Cr]]&gt;0,1,0),1)</f>
        <v>0</v>
      </c>
      <c r="J841" s="32">
        <f>(Table1[[#This Row],[Gp]]*Table1[[#This Row],[Cr]])/Raw!$R$1</f>
        <v>0</v>
      </c>
    </row>
    <row r="842" spans="1:10">
      <c r="A842" s="63" t="str">
        <f>LEFT(Table1[[#This Row],[Subcode]],3)</f>
        <v>R20</v>
      </c>
      <c r="B842" s="63" t="s">
        <v>238</v>
      </c>
      <c r="C842" s="38" t="s">
        <v>78</v>
      </c>
      <c r="D842" s="39" t="s">
        <v>79</v>
      </c>
      <c r="E842" s="39">
        <f>VLOOKUP(Table1[[#This Row],[Gr]],Raw!T:U,2,0)</f>
        <v>6</v>
      </c>
      <c r="F842" s="38" t="s">
        <v>5</v>
      </c>
      <c r="G842" s="39">
        <v>3</v>
      </c>
      <c r="H842" s="64" t="str">
        <f>VLOOKUP(MID(Table1[[#This Row],[Htno]],7,2),Raw!A:B,2,0)</f>
        <v>ECE</v>
      </c>
      <c r="I842" s="60">
        <f>IF(Table1[[#This Row],[Gr]]&lt;&gt;"COMPLE",IF(Table1[[#This Row],[Cr]]&gt;0,1,0),1)</f>
        <v>1</v>
      </c>
      <c r="J842" s="32">
        <f>(Table1[[#This Row],[Gp]]*Table1[[#This Row],[Cr]])/Raw!$R$1</f>
        <v>0.78260869565217395</v>
      </c>
    </row>
    <row r="843" spans="1:10">
      <c r="A843" s="63" t="str">
        <f>LEFT(Table1[[#This Row],[Subcode]],3)</f>
        <v>R20</v>
      </c>
      <c r="B843" s="63" t="s">
        <v>238</v>
      </c>
      <c r="C843" s="38" t="s">
        <v>144</v>
      </c>
      <c r="D843" s="39" t="s">
        <v>93</v>
      </c>
      <c r="E843" s="39">
        <f>VLOOKUP(Table1[[#This Row],[Gr]],Raw!T:U,2,0)</f>
        <v>10</v>
      </c>
      <c r="F843" s="38" t="s">
        <v>9</v>
      </c>
      <c r="G843" s="39">
        <v>3</v>
      </c>
      <c r="H843" s="64" t="str">
        <f>VLOOKUP(MID(Table1[[#This Row],[Htno]],7,2),Raw!A:B,2,0)</f>
        <v>ECE</v>
      </c>
      <c r="I843" s="60">
        <f>IF(Table1[[#This Row],[Gr]]&lt;&gt;"COMPLE",IF(Table1[[#This Row],[Cr]]&gt;0,1,0),1)</f>
        <v>1</v>
      </c>
      <c r="J843" s="32">
        <f>(Table1[[#This Row],[Gp]]*Table1[[#This Row],[Cr]])/Raw!$R$1</f>
        <v>1.3043478260869565</v>
      </c>
    </row>
    <row r="844" spans="1:10">
      <c r="A844" s="63" t="str">
        <f>LEFT(Table1[[#This Row],[Subcode]],3)</f>
        <v>R20</v>
      </c>
      <c r="B844" s="63" t="s">
        <v>238</v>
      </c>
      <c r="C844" s="38" t="s">
        <v>145</v>
      </c>
      <c r="D844" s="39" t="s">
        <v>146</v>
      </c>
      <c r="E844" s="39">
        <f>VLOOKUP(Table1[[#This Row],[Gr]],Raw!T:U,2,0)</f>
        <v>6</v>
      </c>
      <c r="F844" s="38" t="s">
        <v>5</v>
      </c>
      <c r="G844" s="39">
        <v>3</v>
      </c>
      <c r="H844" s="64" t="str">
        <f>VLOOKUP(MID(Table1[[#This Row],[Htno]],7,2),Raw!A:B,2,0)</f>
        <v>ECE</v>
      </c>
      <c r="I844" s="60">
        <f>IF(Table1[[#This Row],[Gr]]&lt;&gt;"COMPLE",IF(Table1[[#This Row],[Cr]]&gt;0,1,0),1)</f>
        <v>1</v>
      </c>
      <c r="J844" s="32">
        <f>(Table1[[#This Row],[Gp]]*Table1[[#This Row],[Cr]])/Raw!$R$1</f>
        <v>0.78260869565217395</v>
      </c>
    </row>
    <row r="845" spans="1:10">
      <c r="A845" s="63" t="str">
        <f>LEFT(Table1[[#This Row],[Subcode]],3)</f>
        <v>R20</v>
      </c>
      <c r="B845" s="63" t="s">
        <v>238</v>
      </c>
      <c r="C845" s="38" t="s">
        <v>147</v>
      </c>
      <c r="D845" s="39" t="s">
        <v>148</v>
      </c>
      <c r="E845" s="39">
        <f>VLOOKUP(Table1[[#This Row],[Gr]],Raw!T:U,2,0)</f>
        <v>6</v>
      </c>
      <c r="F845" s="38" t="s">
        <v>5</v>
      </c>
      <c r="G845" s="39">
        <v>3</v>
      </c>
      <c r="H845" s="64" t="str">
        <f>VLOOKUP(MID(Table1[[#This Row],[Htno]],7,2),Raw!A:B,2,0)</f>
        <v>ECE</v>
      </c>
      <c r="I845" s="60">
        <f>IF(Table1[[#This Row],[Gr]]&lt;&gt;"COMPLE",IF(Table1[[#This Row],[Cr]]&gt;0,1,0),1)</f>
        <v>1</v>
      </c>
      <c r="J845" s="32">
        <f>(Table1[[#This Row],[Gp]]*Table1[[#This Row],[Cr]])/Raw!$R$1</f>
        <v>0.78260869565217395</v>
      </c>
    </row>
    <row r="846" spans="1:10">
      <c r="A846" s="63" t="str">
        <f>LEFT(Table1[[#This Row],[Subcode]],3)</f>
        <v>R20</v>
      </c>
      <c r="B846" s="63" t="s">
        <v>238</v>
      </c>
      <c r="C846" s="38" t="s">
        <v>149</v>
      </c>
      <c r="D846" s="39" t="s">
        <v>150</v>
      </c>
      <c r="E846" s="39">
        <f>VLOOKUP(Table1[[#This Row],[Gr]],Raw!T:U,2,0)</f>
        <v>6</v>
      </c>
      <c r="F846" s="38" t="s">
        <v>5</v>
      </c>
      <c r="G846" s="39">
        <v>3</v>
      </c>
      <c r="H846" s="64" t="str">
        <f>VLOOKUP(MID(Table1[[#This Row],[Htno]],7,2),Raw!A:B,2,0)</f>
        <v>ECE</v>
      </c>
      <c r="I846" s="60">
        <f>IF(Table1[[#This Row],[Gr]]&lt;&gt;"COMPLE",IF(Table1[[#This Row],[Cr]]&gt;0,1,0),1)</f>
        <v>1</v>
      </c>
      <c r="J846" s="32">
        <f>(Table1[[#This Row],[Gp]]*Table1[[#This Row],[Cr]])/Raw!$R$1</f>
        <v>0.78260869565217395</v>
      </c>
    </row>
    <row r="847" spans="1:10">
      <c r="A847" s="63" t="str">
        <f>LEFT(Table1[[#This Row],[Subcode]],3)</f>
        <v>R20</v>
      </c>
      <c r="B847" s="63" t="s">
        <v>238</v>
      </c>
      <c r="C847" s="38" t="s">
        <v>151</v>
      </c>
      <c r="D847" s="39" t="s">
        <v>152</v>
      </c>
      <c r="E847" s="39">
        <f>VLOOKUP(Table1[[#This Row],[Gr]],Raw!T:U,2,0)</f>
        <v>10</v>
      </c>
      <c r="F847" s="38" t="s">
        <v>9</v>
      </c>
      <c r="G847" s="39">
        <v>2</v>
      </c>
      <c r="H847" s="64" t="str">
        <f>VLOOKUP(MID(Table1[[#This Row],[Htno]],7,2),Raw!A:B,2,0)</f>
        <v>ECE</v>
      </c>
      <c r="I847" s="60">
        <f>IF(Table1[[#This Row],[Gr]]&lt;&gt;"COMPLE",IF(Table1[[#This Row],[Cr]]&gt;0,1,0),1)</f>
        <v>1</v>
      </c>
      <c r="J847" s="32">
        <f>(Table1[[#This Row],[Gp]]*Table1[[#This Row],[Cr]])/Raw!$R$1</f>
        <v>0.86956521739130432</v>
      </c>
    </row>
    <row r="848" spans="1:10">
      <c r="A848" s="63" t="str">
        <f>LEFT(Table1[[#This Row],[Subcode]],3)</f>
        <v>R20</v>
      </c>
      <c r="B848" s="63" t="s">
        <v>238</v>
      </c>
      <c r="C848" s="38" t="s">
        <v>153</v>
      </c>
      <c r="D848" s="39" t="s">
        <v>154</v>
      </c>
      <c r="E848" s="39">
        <f>VLOOKUP(Table1[[#This Row],[Gr]],Raw!T:U,2,0)</f>
        <v>5</v>
      </c>
      <c r="F848" s="38" t="s">
        <v>7</v>
      </c>
      <c r="G848" s="39">
        <v>3</v>
      </c>
      <c r="H848" s="64" t="str">
        <f>VLOOKUP(MID(Table1[[#This Row],[Htno]],7,2),Raw!A:B,2,0)</f>
        <v>ECE</v>
      </c>
      <c r="I848" s="60">
        <f>IF(Table1[[#This Row],[Gr]]&lt;&gt;"COMPLE",IF(Table1[[#This Row],[Cr]]&gt;0,1,0),1)</f>
        <v>1</v>
      </c>
      <c r="J848" s="32">
        <f>(Table1[[#This Row],[Gp]]*Table1[[#This Row],[Cr]])/Raw!$R$1</f>
        <v>0.65217391304347827</v>
      </c>
    </row>
    <row r="849" spans="1:10">
      <c r="A849" s="63" t="str">
        <f>LEFT(Table1[[#This Row],[Subcode]],3)</f>
        <v>R20</v>
      </c>
      <c r="B849" s="63" t="s">
        <v>238</v>
      </c>
      <c r="C849" s="38" t="s">
        <v>155</v>
      </c>
      <c r="D849" s="39" t="s">
        <v>156</v>
      </c>
      <c r="E849" s="39">
        <f>VLOOKUP(Table1[[#This Row],[Gr]],Raw!T:U,2,0)</f>
        <v>6</v>
      </c>
      <c r="F849" s="38" t="s">
        <v>5</v>
      </c>
      <c r="G849" s="39">
        <v>3</v>
      </c>
      <c r="H849" s="64" t="str">
        <f>VLOOKUP(MID(Table1[[#This Row],[Htno]],7,2),Raw!A:B,2,0)</f>
        <v>ECE</v>
      </c>
      <c r="I849" s="60">
        <f>IF(Table1[[#This Row],[Gr]]&lt;&gt;"COMPLE",IF(Table1[[#This Row],[Cr]]&gt;0,1,0),1)</f>
        <v>1</v>
      </c>
      <c r="J849" s="32">
        <f>(Table1[[#This Row],[Gp]]*Table1[[#This Row],[Cr]])/Raw!$R$1</f>
        <v>0.78260869565217395</v>
      </c>
    </row>
    <row r="850" spans="1:10">
      <c r="A850" s="63" t="str">
        <f>LEFT(Table1[[#This Row],[Subcode]],3)</f>
        <v>R20</v>
      </c>
      <c r="B850" s="63" t="s">
        <v>239</v>
      </c>
      <c r="C850" s="38" t="s">
        <v>78</v>
      </c>
      <c r="D850" s="39" t="s">
        <v>79</v>
      </c>
      <c r="E850" s="39">
        <f>VLOOKUP(Table1[[#This Row],[Gr]],Raw!T:U,2,0)</f>
        <v>7</v>
      </c>
      <c r="F850" s="38" t="s">
        <v>4</v>
      </c>
      <c r="G850" s="39">
        <v>3</v>
      </c>
      <c r="H850" s="64" t="str">
        <f>VLOOKUP(MID(Table1[[#This Row],[Htno]],7,2),Raw!A:B,2,0)</f>
        <v>ECE</v>
      </c>
      <c r="I850" s="60">
        <f>IF(Table1[[#This Row],[Gr]]&lt;&gt;"COMPLE",IF(Table1[[#This Row],[Cr]]&gt;0,1,0),1)</f>
        <v>1</v>
      </c>
      <c r="J850" s="32">
        <f>(Table1[[#This Row],[Gp]]*Table1[[#This Row],[Cr]])/Raw!$R$1</f>
        <v>0.91304347826086951</v>
      </c>
    </row>
    <row r="851" spans="1:10">
      <c r="A851" s="63" t="str">
        <f>LEFT(Table1[[#This Row],[Subcode]],3)</f>
        <v>R20</v>
      </c>
      <c r="B851" s="63" t="s">
        <v>239</v>
      </c>
      <c r="C851" s="38" t="s">
        <v>144</v>
      </c>
      <c r="D851" s="39" t="s">
        <v>93</v>
      </c>
      <c r="E851" s="39">
        <f>VLOOKUP(Table1[[#This Row],[Gr]],Raw!T:U,2,0)</f>
        <v>10</v>
      </c>
      <c r="F851" s="38" t="s">
        <v>9</v>
      </c>
      <c r="G851" s="39">
        <v>3</v>
      </c>
      <c r="H851" s="64" t="str">
        <f>VLOOKUP(MID(Table1[[#This Row],[Htno]],7,2),Raw!A:B,2,0)</f>
        <v>ECE</v>
      </c>
      <c r="I851" s="60">
        <f>IF(Table1[[#This Row],[Gr]]&lt;&gt;"COMPLE",IF(Table1[[#This Row],[Cr]]&gt;0,1,0),1)</f>
        <v>1</v>
      </c>
      <c r="J851" s="32">
        <f>(Table1[[#This Row],[Gp]]*Table1[[#This Row],[Cr]])/Raw!$R$1</f>
        <v>1.3043478260869565</v>
      </c>
    </row>
    <row r="852" spans="1:10">
      <c r="A852" s="63" t="str">
        <f>LEFT(Table1[[#This Row],[Subcode]],3)</f>
        <v>R20</v>
      </c>
      <c r="B852" s="63" t="s">
        <v>239</v>
      </c>
      <c r="C852" s="38" t="s">
        <v>145</v>
      </c>
      <c r="D852" s="39" t="s">
        <v>146</v>
      </c>
      <c r="E852" s="39">
        <f>VLOOKUP(Table1[[#This Row],[Gr]],Raw!T:U,2,0)</f>
        <v>5</v>
      </c>
      <c r="F852" s="38" t="s">
        <v>7</v>
      </c>
      <c r="G852" s="39">
        <v>3</v>
      </c>
      <c r="H852" s="64" t="str">
        <f>VLOOKUP(MID(Table1[[#This Row],[Htno]],7,2),Raw!A:B,2,0)</f>
        <v>ECE</v>
      </c>
      <c r="I852" s="60">
        <f>IF(Table1[[#This Row],[Gr]]&lt;&gt;"COMPLE",IF(Table1[[#This Row],[Cr]]&gt;0,1,0),1)</f>
        <v>1</v>
      </c>
      <c r="J852" s="32">
        <f>(Table1[[#This Row],[Gp]]*Table1[[#This Row],[Cr]])/Raw!$R$1</f>
        <v>0.65217391304347827</v>
      </c>
    </row>
    <row r="853" spans="1:10">
      <c r="A853" s="63" t="str">
        <f>LEFT(Table1[[#This Row],[Subcode]],3)</f>
        <v>R20</v>
      </c>
      <c r="B853" s="63" t="s">
        <v>239</v>
      </c>
      <c r="C853" s="38" t="s">
        <v>147</v>
      </c>
      <c r="D853" s="39" t="s">
        <v>148</v>
      </c>
      <c r="E853" s="39">
        <f>VLOOKUP(Table1[[#This Row],[Gr]],Raw!T:U,2,0)</f>
        <v>0</v>
      </c>
      <c r="F853" s="38" t="s">
        <v>3</v>
      </c>
      <c r="G853" s="39">
        <v>0</v>
      </c>
      <c r="H853" s="64" t="str">
        <f>VLOOKUP(MID(Table1[[#This Row],[Htno]],7,2),Raw!A:B,2,0)</f>
        <v>ECE</v>
      </c>
      <c r="I853" s="60">
        <f>IF(Table1[[#This Row],[Gr]]&lt;&gt;"COMPLE",IF(Table1[[#This Row],[Cr]]&gt;0,1,0),1)</f>
        <v>0</v>
      </c>
      <c r="J853" s="32">
        <f>(Table1[[#This Row],[Gp]]*Table1[[#This Row],[Cr]])/Raw!$R$1</f>
        <v>0</v>
      </c>
    </row>
    <row r="854" spans="1:10">
      <c r="A854" s="63" t="str">
        <f>LEFT(Table1[[#This Row],[Subcode]],3)</f>
        <v>R20</v>
      </c>
      <c r="B854" s="63" t="s">
        <v>239</v>
      </c>
      <c r="C854" s="38" t="s">
        <v>149</v>
      </c>
      <c r="D854" s="39" t="s">
        <v>150</v>
      </c>
      <c r="E854" s="39">
        <f>VLOOKUP(Table1[[#This Row],[Gr]],Raw!T:U,2,0)</f>
        <v>6</v>
      </c>
      <c r="F854" s="38" t="s">
        <v>5</v>
      </c>
      <c r="G854" s="39">
        <v>3</v>
      </c>
      <c r="H854" s="64" t="str">
        <f>VLOOKUP(MID(Table1[[#This Row],[Htno]],7,2),Raw!A:B,2,0)</f>
        <v>ECE</v>
      </c>
      <c r="I854" s="60">
        <f>IF(Table1[[#This Row],[Gr]]&lt;&gt;"COMPLE",IF(Table1[[#This Row],[Cr]]&gt;0,1,0),1)</f>
        <v>1</v>
      </c>
      <c r="J854" s="32">
        <f>(Table1[[#This Row],[Gp]]*Table1[[#This Row],[Cr]])/Raw!$R$1</f>
        <v>0.78260869565217395</v>
      </c>
    </row>
    <row r="855" spans="1:10">
      <c r="A855" s="63" t="str">
        <f>LEFT(Table1[[#This Row],[Subcode]],3)</f>
        <v>R20</v>
      </c>
      <c r="B855" s="63" t="s">
        <v>239</v>
      </c>
      <c r="C855" s="38" t="s">
        <v>151</v>
      </c>
      <c r="D855" s="39" t="s">
        <v>152</v>
      </c>
      <c r="E855" s="39">
        <f>VLOOKUP(Table1[[#This Row],[Gr]],Raw!T:U,2,0)</f>
        <v>10</v>
      </c>
      <c r="F855" s="38" t="s">
        <v>9</v>
      </c>
      <c r="G855" s="39">
        <v>2</v>
      </c>
      <c r="H855" s="64" t="str">
        <f>VLOOKUP(MID(Table1[[#This Row],[Htno]],7,2),Raw!A:B,2,0)</f>
        <v>ECE</v>
      </c>
      <c r="I855" s="60">
        <f>IF(Table1[[#This Row],[Gr]]&lt;&gt;"COMPLE",IF(Table1[[#This Row],[Cr]]&gt;0,1,0),1)</f>
        <v>1</v>
      </c>
      <c r="J855" s="32">
        <f>(Table1[[#This Row],[Gp]]*Table1[[#This Row],[Cr]])/Raw!$R$1</f>
        <v>0.86956521739130432</v>
      </c>
    </row>
    <row r="856" spans="1:10">
      <c r="A856" s="63" t="str">
        <f>LEFT(Table1[[#This Row],[Subcode]],3)</f>
        <v>R20</v>
      </c>
      <c r="B856" s="63" t="s">
        <v>239</v>
      </c>
      <c r="C856" s="38" t="s">
        <v>153</v>
      </c>
      <c r="D856" s="39" t="s">
        <v>154</v>
      </c>
      <c r="E856" s="39">
        <f>VLOOKUP(Table1[[#This Row],[Gr]],Raw!T:U,2,0)</f>
        <v>0</v>
      </c>
      <c r="F856" s="38" t="s">
        <v>3</v>
      </c>
      <c r="G856" s="39">
        <v>0</v>
      </c>
      <c r="H856" s="64" t="str">
        <f>VLOOKUP(MID(Table1[[#This Row],[Htno]],7,2),Raw!A:B,2,0)</f>
        <v>ECE</v>
      </c>
      <c r="I856" s="60">
        <f>IF(Table1[[#This Row],[Gr]]&lt;&gt;"COMPLE",IF(Table1[[#This Row],[Cr]]&gt;0,1,0),1)</f>
        <v>0</v>
      </c>
      <c r="J856" s="32">
        <f>(Table1[[#This Row],[Gp]]*Table1[[#This Row],[Cr]])/Raw!$R$1</f>
        <v>0</v>
      </c>
    </row>
    <row r="857" spans="1:10">
      <c r="A857" s="63" t="str">
        <f>LEFT(Table1[[#This Row],[Subcode]],3)</f>
        <v>R20</v>
      </c>
      <c r="B857" s="63" t="s">
        <v>239</v>
      </c>
      <c r="C857" s="38" t="s">
        <v>155</v>
      </c>
      <c r="D857" s="39" t="s">
        <v>156</v>
      </c>
      <c r="E857" s="39">
        <f>VLOOKUP(Table1[[#This Row],[Gr]],Raw!T:U,2,0)</f>
        <v>0</v>
      </c>
      <c r="F857" s="38" t="s">
        <v>3</v>
      </c>
      <c r="G857" s="39">
        <v>0</v>
      </c>
      <c r="H857" s="64" t="str">
        <f>VLOOKUP(MID(Table1[[#This Row],[Htno]],7,2),Raw!A:B,2,0)</f>
        <v>ECE</v>
      </c>
      <c r="I857" s="60">
        <f>IF(Table1[[#This Row],[Gr]]&lt;&gt;"COMPLE",IF(Table1[[#This Row],[Cr]]&gt;0,1,0),1)</f>
        <v>0</v>
      </c>
      <c r="J857" s="32">
        <f>(Table1[[#This Row],[Gp]]*Table1[[#This Row],[Cr]])/Raw!$R$1</f>
        <v>0</v>
      </c>
    </row>
    <row r="858" spans="1:10">
      <c r="A858" s="63" t="str">
        <f>LEFT(Table1[[#This Row],[Subcode]],3)</f>
        <v>R20</v>
      </c>
      <c r="B858" s="63" t="s">
        <v>240</v>
      </c>
      <c r="C858" s="38" t="s">
        <v>78</v>
      </c>
      <c r="D858" s="39" t="s">
        <v>79</v>
      </c>
      <c r="E858" s="39">
        <f>VLOOKUP(Table1[[#This Row],[Gr]],Raw!T:U,2,0)</f>
        <v>7</v>
      </c>
      <c r="F858" s="38" t="s">
        <v>4</v>
      </c>
      <c r="G858" s="39">
        <v>3</v>
      </c>
      <c r="H858" s="64" t="str">
        <f>VLOOKUP(MID(Table1[[#This Row],[Htno]],7,2),Raw!A:B,2,0)</f>
        <v>ECE</v>
      </c>
      <c r="I858" s="60">
        <f>IF(Table1[[#This Row],[Gr]]&lt;&gt;"COMPLE",IF(Table1[[#This Row],[Cr]]&gt;0,1,0),1)</f>
        <v>1</v>
      </c>
      <c r="J858" s="32">
        <f>(Table1[[#This Row],[Gp]]*Table1[[#This Row],[Cr]])/Raw!$R$1</f>
        <v>0.91304347826086951</v>
      </c>
    </row>
    <row r="859" spans="1:10">
      <c r="A859" s="63" t="str">
        <f>LEFT(Table1[[#This Row],[Subcode]],3)</f>
        <v>R20</v>
      </c>
      <c r="B859" s="63" t="s">
        <v>240</v>
      </c>
      <c r="C859" s="38" t="s">
        <v>144</v>
      </c>
      <c r="D859" s="39" t="s">
        <v>93</v>
      </c>
      <c r="E859" s="39">
        <f>VLOOKUP(Table1[[#This Row],[Gr]],Raw!T:U,2,0)</f>
        <v>10</v>
      </c>
      <c r="F859" s="38" t="s">
        <v>9</v>
      </c>
      <c r="G859" s="39">
        <v>3</v>
      </c>
      <c r="H859" s="64" t="str">
        <f>VLOOKUP(MID(Table1[[#This Row],[Htno]],7,2),Raw!A:B,2,0)</f>
        <v>ECE</v>
      </c>
      <c r="I859" s="60">
        <f>IF(Table1[[#This Row],[Gr]]&lt;&gt;"COMPLE",IF(Table1[[#This Row],[Cr]]&gt;0,1,0),1)</f>
        <v>1</v>
      </c>
      <c r="J859" s="32">
        <f>(Table1[[#This Row],[Gp]]*Table1[[#This Row],[Cr]])/Raw!$R$1</f>
        <v>1.3043478260869565</v>
      </c>
    </row>
    <row r="860" spans="1:10">
      <c r="A860" s="63" t="str">
        <f>LEFT(Table1[[#This Row],[Subcode]],3)</f>
        <v>R20</v>
      </c>
      <c r="B860" s="63" t="s">
        <v>240</v>
      </c>
      <c r="C860" s="38" t="s">
        <v>145</v>
      </c>
      <c r="D860" s="39" t="s">
        <v>146</v>
      </c>
      <c r="E860" s="39">
        <f>VLOOKUP(Table1[[#This Row],[Gr]],Raw!T:U,2,0)</f>
        <v>6</v>
      </c>
      <c r="F860" s="38" t="s">
        <v>5</v>
      </c>
      <c r="G860" s="39">
        <v>3</v>
      </c>
      <c r="H860" s="64" t="str">
        <f>VLOOKUP(MID(Table1[[#This Row],[Htno]],7,2),Raw!A:B,2,0)</f>
        <v>ECE</v>
      </c>
      <c r="I860" s="60">
        <f>IF(Table1[[#This Row],[Gr]]&lt;&gt;"COMPLE",IF(Table1[[#This Row],[Cr]]&gt;0,1,0),1)</f>
        <v>1</v>
      </c>
      <c r="J860" s="32">
        <f>(Table1[[#This Row],[Gp]]*Table1[[#This Row],[Cr]])/Raw!$R$1</f>
        <v>0.78260869565217395</v>
      </c>
    </row>
    <row r="861" spans="1:10">
      <c r="A861" s="63" t="str">
        <f>LEFT(Table1[[#This Row],[Subcode]],3)</f>
        <v>R20</v>
      </c>
      <c r="B861" s="63" t="s">
        <v>240</v>
      </c>
      <c r="C861" s="38" t="s">
        <v>147</v>
      </c>
      <c r="D861" s="39" t="s">
        <v>148</v>
      </c>
      <c r="E861" s="39">
        <f>VLOOKUP(Table1[[#This Row],[Gr]],Raw!T:U,2,0)</f>
        <v>8</v>
      </c>
      <c r="F861" s="38" t="s">
        <v>6</v>
      </c>
      <c r="G861" s="39">
        <v>3</v>
      </c>
      <c r="H861" s="64" t="str">
        <f>VLOOKUP(MID(Table1[[#This Row],[Htno]],7,2),Raw!A:B,2,0)</f>
        <v>ECE</v>
      </c>
      <c r="I861" s="60">
        <f>IF(Table1[[#This Row],[Gr]]&lt;&gt;"COMPLE",IF(Table1[[#This Row],[Cr]]&gt;0,1,0),1)</f>
        <v>1</v>
      </c>
      <c r="J861" s="32">
        <f>(Table1[[#This Row],[Gp]]*Table1[[#This Row],[Cr]])/Raw!$R$1</f>
        <v>1.0434782608695652</v>
      </c>
    </row>
    <row r="862" spans="1:10">
      <c r="A862" s="63" t="str">
        <f>LEFT(Table1[[#This Row],[Subcode]],3)</f>
        <v>R20</v>
      </c>
      <c r="B862" s="63" t="s">
        <v>240</v>
      </c>
      <c r="C862" s="38" t="s">
        <v>149</v>
      </c>
      <c r="D862" s="39" t="s">
        <v>150</v>
      </c>
      <c r="E862" s="39">
        <f>VLOOKUP(Table1[[#This Row],[Gr]],Raw!T:U,2,0)</f>
        <v>6</v>
      </c>
      <c r="F862" s="38" t="s">
        <v>5</v>
      </c>
      <c r="G862" s="39">
        <v>3</v>
      </c>
      <c r="H862" s="64" t="str">
        <f>VLOOKUP(MID(Table1[[#This Row],[Htno]],7,2),Raw!A:B,2,0)</f>
        <v>ECE</v>
      </c>
      <c r="I862" s="60">
        <f>IF(Table1[[#This Row],[Gr]]&lt;&gt;"COMPLE",IF(Table1[[#This Row],[Cr]]&gt;0,1,0),1)</f>
        <v>1</v>
      </c>
      <c r="J862" s="32">
        <f>(Table1[[#This Row],[Gp]]*Table1[[#This Row],[Cr]])/Raw!$R$1</f>
        <v>0.78260869565217395</v>
      </c>
    </row>
    <row r="863" spans="1:10">
      <c r="A863" s="63" t="str">
        <f>LEFT(Table1[[#This Row],[Subcode]],3)</f>
        <v>R20</v>
      </c>
      <c r="B863" s="63" t="s">
        <v>240</v>
      </c>
      <c r="C863" s="38" t="s">
        <v>151</v>
      </c>
      <c r="D863" s="39" t="s">
        <v>152</v>
      </c>
      <c r="E863" s="39">
        <f>VLOOKUP(Table1[[#This Row],[Gr]],Raw!T:U,2,0)</f>
        <v>10</v>
      </c>
      <c r="F863" s="38" t="s">
        <v>9</v>
      </c>
      <c r="G863" s="39">
        <v>2</v>
      </c>
      <c r="H863" s="64" t="str">
        <f>VLOOKUP(MID(Table1[[#This Row],[Htno]],7,2),Raw!A:B,2,0)</f>
        <v>ECE</v>
      </c>
      <c r="I863" s="60">
        <f>IF(Table1[[#This Row],[Gr]]&lt;&gt;"COMPLE",IF(Table1[[#This Row],[Cr]]&gt;0,1,0),1)</f>
        <v>1</v>
      </c>
      <c r="J863" s="32">
        <f>(Table1[[#This Row],[Gp]]*Table1[[#This Row],[Cr]])/Raw!$R$1</f>
        <v>0.86956521739130432</v>
      </c>
    </row>
    <row r="864" spans="1:10">
      <c r="A864" s="63" t="str">
        <f>LEFT(Table1[[#This Row],[Subcode]],3)</f>
        <v>R20</v>
      </c>
      <c r="B864" s="63" t="s">
        <v>240</v>
      </c>
      <c r="C864" s="38" t="s">
        <v>153</v>
      </c>
      <c r="D864" s="39" t="s">
        <v>154</v>
      </c>
      <c r="E864" s="39">
        <f>VLOOKUP(Table1[[#This Row],[Gr]],Raw!T:U,2,0)</f>
        <v>7</v>
      </c>
      <c r="F864" s="38" t="s">
        <v>4</v>
      </c>
      <c r="G864" s="39">
        <v>3</v>
      </c>
      <c r="H864" s="64" t="str">
        <f>VLOOKUP(MID(Table1[[#This Row],[Htno]],7,2),Raw!A:B,2,0)</f>
        <v>ECE</v>
      </c>
      <c r="I864" s="60">
        <f>IF(Table1[[#This Row],[Gr]]&lt;&gt;"COMPLE",IF(Table1[[#This Row],[Cr]]&gt;0,1,0),1)</f>
        <v>1</v>
      </c>
      <c r="J864" s="32">
        <f>(Table1[[#This Row],[Gp]]*Table1[[#This Row],[Cr]])/Raw!$R$1</f>
        <v>0.91304347826086951</v>
      </c>
    </row>
    <row r="865" spans="1:10">
      <c r="A865" s="63" t="str">
        <f>LEFT(Table1[[#This Row],[Subcode]],3)</f>
        <v>R20</v>
      </c>
      <c r="B865" s="63" t="s">
        <v>240</v>
      </c>
      <c r="C865" s="38" t="s">
        <v>155</v>
      </c>
      <c r="D865" s="39" t="s">
        <v>156</v>
      </c>
      <c r="E865" s="39">
        <f>VLOOKUP(Table1[[#This Row],[Gr]],Raw!T:U,2,0)</f>
        <v>6</v>
      </c>
      <c r="F865" s="38" t="s">
        <v>5</v>
      </c>
      <c r="G865" s="39">
        <v>3</v>
      </c>
      <c r="H865" s="64" t="str">
        <f>VLOOKUP(MID(Table1[[#This Row],[Htno]],7,2),Raw!A:B,2,0)</f>
        <v>ECE</v>
      </c>
      <c r="I865" s="60">
        <f>IF(Table1[[#This Row],[Gr]]&lt;&gt;"COMPLE",IF(Table1[[#This Row],[Cr]]&gt;0,1,0),1)</f>
        <v>1</v>
      </c>
      <c r="J865" s="32">
        <f>(Table1[[#This Row],[Gp]]*Table1[[#This Row],[Cr]])/Raw!$R$1</f>
        <v>0.78260869565217395</v>
      </c>
    </row>
    <row r="866" spans="1:10">
      <c r="A866" s="63" t="str">
        <f>LEFT(Table1[[#This Row],[Subcode]],3)</f>
        <v>R20</v>
      </c>
      <c r="B866" s="63" t="s">
        <v>241</v>
      </c>
      <c r="C866" s="38" t="s">
        <v>78</v>
      </c>
      <c r="D866" s="39" t="s">
        <v>79</v>
      </c>
      <c r="E866" s="39">
        <f>VLOOKUP(Table1[[#This Row],[Gr]],Raw!T:U,2,0)</f>
        <v>7</v>
      </c>
      <c r="F866" s="38" t="s">
        <v>4</v>
      </c>
      <c r="G866" s="39">
        <v>3</v>
      </c>
      <c r="H866" s="64" t="str">
        <f>VLOOKUP(MID(Table1[[#This Row],[Htno]],7,2),Raw!A:B,2,0)</f>
        <v>ECE</v>
      </c>
      <c r="I866" s="60">
        <f>IF(Table1[[#This Row],[Gr]]&lt;&gt;"COMPLE",IF(Table1[[#This Row],[Cr]]&gt;0,1,0),1)</f>
        <v>1</v>
      </c>
      <c r="J866" s="32">
        <f>(Table1[[#This Row],[Gp]]*Table1[[#This Row],[Cr]])/Raw!$R$1</f>
        <v>0.91304347826086951</v>
      </c>
    </row>
    <row r="867" spans="1:10">
      <c r="A867" s="63" t="str">
        <f>LEFT(Table1[[#This Row],[Subcode]],3)</f>
        <v>R20</v>
      </c>
      <c r="B867" s="63" t="s">
        <v>241</v>
      </c>
      <c r="C867" s="38" t="s">
        <v>144</v>
      </c>
      <c r="D867" s="39" t="s">
        <v>93</v>
      </c>
      <c r="E867" s="39">
        <f>VLOOKUP(Table1[[#This Row],[Gr]],Raw!T:U,2,0)</f>
        <v>10</v>
      </c>
      <c r="F867" s="38" t="s">
        <v>9</v>
      </c>
      <c r="G867" s="39">
        <v>3</v>
      </c>
      <c r="H867" s="64" t="str">
        <f>VLOOKUP(MID(Table1[[#This Row],[Htno]],7,2),Raw!A:B,2,0)</f>
        <v>ECE</v>
      </c>
      <c r="I867" s="60">
        <f>IF(Table1[[#This Row],[Gr]]&lt;&gt;"COMPLE",IF(Table1[[#This Row],[Cr]]&gt;0,1,0),1)</f>
        <v>1</v>
      </c>
      <c r="J867" s="32">
        <f>(Table1[[#This Row],[Gp]]*Table1[[#This Row],[Cr]])/Raw!$R$1</f>
        <v>1.3043478260869565</v>
      </c>
    </row>
    <row r="868" spans="1:10">
      <c r="A868" s="63" t="str">
        <f>LEFT(Table1[[#This Row],[Subcode]],3)</f>
        <v>R20</v>
      </c>
      <c r="B868" s="63" t="s">
        <v>241</v>
      </c>
      <c r="C868" s="38" t="s">
        <v>145</v>
      </c>
      <c r="D868" s="39" t="s">
        <v>146</v>
      </c>
      <c r="E868" s="39">
        <f>VLOOKUP(Table1[[#This Row],[Gr]],Raw!T:U,2,0)</f>
        <v>0</v>
      </c>
      <c r="F868" s="38" t="s">
        <v>3</v>
      </c>
      <c r="G868" s="39">
        <v>0</v>
      </c>
      <c r="H868" s="64" t="str">
        <f>VLOOKUP(MID(Table1[[#This Row],[Htno]],7,2),Raw!A:B,2,0)</f>
        <v>ECE</v>
      </c>
      <c r="I868" s="60">
        <f>IF(Table1[[#This Row],[Gr]]&lt;&gt;"COMPLE",IF(Table1[[#This Row],[Cr]]&gt;0,1,0),1)</f>
        <v>0</v>
      </c>
      <c r="J868" s="32">
        <f>(Table1[[#This Row],[Gp]]*Table1[[#This Row],[Cr]])/Raw!$R$1</f>
        <v>0</v>
      </c>
    </row>
    <row r="869" spans="1:10">
      <c r="A869" s="63" t="str">
        <f>LEFT(Table1[[#This Row],[Subcode]],3)</f>
        <v>R20</v>
      </c>
      <c r="B869" s="63" t="s">
        <v>241</v>
      </c>
      <c r="C869" s="38" t="s">
        <v>147</v>
      </c>
      <c r="D869" s="39" t="s">
        <v>148</v>
      </c>
      <c r="E869" s="39">
        <f>VLOOKUP(Table1[[#This Row],[Gr]],Raw!T:U,2,0)</f>
        <v>6</v>
      </c>
      <c r="F869" s="38" t="s">
        <v>5</v>
      </c>
      <c r="G869" s="39">
        <v>3</v>
      </c>
      <c r="H869" s="64" t="str">
        <f>VLOOKUP(MID(Table1[[#This Row],[Htno]],7,2),Raw!A:B,2,0)</f>
        <v>ECE</v>
      </c>
      <c r="I869" s="60">
        <f>IF(Table1[[#This Row],[Gr]]&lt;&gt;"COMPLE",IF(Table1[[#This Row],[Cr]]&gt;0,1,0),1)</f>
        <v>1</v>
      </c>
      <c r="J869" s="32">
        <f>(Table1[[#This Row],[Gp]]*Table1[[#This Row],[Cr]])/Raw!$R$1</f>
        <v>0.78260869565217395</v>
      </c>
    </row>
    <row r="870" spans="1:10">
      <c r="A870" s="63" t="str">
        <f>LEFT(Table1[[#This Row],[Subcode]],3)</f>
        <v>R20</v>
      </c>
      <c r="B870" s="63" t="s">
        <v>241</v>
      </c>
      <c r="C870" s="38" t="s">
        <v>149</v>
      </c>
      <c r="D870" s="39" t="s">
        <v>150</v>
      </c>
      <c r="E870" s="39">
        <f>VLOOKUP(Table1[[#This Row],[Gr]],Raw!T:U,2,0)</f>
        <v>7</v>
      </c>
      <c r="F870" s="38" t="s">
        <v>4</v>
      </c>
      <c r="G870" s="39">
        <v>3</v>
      </c>
      <c r="H870" s="64" t="str">
        <f>VLOOKUP(MID(Table1[[#This Row],[Htno]],7,2),Raw!A:B,2,0)</f>
        <v>ECE</v>
      </c>
      <c r="I870" s="60">
        <f>IF(Table1[[#This Row],[Gr]]&lt;&gt;"COMPLE",IF(Table1[[#This Row],[Cr]]&gt;0,1,0),1)</f>
        <v>1</v>
      </c>
      <c r="J870" s="32">
        <f>(Table1[[#This Row],[Gp]]*Table1[[#This Row],[Cr]])/Raw!$R$1</f>
        <v>0.91304347826086951</v>
      </c>
    </row>
    <row r="871" spans="1:10">
      <c r="A871" s="63" t="str">
        <f>LEFT(Table1[[#This Row],[Subcode]],3)</f>
        <v>R20</v>
      </c>
      <c r="B871" s="63" t="s">
        <v>241</v>
      </c>
      <c r="C871" s="38" t="s">
        <v>151</v>
      </c>
      <c r="D871" s="39" t="s">
        <v>152</v>
      </c>
      <c r="E871" s="39">
        <f>VLOOKUP(Table1[[#This Row],[Gr]],Raw!T:U,2,0)</f>
        <v>10</v>
      </c>
      <c r="F871" s="38" t="s">
        <v>9</v>
      </c>
      <c r="G871" s="39">
        <v>2</v>
      </c>
      <c r="H871" s="64" t="str">
        <f>VLOOKUP(MID(Table1[[#This Row],[Htno]],7,2),Raw!A:B,2,0)</f>
        <v>ECE</v>
      </c>
      <c r="I871" s="60">
        <f>IF(Table1[[#This Row],[Gr]]&lt;&gt;"COMPLE",IF(Table1[[#This Row],[Cr]]&gt;0,1,0),1)</f>
        <v>1</v>
      </c>
      <c r="J871" s="32">
        <f>(Table1[[#This Row],[Gp]]*Table1[[#This Row],[Cr]])/Raw!$R$1</f>
        <v>0.86956521739130432</v>
      </c>
    </row>
    <row r="872" spans="1:10">
      <c r="A872" s="63" t="str">
        <f>LEFT(Table1[[#This Row],[Subcode]],3)</f>
        <v>R20</v>
      </c>
      <c r="B872" s="63" t="s">
        <v>241</v>
      </c>
      <c r="C872" s="38" t="s">
        <v>153</v>
      </c>
      <c r="D872" s="39" t="s">
        <v>154</v>
      </c>
      <c r="E872" s="39">
        <f>VLOOKUP(Table1[[#This Row],[Gr]],Raw!T:U,2,0)</f>
        <v>6</v>
      </c>
      <c r="F872" s="38" t="s">
        <v>5</v>
      </c>
      <c r="G872" s="39">
        <v>3</v>
      </c>
      <c r="H872" s="64" t="str">
        <f>VLOOKUP(MID(Table1[[#This Row],[Htno]],7,2),Raw!A:B,2,0)</f>
        <v>ECE</v>
      </c>
      <c r="I872" s="60">
        <f>IF(Table1[[#This Row],[Gr]]&lt;&gt;"COMPLE",IF(Table1[[#This Row],[Cr]]&gt;0,1,0),1)</f>
        <v>1</v>
      </c>
      <c r="J872" s="32">
        <f>(Table1[[#This Row],[Gp]]*Table1[[#This Row],[Cr]])/Raw!$R$1</f>
        <v>0.78260869565217395</v>
      </c>
    </row>
    <row r="873" spans="1:10">
      <c r="A873" s="63" t="str">
        <f>LEFT(Table1[[#This Row],[Subcode]],3)</f>
        <v>R20</v>
      </c>
      <c r="B873" s="63" t="s">
        <v>241</v>
      </c>
      <c r="C873" s="38" t="s">
        <v>155</v>
      </c>
      <c r="D873" s="39" t="s">
        <v>156</v>
      </c>
      <c r="E873" s="39">
        <f>VLOOKUP(Table1[[#This Row],[Gr]],Raw!T:U,2,0)</f>
        <v>9</v>
      </c>
      <c r="F873" s="38" t="s">
        <v>8</v>
      </c>
      <c r="G873" s="39">
        <v>3</v>
      </c>
      <c r="H873" s="64" t="str">
        <f>VLOOKUP(MID(Table1[[#This Row],[Htno]],7,2),Raw!A:B,2,0)</f>
        <v>ECE</v>
      </c>
      <c r="I873" s="60">
        <f>IF(Table1[[#This Row],[Gr]]&lt;&gt;"COMPLE",IF(Table1[[#This Row],[Cr]]&gt;0,1,0),1)</f>
        <v>1</v>
      </c>
      <c r="J873" s="32">
        <f>(Table1[[#This Row],[Gp]]*Table1[[#This Row],[Cr]])/Raw!$R$1</f>
        <v>1.173913043478261</v>
      </c>
    </row>
    <row r="874" spans="1:10">
      <c r="A874" s="63" t="str">
        <f>LEFT(Table1[[#This Row],[Subcode]],3)</f>
        <v>R20</v>
      </c>
      <c r="B874" s="63" t="s">
        <v>242</v>
      </c>
      <c r="C874" s="38" t="s">
        <v>78</v>
      </c>
      <c r="D874" s="39" t="s">
        <v>79</v>
      </c>
      <c r="E874" s="39">
        <f>VLOOKUP(Table1[[#This Row],[Gr]],Raw!T:U,2,0)</f>
        <v>7</v>
      </c>
      <c r="F874" s="38" t="s">
        <v>4</v>
      </c>
      <c r="G874" s="39">
        <v>3</v>
      </c>
      <c r="H874" s="64" t="str">
        <f>VLOOKUP(MID(Table1[[#This Row],[Htno]],7,2),Raw!A:B,2,0)</f>
        <v>ECE</v>
      </c>
      <c r="I874" s="60">
        <f>IF(Table1[[#This Row],[Gr]]&lt;&gt;"COMPLE",IF(Table1[[#This Row],[Cr]]&gt;0,1,0),1)</f>
        <v>1</v>
      </c>
      <c r="J874" s="32">
        <f>(Table1[[#This Row],[Gp]]*Table1[[#This Row],[Cr]])/Raw!$R$1</f>
        <v>0.91304347826086951</v>
      </c>
    </row>
    <row r="875" spans="1:10">
      <c r="A875" s="63" t="str">
        <f>LEFT(Table1[[#This Row],[Subcode]],3)</f>
        <v>R20</v>
      </c>
      <c r="B875" s="63" t="s">
        <v>242</v>
      </c>
      <c r="C875" s="38" t="s">
        <v>144</v>
      </c>
      <c r="D875" s="39" t="s">
        <v>93</v>
      </c>
      <c r="E875" s="39">
        <f>VLOOKUP(Table1[[#This Row],[Gr]],Raw!T:U,2,0)</f>
        <v>10</v>
      </c>
      <c r="F875" s="38" t="s">
        <v>9</v>
      </c>
      <c r="G875" s="39">
        <v>3</v>
      </c>
      <c r="H875" s="64" t="str">
        <f>VLOOKUP(MID(Table1[[#This Row],[Htno]],7,2),Raw!A:B,2,0)</f>
        <v>ECE</v>
      </c>
      <c r="I875" s="60">
        <f>IF(Table1[[#This Row],[Gr]]&lt;&gt;"COMPLE",IF(Table1[[#This Row],[Cr]]&gt;0,1,0),1)</f>
        <v>1</v>
      </c>
      <c r="J875" s="32">
        <f>(Table1[[#This Row],[Gp]]*Table1[[#This Row],[Cr]])/Raw!$R$1</f>
        <v>1.3043478260869565</v>
      </c>
    </row>
    <row r="876" spans="1:10">
      <c r="A876" s="63" t="str">
        <f>LEFT(Table1[[#This Row],[Subcode]],3)</f>
        <v>R20</v>
      </c>
      <c r="B876" s="63" t="s">
        <v>242</v>
      </c>
      <c r="C876" s="38" t="s">
        <v>145</v>
      </c>
      <c r="D876" s="39" t="s">
        <v>146</v>
      </c>
      <c r="E876" s="39">
        <f>VLOOKUP(Table1[[#This Row],[Gr]],Raw!T:U,2,0)</f>
        <v>6</v>
      </c>
      <c r="F876" s="38" t="s">
        <v>5</v>
      </c>
      <c r="G876" s="39">
        <v>3</v>
      </c>
      <c r="H876" s="64" t="str">
        <f>VLOOKUP(MID(Table1[[#This Row],[Htno]],7,2),Raw!A:B,2,0)</f>
        <v>ECE</v>
      </c>
      <c r="I876" s="60">
        <f>IF(Table1[[#This Row],[Gr]]&lt;&gt;"COMPLE",IF(Table1[[#This Row],[Cr]]&gt;0,1,0),1)</f>
        <v>1</v>
      </c>
      <c r="J876" s="32">
        <f>(Table1[[#This Row],[Gp]]*Table1[[#This Row],[Cr]])/Raw!$R$1</f>
        <v>0.78260869565217395</v>
      </c>
    </row>
    <row r="877" spans="1:10">
      <c r="A877" s="63" t="str">
        <f>LEFT(Table1[[#This Row],[Subcode]],3)</f>
        <v>R20</v>
      </c>
      <c r="B877" s="63" t="s">
        <v>242</v>
      </c>
      <c r="C877" s="38" t="s">
        <v>147</v>
      </c>
      <c r="D877" s="39" t="s">
        <v>148</v>
      </c>
      <c r="E877" s="39">
        <f>VLOOKUP(Table1[[#This Row],[Gr]],Raw!T:U,2,0)</f>
        <v>7</v>
      </c>
      <c r="F877" s="38" t="s">
        <v>4</v>
      </c>
      <c r="G877" s="39">
        <v>3</v>
      </c>
      <c r="H877" s="64" t="str">
        <f>VLOOKUP(MID(Table1[[#This Row],[Htno]],7,2),Raw!A:B,2,0)</f>
        <v>ECE</v>
      </c>
      <c r="I877" s="60">
        <f>IF(Table1[[#This Row],[Gr]]&lt;&gt;"COMPLE",IF(Table1[[#This Row],[Cr]]&gt;0,1,0),1)</f>
        <v>1</v>
      </c>
      <c r="J877" s="32">
        <f>(Table1[[#This Row],[Gp]]*Table1[[#This Row],[Cr]])/Raw!$R$1</f>
        <v>0.91304347826086951</v>
      </c>
    </row>
    <row r="878" spans="1:10">
      <c r="A878" s="63" t="str">
        <f>LEFT(Table1[[#This Row],[Subcode]],3)</f>
        <v>R20</v>
      </c>
      <c r="B878" s="63" t="s">
        <v>242</v>
      </c>
      <c r="C878" s="38" t="s">
        <v>149</v>
      </c>
      <c r="D878" s="39" t="s">
        <v>150</v>
      </c>
      <c r="E878" s="39">
        <f>VLOOKUP(Table1[[#This Row],[Gr]],Raw!T:U,2,0)</f>
        <v>6</v>
      </c>
      <c r="F878" s="38" t="s">
        <v>5</v>
      </c>
      <c r="G878" s="39">
        <v>3</v>
      </c>
      <c r="H878" s="64" t="str">
        <f>VLOOKUP(MID(Table1[[#This Row],[Htno]],7,2),Raw!A:B,2,0)</f>
        <v>ECE</v>
      </c>
      <c r="I878" s="60">
        <f>IF(Table1[[#This Row],[Gr]]&lt;&gt;"COMPLE",IF(Table1[[#This Row],[Cr]]&gt;0,1,0),1)</f>
        <v>1</v>
      </c>
      <c r="J878" s="32">
        <f>(Table1[[#This Row],[Gp]]*Table1[[#This Row],[Cr]])/Raw!$R$1</f>
        <v>0.78260869565217395</v>
      </c>
    </row>
    <row r="879" spans="1:10">
      <c r="A879" s="63" t="str">
        <f>LEFT(Table1[[#This Row],[Subcode]],3)</f>
        <v>R20</v>
      </c>
      <c r="B879" s="63" t="s">
        <v>242</v>
      </c>
      <c r="C879" s="38" t="s">
        <v>151</v>
      </c>
      <c r="D879" s="39" t="s">
        <v>152</v>
      </c>
      <c r="E879" s="39">
        <f>VLOOKUP(Table1[[#This Row],[Gr]],Raw!T:U,2,0)</f>
        <v>10</v>
      </c>
      <c r="F879" s="38" t="s">
        <v>9</v>
      </c>
      <c r="G879" s="39">
        <v>2</v>
      </c>
      <c r="H879" s="64" t="str">
        <f>VLOOKUP(MID(Table1[[#This Row],[Htno]],7,2),Raw!A:B,2,0)</f>
        <v>ECE</v>
      </c>
      <c r="I879" s="60">
        <f>IF(Table1[[#This Row],[Gr]]&lt;&gt;"COMPLE",IF(Table1[[#This Row],[Cr]]&gt;0,1,0),1)</f>
        <v>1</v>
      </c>
      <c r="J879" s="32">
        <f>(Table1[[#This Row],[Gp]]*Table1[[#This Row],[Cr]])/Raw!$R$1</f>
        <v>0.86956521739130432</v>
      </c>
    </row>
    <row r="880" spans="1:10">
      <c r="A880" s="63" t="str">
        <f>LEFT(Table1[[#This Row],[Subcode]],3)</f>
        <v>R20</v>
      </c>
      <c r="B880" s="63" t="s">
        <v>242</v>
      </c>
      <c r="C880" s="38" t="s">
        <v>153</v>
      </c>
      <c r="D880" s="39" t="s">
        <v>154</v>
      </c>
      <c r="E880" s="39">
        <f>VLOOKUP(Table1[[#This Row],[Gr]],Raw!T:U,2,0)</f>
        <v>6</v>
      </c>
      <c r="F880" s="38" t="s">
        <v>5</v>
      </c>
      <c r="G880" s="39">
        <v>3</v>
      </c>
      <c r="H880" s="64" t="str">
        <f>VLOOKUP(MID(Table1[[#This Row],[Htno]],7,2),Raw!A:B,2,0)</f>
        <v>ECE</v>
      </c>
      <c r="I880" s="60">
        <f>IF(Table1[[#This Row],[Gr]]&lt;&gt;"COMPLE",IF(Table1[[#This Row],[Cr]]&gt;0,1,0),1)</f>
        <v>1</v>
      </c>
      <c r="J880" s="32">
        <f>(Table1[[#This Row],[Gp]]*Table1[[#This Row],[Cr]])/Raw!$R$1</f>
        <v>0.78260869565217395</v>
      </c>
    </row>
    <row r="881" spans="1:10">
      <c r="A881" s="63" t="str">
        <f>LEFT(Table1[[#This Row],[Subcode]],3)</f>
        <v>R20</v>
      </c>
      <c r="B881" s="63" t="s">
        <v>242</v>
      </c>
      <c r="C881" s="38" t="s">
        <v>155</v>
      </c>
      <c r="D881" s="39" t="s">
        <v>156</v>
      </c>
      <c r="E881" s="39">
        <f>VLOOKUP(Table1[[#This Row],[Gr]],Raw!T:U,2,0)</f>
        <v>7</v>
      </c>
      <c r="F881" s="38" t="s">
        <v>4</v>
      </c>
      <c r="G881" s="39">
        <v>3</v>
      </c>
      <c r="H881" s="64" t="str">
        <f>VLOOKUP(MID(Table1[[#This Row],[Htno]],7,2),Raw!A:B,2,0)</f>
        <v>ECE</v>
      </c>
      <c r="I881" s="60">
        <f>IF(Table1[[#This Row],[Gr]]&lt;&gt;"COMPLE",IF(Table1[[#This Row],[Cr]]&gt;0,1,0),1)</f>
        <v>1</v>
      </c>
      <c r="J881" s="32">
        <f>(Table1[[#This Row],[Gp]]*Table1[[#This Row],[Cr]])/Raw!$R$1</f>
        <v>0.91304347826086951</v>
      </c>
    </row>
    <row r="882" spans="1:10">
      <c r="A882" s="63" t="str">
        <f>LEFT(Table1[[#This Row],[Subcode]],3)</f>
        <v>R20</v>
      </c>
      <c r="B882" s="63" t="s">
        <v>243</v>
      </c>
      <c r="C882" s="38" t="s">
        <v>78</v>
      </c>
      <c r="D882" s="39" t="s">
        <v>79</v>
      </c>
      <c r="E882" s="39">
        <f>VLOOKUP(Table1[[#This Row],[Gr]],Raw!T:U,2,0)</f>
        <v>8</v>
      </c>
      <c r="F882" s="38" t="s">
        <v>6</v>
      </c>
      <c r="G882" s="39">
        <v>3</v>
      </c>
      <c r="H882" s="64" t="str">
        <f>VLOOKUP(MID(Table1[[#This Row],[Htno]],7,2),Raw!A:B,2,0)</f>
        <v>ECE</v>
      </c>
      <c r="I882" s="60">
        <f>IF(Table1[[#This Row],[Gr]]&lt;&gt;"COMPLE",IF(Table1[[#This Row],[Cr]]&gt;0,1,0),1)</f>
        <v>1</v>
      </c>
      <c r="J882" s="32">
        <f>(Table1[[#This Row],[Gp]]*Table1[[#This Row],[Cr]])/Raw!$R$1</f>
        <v>1.0434782608695652</v>
      </c>
    </row>
    <row r="883" spans="1:10">
      <c r="A883" s="63" t="str">
        <f>LEFT(Table1[[#This Row],[Subcode]],3)</f>
        <v>R20</v>
      </c>
      <c r="B883" s="63" t="s">
        <v>243</v>
      </c>
      <c r="C883" s="38" t="s">
        <v>144</v>
      </c>
      <c r="D883" s="39" t="s">
        <v>93</v>
      </c>
      <c r="E883" s="39">
        <f>VLOOKUP(Table1[[#This Row],[Gr]],Raw!T:U,2,0)</f>
        <v>10</v>
      </c>
      <c r="F883" s="38" t="s">
        <v>9</v>
      </c>
      <c r="G883" s="39">
        <v>3</v>
      </c>
      <c r="H883" s="64" t="str">
        <f>VLOOKUP(MID(Table1[[#This Row],[Htno]],7,2),Raw!A:B,2,0)</f>
        <v>ECE</v>
      </c>
      <c r="I883" s="60">
        <f>IF(Table1[[#This Row],[Gr]]&lt;&gt;"COMPLE",IF(Table1[[#This Row],[Cr]]&gt;0,1,0),1)</f>
        <v>1</v>
      </c>
      <c r="J883" s="32">
        <f>(Table1[[#This Row],[Gp]]*Table1[[#This Row],[Cr]])/Raw!$R$1</f>
        <v>1.3043478260869565</v>
      </c>
    </row>
    <row r="884" spans="1:10">
      <c r="A884" s="63" t="str">
        <f>LEFT(Table1[[#This Row],[Subcode]],3)</f>
        <v>R20</v>
      </c>
      <c r="B884" s="63" t="s">
        <v>243</v>
      </c>
      <c r="C884" s="38" t="s">
        <v>145</v>
      </c>
      <c r="D884" s="39" t="s">
        <v>146</v>
      </c>
      <c r="E884" s="39">
        <f>VLOOKUP(Table1[[#This Row],[Gr]],Raw!T:U,2,0)</f>
        <v>6</v>
      </c>
      <c r="F884" s="38" t="s">
        <v>5</v>
      </c>
      <c r="G884" s="39">
        <v>3</v>
      </c>
      <c r="H884" s="64" t="str">
        <f>VLOOKUP(MID(Table1[[#This Row],[Htno]],7,2),Raw!A:B,2,0)</f>
        <v>ECE</v>
      </c>
      <c r="I884" s="60">
        <f>IF(Table1[[#This Row],[Gr]]&lt;&gt;"COMPLE",IF(Table1[[#This Row],[Cr]]&gt;0,1,0),1)</f>
        <v>1</v>
      </c>
      <c r="J884" s="32">
        <f>(Table1[[#This Row],[Gp]]*Table1[[#This Row],[Cr]])/Raw!$R$1</f>
        <v>0.78260869565217395</v>
      </c>
    </row>
    <row r="885" spans="1:10">
      <c r="A885" s="63" t="str">
        <f>LEFT(Table1[[#This Row],[Subcode]],3)</f>
        <v>R20</v>
      </c>
      <c r="B885" s="63" t="s">
        <v>243</v>
      </c>
      <c r="C885" s="38" t="s">
        <v>147</v>
      </c>
      <c r="D885" s="39" t="s">
        <v>148</v>
      </c>
      <c r="E885" s="39">
        <f>VLOOKUP(Table1[[#This Row],[Gr]],Raw!T:U,2,0)</f>
        <v>6</v>
      </c>
      <c r="F885" s="38" t="s">
        <v>5</v>
      </c>
      <c r="G885" s="39">
        <v>3</v>
      </c>
      <c r="H885" s="64" t="str">
        <f>VLOOKUP(MID(Table1[[#This Row],[Htno]],7,2),Raw!A:B,2,0)</f>
        <v>ECE</v>
      </c>
      <c r="I885" s="60">
        <f>IF(Table1[[#This Row],[Gr]]&lt;&gt;"COMPLE",IF(Table1[[#This Row],[Cr]]&gt;0,1,0),1)</f>
        <v>1</v>
      </c>
      <c r="J885" s="32">
        <f>(Table1[[#This Row],[Gp]]*Table1[[#This Row],[Cr]])/Raw!$R$1</f>
        <v>0.78260869565217395</v>
      </c>
    </row>
    <row r="886" spans="1:10">
      <c r="A886" s="63" t="str">
        <f>LEFT(Table1[[#This Row],[Subcode]],3)</f>
        <v>R20</v>
      </c>
      <c r="B886" s="63" t="s">
        <v>243</v>
      </c>
      <c r="C886" s="38" t="s">
        <v>149</v>
      </c>
      <c r="D886" s="39" t="s">
        <v>150</v>
      </c>
      <c r="E886" s="39">
        <f>VLOOKUP(Table1[[#This Row],[Gr]],Raw!T:U,2,0)</f>
        <v>7</v>
      </c>
      <c r="F886" s="38" t="s">
        <v>4</v>
      </c>
      <c r="G886" s="39">
        <v>3</v>
      </c>
      <c r="H886" s="64" t="str">
        <f>VLOOKUP(MID(Table1[[#This Row],[Htno]],7,2),Raw!A:B,2,0)</f>
        <v>ECE</v>
      </c>
      <c r="I886" s="60">
        <f>IF(Table1[[#This Row],[Gr]]&lt;&gt;"COMPLE",IF(Table1[[#This Row],[Cr]]&gt;0,1,0),1)</f>
        <v>1</v>
      </c>
      <c r="J886" s="32">
        <f>(Table1[[#This Row],[Gp]]*Table1[[#This Row],[Cr]])/Raw!$R$1</f>
        <v>0.91304347826086951</v>
      </c>
    </row>
    <row r="887" spans="1:10">
      <c r="A887" s="63" t="str">
        <f>LEFT(Table1[[#This Row],[Subcode]],3)</f>
        <v>R20</v>
      </c>
      <c r="B887" s="63" t="s">
        <v>243</v>
      </c>
      <c r="C887" s="38" t="s">
        <v>151</v>
      </c>
      <c r="D887" s="39" t="s">
        <v>152</v>
      </c>
      <c r="E887" s="39">
        <f>VLOOKUP(Table1[[#This Row],[Gr]],Raw!T:U,2,0)</f>
        <v>10</v>
      </c>
      <c r="F887" s="38" t="s">
        <v>9</v>
      </c>
      <c r="G887" s="39">
        <v>2</v>
      </c>
      <c r="H887" s="64" t="str">
        <f>VLOOKUP(MID(Table1[[#This Row],[Htno]],7,2),Raw!A:B,2,0)</f>
        <v>ECE</v>
      </c>
      <c r="I887" s="60">
        <f>IF(Table1[[#This Row],[Gr]]&lt;&gt;"COMPLE",IF(Table1[[#This Row],[Cr]]&gt;0,1,0),1)</f>
        <v>1</v>
      </c>
      <c r="J887" s="32">
        <f>(Table1[[#This Row],[Gp]]*Table1[[#This Row],[Cr]])/Raw!$R$1</f>
        <v>0.86956521739130432</v>
      </c>
    </row>
    <row r="888" spans="1:10">
      <c r="A888" s="63" t="str">
        <f>LEFT(Table1[[#This Row],[Subcode]],3)</f>
        <v>R20</v>
      </c>
      <c r="B888" s="63" t="s">
        <v>243</v>
      </c>
      <c r="C888" s="38" t="s">
        <v>153</v>
      </c>
      <c r="D888" s="39" t="s">
        <v>154</v>
      </c>
      <c r="E888" s="39">
        <f>VLOOKUP(Table1[[#This Row],[Gr]],Raw!T:U,2,0)</f>
        <v>7</v>
      </c>
      <c r="F888" s="38" t="s">
        <v>4</v>
      </c>
      <c r="G888" s="39">
        <v>3</v>
      </c>
      <c r="H888" s="64" t="str">
        <f>VLOOKUP(MID(Table1[[#This Row],[Htno]],7,2),Raw!A:B,2,0)</f>
        <v>ECE</v>
      </c>
      <c r="I888" s="60">
        <f>IF(Table1[[#This Row],[Gr]]&lt;&gt;"COMPLE",IF(Table1[[#This Row],[Cr]]&gt;0,1,0),1)</f>
        <v>1</v>
      </c>
      <c r="J888" s="32">
        <f>(Table1[[#This Row],[Gp]]*Table1[[#This Row],[Cr]])/Raw!$R$1</f>
        <v>0.91304347826086951</v>
      </c>
    </row>
    <row r="889" spans="1:10">
      <c r="A889" s="63" t="str">
        <f>LEFT(Table1[[#This Row],[Subcode]],3)</f>
        <v>R20</v>
      </c>
      <c r="B889" s="63" t="s">
        <v>243</v>
      </c>
      <c r="C889" s="38" t="s">
        <v>155</v>
      </c>
      <c r="D889" s="39" t="s">
        <v>156</v>
      </c>
      <c r="E889" s="39">
        <f>VLOOKUP(Table1[[#This Row],[Gr]],Raw!T:U,2,0)</f>
        <v>6</v>
      </c>
      <c r="F889" s="38" t="s">
        <v>5</v>
      </c>
      <c r="G889" s="39">
        <v>3</v>
      </c>
      <c r="H889" s="64" t="str">
        <f>VLOOKUP(MID(Table1[[#This Row],[Htno]],7,2),Raw!A:B,2,0)</f>
        <v>ECE</v>
      </c>
      <c r="I889" s="60">
        <f>IF(Table1[[#This Row],[Gr]]&lt;&gt;"COMPLE",IF(Table1[[#This Row],[Cr]]&gt;0,1,0),1)</f>
        <v>1</v>
      </c>
      <c r="J889" s="32">
        <f>(Table1[[#This Row],[Gp]]*Table1[[#This Row],[Cr]])/Raw!$R$1</f>
        <v>0.78260869565217395</v>
      </c>
    </row>
    <row r="890" spans="1:10">
      <c r="A890" s="63" t="str">
        <f>LEFT(Table1[[#This Row],[Subcode]],3)</f>
        <v>R20</v>
      </c>
      <c r="B890" s="63" t="s">
        <v>244</v>
      </c>
      <c r="C890" s="38" t="s">
        <v>78</v>
      </c>
      <c r="D890" s="39" t="s">
        <v>79</v>
      </c>
      <c r="E890" s="39">
        <f>VLOOKUP(Table1[[#This Row],[Gr]],Raw!T:U,2,0)</f>
        <v>7</v>
      </c>
      <c r="F890" s="38" t="s">
        <v>4</v>
      </c>
      <c r="G890" s="39">
        <v>3</v>
      </c>
      <c r="H890" s="64" t="str">
        <f>VLOOKUP(MID(Table1[[#This Row],[Htno]],7,2),Raw!A:B,2,0)</f>
        <v>ECE</v>
      </c>
      <c r="I890" s="60">
        <f>IF(Table1[[#This Row],[Gr]]&lt;&gt;"COMPLE",IF(Table1[[#This Row],[Cr]]&gt;0,1,0),1)</f>
        <v>1</v>
      </c>
      <c r="J890" s="32">
        <f>(Table1[[#This Row],[Gp]]*Table1[[#This Row],[Cr]])/Raw!$R$1</f>
        <v>0.91304347826086951</v>
      </c>
    </row>
    <row r="891" spans="1:10">
      <c r="A891" s="63" t="str">
        <f>LEFT(Table1[[#This Row],[Subcode]],3)</f>
        <v>R20</v>
      </c>
      <c r="B891" s="63" t="s">
        <v>244</v>
      </c>
      <c r="C891" s="38" t="s">
        <v>144</v>
      </c>
      <c r="D891" s="39" t="s">
        <v>93</v>
      </c>
      <c r="E891" s="39">
        <f>VLOOKUP(Table1[[#This Row],[Gr]],Raw!T:U,2,0)</f>
        <v>10</v>
      </c>
      <c r="F891" s="38" t="s">
        <v>9</v>
      </c>
      <c r="G891" s="39">
        <v>3</v>
      </c>
      <c r="H891" s="64" t="str">
        <f>VLOOKUP(MID(Table1[[#This Row],[Htno]],7,2),Raw!A:B,2,0)</f>
        <v>ECE</v>
      </c>
      <c r="I891" s="60">
        <f>IF(Table1[[#This Row],[Gr]]&lt;&gt;"COMPLE",IF(Table1[[#This Row],[Cr]]&gt;0,1,0),1)</f>
        <v>1</v>
      </c>
      <c r="J891" s="32">
        <f>(Table1[[#This Row],[Gp]]*Table1[[#This Row],[Cr]])/Raw!$R$1</f>
        <v>1.3043478260869565</v>
      </c>
    </row>
    <row r="892" spans="1:10">
      <c r="A892" s="63" t="str">
        <f>LEFT(Table1[[#This Row],[Subcode]],3)</f>
        <v>R20</v>
      </c>
      <c r="B892" s="63" t="s">
        <v>244</v>
      </c>
      <c r="C892" s="38" t="s">
        <v>145</v>
      </c>
      <c r="D892" s="39" t="s">
        <v>146</v>
      </c>
      <c r="E892" s="39">
        <f>VLOOKUP(Table1[[#This Row],[Gr]],Raw!T:U,2,0)</f>
        <v>6</v>
      </c>
      <c r="F892" s="38" t="s">
        <v>5</v>
      </c>
      <c r="G892" s="39">
        <v>3</v>
      </c>
      <c r="H892" s="64" t="str">
        <f>VLOOKUP(MID(Table1[[#This Row],[Htno]],7,2),Raw!A:B,2,0)</f>
        <v>ECE</v>
      </c>
      <c r="I892" s="60">
        <f>IF(Table1[[#This Row],[Gr]]&lt;&gt;"COMPLE",IF(Table1[[#This Row],[Cr]]&gt;0,1,0),1)</f>
        <v>1</v>
      </c>
      <c r="J892" s="32">
        <f>(Table1[[#This Row],[Gp]]*Table1[[#This Row],[Cr]])/Raw!$R$1</f>
        <v>0.78260869565217395</v>
      </c>
    </row>
    <row r="893" spans="1:10">
      <c r="A893" s="63" t="str">
        <f>LEFT(Table1[[#This Row],[Subcode]],3)</f>
        <v>R20</v>
      </c>
      <c r="B893" s="63" t="s">
        <v>244</v>
      </c>
      <c r="C893" s="38" t="s">
        <v>147</v>
      </c>
      <c r="D893" s="39" t="s">
        <v>148</v>
      </c>
      <c r="E893" s="39">
        <f>VLOOKUP(Table1[[#This Row],[Gr]],Raw!T:U,2,0)</f>
        <v>7</v>
      </c>
      <c r="F893" s="38" t="s">
        <v>4</v>
      </c>
      <c r="G893" s="39">
        <v>3</v>
      </c>
      <c r="H893" s="64" t="str">
        <f>VLOOKUP(MID(Table1[[#This Row],[Htno]],7,2),Raw!A:B,2,0)</f>
        <v>ECE</v>
      </c>
      <c r="I893" s="60">
        <f>IF(Table1[[#This Row],[Gr]]&lt;&gt;"COMPLE",IF(Table1[[#This Row],[Cr]]&gt;0,1,0),1)</f>
        <v>1</v>
      </c>
      <c r="J893" s="32">
        <f>(Table1[[#This Row],[Gp]]*Table1[[#This Row],[Cr]])/Raw!$R$1</f>
        <v>0.91304347826086951</v>
      </c>
    </row>
    <row r="894" spans="1:10">
      <c r="A894" s="63" t="str">
        <f>LEFT(Table1[[#This Row],[Subcode]],3)</f>
        <v>R20</v>
      </c>
      <c r="B894" s="63" t="s">
        <v>244</v>
      </c>
      <c r="C894" s="38" t="s">
        <v>149</v>
      </c>
      <c r="D894" s="39" t="s">
        <v>150</v>
      </c>
      <c r="E894" s="39">
        <f>VLOOKUP(Table1[[#This Row],[Gr]],Raw!T:U,2,0)</f>
        <v>5</v>
      </c>
      <c r="F894" s="38" t="s">
        <v>7</v>
      </c>
      <c r="G894" s="39">
        <v>3</v>
      </c>
      <c r="H894" s="64" t="str">
        <f>VLOOKUP(MID(Table1[[#This Row],[Htno]],7,2),Raw!A:B,2,0)</f>
        <v>ECE</v>
      </c>
      <c r="I894" s="60">
        <f>IF(Table1[[#This Row],[Gr]]&lt;&gt;"COMPLE",IF(Table1[[#This Row],[Cr]]&gt;0,1,0),1)</f>
        <v>1</v>
      </c>
      <c r="J894" s="32">
        <f>(Table1[[#This Row],[Gp]]*Table1[[#This Row],[Cr]])/Raw!$R$1</f>
        <v>0.65217391304347827</v>
      </c>
    </row>
    <row r="895" spans="1:10">
      <c r="A895" s="63" t="str">
        <f>LEFT(Table1[[#This Row],[Subcode]],3)</f>
        <v>R20</v>
      </c>
      <c r="B895" s="63" t="s">
        <v>244</v>
      </c>
      <c r="C895" s="38" t="s">
        <v>151</v>
      </c>
      <c r="D895" s="39" t="s">
        <v>152</v>
      </c>
      <c r="E895" s="39">
        <f>VLOOKUP(Table1[[#This Row],[Gr]],Raw!T:U,2,0)</f>
        <v>10</v>
      </c>
      <c r="F895" s="38" t="s">
        <v>9</v>
      </c>
      <c r="G895" s="39">
        <v>2</v>
      </c>
      <c r="H895" s="64" t="str">
        <f>VLOOKUP(MID(Table1[[#This Row],[Htno]],7,2),Raw!A:B,2,0)</f>
        <v>ECE</v>
      </c>
      <c r="I895" s="60">
        <f>IF(Table1[[#This Row],[Gr]]&lt;&gt;"COMPLE",IF(Table1[[#This Row],[Cr]]&gt;0,1,0),1)</f>
        <v>1</v>
      </c>
      <c r="J895" s="32">
        <f>(Table1[[#This Row],[Gp]]*Table1[[#This Row],[Cr]])/Raw!$R$1</f>
        <v>0.86956521739130432</v>
      </c>
    </row>
    <row r="896" spans="1:10">
      <c r="A896" s="63" t="str">
        <f>LEFT(Table1[[#This Row],[Subcode]],3)</f>
        <v>R20</v>
      </c>
      <c r="B896" s="63" t="s">
        <v>244</v>
      </c>
      <c r="C896" s="38" t="s">
        <v>153</v>
      </c>
      <c r="D896" s="39" t="s">
        <v>154</v>
      </c>
      <c r="E896" s="39">
        <f>VLOOKUP(Table1[[#This Row],[Gr]],Raw!T:U,2,0)</f>
        <v>0</v>
      </c>
      <c r="F896" s="38" t="s">
        <v>3</v>
      </c>
      <c r="G896" s="39">
        <v>0</v>
      </c>
      <c r="H896" s="64" t="str">
        <f>VLOOKUP(MID(Table1[[#This Row],[Htno]],7,2),Raw!A:B,2,0)</f>
        <v>ECE</v>
      </c>
      <c r="I896" s="60">
        <f>IF(Table1[[#This Row],[Gr]]&lt;&gt;"COMPLE",IF(Table1[[#This Row],[Cr]]&gt;0,1,0),1)</f>
        <v>0</v>
      </c>
      <c r="J896" s="32">
        <f>(Table1[[#This Row],[Gp]]*Table1[[#This Row],[Cr]])/Raw!$R$1</f>
        <v>0</v>
      </c>
    </row>
    <row r="897" spans="1:10">
      <c r="A897" s="63" t="str">
        <f>LEFT(Table1[[#This Row],[Subcode]],3)</f>
        <v>R20</v>
      </c>
      <c r="B897" s="63" t="s">
        <v>244</v>
      </c>
      <c r="C897" s="38" t="s">
        <v>155</v>
      </c>
      <c r="D897" s="39" t="s">
        <v>156</v>
      </c>
      <c r="E897" s="39">
        <f>VLOOKUP(Table1[[#This Row],[Gr]],Raw!T:U,2,0)</f>
        <v>0</v>
      </c>
      <c r="F897" s="38" t="s">
        <v>3</v>
      </c>
      <c r="G897" s="39">
        <v>0</v>
      </c>
      <c r="H897" s="64" t="str">
        <f>VLOOKUP(MID(Table1[[#This Row],[Htno]],7,2),Raw!A:B,2,0)</f>
        <v>ECE</v>
      </c>
      <c r="I897" s="60">
        <f>IF(Table1[[#This Row],[Gr]]&lt;&gt;"COMPLE",IF(Table1[[#This Row],[Cr]]&gt;0,1,0),1)</f>
        <v>0</v>
      </c>
      <c r="J897" s="32">
        <f>(Table1[[#This Row],[Gp]]*Table1[[#This Row],[Cr]])/Raw!$R$1</f>
        <v>0</v>
      </c>
    </row>
    <row r="898" spans="1:10">
      <c r="A898" s="63" t="str">
        <f>LEFT(Table1[[#This Row],[Subcode]],3)</f>
        <v>R20</v>
      </c>
      <c r="B898" s="63" t="s">
        <v>245</v>
      </c>
      <c r="C898" s="38" t="s">
        <v>78</v>
      </c>
      <c r="D898" s="39" t="s">
        <v>79</v>
      </c>
      <c r="E898" s="39">
        <f>VLOOKUP(Table1[[#This Row],[Gr]],Raw!T:U,2,0)</f>
        <v>8</v>
      </c>
      <c r="F898" s="38" t="s">
        <v>6</v>
      </c>
      <c r="G898" s="39">
        <v>3</v>
      </c>
      <c r="H898" s="64" t="str">
        <f>VLOOKUP(MID(Table1[[#This Row],[Htno]],7,2),Raw!A:B,2,0)</f>
        <v>ECE</v>
      </c>
      <c r="I898" s="60">
        <f>IF(Table1[[#This Row],[Gr]]&lt;&gt;"COMPLE",IF(Table1[[#This Row],[Cr]]&gt;0,1,0),1)</f>
        <v>1</v>
      </c>
      <c r="J898" s="32">
        <f>(Table1[[#This Row],[Gp]]*Table1[[#This Row],[Cr]])/Raw!$R$1</f>
        <v>1.0434782608695652</v>
      </c>
    </row>
    <row r="899" spans="1:10">
      <c r="A899" s="63" t="str">
        <f>LEFT(Table1[[#This Row],[Subcode]],3)</f>
        <v>R20</v>
      </c>
      <c r="B899" s="63" t="s">
        <v>245</v>
      </c>
      <c r="C899" s="38" t="s">
        <v>144</v>
      </c>
      <c r="D899" s="39" t="s">
        <v>93</v>
      </c>
      <c r="E899" s="39">
        <f>VLOOKUP(Table1[[#This Row],[Gr]],Raw!T:U,2,0)</f>
        <v>10</v>
      </c>
      <c r="F899" s="38" t="s">
        <v>9</v>
      </c>
      <c r="G899" s="39">
        <v>3</v>
      </c>
      <c r="H899" s="64" t="str">
        <f>VLOOKUP(MID(Table1[[#This Row],[Htno]],7,2),Raw!A:B,2,0)</f>
        <v>ECE</v>
      </c>
      <c r="I899" s="60">
        <f>IF(Table1[[#This Row],[Gr]]&lt;&gt;"COMPLE",IF(Table1[[#This Row],[Cr]]&gt;0,1,0),1)</f>
        <v>1</v>
      </c>
      <c r="J899" s="32">
        <f>(Table1[[#This Row],[Gp]]*Table1[[#This Row],[Cr]])/Raw!$R$1</f>
        <v>1.3043478260869565</v>
      </c>
    </row>
    <row r="900" spans="1:10">
      <c r="A900" s="63" t="str">
        <f>LEFT(Table1[[#This Row],[Subcode]],3)</f>
        <v>R20</v>
      </c>
      <c r="B900" s="63" t="s">
        <v>245</v>
      </c>
      <c r="C900" s="38" t="s">
        <v>145</v>
      </c>
      <c r="D900" s="39" t="s">
        <v>146</v>
      </c>
      <c r="E900" s="39">
        <f>VLOOKUP(Table1[[#This Row],[Gr]],Raw!T:U,2,0)</f>
        <v>6</v>
      </c>
      <c r="F900" s="38" t="s">
        <v>5</v>
      </c>
      <c r="G900" s="39">
        <v>3</v>
      </c>
      <c r="H900" s="64" t="str">
        <f>VLOOKUP(MID(Table1[[#This Row],[Htno]],7,2),Raw!A:B,2,0)</f>
        <v>ECE</v>
      </c>
      <c r="I900" s="60">
        <f>IF(Table1[[#This Row],[Gr]]&lt;&gt;"COMPLE",IF(Table1[[#This Row],[Cr]]&gt;0,1,0),1)</f>
        <v>1</v>
      </c>
      <c r="J900" s="32">
        <f>(Table1[[#This Row],[Gp]]*Table1[[#This Row],[Cr]])/Raw!$R$1</f>
        <v>0.78260869565217395</v>
      </c>
    </row>
    <row r="901" spans="1:10">
      <c r="A901" s="63" t="str">
        <f>LEFT(Table1[[#This Row],[Subcode]],3)</f>
        <v>R20</v>
      </c>
      <c r="B901" s="63" t="s">
        <v>245</v>
      </c>
      <c r="C901" s="38" t="s">
        <v>147</v>
      </c>
      <c r="D901" s="39" t="s">
        <v>148</v>
      </c>
      <c r="E901" s="39">
        <f>VLOOKUP(Table1[[#This Row],[Gr]],Raw!T:U,2,0)</f>
        <v>7</v>
      </c>
      <c r="F901" s="38" t="s">
        <v>4</v>
      </c>
      <c r="G901" s="39">
        <v>3</v>
      </c>
      <c r="H901" s="64" t="str">
        <f>VLOOKUP(MID(Table1[[#This Row],[Htno]],7,2),Raw!A:B,2,0)</f>
        <v>ECE</v>
      </c>
      <c r="I901" s="60">
        <f>IF(Table1[[#This Row],[Gr]]&lt;&gt;"COMPLE",IF(Table1[[#This Row],[Cr]]&gt;0,1,0),1)</f>
        <v>1</v>
      </c>
      <c r="J901" s="32">
        <f>(Table1[[#This Row],[Gp]]*Table1[[#This Row],[Cr]])/Raw!$R$1</f>
        <v>0.91304347826086951</v>
      </c>
    </row>
    <row r="902" spans="1:10">
      <c r="A902" s="63" t="str">
        <f>LEFT(Table1[[#This Row],[Subcode]],3)</f>
        <v>R20</v>
      </c>
      <c r="B902" s="63" t="s">
        <v>245</v>
      </c>
      <c r="C902" s="38" t="s">
        <v>149</v>
      </c>
      <c r="D902" s="39" t="s">
        <v>150</v>
      </c>
      <c r="E902" s="39">
        <f>VLOOKUP(Table1[[#This Row],[Gr]],Raw!T:U,2,0)</f>
        <v>7</v>
      </c>
      <c r="F902" s="38" t="s">
        <v>4</v>
      </c>
      <c r="G902" s="39">
        <v>3</v>
      </c>
      <c r="H902" s="64" t="str">
        <f>VLOOKUP(MID(Table1[[#This Row],[Htno]],7,2),Raw!A:B,2,0)</f>
        <v>ECE</v>
      </c>
      <c r="I902" s="60">
        <f>IF(Table1[[#This Row],[Gr]]&lt;&gt;"COMPLE",IF(Table1[[#This Row],[Cr]]&gt;0,1,0),1)</f>
        <v>1</v>
      </c>
      <c r="J902" s="32">
        <f>(Table1[[#This Row],[Gp]]*Table1[[#This Row],[Cr]])/Raw!$R$1</f>
        <v>0.91304347826086951</v>
      </c>
    </row>
    <row r="903" spans="1:10">
      <c r="A903" s="63" t="str">
        <f>LEFT(Table1[[#This Row],[Subcode]],3)</f>
        <v>R20</v>
      </c>
      <c r="B903" s="63" t="s">
        <v>245</v>
      </c>
      <c r="C903" s="38" t="s">
        <v>151</v>
      </c>
      <c r="D903" s="39" t="s">
        <v>152</v>
      </c>
      <c r="E903" s="39">
        <f>VLOOKUP(Table1[[#This Row],[Gr]],Raw!T:U,2,0)</f>
        <v>10</v>
      </c>
      <c r="F903" s="38" t="s">
        <v>9</v>
      </c>
      <c r="G903" s="39">
        <v>2</v>
      </c>
      <c r="H903" s="64" t="str">
        <f>VLOOKUP(MID(Table1[[#This Row],[Htno]],7,2),Raw!A:B,2,0)</f>
        <v>ECE</v>
      </c>
      <c r="I903" s="60">
        <f>IF(Table1[[#This Row],[Gr]]&lt;&gt;"COMPLE",IF(Table1[[#This Row],[Cr]]&gt;0,1,0),1)</f>
        <v>1</v>
      </c>
      <c r="J903" s="32">
        <f>(Table1[[#This Row],[Gp]]*Table1[[#This Row],[Cr]])/Raw!$R$1</f>
        <v>0.86956521739130432</v>
      </c>
    </row>
    <row r="904" spans="1:10">
      <c r="A904" s="63" t="str">
        <f>LEFT(Table1[[#This Row],[Subcode]],3)</f>
        <v>R20</v>
      </c>
      <c r="B904" s="63" t="s">
        <v>245</v>
      </c>
      <c r="C904" s="38" t="s">
        <v>153</v>
      </c>
      <c r="D904" s="39" t="s">
        <v>154</v>
      </c>
      <c r="E904" s="39">
        <f>VLOOKUP(Table1[[#This Row],[Gr]],Raw!T:U,2,0)</f>
        <v>6</v>
      </c>
      <c r="F904" s="38" t="s">
        <v>5</v>
      </c>
      <c r="G904" s="39">
        <v>3</v>
      </c>
      <c r="H904" s="64" t="str">
        <f>VLOOKUP(MID(Table1[[#This Row],[Htno]],7,2),Raw!A:B,2,0)</f>
        <v>ECE</v>
      </c>
      <c r="I904" s="60">
        <f>IF(Table1[[#This Row],[Gr]]&lt;&gt;"COMPLE",IF(Table1[[#This Row],[Cr]]&gt;0,1,0),1)</f>
        <v>1</v>
      </c>
      <c r="J904" s="32">
        <f>(Table1[[#This Row],[Gp]]*Table1[[#This Row],[Cr]])/Raw!$R$1</f>
        <v>0.78260869565217395</v>
      </c>
    </row>
    <row r="905" spans="1:10">
      <c r="A905" s="63" t="str">
        <f>LEFT(Table1[[#This Row],[Subcode]],3)</f>
        <v>R20</v>
      </c>
      <c r="B905" s="63" t="s">
        <v>245</v>
      </c>
      <c r="C905" s="38" t="s">
        <v>155</v>
      </c>
      <c r="D905" s="39" t="s">
        <v>156</v>
      </c>
      <c r="E905" s="39">
        <f>VLOOKUP(Table1[[#This Row],[Gr]],Raw!T:U,2,0)</f>
        <v>8</v>
      </c>
      <c r="F905" s="38" t="s">
        <v>6</v>
      </c>
      <c r="G905" s="39">
        <v>3</v>
      </c>
      <c r="H905" s="64" t="str">
        <f>VLOOKUP(MID(Table1[[#This Row],[Htno]],7,2),Raw!A:B,2,0)</f>
        <v>ECE</v>
      </c>
      <c r="I905" s="60">
        <f>IF(Table1[[#This Row],[Gr]]&lt;&gt;"COMPLE",IF(Table1[[#This Row],[Cr]]&gt;0,1,0),1)</f>
        <v>1</v>
      </c>
      <c r="J905" s="32">
        <f>(Table1[[#This Row],[Gp]]*Table1[[#This Row],[Cr]])/Raw!$R$1</f>
        <v>1.0434782608695652</v>
      </c>
    </row>
    <row r="906" spans="1:10">
      <c r="A906" s="63" t="str">
        <f>LEFT(Table1[[#This Row],[Subcode]],3)</f>
        <v>R20</v>
      </c>
      <c r="B906" s="63" t="s">
        <v>246</v>
      </c>
      <c r="C906" s="38" t="s">
        <v>78</v>
      </c>
      <c r="D906" s="39" t="s">
        <v>79</v>
      </c>
      <c r="E906" s="39">
        <f>VLOOKUP(Table1[[#This Row],[Gr]],Raw!T:U,2,0)</f>
        <v>6</v>
      </c>
      <c r="F906" s="38" t="s">
        <v>5</v>
      </c>
      <c r="G906" s="39">
        <v>3</v>
      </c>
      <c r="H906" s="64" t="str">
        <f>VLOOKUP(MID(Table1[[#This Row],[Htno]],7,2),Raw!A:B,2,0)</f>
        <v>ECE</v>
      </c>
      <c r="I906" s="60">
        <f>IF(Table1[[#This Row],[Gr]]&lt;&gt;"COMPLE",IF(Table1[[#This Row],[Cr]]&gt;0,1,0),1)</f>
        <v>1</v>
      </c>
      <c r="J906" s="32">
        <f>(Table1[[#This Row],[Gp]]*Table1[[#This Row],[Cr]])/Raw!$R$1</f>
        <v>0.78260869565217395</v>
      </c>
    </row>
    <row r="907" spans="1:10">
      <c r="A907" s="63" t="str">
        <f>LEFT(Table1[[#This Row],[Subcode]],3)</f>
        <v>R20</v>
      </c>
      <c r="B907" s="63" t="s">
        <v>246</v>
      </c>
      <c r="C907" s="38" t="s">
        <v>144</v>
      </c>
      <c r="D907" s="39" t="s">
        <v>93</v>
      </c>
      <c r="E907" s="39">
        <f>VLOOKUP(Table1[[#This Row],[Gr]],Raw!T:U,2,0)</f>
        <v>10</v>
      </c>
      <c r="F907" s="38" t="s">
        <v>9</v>
      </c>
      <c r="G907" s="39">
        <v>3</v>
      </c>
      <c r="H907" s="64" t="str">
        <f>VLOOKUP(MID(Table1[[#This Row],[Htno]],7,2),Raw!A:B,2,0)</f>
        <v>ECE</v>
      </c>
      <c r="I907" s="60">
        <f>IF(Table1[[#This Row],[Gr]]&lt;&gt;"COMPLE",IF(Table1[[#This Row],[Cr]]&gt;0,1,0),1)</f>
        <v>1</v>
      </c>
      <c r="J907" s="32">
        <f>(Table1[[#This Row],[Gp]]*Table1[[#This Row],[Cr]])/Raw!$R$1</f>
        <v>1.3043478260869565</v>
      </c>
    </row>
    <row r="908" spans="1:10">
      <c r="A908" s="63" t="str">
        <f>LEFT(Table1[[#This Row],[Subcode]],3)</f>
        <v>R20</v>
      </c>
      <c r="B908" s="63" t="s">
        <v>246</v>
      </c>
      <c r="C908" s="38" t="s">
        <v>145</v>
      </c>
      <c r="D908" s="39" t="s">
        <v>146</v>
      </c>
      <c r="E908" s="39">
        <f>VLOOKUP(Table1[[#This Row],[Gr]],Raw!T:U,2,0)</f>
        <v>0</v>
      </c>
      <c r="F908" s="38" t="s">
        <v>3</v>
      </c>
      <c r="G908" s="39">
        <v>0</v>
      </c>
      <c r="H908" s="64" t="str">
        <f>VLOOKUP(MID(Table1[[#This Row],[Htno]],7,2),Raw!A:B,2,0)</f>
        <v>ECE</v>
      </c>
      <c r="I908" s="60">
        <f>IF(Table1[[#This Row],[Gr]]&lt;&gt;"COMPLE",IF(Table1[[#This Row],[Cr]]&gt;0,1,0),1)</f>
        <v>0</v>
      </c>
      <c r="J908" s="32">
        <f>(Table1[[#This Row],[Gp]]*Table1[[#This Row],[Cr]])/Raw!$R$1</f>
        <v>0</v>
      </c>
    </row>
    <row r="909" spans="1:10">
      <c r="A909" s="63" t="str">
        <f>LEFT(Table1[[#This Row],[Subcode]],3)</f>
        <v>R20</v>
      </c>
      <c r="B909" s="63" t="s">
        <v>246</v>
      </c>
      <c r="C909" s="38" t="s">
        <v>147</v>
      </c>
      <c r="D909" s="39" t="s">
        <v>148</v>
      </c>
      <c r="E909" s="39">
        <f>VLOOKUP(Table1[[#This Row],[Gr]],Raw!T:U,2,0)</f>
        <v>0</v>
      </c>
      <c r="F909" s="38" t="s">
        <v>3</v>
      </c>
      <c r="G909" s="39">
        <v>0</v>
      </c>
      <c r="H909" s="64" t="str">
        <f>VLOOKUP(MID(Table1[[#This Row],[Htno]],7,2),Raw!A:B,2,0)</f>
        <v>ECE</v>
      </c>
      <c r="I909" s="60">
        <f>IF(Table1[[#This Row],[Gr]]&lt;&gt;"COMPLE",IF(Table1[[#This Row],[Cr]]&gt;0,1,0),1)</f>
        <v>0</v>
      </c>
      <c r="J909" s="32">
        <f>(Table1[[#This Row],[Gp]]*Table1[[#This Row],[Cr]])/Raw!$R$1</f>
        <v>0</v>
      </c>
    </row>
    <row r="910" spans="1:10">
      <c r="A910" s="63" t="str">
        <f>LEFT(Table1[[#This Row],[Subcode]],3)</f>
        <v>R20</v>
      </c>
      <c r="B910" s="63" t="s">
        <v>246</v>
      </c>
      <c r="C910" s="38" t="s">
        <v>149</v>
      </c>
      <c r="D910" s="39" t="s">
        <v>150</v>
      </c>
      <c r="E910" s="39">
        <f>VLOOKUP(Table1[[#This Row],[Gr]],Raw!T:U,2,0)</f>
        <v>0</v>
      </c>
      <c r="F910" s="38" t="s">
        <v>3</v>
      </c>
      <c r="G910" s="39">
        <v>0</v>
      </c>
      <c r="H910" s="64" t="str">
        <f>VLOOKUP(MID(Table1[[#This Row],[Htno]],7,2),Raw!A:B,2,0)</f>
        <v>ECE</v>
      </c>
      <c r="I910" s="60">
        <f>IF(Table1[[#This Row],[Gr]]&lt;&gt;"COMPLE",IF(Table1[[#This Row],[Cr]]&gt;0,1,0),1)</f>
        <v>0</v>
      </c>
      <c r="J910" s="32">
        <f>(Table1[[#This Row],[Gp]]*Table1[[#This Row],[Cr]])/Raw!$R$1</f>
        <v>0</v>
      </c>
    </row>
    <row r="911" spans="1:10">
      <c r="A911" s="63" t="str">
        <f>LEFT(Table1[[#This Row],[Subcode]],3)</f>
        <v>R20</v>
      </c>
      <c r="B911" s="63" t="s">
        <v>246</v>
      </c>
      <c r="C911" s="38" t="s">
        <v>151</v>
      </c>
      <c r="D911" s="39" t="s">
        <v>152</v>
      </c>
      <c r="E911" s="39">
        <f>VLOOKUP(Table1[[#This Row],[Gr]],Raw!T:U,2,0)</f>
        <v>10</v>
      </c>
      <c r="F911" s="38" t="s">
        <v>9</v>
      </c>
      <c r="G911" s="39">
        <v>2</v>
      </c>
      <c r="H911" s="64" t="str">
        <f>VLOOKUP(MID(Table1[[#This Row],[Htno]],7,2),Raw!A:B,2,0)</f>
        <v>ECE</v>
      </c>
      <c r="I911" s="60">
        <f>IF(Table1[[#This Row],[Gr]]&lt;&gt;"COMPLE",IF(Table1[[#This Row],[Cr]]&gt;0,1,0),1)</f>
        <v>1</v>
      </c>
      <c r="J911" s="32">
        <f>(Table1[[#This Row],[Gp]]*Table1[[#This Row],[Cr]])/Raw!$R$1</f>
        <v>0.86956521739130432</v>
      </c>
    </row>
    <row r="912" spans="1:10">
      <c r="A912" s="63" t="str">
        <f>LEFT(Table1[[#This Row],[Subcode]],3)</f>
        <v>R20</v>
      </c>
      <c r="B912" s="63" t="s">
        <v>246</v>
      </c>
      <c r="C912" s="38" t="s">
        <v>153</v>
      </c>
      <c r="D912" s="39" t="s">
        <v>154</v>
      </c>
      <c r="E912" s="39">
        <f>VLOOKUP(Table1[[#This Row],[Gr]],Raw!T:U,2,0)</f>
        <v>0</v>
      </c>
      <c r="F912" s="38" t="s">
        <v>3</v>
      </c>
      <c r="G912" s="39">
        <v>0</v>
      </c>
      <c r="H912" s="64" t="str">
        <f>VLOOKUP(MID(Table1[[#This Row],[Htno]],7,2),Raw!A:B,2,0)</f>
        <v>ECE</v>
      </c>
      <c r="I912" s="60">
        <f>IF(Table1[[#This Row],[Gr]]&lt;&gt;"COMPLE",IF(Table1[[#This Row],[Cr]]&gt;0,1,0),1)</f>
        <v>0</v>
      </c>
      <c r="J912" s="32">
        <f>(Table1[[#This Row],[Gp]]*Table1[[#This Row],[Cr]])/Raw!$R$1</f>
        <v>0</v>
      </c>
    </row>
    <row r="913" spans="1:10">
      <c r="A913" s="63" t="str">
        <f>LEFT(Table1[[#This Row],[Subcode]],3)</f>
        <v>R20</v>
      </c>
      <c r="B913" s="63" t="s">
        <v>246</v>
      </c>
      <c r="C913" s="38" t="s">
        <v>155</v>
      </c>
      <c r="D913" s="39" t="s">
        <v>156</v>
      </c>
      <c r="E913" s="39">
        <f>VLOOKUP(Table1[[#This Row],[Gr]],Raw!T:U,2,0)</f>
        <v>0</v>
      </c>
      <c r="F913" s="38" t="s">
        <v>3</v>
      </c>
      <c r="G913" s="39">
        <v>0</v>
      </c>
      <c r="H913" s="64" t="str">
        <f>VLOOKUP(MID(Table1[[#This Row],[Htno]],7,2),Raw!A:B,2,0)</f>
        <v>ECE</v>
      </c>
      <c r="I913" s="60">
        <f>IF(Table1[[#This Row],[Gr]]&lt;&gt;"COMPLE",IF(Table1[[#This Row],[Cr]]&gt;0,1,0),1)</f>
        <v>0</v>
      </c>
      <c r="J913" s="32">
        <f>(Table1[[#This Row],[Gp]]*Table1[[#This Row],[Cr]])/Raw!$R$1</f>
        <v>0</v>
      </c>
    </row>
    <row r="914" spans="1:10">
      <c r="A914" s="63" t="str">
        <f>LEFT(Table1[[#This Row],[Subcode]],3)</f>
        <v>R20</v>
      </c>
      <c r="B914" s="63" t="s">
        <v>247</v>
      </c>
      <c r="C914" s="38" t="s">
        <v>78</v>
      </c>
      <c r="D914" s="39" t="s">
        <v>79</v>
      </c>
      <c r="E914" s="39">
        <f>VLOOKUP(Table1[[#This Row],[Gr]],Raw!T:U,2,0)</f>
        <v>7</v>
      </c>
      <c r="F914" s="38" t="s">
        <v>4</v>
      </c>
      <c r="G914" s="39">
        <v>3</v>
      </c>
      <c r="H914" s="64" t="str">
        <f>VLOOKUP(MID(Table1[[#This Row],[Htno]],7,2),Raw!A:B,2,0)</f>
        <v>ECE</v>
      </c>
      <c r="I914" s="60">
        <f>IF(Table1[[#This Row],[Gr]]&lt;&gt;"COMPLE",IF(Table1[[#This Row],[Cr]]&gt;0,1,0),1)</f>
        <v>1</v>
      </c>
      <c r="J914" s="32">
        <f>(Table1[[#This Row],[Gp]]*Table1[[#This Row],[Cr]])/Raw!$R$1</f>
        <v>0.91304347826086951</v>
      </c>
    </row>
    <row r="915" spans="1:10">
      <c r="A915" s="63" t="str">
        <f>LEFT(Table1[[#This Row],[Subcode]],3)</f>
        <v>R20</v>
      </c>
      <c r="B915" s="63" t="s">
        <v>247</v>
      </c>
      <c r="C915" s="38" t="s">
        <v>144</v>
      </c>
      <c r="D915" s="39" t="s">
        <v>93</v>
      </c>
      <c r="E915" s="39">
        <f>VLOOKUP(Table1[[#This Row],[Gr]],Raw!T:U,2,0)</f>
        <v>10</v>
      </c>
      <c r="F915" s="38" t="s">
        <v>9</v>
      </c>
      <c r="G915" s="39">
        <v>3</v>
      </c>
      <c r="H915" s="64" t="str">
        <f>VLOOKUP(MID(Table1[[#This Row],[Htno]],7,2),Raw!A:B,2,0)</f>
        <v>ECE</v>
      </c>
      <c r="I915" s="60">
        <f>IF(Table1[[#This Row],[Gr]]&lt;&gt;"COMPLE",IF(Table1[[#This Row],[Cr]]&gt;0,1,0),1)</f>
        <v>1</v>
      </c>
      <c r="J915" s="32">
        <f>(Table1[[#This Row],[Gp]]*Table1[[#This Row],[Cr]])/Raw!$R$1</f>
        <v>1.3043478260869565</v>
      </c>
    </row>
    <row r="916" spans="1:10">
      <c r="A916" s="63" t="str">
        <f>LEFT(Table1[[#This Row],[Subcode]],3)</f>
        <v>R20</v>
      </c>
      <c r="B916" s="63" t="s">
        <v>247</v>
      </c>
      <c r="C916" s="38" t="s">
        <v>145</v>
      </c>
      <c r="D916" s="39" t="s">
        <v>146</v>
      </c>
      <c r="E916" s="39">
        <f>VLOOKUP(Table1[[#This Row],[Gr]],Raw!T:U,2,0)</f>
        <v>7</v>
      </c>
      <c r="F916" s="38" t="s">
        <v>4</v>
      </c>
      <c r="G916" s="39">
        <v>3</v>
      </c>
      <c r="H916" s="64" t="str">
        <f>VLOOKUP(MID(Table1[[#This Row],[Htno]],7,2),Raw!A:B,2,0)</f>
        <v>ECE</v>
      </c>
      <c r="I916" s="60">
        <f>IF(Table1[[#This Row],[Gr]]&lt;&gt;"COMPLE",IF(Table1[[#This Row],[Cr]]&gt;0,1,0),1)</f>
        <v>1</v>
      </c>
      <c r="J916" s="32">
        <f>(Table1[[#This Row],[Gp]]*Table1[[#This Row],[Cr]])/Raw!$R$1</f>
        <v>0.91304347826086951</v>
      </c>
    </row>
    <row r="917" spans="1:10">
      <c r="A917" s="63" t="str">
        <f>LEFT(Table1[[#This Row],[Subcode]],3)</f>
        <v>R20</v>
      </c>
      <c r="B917" s="63" t="s">
        <v>247</v>
      </c>
      <c r="C917" s="38" t="s">
        <v>147</v>
      </c>
      <c r="D917" s="39" t="s">
        <v>148</v>
      </c>
      <c r="E917" s="39">
        <f>VLOOKUP(Table1[[#This Row],[Gr]],Raw!T:U,2,0)</f>
        <v>6</v>
      </c>
      <c r="F917" s="38" t="s">
        <v>5</v>
      </c>
      <c r="G917" s="39">
        <v>3</v>
      </c>
      <c r="H917" s="64" t="str">
        <f>VLOOKUP(MID(Table1[[#This Row],[Htno]],7,2),Raw!A:B,2,0)</f>
        <v>ECE</v>
      </c>
      <c r="I917" s="60">
        <f>IF(Table1[[#This Row],[Gr]]&lt;&gt;"COMPLE",IF(Table1[[#This Row],[Cr]]&gt;0,1,0),1)</f>
        <v>1</v>
      </c>
      <c r="J917" s="32">
        <f>(Table1[[#This Row],[Gp]]*Table1[[#This Row],[Cr]])/Raw!$R$1</f>
        <v>0.78260869565217395</v>
      </c>
    </row>
    <row r="918" spans="1:10">
      <c r="A918" s="63" t="str">
        <f>LEFT(Table1[[#This Row],[Subcode]],3)</f>
        <v>R20</v>
      </c>
      <c r="B918" s="63" t="s">
        <v>247</v>
      </c>
      <c r="C918" s="38" t="s">
        <v>149</v>
      </c>
      <c r="D918" s="39" t="s">
        <v>150</v>
      </c>
      <c r="E918" s="39">
        <f>VLOOKUP(Table1[[#This Row],[Gr]],Raw!T:U,2,0)</f>
        <v>7</v>
      </c>
      <c r="F918" s="38" t="s">
        <v>4</v>
      </c>
      <c r="G918" s="39">
        <v>3</v>
      </c>
      <c r="H918" s="64" t="str">
        <f>VLOOKUP(MID(Table1[[#This Row],[Htno]],7,2),Raw!A:B,2,0)</f>
        <v>ECE</v>
      </c>
      <c r="I918" s="60">
        <f>IF(Table1[[#This Row],[Gr]]&lt;&gt;"COMPLE",IF(Table1[[#This Row],[Cr]]&gt;0,1,0),1)</f>
        <v>1</v>
      </c>
      <c r="J918" s="32">
        <f>(Table1[[#This Row],[Gp]]*Table1[[#This Row],[Cr]])/Raw!$R$1</f>
        <v>0.91304347826086951</v>
      </c>
    </row>
    <row r="919" spans="1:10">
      <c r="A919" s="63" t="str">
        <f>LEFT(Table1[[#This Row],[Subcode]],3)</f>
        <v>R20</v>
      </c>
      <c r="B919" s="63" t="s">
        <v>247</v>
      </c>
      <c r="C919" s="38" t="s">
        <v>151</v>
      </c>
      <c r="D919" s="39" t="s">
        <v>152</v>
      </c>
      <c r="E919" s="39">
        <f>VLOOKUP(Table1[[#This Row],[Gr]],Raw!T:U,2,0)</f>
        <v>10</v>
      </c>
      <c r="F919" s="38" t="s">
        <v>9</v>
      </c>
      <c r="G919" s="39">
        <v>2</v>
      </c>
      <c r="H919" s="64" t="str">
        <f>VLOOKUP(MID(Table1[[#This Row],[Htno]],7,2),Raw!A:B,2,0)</f>
        <v>ECE</v>
      </c>
      <c r="I919" s="60">
        <f>IF(Table1[[#This Row],[Gr]]&lt;&gt;"COMPLE",IF(Table1[[#This Row],[Cr]]&gt;0,1,0),1)</f>
        <v>1</v>
      </c>
      <c r="J919" s="32">
        <f>(Table1[[#This Row],[Gp]]*Table1[[#This Row],[Cr]])/Raw!$R$1</f>
        <v>0.86956521739130432</v>
      </c>
    </row>
    <row r="920" spans="1:10">
      <c r="A920" s="63" t="str">
        <f>LEFT(Table1[[#This Row],[Subcode]],3)</f>
        <v>R20</v>
      </c>
      <c r="B920" s="63" t="s">
        <v>247</v>
      </c>
      <c r="C920" s="38" t="s">
        <v>153</v>
      </c>
      <c r="D920" s="39" t="s">
        <v>154</v>
      </c>
      <c r="E920" s="39">
        <f>VLOOKUP(Table1[[#This Row],[Gr]],Raw!T:U,2,0)</f>
        <v>6</v>
      </c>
      <c r="F920" s="38" t="s">
        <v>5</v>
      </c>
      <c r="G920" s="39">
        <v>3</v>
      </c>
      <c r="H920" s="64" t="str">
        <f>VLOOKUP(MID(Table1[[#This Row],[Htno]],7,2),Raw!A:B,2,0)</f>
        <v>ECE</v>
      </c>
      <c r="I920" s="60">
        <f>IF(Table1[[#This Row],[Gr]]&lt;&gt;"COMPLE",IF(Table1[[#This Row],[Cr]]&gt;0,1,0),1)</f>
        <v>1</v>
      </c>
      <c r="J920" s="32">
        <f>(Table1[[#This Row],[Gp]]*Table1[[#This Row],[Cr]])/Raw!$R$1</f>
        <v>0.78260869565217395</v>
      </c>
    </row>
    <row r="921" spans="1:10">
      <c r="A921" s="63" t="str">
        <f>LEFT(Table1[[#This Row],[Subcode]],3)</f>
        <v>R20</v>
      </c>
      <c r="B921" s="63" t="s">
        <v>247</v>
      </c>
      <c r="C921" s="38" t="s">
        <v>155</v>
      </c>
      <c r="D921" s="39" t="s">
        <v>156</v>
      </c>
      <c r="E921" s="39">
        <f>VLOOKUP(Table1[[#This Row],[Gr]],Raw!T:U,2,0)</f>
        <v>6</v>
      </c>
      <c r="F921" s="38" t="s">
        <v>5</v>
      </c>
      <c r="G921" s="39">
        <v>3</v>
      </c>
      <c r="H921" s="64" t="str">
        <f>VLOOKUP(MID(Table1[[#This Row],[Htno]],7,2),Raw!A:B,2,0)</f>
        <v>ECE</v>
      </c>
      <c r="I921" s="60">
        <f>IF(Table1[[#This Row],[Gr]]&lt;&gt;"COMPLE",IF(Table1[[#This Row],[Cr]]&gt;0,1,0),1)</f>
        <v>1</v>
      </c>
      <c r="J921" s="32">
        <f>(Table1[[#This Row],[Gp]]*Table1[[#This Row],[Cr]])/Raw!$R$1</f>
        <v>0.78260869565217395</v>
      </c>
    </row>
    <row r="922" spans="1:10">
      <c r="A922" s="63" t="str">
        <f>LEFT(Table1[[#This Row],[Subcode]],3)</f>
        <v>R20</v>
      </c>
      <c r="B922" s="63" t="s">
        <v>248</v>
      </c>
      <c r="C922" s="38" t="s">
        <v>78</v>
      </c>
      <c r="D922" s="39" t="s">
        <v>79</v>
      </c>
      <c r="E922" s="39">
        <f>VLOOKUP(Table1[[#This Row],[Gr]],Raw!T:U,2,0)</f>
        <v>7</v>
      </c>
      <c r="F922" s="38" t="s">
        <v>4</v>
      </c>
      <c r="G922" s="39">
        <v>3</v>
      </c>
      <c r="H922" s="64" t="str">
        <f>VLOOKUP(MID(Table1[[#This Row],[Htno]],7,2),Raw!A:B,2,0)</f>
        <v>ECE</v>
      </c>
      <c r="I922" s="60">
        <f>IF(Table1[[#This Row],[Gr]]&lt;&gt;"COMPLE",IF(Table1[[#This Row],[Cr]]&gt;0,1,0),1)</f>
        <v>1</v>
      </c>
      <c r="J922" s="32">
        <f>(Table1[[#This Row],[Gp]]*Table1[[#This Row],[Cr]])/Raw!$R$1</f>
        <v>0.91304347826086951</v>
      </c>
    </row>
    <row r="923" spans="1:10">
      <c r="A923" s="63" t="str">
        <f>LEFT(Table1[[#This Row],[Subcode]],3)</f>
        <v>R20</v>
      </c>
      <c r="B923" s="63" t="s">
        <v>248</v>
      </c>
      <c r="C923" s="38" t="s">
        <v>144</v>
      </c>
      <c r="D923" s="39" t="s">
        <v>93</v>
      </c>
      <c r="E923" s="39">
        <f>VLOOKUP(Table1[[#This Row],[Gr]],Raw!T:U,2,0)</f>
        <v>10</v>
      </c>
      <c r="F923" s="38" t="s">
        <v>9</v>
      </c>
      <c r="G923" s="39">
        <v>3</v>
      </c>
      <c r="H923" s="64" t="str">
        <f>VLOOKUP(MID(Table1[[#This Row],[Htno]],7,2),Raw!A:B,2,0)</f>
        <v>ECE</v>
      </c>
      <c r="I923" s="60">
        <f>IF(Table1[[#This Row],[Gr]]&lt;&gt;"COMPLE",IF(Table1[[#This Row],[Cr]]&gt;0,1,0),1)</f>
        <v>1</v>
      </c>
      <c r="J923" s="32">
        <f>(Table1[[#This Row],[Gp]]*Table1[[#This Row],[Cr]])/Raw!$R$1</f>
        <v>1.3043478260869565</v>
      </c>
    </row>
    <row r="924" spans="1:10">
      <c r="A924" s="63" t="str">
        <f>LEFT(Table1[[#This Row],[Subcode]],3)</f>
        <v>R20</v>
      </c>
      <c r="B924" s="63" t="s">
        <v>248</v>
      </c>
      <c r="C924" s="38" t="s">
        <v>145</v>
      </c>
      <c r="D924" s="39" t="s">
        <v>146</v>
      </c>
      <c r="E924" s="39">
        <f>VLOOKUP(Table1[[#This Row],[Gr]],Raw!T:U,2,0)</f>
        <v>7</v>
      </c>
      <c r="F924" s="38" t="s">
        <v>4</v>
      </c>
      <c r="G924" s="39">
        <v>3</v>
      </c>
      <c r="H924" s="64" t="str">
        <f>VLOOKUP(MID(Table1[[#This Row],[Htno]],7,2),Raw!A:B,2,0)</f>
        <v>ECE</v>
      </c>
      <c r="I924" s="60">
        <f>IF(Table1[[#This Row],[Gr]]&lt;&gt;"COMPLE",IF(Table1[[#This Row],[Cr]]&gt;0,1,0),1)</f>
        <v>1</v>
      </c>
      <c r="J924" s="32">
        <f>(Table1[[#This Row],[Gp]]*Table1[[#This Row],[Cr]])/Raw!$R$1</f>
        <v>0.91304347826086951</v>
      </c>
    </row>
    <row r="925" spans="1:10">
      <c r="A925" s="63" t="str">
        <f>LEFT(Table1[[#This Row],[Subcode]],3)</f>
        <v>R20</v>
      </c>
      <c r="B925" s="63" t="s">
        <v>248</v>
      </c>
      <c r="C925" s="38" t="s">
        <v>147</v>
      </c>
      <c r="D925" s="39" t="s">
        <v>148</v>
      </c>
      <c r="E925" s="39">
        <f>VLOOKUP(Table1[[#This Row],[Gr]],Raw!T:U,2,0)</f>
        <v>9</v>
      </c>
      <c r="F925" s="38" t="s">
        <v>8</v>
      </c>
      <c r="G925" s="39">
        <v>3</v>
      </c>
      <c r="H925" s="64" t="str">
        <f>VLOOKUP(MID(Table1[[#This Row],[Htno]],7,2),Raw!A:B,2,0)</f>
        <v>ECE</v>
      </c>
      <c r="I925" s="60">
        <f>IF(Table1[[#This Row],[Gr]]&lt;&gt;"COMPLE",IF(Table1[[#This Row],[Cr]]&gt;0,1,0),1)</f>
        <v>1</v>
      </c>
      <c r="J925" s="32">
        <f>(Table1[[#This Row],[Gp]]*Table1[[#This Row],[Cr]])/Raw!$R$1</f>
        <v>1.173913043478261</v>
      </c>
    </row>
    <row r="926" spans="1:10">
      <c r="A926" s="63" t="str">
        <f>LEFT(Table1[[#This Row],[Subcode]],3)</f>
        <v>R20</v>
      </c>
      <c r="B926" s="63" t="s">
        <v>248</v>
      </c>
      <c r="C926" s="38" t="s">
        <v>149</v>
      </c>
      <c r="D926" s="39" t="s">
        <v>150</v>
      </c>
      <c r="E926" s="39">
        <f>VLOOKUP(Table1[[#This Row],[Gr]],Raw!T:U,2,0)</f>
        <v>6</v>
      </c>
      <c r="F926" s="38" t="s">
        <v>5</v>
      </c>
      <c r="G926" s="39">
        <v>3</v>
      </c>
      <c r="H926" s="64" t="str">
        <f>VLOOKUP(MID(Table1[[#This Row],[Htno]],7,2),Raw!A:B,2,0)</f>
        <v>ECE</v>
      </c>
      <c r="I926" s="60">
        <f>IF(Table1[[#This Row],[Gr]]&lt;&gt;"COMPLE",IF(Table1[[#This Row],[Cr]]&gt;0,1,0),1)</f>
        <v>1</v>
      </c>
      <c r="J926" s="32">
        <f>(Table1[[#This Row],[Gp]]*Table1[[#This Row],[Cr]])/Raw!$R$1</f>
        <v>0.78260869565217395</v>
      </c>
    </row>
    <row r="927" spans="1:10">
      <c r="A927" s="63" t="str">
        <f>LEFT(Table1[[#This Row],[Subcode]],3)</f>
        <v>R20</v>
      </c>
      <c r="B927" s="63" t="s">
        <v>248</v>
      </c>
      <c r="C927" s="38" t="s">
        <v>151</v>
      </c>
      <c r="D927" s="39" t="s">
        <v>152</v>
      </c>
      <c r="E927" s="39">
        <f>VLOOKUP(Table1[[#This Row],[Gr]],Raw!T:U,2,0)</f>
        <v>10</v>
      </c>
      <c r="F927" s="38" t="s">
        <v>9</v>
      </c>
      <c r="G927" s="39">
        <v>2</v>
      </c>
      <c r="H927" s="64" t="str">
        <f>VLOOKUP(MID(Table1[[#This Row],[Htno]],7,2),Raw!A:B,2,0)</f>
        <v>ECE</v>
      </c>
      <c r="I927" s="60">
        <f>IF(Table1[[#This Row],[Gr]]&lt;&gt;"COMPLE",IF(Table1[[#This Row],[Cr]]&gt;0,1,0),1)</f>
        <v>1</v>
      </c>
      <c r="J927" s="32">
        <f>(Table1[[#This Row],[Gp]]*Table1[[#This Row],[Cr]])/Raw!$R$1</f>
        <v>0.86956521739130432</v>
      </c>
    </row>
    <row r="928" spans="1:10">
      <c r="A928" s="63" t="str">
        <f>LEFT(Table1[[#This Row],[Subcode]],3)</f>
        <v>R20</v>
      </c>
      <c r="B928" s="63" t="s">
        <v>248</v>
      </c>
      <c r="C928" s="38" t="s">
        <v>153</v>
      </c>
      <c r="D928" s="39" t="s">
        <v>154</v>
      </c>
      <c r="E928" s="39">
        <f>VLOOKUP(Table1[[#This Row],[Gr]],Raw!T:U,2,0)</f>
        <v>6</v>
      </c>
      <c r="F928" s="38" t="s">
        <v>5</v>
      </c>
      <c r="G928" s="39">
        <v>3</v>
      </c>
      <c r="H928" s="64" t="str">
        <f>VLOOKUP(MID(Table1[[#This Row],[Htno]],7,2),Raw!A:B,2,0)</f>
        <v>ECE</v>
      </c>
      <c r="I928" s="60">
        <f>IF(Table1[[#This Row],[Gr]]&lt;&gt;"COMPLE",IF(Table1[[#This Row],[Cr]]&gt;0,1,0),1)</f>
        <v>1</v>
      </c>
      <c r="J928" s="32">
        <f>(Table1[[#This Row],[Gp]]*Table1[[#This Row],[Cr]])/Raw!$R$1</f>
        <v>0.78260869565217395</v>
      </c>
    </row>
    <row r="929" spans="1:10">
      <c r="A929" s="63" t="str">
        <f>LEFT(Table1[[#This Row],[Subcode]],3)</f>
        <v>R20</v>
      </c>
      <c r="B929" s="63" t="s">
        <v>248</v>
      </c>
      <c r="C929" s="38" t="s">
        <v>155</v>
      </c>
      <c r="D929" s="39" t="s">
        <v>156</v>
      </c>
      <c r="E929" s="39">
        <f>VLOOKUP(Table1[[#This Row],[Gr]],Raw!T:U,2,0)</f>
        <v>6</v>
      </c>
      <c r="F929" s="38" t="s">
        <v>5</v>
      </c>
      <c r="G929" s="39">
        <v>3</v>
      </c>
      <c r="H929" s="64" t="str">
        <f>VLOOKUP(MID(Table1[[#This Row],[Htno]],7,2),Raw!A:B,2,0)</f>
        <v>ECE</v>
      </c>
      <c r="I929" s="60">
        <f>IF(Table1[[#This Row],[Gr]]&lt;&gt;"COMPLE",IF(Table1[[#This Row],[Cr]]&gt;0,1,0),1)</f>
        <v>1</v>
      </c>
      <c r="J929" s="32">
        <f>(Table1[[#This Row],[Gp]]*Table1[[#This Row],[Cr]])/Raw!$R$1</f>
        <v>0.78260869565217395</v>
      </c>
    </row>
    <row r="930" spans="1:10">
      <c r="A930" s="63" t="str">
        <f>LEFT(Table1[[#This Row],[Subcode]],3)</f>
        <v>R20</v>
      </c>
      <c r="B930" s="63" t="s">
        <v>249</v>
      </c>
      <c r="C930" s="38" t="s">
        <v>78</v>
      </c>
      <c r="D930" s="39" t="s">
        <v>79</v>
      </c>
      <c r="E930" s="39">
        <f>VLOOKUP(Table1[[#This Row],[Gr]],Raw!T:U,2,0)</f>
        <v>8</v>
      </c>
      <c r="F930" s="38" t="s">
        <v>6</v>
      </c>
      <c r="G930" s="39">
        <v>3</v>
      </c>
      <c r="H930" s="64" t="str">
        <f>VLOOKUP(MID(Table1[[#This Row],[Htno]],7,2),Raw!A:B,2,0)</f>
        <v>ECE</v>
      </c>
      <c r="I930" s="60">
        <f>IF(Table1[[#This Row],[Gr]]&lt;&gt;"COMPLE",IF(Table1[[#This Row],[Cr]]&gt;0,1,0),1)</f>
        <v>1</v>
      </c>
      <c r="J930" s="32">
        <f>(Table1[[#This Row],[Gp]]*Table1[[#This Row],[Cr]])/Raw!$R$1</f>
        <v>1.0434782608695652</v>
      </c>
    </row>
    <row r="931" spans="1:10">
      <c r="A931" s="63" t="str">
        <f>LEFT(Table1[[#This Row],[Subcode]],3)</f>
        <v>R20</v>
      </c>
      <c r="B931" s="63" t="s">
        <v>249</v>
      </c>
      <c r="C931" s="38" t="s">
        <v>144</v>
      </c>
      <c r="D931" s="39" t="s">
        <v>93</v>
      </c>
      <c r="E931" s="39">
        <f>VLOOKUP(Table1[[#This Row],[Gr]],Raw!T:U,2,0)</f>
        <v>10</v>
      </c>
      <c r="F931" s="38" t="s">
        <v>9</v>
      </c>
      <c r="G931" s="39">
        <v>3</v>
      </c>
      <c r="H931" s="64" t="str">
        <f>VLOOKUP(MID(Table1[[#This Row],[Htno]],7,2),Raw!A:B,2,0)</f>
        <v>ECE</v>
      </c>
      <c r="I931" s="60">
        <f>IF(Table1[[#This Row],[Gr]]&lt;&gt;"COMPLE",IF(Table1[[#This Row],[Cr]]&gt;0,1,0),1)</f>
        <v>1</v>
      </c>
      <c r="J931" s="32">
        <f>(Table1[[#This Row],[Gp]]*Table1[[#This Row],[Cr]])/Raw!$R$1</f>
        <v>1.3043478260869565</v>
      </c>
    </row>
    <row r="932" spans="1:10">
      <c r="A932" s="63" t="str">
        <f>LEFT(Table1[[#This Row],[Subcode]],3)</f>
        <v>R20</v>
      </c>
      <c r="B932" s="63" t="s">
        <v>249</v>
      </c>
      <c r="C932" s="38" t="s">
        <v>145</v>
      </c>
      <c r="D932" s="39" t="s">
        <v>146</v>
      </c>
      <c r="E932" s="39">
        <f>VLOOKUP(Table1[[#This Row],[Gr]],Raw!T:U,2,0)</f>
        <v>6</v>
      </c>
      <c r="F932" s="38" t="s">
        <v>5</v>
      </c>
      <c r="G932" s="39">
        <v>3</v>
      </c>
      <c r="H932" s="64" t="str">
        <f>VLOOKUP(MID(Table1[[#This Row],[Htno]],7,2),Raw!A:B,2,0)</f>
        <v>ECE</v>
      </c>
      <c r="I932" s="60">
        <f>IF(Table1[[#This Row],[Gr]]&lt;&gt;"COMPLE",IF(Table1[[#This Row],[Cr]]&gt;0,1,0),1)</f>
        <v>1</v>
      </c>
      <c r="J932" s="32">
        <f>(Table1[[#This Row],[Gp]]*Table1[[#This Row],[Cr]])/Raw!$R$1</f>
        <v>0.78260869565217395</v>
      </c>
    </row>
    <row r="933" spans="1:10">
      <c r="A933" s="63" t="str">
        <f>LEFT(Table1[[#This Row],[Subcode]],3)</f>
        <v>R20</v>
      </c>
      <c r="B933" s="63" t="s">
        <v>249</v>
      </c>
      <c r="C933" s="38" t="s">
        <v>147</v>
      </c>
      <c r="D933" s="39" t="s">
        <v>148</v>
      </c>
      <c r="E933" s="39">
        <f>VLOOKUP(Table1[[#This Row],[Gr]],Raw!T:U,2,0)</f>
        <v>8</v>
      </c>
      <c r="F933" s="38" t="s">
        <v>6</v>
      </c>
      <c r="G933" s="39">
        <v>3</v>
      </c>
      <c r="H933" s="64" t="str">
        <f>VLOOKUP(MID(Table1[[#This Row],[Htno]],7,2),Raw!A:B,2,0)</f>
        <v>ECE</v>
      </c>
      <c r="I933" s="60">
        <f>IF(Table1[[#This Row],[Gr]]&lt;&gt;"COMPLE",IF(Table1[[#This Row],[Cr]]&gt;0,1,0),1)</f>
        <v>1</v>
      </c>
      <c r="J933" s="32">
        <f>(Table1[[#This Row],[Gp]]*Table1[[#This Row],[Cr]])/Raw!$R$1</f>
        <v>1.0434782608695652</v>
      </c>
    </row>
    <row r="934" spans="1:10">
      <c r="A934" s="63" t="str">
        <f>LEFT(Table1[[#This Row],[Subcode]],3)</f>
        <v>R20</v>
      </c>
      <c r="B934" s="63" t="s">
        <v>249</v>
      </c>
      <c r="C934" s="38" t="s">
        <v>149</v>
      </c>
      <c r="D934" s="39" t="s">
        <v>150</v>
      </c>
      <c r="E934" s="39">
        <f>VLOOKUP(Table1[[#This Row],[Gr]],Raw!T:U,2,0)</f>
        <v>7</v>
      </c>
      <c r="F934" s="38" t="s">
        <v>4</v>
      </c>
      <c r="G934" s="39">
        <v>3</v>
      </c>
      <c r="H934" s="64" t="str">
        <f>VLOOKUP(MID(Table1[[#This Row],[Htno]],7,2),Raw!A:B,2,0)</f>
        <v>ECE</v>
      </c>
      <c r="I934" s="60">
        <f>IF(Table1[[#This Row],[Gr]]&lt;&gt;"COMPLE",IF(Table1[[#This Row],[Cr]]&gt;0,1,0),1)</f>
        <v>1</v>
      </c>
      <c r="J934" s="32">
        <f>(Table1[[#This Row],[Gp]]*Table1[[#This Row],[Cr]])/Raw!$R$1</f>
        <v>0.91304347826086951</v>
      </c>
    </row>
    <row r="935" spans="1:10">
      <c r="A935" s="63" t="str">
        <f>LEFT(Table1[[#This Row],[Subcode]],3)</f>
        <v>R20</v>
      </c>
      <c r="B935" s="63" t="s">
        <v>249</v>
      </c>
      <c r="C935" s="38" t="s">
        <v>151</v>
      </c>
      <c r="D935" s="39" t="s">
        <v>152</v>
      </c>
      <c r="E935" s="39">
        <f>VLOOKUP(Table1[[#This Row],[Gr]],Raw!T:U,2,0)</f>
        <v>10</v>
      </c>
      <c r="F935" s="38" t="s">
        <v>9</v>
      </c>
      <c r="G935" s="39">
        <v>2</v>
      </c>
      <c r="H935" s="64" t="str">
        <f>VLOOKUP(MID(Table1[[#This Row],[Htno]],7,2),Raw!A:B,2,0)</f>
        <v>ECE</v>
      </c>
      <c r="I935" s="60">
        <f>IF(Table1[[#This Row],[Gr]]&lt;&gt;"COMPLE",IF(Table1[[#This Row],[Cr]]&gt;0,1,0),1)</f>
        <v>1</v>
      </c>
      <c r="J935" s="32">
        <f>(Table1[[#This Row],[Gp]]*Table1[[#This Row],[Cr]])/Raw!$R$1</f>
        <v>0.86956521739130432</v>
      </c>
    </row>
    <row r="936" spans="1:10">
      <c r="A936" s="63" t="str">
        <f>LEFT(Table1[[#This Row],[Subcode]],3)</f>
        <v>R20</v>
      </c>
      <c r="B936" s="63" t="s">
        <v>249</v>
      </c>
      <c r="C936" s="38" t="s">
        <v>153</v>
      </c>
      <c r="D936" s="39" t="s">
        <v>154</v>
      </c>
      <c r="E936" s="39">
        <f>VLOOKUP(Table1[[#This Row],[Gr]],Raw!T:U,2,0)</f>
        <v>7</v>
      </c>
      <c r="F936" s="38" t="s">
        <v>4</v>
      </c>
      <c r="G936" s="39">
        <v>3</v>
      </c>
      <c r="H936" s="64" t="str">
        <f>VLOOKUP(MID(Table1[[#This Row],[Htno]],7,2),Raw!A:B,2,0)</f>
        <v>ECE</v>
      </c>
      <c r="I936" s="60">
        <f>IF(Table1[[#This Row],[Gr]]&lt;&gt;"COMPLE",IF(Table1[[#This Row],[Cr]]&gt;0,1,0),1)</f>
        <v>1</v>
      </c>
      <c r="J936" s="32">
        <f>(Table1[[#This Row],[Gp]]*Table1[[#This Row],[Cr]])/Raw!$R$1</f>
        <v>0.91304347826086951</v>
      </c>
    </row>
    <row r="937" spans="1:10">
      <c r="A937" s="63" t="str">
        <f>LEFT(Table1[[#This Row],[Subcode]],3)</f>
        <v>R20</v>
      </c>
      <c r="B937" s="63" t="s">
        <v>249</v>
      </c>
      <c r="C937" s="38" t="s">
        <v>155</v>
      </c>
      <c r="D937" s="39" t="s">
        <v>156</v>
      </c>
      <c r="E937" s="39">
        <f>VLOOKUP(Table1[[#This Row],[Gr]],Raw!T:U,2,0)</f>
        <v>8</v>
      </c>
      <c r="F937" s="38" t="s">
        <v>6</v>
      </c>
      <c r="G937" s="39">
        <v>3</v>
      </c>
      <c r="H937" s="64" t="str">
        <f>VLOOKUP(MID(Table1[[#This Row],[Htno]],7,2),Raw!A:B,2,0)</f>
        <v>ECE</v>
      </c>
      <c r="I937" s="60">
        <f>IF(Table1[[#This Row],[Gr]]&lt;&gt;"COMPLE",IF(Table1[[#This Row],[Cr]]&gt;0,1,0),1)</f>
        <v>1</v>
      </c>
      <c r="J937" s="32">
        <f>(Table1[[#This Row],[Gp]]*Table1[[#This Row],[Cr]])/Raw!$R$1</f>
        <v>1.0434782608695652</v>
      </c>
    </row>
    <row r="938" spans="1:10">
      <c r="A938" s="63" t="str">
        <f>LEFT(Table1[[#This Row],[Subcode]],3)</f>
        <v>R20</v>
      </c>
      <c r="B938" s="63" t="s">
        <v>250</v>
      </c>
      <c r="C938" s="38" t="s">
        <v>78</v>
      </c>
      <c r="D938" s="39" t="s">
        <v>79</v>
      </c>
      <c r="E938" s="39">
        <f>VLOOKUP(Table1[[#This Row],[Gr]],Raw!T:U,2,0)</f>
        <v>7</v>
      </c>
      <c r="F938" s="38" t="s">
        <v>4</v>
      </c>
      <c r="G938" s="39">
        <v>3</v>
      </c>
      <c r="H938" s="64" t="str">
        <f>VLOOKUP(MID(Table1[[#This Row],[Htno]],7,2),Raw!A:B,2,0)</f>
        <v>ECE</v>
      </c>
      <c r="I938" s="60">
        <f>IF(Table1[[#This Row],[Gr]]&lt;&gt;"COMPLE",IF(Table1[[#This Row],[Cr]]&gt;0,1,0),1)</f>
        <v>1</v>
      </c>
      <c r="J938" s="32">
        <f>(Table1[[#This Row],[Gp]]*Table1[[#This Row],[Cr]])/Raw!$R$1</f>
        <v>0.91304347826086951</v>
      </c>
    </row>
    <row r="939" spans="1:10">
      <c r="A939" s="63" t="str">
        <f>LEFT(Table1[[#This Row],[Subcode]],3)</f>
        <v>R20</v>
      </c>
      <c r="B939" s="63" t="s">
        <v>250</v>
      </c>
      <c r="C939" s="38" t="s">
        <v>144</v>
      </c>
      <c r="D939" s="39" t="s">
        <v>93</v>
      </c>
      <c r="E939" s="39">
        <f>VLOOKUP(Table1[[#This Row],[Gr]],Raw!T:U,2,0)</f>
        <v>10</v>
      </c>
      <c r="F939" s="38" t="s">
        <v>9</v>
      </c>
      <c r="G939" s="39">
        <v>3</v>
      </c>
      <c r="H939" s="64" t="str">
        <f>VLOOKUP(MID(Table1[[#This Row],[Htno]],7,2),Raw!A:B,2,0)</f>
        <v>ECE</v>
      </c>
      <c r="I939" s="60">
        <f>IF(Table1[[#This Row],[Gr]]&lt;&gt;"COMPLE",IF(Table1[[#This Row],[Cr]]&gt;0,1,0),1)</f>
        <v>1</v>
      </c>
      <c r="J939" s="32">
        <f>(Table1[[#This Row],[Gp]]*Table1[[#This Row],[Cr]])/Raw!$R$1</f>
        <v>1.3043478260869565</v>
      </c>
    </row>
    <row r="940" spans="1:10">
      <c r="A940" s="63" t="str">
        <f>LEFT(Table1[[#This Row],[Subcode]],3)</f>
        <v>R20</v>
      </c>
      <c r="B940" s="63" t="s">
        <v>250</v>
      </c>
      <c r="C940" s="38" t="s">
        <v>145</v>
      </c>
      <c r="D940" s="39" t="s">
        <v>146</v>
      </c>
      <c r="E940" s="39">
        <f>VLOOKUP(Table1[[#This Row],[Gr]],Raw!T:U,2,0)</f>
        <v>7</v>
      </c>
      <c r="F940" s="38" t="s">
        <v>4</v>
      </c>
      <c r="G940" s="39">
        <v>3</v>
      </c>
      <c r="H940" s="64" t="str">
        <f>VLOOKUP(MID(Table1[[#This Row],[Htno]],7,2),Raw!A:B,2,0)</f>
        <v>ECE</v>
      </c>
      <c r="I940" s="60">
        <f>IF(Table1[[#This Row],[Gr]]&lt;&gt;"COMPLE",IF(Table1[[#This Row],[Cr]]&gt;0,1,0),1)</f>
        <v>1</v>
      </c>
      <c r="J940" s="32">
        <f>(Table1[[#This Row],[Gp]]*Table1[[#This Row],[Cr]])/Raw!$R$1</f>
        <v>0.91304347826086951</v>
      </c>
    </row>
    <row r="941" spans="1:10">
      <c r="A941" s="63" t="str">
        <f>LEFT(Table1[[#This Row],[Subcode]],3)</f>
        <v>R20</v>
      </c>
      <c r="B941" s="63" t="s">
        <v>250</v>
      </c>
      <c r="C941" s="38" t="s">
        <v>147</v>
      </c>
      <c r="D941" s="39" t="s">
        <v>148</v>
      </c>
      <c r="E941" s="39">
        <f>VLOOKUP(Table1[[#This Row],[Gr]],Raw!T:U,2,0)</f>
        <v>6</v>
      </c>
      <c r="F941" s="38" t="s">
        <v>5</v>
      </c>
      <c r="G941" s="39">
        <v>3</v>
      </c>
      <c r="H941" s="64" t="str">
        <f>VLOOKUP(MID(Table1[[#This Row],[Htno]],7,2),Raw!A:B,2,0)</f>
        <v>ECE</v>
      </c>
      <c r="I941" s="60">
        <f>IF(Table1[[#This Row],[Gr]]&lt;&gt;"COMPLE",IF(Table1[[#This Row],[Cr]]&gt;0,1,0),1)</f>
        <v>1</v>
      </c>
      <c r="J941" s="32">
        <f>(Table1[[#This Row],[Gp]]*Table1[[#This Row],[Cr]])/Raw!$R$1</f>
        <v>0.78260869565217395</v>
      </c>
    </row>
    <row r="942" spans="1:10">
      <c r="A942" s="63" t="str">
        <f>LEFT(Table1[[#This Row],[Subcode]],3)</f>
        <v>R20</v>
      </c>
      <c r="B942" s="63" t="s">
        <v>250</v>
      </c>
      <c r="C942" s="38" t="s">
        <v>149</v>
      </c>
      <c r="D942" s="39" t="s">
        <v>150</v>
      </c>
      <c r="E942" s="39">
        <f>VLOOKUP(Table1[[#This Row],[Gr]],Raw!T:U,2,0)</f>
        <v>7</v>
      </c>
      <c r="F942" s="38" t="s">
        <v>4</v>
      </c>
      <c r="G942" s="39">
        <v>3</v>
      </c>
      <c r="H942" s="64" t="str">
        <f>VLOOKUP(MID(Table1[[#This Row],[Htno]],7,2),Raw!A:B,2,0)</f>
        <v>ECE</v>
      </c>
      <c r="I942" s="60">
        <f>IF(Table1[[#This Row],[Gr]]&lt;&gt;"COMPLE",IF(Table1[[#This Row],[Cr]]&gt;0,1,0),1)</f>
        <v>1</v>
      </c>
      <c r="J942" s="32">
        <f>(Table1[[#This Row],[Gp]]*Table1[[#This Row],[Cr]])/Raw!$R$1</f>
        <v>0.91304347826086951</v>
      </c>
    </row>
    <row r="943" spans="1:10">
      <c r="A943" s="63" t="str">
        <f>LEFT(Table1[[#This Row],[Subcode]],3)</f>
        <v>R20</v>
      </c>
      <c r="B943" s="63" t="s">
        <v>250</v>
      </c>
      <c r="C943" s="38" t="s">
        <v>151</v>
      </c>
      <c r="D943" s="39" t="s">
        <v>152</v>
      </c>
      <c r="E943" s="39">
        <f>VLOOKUP(Table1[[#This Row],[Gr]],Raw!T:U,2,0)</f>
        <v>10</v>
      </c>
      <c r="F943" s="38" t="s">
        <v>9</v>
      </c>
      <c r="G943" s="39">
        <v>2</v>
      </c>
      <c r="H943" s="64" t="str">
        <f>VLOOKUP(MID(Table1[[#This Row],[Htno]],7,2),Raw!A:B,2,0)</f>
        <v>ECE</v>
      </c>
      <c r="I943" s="60">
        <f>IF(Table1[[#This Row],[Gr]]&lt;&gt;"COMPLE",IF(Table1[[#This Row],[Cr]]&gt;0,1,0),1)</f>
        <v>1</v>
      </c>
      <c r="J943" s="32">
        <f>(Table1[[#This Row],[Gp]]*Table1[[#This Row],[Cr]])/Raw!$R$1</f>
        <v>0.86956521739130432</v>
      </c>
    </row>
    <row r="944" spans="1:10">
      <c r="A944" s="63" t="str">
        <f>LEFT(Table1[[#This Row],[Subcode]],3)</f>
        <v>R20</v>
      </c>
      <c r="B944" s="63" t="s">
        <v>250</v>
      </c>
      <c r="C944" s="38" t="s">
        <v>153</v>
      </c>
      <c r="D944" s="39" t="s">
        <v>154</v>
      </c>
      <c r="E944" s="39">
        <f>VLOOKUP(Table1[[#This Row],[Gr]],Raw!T:U,2,0)</f>
        <v>6</v>
      </c>
      <c r="F944" s="38" t="s">
        <v>5</v>
      </c>
      <c r="G944" s="39">
        <v>3</v>
      </c>
      <c r="H944" s="64" t="str">
        <f>VLOOKUP(MID(Table1[[#This Row],[Htno]],7,2),Raw!A:B,2,0)</f>
        <v>ECE</v>
      </c>
      <c r="I944" s="60">
        <f>IF(Table1[[#This Row],[Gr]]&lt;&gt;"COMPLE",IF(Table1[[#This Row],[Cr]]&gt;0,1,0),1)</f>
        <v>1</v>
      </c>
      <c r="J944" s="32">
        <f>(Table1[[#This Row],[Gp]]*Table1[[#This Row],[Cr]])/Raw!$R$1</f>
        <v>0.78260869565217395</v>
      </c>
    </row>
    <row r="945" spans="1:10">
      <c r="A945" s="63" t="str">
        <f>LEFT(Table1[[#This Row],[Subcode]],3)</f>
        <v>R20</v>
      </c>
      <c r="B945" s="63" t="s">
        <v>250</v>
      </c>
      <c r="C945" s="38" t="s">
        <v>155</v>
      </c>
      <c r="D945" s="39" t="s">
        <v>156</v>
      </c>
      <c r="E945" s="39">
        <f>VLOOKUP(Table1[[#This Row],[Gr]],Raw!T:U,2,0)</f>
        <v>7</v>
      </c>
      <c r="F945" s="38" t="s">
        <v>4</v>
      </c>
      <c r="G945" s="39">
        <v>3</v>
      </c>
      <c r="H945" s="64" t="str">
        <f>VLOOKUP(MID(Table1[[#This Row],[Htno]],7,2),Raw!A:B,2,0)</f>
        <v>ECE</v>
      </c>
      <c r="I945" s="60">
        <f>IF(Table1[[#This Row],[Gr]]&lt;&gt;"COMPLE",IF(Table1[[#This Row],[Cr]]&gt;0,1,0),1)</f>
        <v>1</v>
      </c>
      <c r="J945" s="32">
        <f>(Table1[[#This Row],[Gp]]*Table1[[#This Row],[Cr]])/Raw!$R$1</f>
        <v>0.91304347826086951</v>
      </c>
    </row>
    <row r="946" spans="1:10">
      <c r="A946" s="63" t="str">
        <f>LEFT(Table1[[#This Row],[Subcode]],3)</f>
        <v>R20</v>
      </c>
      <c r="B946" s="63" t="s">
        <v>251</v>
      </c>
      <c r="C946" s="38" t="s">
        <v>78</v>
      </c>
      <c r="D946" s="39" t="s">
        <v>79</v>
      </c>
      <c r="E946" s="39">
        <f>VLOOKUP(Table1[[#This Row],[Gr]],Raw!T:U,2,0)</f>
        <v>8</v>
      </c>
      <c r="F946" s="38" t="s">
        <v>6</v>
      </c>
      <c r="G946" s="39">
        <v>3</v>
      </c>
      <c r="H946" s="64" t="str">
        <f>VLOOKUP(MID(Table1[[#This Row],[Htno]],7,2),Raw!A:B,2,0)</f>
        <v>ECE</v>
      </c>
      <c r="I946" s="60">
        <f>IF(Table1[[#This Row],[Gr]]&lt;&gt;"COMPLE",IF(Table1[[#This Row],[Cr]]&gt;0,1,0),1)</f>
        <v>1</v>
      </c>
      <c r="J946" s="32">
        <f>(Table1[[#This Row],[Gp]]*Table1[[#This Row],[Cr]])/Raw!$R$1</f>
        <v>1.0434782608695652</v>
      </c>
    </row>
    <row r="947" spans="1:10">
      <c r="A947" s="63" t="str">
        <f>LEFT(Table1[[#This Row],[Subcode]],3)</f>
        <v>R20</v>
      </c>
      <c r="B947" s="63" t="s">
        <v>251</v>
      </c>
      <c r="C947" s="38" t="s">
        <v>144</v>
      </c>
      <c r="D947" s="39" t="s">
        <v>93</v>
      </c>
      <c r="E947" s="39">
        <f>VLOOKUP(Table1[[#This Row],[Gr]],Raw!T:U,2,0)</f>
        <v>10</v>
      </c>
      <c r="F947" s="38" t="s">
        <v>9</v>
      </c>
      <c r="G947" s="39">
        <v>3</v>
      </c>
      <c r="H947" s="64" t="str">
        <f>VLOOKUP(MID(Table1[[#This Row],[Htno]],7,2),Raw!A:B,2,0)</f>
        <v>ECE</v>
      </c>
      <c r="I947" s="60">
        <f>IF(Table1[[#This Row],[Gr]]&lt;&gt;"COMPLE",IF(Table1[[#This Row],[Cr]]&gt;0,1,0),1)</f>
        <v>1</v>
      </c>
      <c r="J947" s="32">
        <f>(Table1[[#This Row],[Gp]]*Table1[[#This Row],[Cr]])/Raw!$R$1</f>
        <v>1.3043478260869565</v>
      </c>
    </row>
    <row r="948" spans="1:10">
      <c r="A948" s="63" t="str">
        <f>LEFT(Table1[[#This Row],[Subcode]],3)</f>
        <v>R20</v>
      </c>
      <c r="B948" s="63" t="s">
        <v>251</v>
      </c>
      <c r="C948" s="38" t="s">
        <v>145</v>
      </c>
      <c r="D948" s="39" t="s">
        <v>146</v>
      </c>
      <c r="E948" s="39">
        <f>VLOOKUP(Table1[[#This Row],[Gr]],Raw!T:U,2,0)</f>
        <v>7</v>
      </c>
      <c r="F948" s="38" t="s">
        <v>4</v>
      </c>
      <c r="G948" s="39">
        <v>3</v>
      </c>
      <c r="H948" s="64" t="str">
        <f>VLOOKUP(MID(Table1[[#This Row],[Htno]],7,2),Raw!A:B,2,0)</f>
        <v>ECE</v>
      </c>
      <c r="I948" s="60">
        <f>IF(Table1[[#This Row],[Gr]]&lt;&gt;"COMPLE",IF(Table1[[#This Row],[Cr]]&gt;0,1,0),1)</f>
        <v>1</v>
      </c>
      <c r="J948" s="32">
        <f>(Table1[[#This Row],[Gp]]*Table1[[#This Row],[Cr]])/Raw!$R$1</f>
        <v>0.91304347826086951</v>
      </c>
    </row>
    <row r="949" spans="1:10">
      <c r="A949" s="63" t="str">
        <f>LEFT(Table1[[#This Row],[Subcode]],3)</f>
        <v>R20</v>
      </c>
      <c r="B949" s="63" t="s">
        <v>251</v>
      </c>
      <c r="C949" s="38" t="s">
        <v>147</v>
      </c>
      <c r="D949" s="39" t="s">
        <v>148</v>
      </c>
      <c r="E949" s="39">
        <f>VLOOKUP(Table1[[#This Row],[Gr]],Raw!T:U,2,0)</f>
        <v>7</v>
      </c>
      <c r="F949" s="38" t="s">
        <v>4</v>
      </c>
      <c r="G949" s="39">
        <v>3</v>
      </c>
      <c r="H949" s="64" t="str">
        <f>VLOOKUP(MID(Table1[[#This Row],[Htno]],7,2),Raw!A:B,2,0)</f>
        <v>ECE</v>
      </c>
      <c r="I949" s="60">
        <f>IF(Table1[[#This Row],[Gr]]&lt;&gt;"COMPLE",IF(Table1[[#This Row],[Cr]]&gt;0,1,0),1)</f>
        <v>1</v>
      </c>
      <c r="J949" s="32">
        <f>(Table1[[#This Row],[Gp]]*Table1[[#This Row],[Cr]])/Raw!$R$1</f>
        <v>0.91304347826086951</v>
      </c>
    </row>
    <row r="950" spans="1:10">
      <c r="A950" s="63" t="str">
        <f>LEFT(Table1[[#This Row],[Subcode]],3)</f>
        <v>R20</v>
      </c>
      <c r="B950" s="63" t="s">
        <v>251</v>
      </c>
      <c r="C950" s="38" t="s">
        <v>149</v>
      </c>
      <c r="D950" s="39" t="s">
        <v>150</v>
      </c>
      <c r="E950" s="39">
        <f>VLOOKUP(Table1[[#This Row],[Gr]],Raw!T:U,2,0)</f>
        <v>7</v>
      </c>
      <c r="F950" s="38" t="s">
        <v>4</v>
      </c>
      <c r="G950" s="39">
        <v>3</v>
      </c>
      <c r="H950" s="64" t="str">
        <f>VLOOKUP(MID(Table1[[#This Row],[Htno]],7,2),Raw!A:B,2,0)</f>
        <v>ECE</v>
      </c>
      <c r="I950" s="60">
        <f>IF(Table1[[#This Row],[Gr]]&lt;&gt;"COMPLE",IF(Table1[[#This Row],[Cr]]&gt;0,1,0),1)</f>
        <v>1</v>
      </c>
      <c r="J950" s="32">
        <f>(Table1[[#This Row],[Gp]]*Table1[[#This Row],[Cr]])/Raw!$R$1</f>
        <v>0.91304347826086951</v>
      </c>
    </row>
    <row r="951" spans="1:10">
      <c r="A951" s="63" t="str">
        <f>LEFT(Table1[[#This Row],[Subcode]],3)</f>
        <v>R20</v>
      </c>
      <c r="B951" s="63" t="s">
        <v>251</v>
      </c>
      <c r="C951" s="38" t="s">
        <v>151</v>
      </c>
      <c r="D951" s="39" t="s">
        <v>152</v>
      </c>
      <c r="E951" s="39">
        <f>VLOOKUP(Table1[[#This Row],[Gr]],Raw!T:U,2,0)</f>
        <v>10</v>
      </c>
      <c r="F951" s="38" t="s">
        <v>9</v>
      </c>
      <c r="G951" s="39">
        <v>2</v>
      </c>
      <c r="H951" s="64" t="str">
        <f>VLOOKUP(MID(Table1[[#This Row],[Htno]],7,2),Raw!A:B,2,0)</f>
        <v>ECE</v>
      </c>
      <c r="I951" s="60">
        <f>IF(Table1[[#This Row],[Gr]]&lt;&gt;"COMPLE",IF(Table1[[#This Row],[Cr]]&gt;0,1,0),1)</f>
        <v>1</v>
      </c>
      <c r="J951" s="32">
        <f>(Table1[[#This Row],[Gp]]*Table1[[#This Row],[Cr]])/Raw!$R$1</f>
        <v>0.86956521739130432</v>
      </c>
    </row>
    <row r="952" spans="1:10">
      <c r="A952" s="63" t="str">
        <f>LEFT(Table1[[#This Row],[Subcode]],3)</f>
        <v>R20</v>
      </c>
      <c r="B952" s="63" t="s">
        <v>251</v>
      </c>
      <c r="C952" s="38" t="s">
        <v>153</v>
      </c>
      <c r="D952" s="39" t="s">
        <v>154</v>
      </c>
      <c r="E952" s="39">
        <f>VLOOKUP(Table1[[#This Row],[Gr]],Raw!T:U,2,0)</f>
        <v>7</v>
      </c>
      <c r="F952" s="38" t="s">
        <v>4</v>
      </c>
      <c r="G952" s="39">
        <v>3</v>
      </c>
      <c r="H952" s="64" t="str">
        <f>VLOOKUP(MID(Table1[[#This Row],[Htno]],7,2),Raw!A:B,2,0)</f>
        <v>ECE</v>
      </c>
      <c r="I952" s="60">
        <f>IF(Table1[[#This Row],[Gr]]&lt;&gt;"COMPLE",IF(Table1[[#This Row],[Cr]]&gt;0,1,0),1)</f>
        <v>1</v>
      </c>
      <c r="J952" s="32">
        <f>(Table1[[#This Row],[Gp]]*Table1[[#This Row],[Cr]])/Raw!$R$1</f>
        <v>0.91304347826086951</v>
      </c>
    </row>
    <row r="953" spans="1:10">
      <c r="A953" s="63" t="str">
        <f>LEFT(Table1[[#This Row],[Subcode]],3)</f>
        <v>R20</v>
      </c>
      <c r="B953" s="63" t="s">
        <v>251</v>
      </c>
      <c r="C953" s="38" t="s">
        <v>155</v>
      </c>
      <c r="D953" s="39" t="s">
        <v>156</v>
      </c>
      <c r="E953" s="39">
        <f>VLOOKUP(Table1[[#This Row],[Gr]],Raw!T:U,2,0)</f>
        <v>7</v>
      </c>
      <c r="F953" s="38" t="s">
        <v>4</v>
      </c>
      <c r="G953" s="39">
        <v>3</v>
      </c>
      <c r="H953" s="64" t="str">
        <f>VLOOKUP(MID(Table1[[#This Row],[Htno]],7,2),Raw!A:B,2,0)</f>
        <v>ECE</v>
      </c>
      <c r="I953" s="60">
        <f>IF(Table1[[#This Row],[Gr]]&lt;&gt;"COMPLE",IF(Table1[[#This Row],[Cr]]&gt;0,1,0),1)</f>
        <v>1</v>
      </c>
      <c r="J953" s="32">
        <f>(Table1[[#This Row],[Gp]]*Table1[[#This Row],[Cr]])/Raw!$R$1</f>
        <v>0.91304347826086951</v>
      </c>
    </row>
    <row r="954" spans="1:10">
      <c r="A954" s="63" t="str">
        <f>LEFT(Table1[[#This Row],[Subcode]],3)</f>
        <v>R20</v>
      </c>
      <c r="B954" s="63" t="s">
        <v>252</v>
      </c>
      <c r="C954" s="38" t="s">
        <v>78</v>
      </c>
      <c r="D954" s="39" t="s">
        <v>79</v>
      </c>
      <c r="E954" s="39">
        <f>VLOOKUP(Table1[[#This Row],[Gr]],Raw!T:U,2,0)</f>
        <v>0</v>
      </c>
      <c r="F954" s="38" t="s">
        <v>3</v>
      </c>
      <c r="G954" s="39">
        <v>0</v>
      </c>
      <c r="H954" s="64" t="str">
        <f>VLOOKUP(MID(Table1[[#This Row],[Htno]],7,2),Raw!A:B,2,0)</f>
        <v>ECE</v>
      </c>
      <c r="I954" s="60">
        <f>IF(Table1[[#This Row],[Gr]]&lt;&gt;"COMPLE",IF(Table1[[#This Row],[Cr]]&gt;0,1,0),1)</f>
        <v>0</v>
      </c>
      <c r="J954" s="32">
        <f>(Table1[[#This Row],[Gp]]*Table1[[#This Row],[Cr]])/Raw!$R$1</f>
        <v>0</v>
      </c>
    </row>
    <row r="955" spans="1:10">
      <c r="A955" s="63" t="str">
        <f>LEFT(Table1[[#This Row],[Subcode]],3)</f>
        <v>R20</v>
      </c>
      <c r="B955" s="63" t="s">
        <v>252</v>
      </c>
      <c r="C955" s="38" t="s">
        <v>144</v>
      </c>
      <c r="D955" s="39" t="s">
        <v>93</v>
      </c>
      <c r="E955" s="39">
        <f>VLOOKUP(Table1[[#This Row],[Gr]],Raw!T:U,2,0)</f>
        <v>10</v>
      </c>
      <c r="F955" s="38" t="s">
        <v>9</v>
      </c>
      <c r="G955" s="39">
        <v>3</v>
      </c>
      <c r="H955" s="64" t="str">
        <f>VLOOKUP(MID(Table1[[#This Row],[Htno]],7,2),Raw!A:B,2,0)</f>
        <v>ECE</v>
      </c>
      <c r="I955" s="60">
        <f>IF(Table1[[#This Row],[Gr]]&lt;&gt;"COMPLE",IF(Table1[[#This Row],[Cr]]&gt;0,1,0),1)</f>
        <v>1</v>
      </c>
      <c r="J955" s="32">
        <f>(Table1[[#This Row],[Gp]]*Table1[[#This Row],[Cr]])/Raw!$R$1</f>
        <v>1.3043478260869565</v>
      </c>
    </row>
    <row r="956" spans="1:10">
      <c r="A956" s="63" t="str">
        <f>LEFT(Table1[[#This Row],[Subcode]],3)</f>
        <v>R20</v>
      </c>
      <c r="B956" s="63" t="s">
        <v>252</v>
      </c>
      <c r="C956" s="38" t="s">
        <v>145</v>
      </c>
      <c r="D956" s="39" t="s">
        <v>146</v>
      </c>
      <c r="E956" s="39">
        <f>VLOOKUP(Table1[[#This Row],[Gr]],Raw!T:U,2,0)</f>
        <v>0</v>
      </c>
      <c r="F956" s="38" t="s">
        <v>579</v>
      </c>
      <c r="G956" s="39">
        <v>0</v>
      </c>
      <c r="H956" s="64" t="str">
        <f>VLOOKUP(MID(Table1[[#This Row],[Htno]],7,2),Raw!A:B,2,0)</f>
        <v>ECE</v>
      </c>
      <c r="I956" s="60">
        <f>IF(Table1[[#This Row],[Gr]]&lt;&gt;"COMPLE",IF(Table1[[#This Row],[Cr]]&gt;0,1,0),1)</f>
        <v>0</v>
      </c>
      <c r="J956" s="32">
        <f>(Table1[[#This Row],[Gp]]*Table1[[#This Row],[Cr]])/Raw!$R$1</f>
        <v>0</v>
      </c>
    </row>
    <row r="957" spans="1:10">
      <c r="A957" s="63" t="str">
        <f>LEFT(Table1[[#This Row],[Subcode]],3)</f>
        <v>R20</v>
      </c>
      <c r="B957" s="63" t="s">
        <v>252</v>
      </c>
      <c r="C957" s="38" t="s">
        <v>147</v>
      </c>
      <c r="D957" s="39" t="s">
        <v>148</v>
      </c>
      <c r="E957" s="39">
        <f>VLOOKUP(Table1[[#This Row],[Gr]],Raw!T:U,2,0)</f>
        <v>0</v>
      </c>
      <c r="F957" s="38" t="s">
        <v>579</v>
      </c>
      <c r="G957" s="39">
        <v>0</v>
      </c>
      <c r="H957" s="64" t="str">
        <f>VLOOKUP(MID(Table1[[#This Row],[Htno]],7,2),Raw!A:B,2,0)</f>
        <v>ECE</v>
      </c>
      <c r="I957" s="60">
        <f>IF(Table1[[#This Row],[Gr]]&lt;&gt;"COMPLE",IF(Table1[[#This Row],[Cr]]&gt;0,1,0),1)</f>
        <v>0</v>
      </c>
      <c r="J957" s="32">
        <f>(Table1[[#This Row],[Gp]]*Table1[[#This Row],[Cr]])/Raw!$R$1</f>
        <v>0</v>
      </c>
    </row>
    <row r="958" spans="1:10">
      <c r="A958" s="63" t="str">
        <f>LEFT(Table1[[#This Row],[Subcode]],3)</f>
        <v>R20</v>
      </c>
      <c r="B958" s="63" t="s">
        <v>252</v>
      </c>
      <c r="C958" s="38" t="s">
        <v>149</v>
      </c>
      <c r="D958" s="39" t="s">
        <v>150</v>
      </c>
      <c r="E958" s="39">
        <f>VLOOKUP(Table1[[#This Row],[Gr]],Raw!T:U,2,0)</f>
        <v>0</v>
      </c>
      <c r="F958" s="38" t="s">
        <v>579</v>
      </c>
      <c r="G958" s="39">
        <v>0</v>
      </c>
      <c r="H958" s="64" t="str">
        <f>VLOOKUP(MID(Table1[[#This Row],[Htno]],7,2),Raw!A:B,2,0)</f>
        <v>ECE</v>
      </c>
      <c r="I958" s="60">
        <f>IF(Table1[[#This Row],[Gr]]&lt;&gt;"COMPLE",IF(Table1[[#This Row],[Cr]]&gt;0,1,0),1)</f>
        <v>0</v>
      </c>
      <c r="J958" s="32">
        <f>(Table1[[#This Row],[Gp]]*Table1[[#This Row],[Cr]])/Raw!$R$1</f>
        <v>0</v>
      </c>
    </row>
    <row r="959" spans="1:10">
      <c r="A959" s="63" t="str">
        <f>LEFT(Table1[[#This Row],[Subcode]],3)</f>
        <v>R20</v>
      </c>
      <c r="B959" s="63" t="s">
        <v>252</v>
      </c>
      <c r="C959" s="38" t="s">
        <v>151</v>
      </c>
      <c r="D959" s="39" t="s">
        <v>152</v>
      </c>
      <c r="E959" s="39">
        <f>VLOOKUP(Table1[[#This Row],[Gr]],Raw!T:U,2,0)</f>
        <v>10</v>
      </c>
      <c r="F959" s="38" t="s">
        <v>9</v>
      </c>
      <c r="G959" s="39">
        <v>2</v>
      </c>
      <c r="H959" s="64" t="str">
        <f>VLOOKUP(MID(Table1[[#This Row],[Htno]],7,2),Raw!A:B,2,0)</f>
        <v>ECE</v>
      </c>
      <c r="I959" s="60">
        <f>IF(Table1[[#This Row],[Gr]]&lt;&gt;"COMPLE",IF(Table1[[#This Row],[Cr]]&gt;0,1,0),1)</f>
        <v>1</v>
      </c>
      <c r="J959" s="32">
        <f>(Table1[[#This Row],[Gp]]*Table1[[#This Row],[Cr]])/Raw!$R$1</f>
        <v>0.86956521739130432</v>
      </c>
    </row>
    <row r="960" spans="1:10">
      <c r="A960" s="63" t="str">
        <f>LEFT(Table1[[#This Row],[Subcode]],3)</f>
        <v>R20</v>
      </c>
      <c r="B960" s="63" t="s">
        <v>252</v>
      </c>
      <c r="C960" s="38" t="s">
        <v>153</v>
      </c>
      <c r="D960" s="39" t="s">
        <v>154</v>
      </c>
      <c r="E960" s="39">
        <f>VLOOKUP(Table1[[#This Row],[Gr]],Raw!T:U,2,0)</f>
        <v>0</v>
      </c>
      <c r="F960" s="38" t="s">
        <v>579</v>
      </c>
      <c r="G960" s="39">
        <v>0</v>
      </c>
      <c r="H960" s="64" t="str">
        <f>VLOOKUP(MID(Table1[[#This Row],[Htno]],7,2),Raw!A:B,2,0)</f>
        <v>ECE</v>
      </c>
      <c r="I960" s="60">
        <f>IF(Table1[[#This Row],[Gr]]&lt;&gt;"COMPLE",IF(Table1[[#This Row],[Cr]]&gt;0,1,0),1)</f>
        <v>0</v>
      </c>
      <c r="J960" s="32">
        <f>(Table1[[#This Row],[Gp]]*Table1[[#This Row],[Cr]])/Raw!$R$1</f>
        <v>0</v>
      </c>
    </row>
    <row r="961" spans="1:10">
      <c r="A961" s="63" t="str">
        <f>LEFT(Table1[[#This Row],[Subcode]],3)</f>
        <v>R20</v>
      </c>
      <c r="B961" s="63" t="s">
        <v>252</v>
      </c>
      <c r="C961" s="38" t="s">
        <v>155</v>
      </c>
      <c r="D961" s="39" t="s">
        <v>156</v>
      </c>
      <c r="E961" s="39">
        <f>VLOOKUP(Table1[[#This Row],[Gr]],Raw!T:U,2,0)</f>
        <v>0</v>
      </c>
      <c r="F961" s="38" t="s">
        <v>579</v>
      </c>
      <c r="G961" s="39">
        <v>0</v>
      </c>
      <c r="H961" s="64" t="str">
        <f>VLOOKUP(MID(Table1[[#This Row],[Htno]],7,2),Raw!A:B,2,0)</f>
        <v>ECE</v>
      </c>
      <c r="I961" s="60">
        <f>IF(Table1[[#This Row],[Gr]]&lt;&gt;"COMPLE",IF(Table1[[#This Row],[Cr]]&gt;0,1,0),1)</f>
        <v>0</v>
      </c>
      <c r="J961" s="32">
        <f>(Table1[[#This Row],[Gp]]*Table1[[#This Row],[Cr]])/Raw!$R$1</f>
        <v>0</v>
      </c>
    </row>
    <row r="962" spans="1:10">
      <c r="A962" s="63" t="str">
        <f>LEFT(Table1[[#This Row],[Subcode]],3)</f>
        <v>R20</v>
      </c>
      <c r="B962" s="63" t="s">
        <v>253</v>
      </c>
      <c r="C962" s="38" t="s">
        <v>78</v>
      </c>
      <c r="D962" s="39" t="s">
        <v>79</v>
      </c>
      <c r="E962" s="39">
        <f>VLOOKUP(Table1[[#This Row],[Gr]],Raw!T:U,2,0)</f>
        <v>6</v>
      </c>
      <c r="F962" s="38" t="s">
        <v>5</v>
      </c>
      <c r="G962" s="39">
        <v>3</v>
      </c>
      <c r="H962" s="64" t="str">
        <f>VLOOKUP(MID(Table1[[#This Row],[Htno]],7,2),Raw!A:B,2,0)</f>
        <v>ECE</v>
      </c>
      <c r="I962" s="60">
        <f>IF(Table1[[#This Row],[Gr]]&lt;&gt;"COMPLE",IF(Table1[[#This Row],[Cr]]&gt;0,1,0),1)</f>
        <v>1</v>
      </c>
      <c r="J962" s="32">
        <f>(Table1[[#This Row],[Gp]]*Table1[[#This Row],[Cr]])/Raw!$R$1</f>
        <v>0.78260869565217395</v>
      </c>
    </row>
    <row r="963" spans="1:10">
      <c r="A963" s="63" t="str">
        <f>LEFT(Table1[[#This Row],[Subcode]],3)</f>
        <v>R20</v>
      </c>
      <c r="B963" s="63" t="s">
        <v>253</v>
      </c>
      <c r="C963" s="38" t="s">
        <v>144</v>
      </c>
      <c r="D963" s="39" t="s">
        <v>93</v>
      </c>
      <c r="E963" s="39">
        <f>VLOOKUP(Table1[[#This Row],[Gr]],Raw!T:U,2,0)</f>
        <v>10</v>
      </c>
      <c r="F963" s="38" t="s">
        <v>9</v>
      </c>
      <c r="G963" s="39">
        <v>3</v>
      </c>
      <c r="H963" s="64" t="str">
        <f>VLOOKUP(MID(Table1[[#This Row],[Htno]],7,2),Raw!A:B,2,0)</f>
        <v>ECE</v>
      </c>
      <c r="I963" s="60">
        <f>IF(Table1[[#This Row],[Gr]]&lt;&gt;"COMPLE",IF(Table1[[#This Row],[Cr]]&gt;0,1,0),1)</f>
        <v>1</v>
      </c>
      <c r="J963" s="32">
        <f>(Table1[[#This Row],[Gp]]*Table1[[#This Row],[Cr]])/Raw!$R$1</f>
        <v>1.3043478260869565</v>
      </c>
    </row>
    <row r="964" spans="1:10">
      <c r="A964" s="63" t="str">
        <f>LEFT(Table1[[#This Row],[Subcode]],3)</f>
        <v>R20</v>
      </c>
      <c r="B964" s="63" t="s">
        <v>253</v>
      </c>
      <c r="C964" s="38" t="s">
        <v>145</v>
      </c>
      <c r="D964" s="39" t="s">
        <v>146</v>
      </c>
      <c r="E964" s="39">
        <f>VLOOKUP(Table1[[#This Row],[Gr]],Raw!T:U,2,0)</f>
        <v>6</v>
      </c>
      <c r="F964" s="38" t="s">
        <v>5</v>
      </c>
      <c r="G964" s="39">
        <v>3</v>
      </c>
      <c r="H964" s="64" t="str">
        <f>VLOOKUP(MID(Table1[[#This Row],[Htno]],7,2),Raw!A:B,2,0)</f>
        <v>ECE</v>
      </c>
      <c r="I964" s="60">
        <f>IF(Table1[[#This Row],[Gr]]&lt;&gt;"COMPLE",IF(Table1[[#This Row],[Cr]]&gt;0,1,0),1)</f>
        <v>1</v>
      </c>
      <c r="J964" s="32">
        <f>(Table1[[#This Row],[Gp]]*Table1[[#This Row],[Cr]])/Raw!$R$1</f>
        <v>0.78260869565217395</v>
      </c>
    </row>
    <row r="965" spans="1:10">
      <c r="A965" s="63" t="str">
        <f>LEFT(Table1[[#This Row],[Subcode]],3)</f>
        <v>R20</v>
      </c>
      <c r="B965" s="63" t="s">
        <v>253</v>
      </c>
      <c r="C965" s="38" t="s">
        <v>147</v>
      </c>
      <c r="D965" s="39" t="s">
        <v>148</v>
      </c>
      <c r="E965" s="39">
        <f>VLOOKUP(Table1[[#This Row],[Gr]],Raw!T:U,2,0)</f>
        <v>8</v>
      </c>
      <c r="F965" s="38" t="s">
        <v>6</v>
      </c>
      <c r="G965" s="39">
        <v>3</v>
      </c>
      <c r="H965" s="64" t="str">
        <f>VLOOKUP(MID(Table1[[#This Row],[Htno]],7,2),Raw!A:B,2,0)</f>
        <v>ECE</v>
      </c>
      <c r="I965" s="60">
        <f>IF(Table1[[#This Row],[Gr]]&lt;&gt;"COMPLE",IF(Table1[[#This Row],[Cr]]&gt;0,1,0),1)</f>
        <v>1</v>
      </c>
      <c r="J965" s="32">
        <f>(Table1[[#This Row],[Gp]]*Table1[[#This Row],[Cr]])/Raw!$R$1</f>
        <v>1.0434782608695652</v>
      </c>
    </row>
    <row r="966" spans="1:10">
      <c r="A966" s="63" t="str">
        <f>LEFT(Table1[[#This Row],[Subcode]],3)</f>
        <v>R20</v>
      </c>
      <c r="B966" s="63" t="s">
        <v>253</v>
      </c>
      <c r="C966" s="38" t="s">
        <v>149</v>
      </c>
      <c r="D966" s="39" t="s">
        <v>150</v>
      </c>
      <c r="E966" s="39">
        <f>VLOOKUP(Table1[[#This Row],[Gr]],Raw!T:U,2,0)</f>
        <v>6</v>
      </c>
      <c r="F966" s="38" t="s">
        <v>5</v>
      </c>
      <c r="G966" s="39">
        <v>3</v>
      </c>
      <c r="H966" s="64" t="str">
        <f>VLOOKUP(MID(Table1[[#This Row],[Htno]],7,2),Raw!A:B,2,0)</f>
        <v>ECE</v>
      </c>
      <c r="I966" s="60">
        <f>IF(Table1[[#This Row],[Gr]]&lt;&gt;"COMPLE",IF(Table1[[#This Row],[Cr]]&gt;0,1,0),1)</f>
        <v>1</v>
      </c>
      <c r="J966" s="32">
        <f>(Table1[[#This Row],[Gp]]*Table1[[#This Row],[Cr]])/Raw!$R$1</f>
        <v>0.78260869565217395</v>
      </c>
    </row>
    <row r="967" spans="1:10">
      <c r="A967" s="63" t="str">
        <f>LEFT(Table1[[#This Row],[Subcode]],3)</f>
        <v>R20</v>
      </c>
      <c r="B967" s="63" t="s">
        <v>253</v>
      </c>
      <c r="C967" s="38" t="s">
        <v>151</v>
      </c>
      <c r="D967" s="39" t="s">
        <v>152</v>
      </c>
      <c r="E967" s="39">
        <f>VLOOKUP(Table1[[#This Row],[Gr]],Raw!T:U,2,0)</f>
        <v>10</v>
      </c>
      <c r="F967" s="38" t="s">
        <v>9</v>
      </c>
      <c r="G967" s="39">
        <v>2</v>
      </c>
      <c r="H967" s="64" t="str">
        <f>VLOOKUP(MID(Table1[[#This Row],[Htno]],7,2),Raw!A:B,2,0)</f>
        <v>ECE</v>
      </c>
      <c r="I967" s="60">
        <f>IF(Table1[[#This Row],[Gr]]&lt;&gt;"COMPLE",IF(Table1[[#This Row],[Cr]]&gt;0,1,0),1)</f>
        <v>1</v>
      </c>
      <c r="J967" s="32">
        <f>(Table1[[#This Row],[Gp]]*Table1[[#This Row],[Cr]])/Raw!$R$1</f>
        <v>0.86956521739130432</v>
      </c>
    </row>
    <row r="968" spans="1:10">
      <c r="A968" s="63" t="str">
        <f>LEFT(Table1[[#This Row],[Subcode]],3)</f>
        <v>R20</v>
      </c>
      <c r="B968" s="63" t="s">
        <v>253</v>
      </c>
      <c r="C968" s="38" t="s">
        <v>153</v>
      </c>
      <c r="D968" s="39" t="s">
        <v>154</v>
      </c>
      <c r="E968" s="39">
        <f>VLOOKUP(Table1[[#This Row],[Gr]],Raw!T:U,2,0)</f>
        <v>8</v>
      </c>
      <c r="F968" s="38" t="s">
        <v>6</v>
      </c>
      <c r="G968" s="39">
        <v>3</v>
      </c>
      <c r="H968" s="64" t="str">
        <f>VLOOKUP(MID(Table1[[#This Row],[Htno]],7,2),Raw!A:B,2,0)</f>
        <v>ECE</v>
      </c>
      <c r="I968" s="60">
        <f>IF(Table1[[#This Row],[Gr]]&lt;&gt;"COMPLE",IF(Table1[[#This Row],[Cr]]&gt;0,1,0),1)</f>
        <v>1</v>
      </c>
      <c r="J968" s="32">
        <f>(Table1[[#This Row],[Gp]]*Table1[[#This Row],[Cr]])/Raw!$R$1</f>
        <v>1.0434782608695652</v>
      </c>
    </row>
    <row r="969" spans="1:10">
      <c r="A969" s="63" t="str">
        <f>LEFT(Table1[[#This Row],[Subcode]],3)</f>
        <v>R20</v>
      </c>
      <c r="B969" s="63" t="s">
        <v>253</v>
      </c>
      <c r="C969" s="38" t="s">
        <v>155</v>
      </c>
      <c r="D969" s="39" t="s">
        <v>156</v>
      </c>
      <c r="E969" s="39">
        <f>VLOOKUP(Table1[[#This Row],[Gr]],Raw!T:U,2,0)</f>
        <v>8</v>
      </c>
      <c r="F969" s="38" t="s">
        <v>6</v>
      </c>
      <c r="G969" s="39">
        <v>3</v>
      </c>
      <c r="H969" s="64" t="str">
        <f>VLOOKUP(MID(Table1[[#This Row],[Htno]],7,2),Raw!A:B,2,0)</f>
        <v>ECE</v>
      </c>
      <c r="I969" s="60">
        <f>IF(Table1[[#This Row],[Gr]]&lt;&gt;"COMPLE",IF(Table1[[#This Row],[Cr]]&gt;0,1,0),1)</f>
        <v>1</v>
      </c>
      <c r="J969" s="32">
        <f>(Table1[[#This Row],[Gp]]*Table1[[#This Row],[Cr]])/Raw!$R$1</f>
        <v>1.0434782608695652</v>
      </c>
    </row>
    <row r="970" spans="1:10">
      <c r="A970" s="63" t="str">
        <f>LEFT(Table1[[#This Row],[Subcode]],3)</f>
        <v>R20</v>
      </c>
      <c r="B970" s="63" t="s">
        <v>254</v>
      </c>
      <c r="C970" s="38" t="s">
        <v>78</v>
      </c>
      <c r="D970" s="39" t="s">
        <v>79</v>
      </c>
      <c r="E970" s="39">
        <f>VLOOKUP(Table1[[#This Row],[Gr]],Raw!T:U,2,0)</f>
        <v>8</v>
      </c>
      <c r="F970" s="38" t="s">
        <v>6</v>
      </c>
      <c r="G970" s="39">
        <v>3</v>
      </c>
      <c r="H970" s="64" t="str">
        <f>VLOOKUP(MID(Table1[[#This Row],[Htno]],7,2),Raw!A:B,2,0)</f>
        <v>ECE</v>
      </c>
      <c r="I970" s="60">
        <f>IF(Table1[[#This Row],[Gr]]&lt;&gt;"COMPLE",IF(Table1[[#This Row],[Cr]]&gt;0,1,0),1)</f>
        <v>1</v>
      </c>
      <c r="J970" s="32">
        <f>(Table1[[#This Row],[Gp]]*Table1[[#This Row],[Cr]])/Raw!$R$1</f>
        <v>1.0434782608695652</v>
      </c>
    </row>
    <row r="971" spans="1:10">
      <c r="A971" s="63" t="str">
        <f>LEFT(Table1[[#This Row],[Subcode]],3)</f>
        <v>R20</v>
      </c>
      <c r="B971" s="63" t="s">
        <v>254</v>
      </c>
      <c r="C971" s="38" t="s">
        <v>144</v>
      </c>
      <c r="D971" s="39" t="s">
        <v>93</v>
      </c>
      <c r="E971" s="39">
        <f>VLOOKUP(Table1[[#This Row],[Gr]],Raw!T:U,2,0)</f>
        <v>10</v>
      </c>
      <c r="F971" s="38" t="s">
        <v>9</v>
      </c>
      <c r="G971" s="39">
        <v>3</v>
      </c>
      <c r="H971" s="64" t="str">
        <f>VLOOKUP(MID(Table1[[#This Row],[Htno]],7,2),Raw!A:B,2,0)</f>
        <v>ECE</v>
      </c>
      <c r="I971" s="60">
        <f>IF(Table1[[#This Row],[Gr]]&lt;&gt;"COMPLE",IF(Table1[[#This Row],[Cr]]&gt;0,1,0),1)</f>
        <v>1</v>
      </c>
      <c r="J971" s="32">
        <f>(Table1[[#This Row],[Gp]]*Table1[[#This Row],[Cr]])/Raw!$R$1</f>
        <v>1.3043478260869565</v>
      </c>
    </row>
    <row r="972" spans="1:10">
      <c r="A972" s="63" t="str">
        <f>LEFT(Table1[[#This Row],[Subcode]],3)</f>
        <v>R20</v>
      </c>
      <c r="B972" s="63" t="s">
        <v>254</v>
      </c>
      <c r="C972" s="38" t="s">
        <v>145</v>
      </c>
      <c r="D972" s="39" t="s">
        <v>146</v>
      </c>
      <c r="E972" s="39">
        <f>VLOOKUP(Table1[[#This Row],[Gr]],Raw!T:U,2,0)</f>
        <v>7</v>
      </c>
      <c r="F972" s="38" t="s">
        <v>4</v>
      </c>
      <c r="G972" s="39">
        <v>3</v>
      </c>
      <c r="H972" s="64" t="str">
        <f>VLOOKUP(MID(Table1[[#This Row],[Htno]],7,2),Raw!A:B,2,0)</f>
        <v>ECE</v>
      </c>
      <c r="I972" s="60">
        <f>IF(Table1[[#This Row],[Gr]]&lt;&gt;"COMPLE",IF(Table1[[#This Row],[Cr]]&gt;0,1,0),1)</f>
        <v>1</v>
      </c>
      <c r="J972" s="32">
        <f>(Table1[[#This Row],[Gp]]*Table1[[#This Row],[Cr]])/Raw!$R$1</f>
        <v>0.91304347826086951</v>
      </c>
    </row>
    <row r="973" spans="1:10">
      <c r="A973" s="63" t="str">
        <f>LEFT(Table1[[#This Row],[Subcode]],3)</f>
        <v>R20</v>
      </c>
      <c r="B973" s="63" t="s">
        <v>254</v>
      </c>
      <c r="C973" s="38" t="s">
        <v>147</v>
      </c>
      <c r="D973" s="39" t="s">
        <v>148</v>
      </c>
      <c r="E973" s="39">
        <f>VLOOKUP(Table1[[#This Row],[Gr]],Raw!T:U,2,0)</f>
        <v>8</v>
      </c>
      <c r="F973" s="38" t="s">
        <v>6</v>
      </c>
      <c r="G973" s="39">
        <v>3</v>
      </c>
      <c r="H973" s="64" t="str">
        <f>VLOOKUP(MID(Table1[[#This Row],[Htno]],7,2),Raw!A:B,2,0)</f>
        <v>ECE</v>
      </c>
      <c r="I973" s="60">
        <f>IF(Table1[[#This Row],[Gr]]&lt;&gt;"COMPLE",IF(Table1[[#This Row],[Cr]]&gt;0,1,0),1)</f>
        <v>1</v>
      </c>
      <c r="J973" s="32">
        <f>(Table1[[#This Row],[Gp]]*Table1[[#This Row],[Cr]])/Raw!$R$1</f>
        <v>1.0434782608695652</v>
      </c>
    </row>
    <row r="974" spans="1:10">
      <c r="A974" s="63" t="str">
        <f>LEFT(Table1[[#This Row],[Subcode]],3)</f>
        <v>R20</v>
      </c>
      <c r="B974" s="63" t="s">
        <v>254</v>
      </c>
      <c r="C974" s="38" t="s">
        <v>149</v>
      </c>
      <c r="D974" s="39" t="s">
        <v>150</v>
      </c>
      <c r="E974" s="39">
        <f>VLOOKUP(Table1[[#This Row],[Gr]],Raw!T:U,2,0)</f>
        <v>8</v>
      </c>
      <c r="F974" s="38" t="s">
        <v>6</v>
      </c>
      <c r="G974" s="39">
        <v>3</v>
      </c>
      <c r="H974" s="64" t="str">
        <f>VLOOKUP(MID(Table1[[#This Row],[Htno]],7,2),Raw!A:B,2,0)</f>
        <v>ECE</v>
      </c>
      <c r="I974" s="60">
        <f>IF(Table1[[#This Row],[Gr]]&lt;&gt;"COMPLE",IF(Table1[[#This Row],[Cr]]&gt;0,1,0),1)</f>
        <v>1</v>
      </c>
      <c r="J974" s="32">
        <f>(Table1[[#This Row],[Gp]]*Table1[[#This Row],[Cr]])/Raw!$R$1</f>
        <v>1.0434782608695652</v>
      </c>
    </row>
    <row r="975" spans="1:10">
      <c r="A975" s="63" t="str">
        <f>LEFT(Table1[[#This Row],[Subcode]],3)</f>
        <v>R20</v>
      </c>
      <c r="B975" s="63" t="s">
        <v>254</v>
      </c>
      <c r="C975" s="38" t="s">
        <v>151</v>
      </c>
      <c r="D975" s="39" t="s">
        <v>152</v>
      </c>
      <c r="E975" s="39">
        <f>VLOOKUP(Table1[[#This Row],[Gr]],Raw!T:U,2,0)</f>
        <v>10</v>
      </c>
      <c r="F975" s="38" t="s">
        <v>9</v>
      </c>
      <c r="G975" s="39">
        <v>2</v>
      </c>
      <c r="H975" s="64" t="str">
        <f>VLOOKUP(MID(Table1[[#This Row],[Htno]],7,2),Raw!A:B,2,0)</f>
        <v>ECE</v>
      </c>
      <c r="I975" s="60">
        <f>IF(Table1[[#This Row],[Gr]]&lt;&gt;"COMPLE",IF(Table1[[#This Row],[Cr]]&gt;0,1,0),1)</f>
        <v>1</v>
      </c>
      <c r="J975" s="32">
        <f>(Table1[[#This Row],[Gp]]*Table1[[#This Row],[Cr]])/Raw!$R$1</f>
        <v>0.86956521739130432</v>
      </c>
    </row>
    <row r="976" spans="1:10">
      <c r="A976" s="63" t="str">
        <f>LEFT(Table1[[#This Row],[Subcode]],3)</f>
        <v>R20</v>
      </c>
      <c r="B976" s="63" t="s">
        <v>254</v>
      </c>
      <c r="C976" s="38" t="s">
        <v>153</v>
      </c>
      <c r="D976" s="39" t="s">
        <v>154</v>
      </c>
      <c r="E976" s="39">
        <f>VLOOKUP(Table1[[#This Row],[Gr]],Raw!T:U,2,0)</f>
        <v>7</v>
      </c>
      <c r="F976" s="38" t="s">
        <v>4</v>
      </c>
      <c r="G976" s="39">
        <v>3</v>
      </c>
      <c r="H976" s="64" t="str">
        <f>VLOOKUP(MID(Table1[[#This Row],[Htno]],7,2),Raw!A:B,2,0)</f>
        <v>ECE</v>
      </c>
      <c r="I976" s="60">
        <f>IF(Table1[[#This Row],[Gr]]&lt;&gt;"COMPLE",IF(Table1[[#This Row],[Cr]]&gt;0,1,0),1)</f>
        <v>1</v>
      </c>
      <c r="J976" s="32">
        <f>(Table1[[#This Row],[Gp]]*Table1[[#This Row],[Cr]])/Raw!$R$1</f>
        <v>0.91304347826086951</v>
      </c>
    </row>
    <row r="977" spans="1:10">
      <c r="A977" s="63" t="str">
        <f>LEFT(Table1[[#This Row],[Subcode]],3)</f>
        <v>R20</v>
      </c>
      <c r="B977" s="63" t="s">
        <v>254</v>
      </c>
      <c r="C977" s="38" t="s">
        <v>155</v>
      </c>
      <c r="D977" s="39" t="s">
        <v>156</v>
      </c>
      <c r="E977" s="39">
        <f>VLOOKUP(Table1[[#This Row],[Gr]],Raw!T:U,2,0)</f>
        <v>8</v>
      </c>
      <c r="F977" s="38" t="s">
        <v>6</v>
      </c>
      <c r="G977" s="39">
        <v>3</v>
      </c>
      <c r="H977" s="64" t="str">
        <f>VLOOKUP(MID(Table1[[#This Row],[Htno]],7,2),Raw!A:B,2,0)</f>
        <v>ECE</v>
      </c>
      <c r="I977" s="60">
        <f>IF(Table1[[#This Row],[Gr]]&lt;&gt;"COMPLE",IF(Table1[[#This Row],[Cr]]&gt;0,1,0),1)</f>
        <v>1</v>
      </c>
      <c r="J977" s="32">
        <f>(Table1[[#This Row],[Gp]]*Table1[[#This Row],[Cr]])/Raw!$R$1</f>
        <v>1.0434782608695652</v>
      </c>
    </row>
    <row r="978" spans="1:10">
      <c r="A978" s="63" t="str">
        <f>LEFT(Table1[[#This Row],[Subcode]],3)</f>
        <v>R20</v>
      </c>
      <c r="B978" s="63" t="s">
        <v>255</v>
      </c>
      <c r="C978" s="38" t="s">
        <v>78</v>
      </c>
      <c r="D978" s="39" t="s">
        <v>79</v>
      </c>
      <c r="E978" s="39">
        <f>VLOOKUP(Table1[[#This Row],[Gr]],Raw!T:U,2,0)</f>
        <v>0</v>
      </c>
      <c r="F978" s="38" t="s">
        <v>3</v>
      </c>
      <c r="G978" s="39">
        <v>0</v>
      </c>
      <c r="H978" s="64" t="str">
        <f>VLOOKUP(MID(Table1[[#This Row],[Htno]],7,2),Raw!A:B,2,0)</f>
        <v>ECE</v>
      </c>
      <c r="I978" s="60">
        <f>IF(Table1[[#This Row],[Gr]]&lt;&gt;"COMPLE",IF(Table1[[#This Row],[Cr]]&gt;0,1,0),1)</f>
        <v>0</v>
      </c>
      <c r="J978" s="32">
        <f>(Table1[[#This Row],[Gp]]*Table1[[#This Row],[Cr]])/Raw!$R$1</f>
        <v>0</v>
      </c>
    </row>
    <row r="979" spans="1:10">
      <c r="A979" s="63" t="str">
        <f>LEFT(Table1[[#This Row],[Subcode]],3)</f>
        <v>R20</v>
      </c>
      <c r="B979" s="63" t="s">
        <v>255</v>
      </c>
      <c r="C979" s="38" t="s">
        <v>144</v>
      </c>
      <c r="D979" s="39" t="s">
        <v>93</v>
      </c>
      <c r="E979" s="39">
        <f>VLOOKUP(Table1[[#This Row],[Gr]],Raw!T:U,2,0)</f>
        <v>10</v>
      </c>
      <c r="F979" s="38" t="s">
        <v>9</v>
      </c>
      <c r="G979" s="39">
        <v>3</v>
      </c>
      <c r="H979" s="64" t="str">
        <f>VLOOKUP(MID(Table1[[#This Row],[Htno]],7,2),Raw!A:B,2,0)</f>
        <v>ECE</v>
      </c>
      <c r="I979" s="60">
        <f>IF(Table1[[#This Row],[Gr]]&lt;&gt;"COMPLE",IF(Table1[[#This Row],[Cr]]&gt;0,1,0),1)</f>
        <v>1</v>
      </c>
      <c r="J979" s="32">
        <f>(Table1[[#This Row],[Gp]]*Table1[[#This Row],[Cr]])/Raw!$R$1</f>
        <v>1.3043478260869565</v>
      </c>
    </row>
    <row r="980" spans="1:10">
      <c r="A980" s="63" t="str">
        <f>LEFT(Table1[[#This Row],[Subcode]],3)</f>
        <v>R20</v>
      </c>
      <c r="B980" s="63" t="s">
        <v>255</v>
      </c>
      <c r="C980" s="38" t="s">
        <v>145</v>
      </c>
      <c r="D980" s="39" t="s">
        <v>146</v>
      </c>
      <c r="E980" s="39">
        <f>VLOOKUP(Table1[[#This Row],[Gr]],Raw!T:U,2,0)</f>
        <v>0</v>
      </c>
      <c r="F980" s="38" t="s">
        <v>3</v>
      </c>
      <c r="G980" s="39">
        <v>0</v>
      </c>
      <c r="H980" s="64" t="str">
        <f>VLOOKUP(MID(Table1[[#This Row],[Htno]],7,2),Raw!A:B,2,0)</f>
        <v>ECE</v>
      </c>
      <c r="I980" s="60">
        <f>IF(Table1[[#This Row],[Gr]]&lt;&gt;"COMPLE",IF(Table1[[#This Row],[Cr]]&gt;0,1,0),1)</f>
        <v>0</v>
      </c>
      <c r="J980" s="32">
        <f>(Table1[[#This Row],[Gp]]*Table1[[#This Row],[Cr]])/Raw!$R$1</f>
        <v>0</v>
      </c>
    </row>
    <row r="981" spans="1:10">
      <c r="A981" s="63" t="str">
        <f>LEFT(Table1[[#This Row],[Subcode]],3)</f>
        <v>R20</v>
      </c>
      <c r="B981" s="63" t="s">
        <v>255</v>
      </c>
      <c r="C981" s="38" t="s">
        <v>147</v>
      </c>
      <c r="D981" s="39" t="s">
        <v>148</v>
      </c>
      <c r="E981" s="39">
        <f>VLOOKUP(Table1[[#This Row],[Gr]],Raw!T:U,2,0)</f>
        <v>0</v>
      </c>
      <c r="F981" s="38" t="s">
        <v>3</v>
      </c>
      <c r="G981" s="39">
        <v>0</v>
      </c>
      <c r="H981" s="64" t="str">
        <f>VLOOKUP(MID(Table1[[#This Row],[Htno]],7,2),Raw!A:B,2,0)</f>
        <v>ECE</v>
      </c>
      <c r="I981" s="60">
        <f>IF(Table1[[#This Row],[Gr]]&lt;&gt;"COMPLE",IF(Table1[[#This Row],[Cr]]&gt;0,1,0),1)</f>
        <v>0</v>
      </c>
      <c r="J981" s="32">
        <f>(Table1[[#This Row],[Gp]]*Table1[[#This Row],[Cr]])/Raw!$R$1</f>
        <v>0</v>
      </c>
    </row>
    <row r="982" spans="1:10">
      <c r="A982" s="63" t="str">
        <f>LEFT(Table1[[#This Row],[Subcode]],3)</f>
        <v>R20</v>
      </c>
      <c r="B982" s="63" t="s">
        <v>255</v>
      </c>
      <c r="C982" s="38" t="s">
        <v>149</v>
      </c>
      <c r="D982" s="39" t="s">
        <v>150</v>
      </c>
      <c r="E982" s="39">
        <f>VLOOKUP(Table1[[#This Row],[Gr]],Raw!T:U,2,0)</f>
        <v>0</v>
      </c>
      <c r="F982" s="38" t="s">
        <v>3</v>
      </c>
      <c r="G982" s="39">
        <v>0</v>
      </c>
      <c r="H982" s="64" t="str">
        <f>VLOOKUP(MID(Table1[[#This Row],[Htno]],7,2),Raw!A:B,2,0)</f>
        <v>ECE</v>
      </c>
      <c r="I982" s="60">
        <f>IF(Table1[[#This Row],[Gr]]&lt;&gt;"COMPLE",IF(Table1[[#This Row],[Cr]]&gt;0,1,0),1)</f>
        <v>0</v>
      </c>
      <c r="J982" s="32">
        <f>(Table1[[#This Row],[Gp]]*Table1[[#This Row],[Cr]])/Raw!$R$1</f>
        <v>0</v>
      </c>
    </row>
    <row r="983" spans="1:10">
      <c r="A983" s="63" t="str">
        <f>LEFT(Table1[[#This Row],[Subcode]],3)</f>
        <v>R20</v>
      </c>
      <c r="B983" s="63" t="s">
        <v>255</v>
      </c>
      <c r="C983" s="38" t="s">
        <v>151</v>
      </c>
      <c r="D983" s="39" t="s">
        <v>152</v>
      </c>
      <c r="E983" s="39">
        <f>VLOOKUP(Table1[[#This Row],[Gr]],Raw!T:U,2,0)</f>
        <v>10</v>
      </c>
      <c r="F983" s="38" t="s">
        <v>9</v>
      </c>
      <c r="G983" s="39">
        <v>2</v>
      </c>
      <c r="H983" s="64" t="str">
        <f>VLOOKUP(MID(Table1[[#This Row],[Htno]],7,2),Raw!A:B,2,0)</f>
        <v>ECE</v>
      </c>
      <c r="I983" s="60">
        <f>IF(Table1[[#This Row],[Gr]]&lt;&gt;"COMPLE",IF(Table1[[#This Row],[Cr]]&gt;0,1,0),1)</f>
        <v>1</v>
      </c>
      <c r="J983" s="32">
        <f>(Table1[[#This Row],[Gp]]*Table1[[#This Row],[Cr]])/Raw!$R$1</f>
        <v>0.86956521739130432</v>
      </c>
    </row>
    <row r="984" spans="1:10">
      <c r="A984" s="63" t="str">
        <f>LEFT(Table1[[#This Row],[Subcode]],3)</f>
        <v>R20</v>
      </c>
      <c r="B984" s="63" t="s">
        <v>255</v>
      </c>
      <c r="C984" s="38" t="s">
        <v>153</v>
      </c>
      <c r="D984" s="39" t="s">
        <v>154</v>
      </c>
      <c r="E984" s="39">
        <f>VLOOKUP(Table1[[#This Row],[Gr]],Raw!T:U,2,0)</f>
        <v>0</v>
      </c>
      <c r="F984" s="38" t="s">
        <v>3</v>
      </c>
      <c r="G984" s="39">
        <v>0</v>
      </c>
      <c r="H984" s="64" t="str">
        <f>VLOOKUP(MID(Table1[[#This Row],[Htno]],7,2),Raw!A:B,2,0)</f>
        <v>ECE</v>
      </c>
      <c r="I984" s="60">
        <f>IF(Table1[[#This Row],[Gr]]&lt;&gt;"COMPLE",IF(Table1[[#This Row],[Cr]]&gt;0,1,0),1)</f>
        <v>0</v>
      </c>
      <c r="J984" s="32">
        <f>(Table1[[#This Row],[Gp]]*Table1[[#This Row],[Cr]])/Raw!$R$1</f>
        <v>0</v>
      </c>
    </row>
    <row r="985" spans="1:10">
      <c r="A985" s="63" t="str">
        <f>LEFT(Table1[[#This Row],[Subcode]],3)</f>
        <v>R20</v>
      </c>
      <c r="B985" s="63" t="s">
        <v>255</v>
      </c>
      <c r="C985" s="38" t="s">
        <v>155</v>
      </c>
      <c r="D985" s="39" t="s">
        <v>156</v>
      </c>
      <c r="E985" s="39">
        <f>VLOOKUP(Table1[[#This Row],[Gr]],Raw!T:U,2,0)</f>
        <v>0</v>
      </c>
      <c r="F985" s="38" t="s">
        <v>3</v>
      </c>
      <c r="G985" s="39">
        <v>0</v>
      </c>
      <c r="H985" s="64" t="str">
        <f>VLOOKUP(MID(Table1[[#This Row],[Htno]],7,2),Raw!A:B,2,0)</f>
        <v>ECE</v>
      </c>
      <c r="I985" s="60">
        <f>IF(Table1[[#This Row],[Gr]]&lt;&gt;"COMPLE",IF(Table1[[#This Row],[Cr]]&gt;0,1,0),1)</f>
        <v>0</v>
      </c>
      <c r="J985" s="32">
        <f>(Table1[[#This Row],[Gp]]*Table1[[#This Row],[Cr]])/Raw!$R$1</f>
        <v>0</v>
      </c>
    </row>
    <row r="986" spans="1:10">
      <c r="A986" s="63" t="str">
        <f>LEFT(Table1[[#This Row],[Subcode]],3)</f>
        <v>R20</v>
      </c>
      <c r="B986" s="63" t="s">
        <v>256</v>
      </c>
      <c r="C986" s="38" t="s">
        <v>78</v>
      </c>
      <c r="D986" s="39" t="s">
        <v>79</v>
      </c>
      <c r="E986" s="39">
        <f>VLOOKUP(Table1[[#This Row],[Gr]],Raw!T:U,2,0)</f>
        <v>0</v>
      </c>
      <c r="F986" s="38" t="s">
        <v>579</v>
      </c>
      <c r="G986" s="39">
        <v>0</v>
      </c>
      <c r="H986" s="64" t="str">
        <f>VLOOKUP(MID(Table1[[#This Row],[Htno]],7,2),Raw!A:B,2,0)</f>
        <v>ECE</v>
      </c>
      <c r="I986" s="60">
        <f>IF(Table1[[#This Row],[Gr]]&lt;&gt;"COMPLE",IF(Table1[[#This Row],[Cr]]&gt;0,1,0),1)</f>
        <v>0</v>
      </c>
      <c r="J986" s="32">
        <f>(Table1[[#This Row],[Gp]]*Table1[[#This Row],[Cr]])/Raw!$R$1</f>
        <v>0</v>
      </c>
    </row>
    <row r="987" spans="1:10">
      <c r="A987" s="63" t="str">
        <f>LEFT(Table1[[#This Row],[Subcode]],3)</f>
        <v>R20</v>
      </c>
      <c r="B987" s="63" t="s">
        <v>256</v>
      </c>
      <c r="C987" s="38" t="s">
        <v>144</v>
      </c>
      <c r="D987" s="39" t="s">
        <v>93</v>
      </c>
      <c r="E987" s="39">
        <f>VLOOKUP(Table1[[#This Row],[Gr]],Raw!T:U,2,0)</f>
        <v>10</v>
      </c>
      <c r="F987" s="38" t="s">
        <v>9</v>
      </c>
      <c r="G987" s="39">
        <v>3</v>
      </c>
      <c r="H987" s="64" t="str">
        <f>VLOOKUP(MID(Table1[[#This Row],[Htno]],7,2),Raw!A:B,2,0)</f>
        <v>ECE</v>
      </c>
      <c r="I987" s="60">
        <f>IF(Table1[[#This Row],[Gr]]&lt;&gt;"COMPLE",IF(Table1[[#This Row],[Cr]]&gt;0,1,0),1)</f>
        <v>1</v>
      </c>
      <c r="J987" s="32">
        <f>(Table1[[#This Row],[Gp]]*Table1[[#This Row],[Cr]])/Raw!$R$1</f>
        <v>1.3043478260869565</v>
      </c>
    </row>
    <row r="988" spans="1:10">
      <c r="A988" s="63" t="str">
        <f>LEFT(Table1[[#This Row],[Subcode]],3)</f>
        <v>R20</v>
      </c>
      <c r="B988" s="63" t="s">
        <v>256</v>
      </c>
      <c r="C988" s="38" t="s">
        <v>145</v>
      </c>
      <c r="D988" s="39" t="s">
        <v>146</v>
      </c>
      <c r="E988" s="39">
        <f>VLOOKUP(Table1[[#This Row],[Gr]],Raw!T:U,2,0)</f>
        <v>0</v>
      </c>
      <c r="F988" s="38" t="s">
        <v>3</v>
      </c>
      <c r="G988" s="39">
        <v>0</v>
      </c>
      <c r="H988" s="64" t="str">
        <f>VLOOKUP(MID(Table1[[#This Row],[Htno]],7,2),Raw!A:B,2,0)</f>
        <v>ECE</v>
      </c>
      <c r="I988" s="60">
        <f>IF(Table1[[#This Row],[Gr]]&lt;&gt;"COMPLE",IF(Table1[[#This Row],[Cr]]&gt;0,1,0),1)</f>
        <v>0</v>
      </c>
      <c r="J988" s="32">
        <f>(Table1[[#This Row],[Gp]]*Table1[[#This Row],[Cr]])/Raw!$R$1</f>
        <v>0</v>
      </c>
    </row>
    <row r="989" spans="1:10">
      <c r="A989" s="63" t="str">
        <f>LEFT(Table1[[#This Row],[Subcode]],3)</f>
        <v>R20</v>
      </c>
      <c r="B989" s="63" t="s">
        <v>256</v>
      </c>
      <c r="C989" s="38" t="s">
        <v>147</v>
      </c>
      <c r="D989" s="39" t="s">
        <v>148</v>
      </c>
      <c r="E989" s="39">
        <f>VLOOKUP(Table1[[#This Row],[Gr]],Raw!T:U,2,0)</f>
        <v>0</v>
      </c>
      <c r="F989" s="38" t="s">
        <v>3</v>
      </c>
      <c r="G989" s="39">
        <v>0</v>
      </c>
      <c r="H989" s="64" t="str">
        <f>VLOOKUP(MID(Table1[[#This Row],[Htno]],7,2),Raw!A:B,2,0)</f>
        <v>ECE</v>
      </c>
      <c r="I989" s="60">
        <f>IF(Table1[[#This Row],[Gr]]&lt;&gt;"COMPLE",IF(Table1[[#This Row],[Cr]]&gt;0,1,0),1)</f>
        <v>0</v>
      </c>
      <c r="J989" s="32">
        <f>(Table1[[#This Row],[Gp]]*Table1[[#This Row],[Cr]])/Raw!$R$1</f>
        <v>0</v>
      </c>
    </row>
    <row r="990" spans="1:10">
      <c r="A990" s="63" t="str">
        <f>LEFT(Table1[[#This Row],[Subcode]],3)</f>
        <v>R20</v>
      </c>
      <c r="B990" s="63" t="s">
        <v>256</v>
      </c>
      <c r="C990" s="38" t="s">
        <v>149</v>
      </c>
      <c r="D990" s="39" t="s">
        <v>150</v>
      </c>
      <c r="E990" s="39">
        <f>VLOOKUP(Table1[[#This Row],[Gr]],Raw!T:U,2,0)</f>
        <v>0</v>
      </c>
      <c r="F990" s="38" t="s">
        <v>3</v>
      </c>
      <c r="G990" s="39">
        <v>0</v>
      </c>
      <c r="H990" s="64" t="str">
        <f>VLOOKUP(MID(Table1[[#This Row],[Htno]],7,2),Raw!A:B,2,0)</f>
        <v>ECE</v>
      </c>
      <c r="I990" s="60">
        <f>IF(Table1[[#This Row],[Gr]]&lt;&gt;"COMPLE",IF(Table1[[#This Row],[Cr]]&gt;0,1,0),1)</f>
        <v>0</v>
      </c>
      <c r="J990" s="32">
        <f>(Table1[[#This Row],[Gp]]*Table1[[#This Row],[Cr]])/Raw!$R$1</f>
        <v>0</v>
      </c>
    </row>
    <row r="991" spans="1:10">
      <c r="A991" s="63" t="str">
        <f>LEFT(Table1[[#This Row],[Subcode]],3)</f>
        <v>R20</v>
      </c>
      <c r="B991" s="63" t="s">
        <v>256</v>
      </c>
      <c r="C991" s="38" t="s">
        <v>151</v>
      </c>
      <c r="D991" s="39" t="s">
        <v>152</v>
      </c>
      <c r="E991" s="39">
        <f>VLOOKUP(Table1[[#This Row],[Gr]],Raw!T:U,2,0)</f>
        <v>10</v>
      </c>
      <c r="F991" s="38" t="s">
        <v>9</v>
      </c>
      <c r="G991" s="39">
        <v>2</v>
      </c>
      <c r="H991" s="64" t="str">
        <f>VLOOKUP(MID(Table1[[#This Row],[Htno]],7,2),Raw!A:B,2,0)</f>
        <v>ECE</v>
      </c>
      <c r="I991" s="60">
        <f>IF(Table1[[#This Row],[Gr]]&lt;&gt;"COMPLE",IF(Table1[[#This Row],[Cr]]&gt;0,1,0),1)</f>
        <v>1</v>
      </c>
      <c r="J991" s="32">
        <f>(Table1[[#This Row],[Gp]]*Table1[[#This Row],[Cr]])/Raw!$R$1</f>
        <v>0.86956521739130432</v>
      </c>
    </row>
    <row r="992" spans="1:10">
      <c r="A992" s="63" t="str">
        <f>LEFT(Table1[[#This Row],[Subcode]],3)</f>
        <v>R20</v>
      </c>
      <c r="B992" s="63" t="s">
        <v>256</v>
      </c>
      <c r="C992" s="38" t="s">
        <v>153</v>
      </c>
      <c r="D992" s="39" t="s">
        <v>154</v>
      </c>
      <c r="E992" s="39">
        <f>VLOOKUP(Table1[[#This Row],[Gr]],Raw!T:U,2,0)</f>
        <v>0</v>
      </c>
      <c r="F992" s="38" t="s">
        <v>3</v>
      </c>
      <c r="G992" s="39">
        <v>0</v>
      </c>
      <c r="H992" s="64" t="str">
        <f>VLOOKUP(MID(Table1[[#This Row],[Htno]],7,2),Raw!A:B,2,0)</f>
        <v>ECE</v>
      </c>
      <c r="I992" s="60">
        <f>IF(Table1[[#This Row],[Gr]]&lt;&gt;"COMPLE",IF(Table1[[#This Row],[Cr]]&gt;0,1,0),1)</f>
        <v>0</v>
      </c>
      <c r="J992" s="32">
        <f>(Table1[[#This Row],[Gp]]*Table1[[#This Row],[Cr]])/Raw!$R$1</f>
        <v>0</v>
      </c>
    </row>
    <row r="993" spans="1:10">
      <c r="A993" s="63" t="str">
        <f>LEFT(Table1[[#This Row],[Subcode]],3)</f>
        <v>R20</v>
      </c>
      <c r="B993" s="63" t="s">
        <v>256</v>
      </c>
      <c r="C993" s="38" t="s">
        <v>155</v>
      </c>
      <c r="D993" s="39" t="s">
        <v>156</v>
      </c>
      <c r="E993" s="39">
        <f>VLOOKUP(Table1[[#This Row],[Gr]],Raw!T:U,2,0)</f>
        <v>0</v>
      </c>
      <c r="F993" s="38" t="s">
        <v>579</v>
      </c>
      <c r="G993" s="39">
        <v>0</v>
      </c>
      <c r="H993" s="64" t="str">
        <f>VLOOKUP(MID(Table1[[#This Row],[Htno]],7,2),Raw!A:B,2,0)</f>
        <v>ECE</v>
      </c>
      <c r="I993" s="60">
        <f>IF(Table1[[#This Row],[Gr]]&lt;&gt;"COMPLE",IF(Table1[[#This Row],[Cr]]&gt;0,1,0),1)</f>
        <v>0</v>
      </c>
      <c r="J993" s="32">
        <f>(Table1[[#This Row],[Gp]]*Table1[[#This Row],[Cr]])/Raw!$R$1</f>
        <v>0</v>
      </c>
    </row>
    <row r="994" spans="1:10">
      <c r="A994" s="63" t="str">
        <f>LEFT(Table1[[#This Row],[Subcode]],3)</f>
        <v>R20</v>
      </c>
      <c r="B994" s="63" t="s">
        <v>257</v>
      </c>
      <c r="C994" s="38" t="s">
        <v>78</v>
      </c>
      <c r="D994" s="39" t="s">
        <v>79</v>
      </c>
      <c r="E994" s="39">
        <f>VLOOKUP(Table1[[#This Row],[Gr]],Raw!T:U,2,0)</f>
        <v>7</v>
      </c>
      <c r="F994" s="38" t="s">
        <v>4</v>
      </c>
      <c r="G994" s="39">
        <v>3</v>
      </c>
      <c r="H994" s="64" t="str">
        <f>VLOOKUP(MID(Table1[[#This Row],[Htno]],7,2),Raw!A:B,2,0)</f>
        <v>ECE</v>
      </c>
      <c r="I994" s="60">
        <f>IF(Table1[[#This Row],[Gr]]&lt;&gt;"COMPLE",IF(Table1[[#This Row],[Cr]]&gt;0,1,0),1)</f>
        <v>1</v>
      </c>
      <c r="J994" s="32">
        <f>(Table1[[#This Row],[Gp]]*Table1[[#This Row],[Cr]])/Raw!$R$1</f>
        <v>0.91304347826086951</v>
      </c>
    </row>
    <row r="995" spans="1:10">
      <c r="A995" s="63" t="str">
        <f>LEFT(Table1[[#This Row],[Subcode]],3)</f>
        <v>R20</v>
      </c>
      <c r="B995" s="63" t="s">
        <v>257</v>
      </c>
      <c r="C995" s="38" t="s">
        <v>144</v>
      </c>
      <c r="D995" s="39" t="s">
        <v>93</v>
      </c>
      <c r="E995" s="39">
        <f>VLOOKUP(Table1[[#This Row],[Gr]],Raw!T:U,2,0)</f>
        <v>10</v>
      </c>
      <c r="F995" s="38" t="s">
        <v>9</v>
      </c>
      <c r="G995" s="39">
        <v>3</v>
      </c>
      <c r="H995" s="64" t="str">
        <f>VLOOKUP(MID(Table1[[#This Row],[Htno]],7,2),Raw!A:B,2,0)</f>
        <v>ECE</v>
      </c>
      <c r="I995" s="60">
        <f>IF(Table1[[#This Row],[Gr]]&lt;&gt;"COMPLE",IF(Table1[[#This Row],[Cr]]&gt;0,1,0),1)</f>
        <v>1</v>
      </c>
      <c r="J995" s="32">
        <f>(Table1[[#This Row],[Gp]]*Table1[[#This Row],[Cr]])/Raw!$R$1</f>
        <v>1.3043478260869565</v>
      </c>
    </row>
    <row r="996" spans="1:10">
      <c r="A996" s="63" t="str">
        <f>LEFT(Table1[[#This Row],[Subcode]],3)</f>
        <v>R20</v>
      </c>
      <c r="B996" s="63" t="s">
        <v>257</v>
      </c>
      <c r="C996" s="38" t="s">
        <v>145</v>
      </c>
      <c r="D996" s="39" t="s">
        <v>146</v>
      </c>
      <c r="E996" s="39">
        <f>VLOOKUP(Table1[[#This Row],[Gr]],Raw!T:U,2,0)</f>
        <v>6</v>
      </c>
      <c r="F996" s="38" t="s">
        <v>5</v>
      </c>
      <c r="G996" s="39">
        <v>3</v>
      </c>
      <c r="H996" s="64" t="str">
        <f>VLOOKUP(MID(Table1[[#This Row],[Htno]],7,2),Raw!A:B,2,0)</f>
        <v>ECE</v>
      </c>
      <c r="I996" s="60">
        <f>IF(Table1[[#This Row],[Gr]]&lt;&gt;"COMPLE",IF(Table1[[#This Row],[Cr]]&gt;0,1,0),1)</f>
        <v>1</v>
      </c>
      <c r="J996" s="32">
        <f>(Table1[[#This Row],[Gp]]*Table1[[#This Row],[Cr]])/Raw!$R$1</f>
        <v>0.78260869565217395</v>
      </c>
    </row>
    <row r="997" spans="1:10">
      <c r="A997" s="63" t="str">
        <f>LEFT(Table1[[#This Row],[Subcode]],3)</f>
        <v>R20</v>
      </c>
      <c r="B997" s="63" t="s">
        <v>257</v>
      </c>
      <c r="C997" s="38" t="s">
        <v>147</v>
      </c>
      <c r="D997" s="39" t="s">
        <v>148</v>
      </c>
      <c r="E997" s="39">
        <f>VLOOKUP(Table1[[#This Row],[Gr]],Raw!T:U,2,0)</f>
        <v>6</v>
      </c>
      <c r="F997" s="38" t="s">
        <v>5</v>
      </c>
      <c r="G997" s="39">
        <v>3</v>
      </c>
      <c r="H997" s="64" t="str">
        <f>VLOOKUP(MID(Table1[[#This Row],[Htno]],7,2),Raw!A:B,2,0)</f>
        <v>ECE</v>
      </c>
      <c r="I997" s="60">
        <f>IF(Table1[[#This Row],[Gr]]&lt;&gt;"COMPLE",IF(Table1[[#This Row],[Cr]]&gt;0,1,0),1)</f>
        <v>1</v>
      </c>
      <c r="J997" s="32">
        <f>(Table1[[#This Row],[Gp]]*Table1[[#This Row],[Cr]])/Raw!$R$1</f>
        <v>0.78260869565217395</v>
      </c>
    </row>
    <row r="998" spans="1:10">
      <c r="A998" s="63" t="str">
        <f>LEFT(Table1[[#This Row],[Subcode]],3)</f>
        <v>R20</v>
      </c>
      <c r="B998" s="63" t="s">
        <v>257</v>
      </c>
      <c r="C998" s="38" t="s">
        <v>149</v>
      </c>
      <c r="D998" s="39" t="s">
        <v>150</v>
      </c>
      <c r="E998" s="39">
        <f>VLOOKUP(Table1[[#This Row],[Gr]],Raw!T:U,2,0)</f>
        <v>7</v>
      </c>
      <c r="F998" s="38" t="s">
        <v>4</v>
      </c>
      <c r="G998" s="39">
        <v>3</v>
      </c>
      <c r="H998" s="64" t="str">
        <f>VLOOKUP(MID(Table1[[#This Row],[Htno]],7,2),Raw!A:B,2,0)</f>
        <v>ECE</v>
      </c>
      <c r="I998" s="60">
        <f>IF(Table1[[#This Row],[Gr]]&lt;&gt;"COMPLE",IF(Table1[[#This Row],[Cr]]&gt;0,1,0),1)</f>
        <v>1</v>
      </c>
      <c r="J998" s="32">
        <f>(Table1[[#This Row],[Gp]]*Table1[[#This Row],[Cr]])/Raw!$R$1</f>
        <v>0.91304347826086951</v>
      </c>
    </row>
    <row r="999" spans="1:10">
      <c r="A999" s="63" t="str">
        <f>LEFT(Table1[[#This Row],[Subcode]],3)</f>
        <v>R20</v>
      </c>
      <c r="B999" s="63" t="s">
        <v>257</v>
      </c>
      <c r="C999" s="38" t="s">
        <v>151</v>
      </c>
      <c r="D999" s="39" t="s">
        <v>152</v>
      </c>
      <c r="E999" s="39">
        <f>VLOOKUP(Table1[[#This Row],[Gr]],Raw!T:U,2,0)</f>
        <v>10</v>
      </c>
      <c r="F999" s="38" t="s">
        <v>9</v>
      </c>
      <c r="G999" s="39">
        <v>2</v>
      </c>
      <c r="H999" s="64" t="str">
        <f>VLOOKUP(MID(Table1[[#This Row],[Htno]],7,2),Raw!A:B,2,0)</f>
        <v>ECE</v>
      </c>
      <c r="I999" s="60">
        <f>IF(Table1[[#This Row],[Gr]]&lt;&gt;"COMPLE",IF(Table1[[#This Row],[Cr]]&gt;0,1,0),1)</f>
        <v>1</v>
      </c>
      <c r="J999" s="32">
        <f>(Table1[[#This Row],[Gp]]*Table1[[#This Row],[Cr]])/Raw!$R$1</f>
        <v>0.86956521739130432</v>
      </c>
    </row>
    <row r="1000" spans="1:10">
      <c r="A1000" s="63" t="str">
        <f>LEFT(Table1[[#This Row],[Subcode]],3)</f>
        <v>R20</v>
      </c>
      <c r="B1000" s="63" t="s">
        <v>257</v>
      </c>
      <c r="C1000" s="38" t="s">
        <v>153</v>
      </c>
      <c r="D1000" s="39" t="s">
        <v>154</v>
      </c>
      <c r="E1000" s="39">
        <f>VLOOKUP(Table1[[#This Row],[Gr]],Raw!T:U,2,0)</f>
        <v>6</v>
      </c>
      <c r="F1000" s="38" t="s">
        <v>5</v>
      </c>
      <c r="G1000" s="39">
        <v>3</v>
      </c>
      <c r="H1000" s="64" t="str">
        <f>VLOOKUP(MID(Table1[[#This Row],[Htno]],7,2),Raw!A:B,2,0)</f>
        <v>ECE</v>
      </c>
      <c r="I1000" s="60">
        <f>IF(Table1[[#This Row],[Gr]]&lt;&gt;"COMPLE",IF(Table1[[#This Row],[Cr]]&gt;0,1,0),1)</f>
        <v>1</v>
      </c>
      <c r="J1000" s="32">
        <f>(Table1[[#This Row],[Gp]]*Table1[[#This Row],[Cr]])/Raw!$R$1</f>
        <v>0.78260869565217395</v>
      </c>
    </row>
    <row r="1001" spans="1:10">
      <c r="A1001" s="63" t="str">
        <f>LEFT(Table1[[#This Row],[Subcode]],3)</f>
        <v>R20</v>
      </c>
      <c r="B1001" s="63" t="s">
        <v>257</v>
      </c>
      <c r="C1001" s="38" t="s">
        <v>155</v>
      </c>
      <c r="D1001" s="39" t="s">
        <v>156</v>
      </c>
      <c r="E1001" s="39">
        <f>VLOOKUP(Table1[[#This Row],[Gr]],Raw!T:U,2,0)</f>
        <v>7</v>
      </c>
      <c r="F1001" s="38" t="s">
        <v>4</v>
      </c>
      <c r="G1001" s="39">
        <v>3</v>
      </c>
      <c r="H1001" s="64" t="str">
        <f>VLOOKUP(MID(Table1[[#This Row],[Htno]],7,2),Raw!A:B,2,0)</f>
        <v>ECE</v>
      </c>
      <c r="I1001" s="60">
        <f>IF(Table1[[#This Row],[Gr]]&lt;&gt;"COMPLE",IF(Table1[[#This Row],[Cr]]&gt;0,1,0),1)</f>
        <v>1</v>
      </c>
      <c r="J1001" s="32">
        <f>(Table1[[#This Row],[Gp]]*Table1[[#This Row],[Cr]])/Raw!$R$1</f>
        <v>0.91304347826086951</v>
      </c>
    </row>
    <row r="1002" spans="1:10">
      <c r="A1002" s="63" t="str">
        <f>LEFT(Table1[[#This Row],[Subcode]],3)</f>
        <v>R20</v>
      </c>
      <c r="B1002" s="63" t="s">
        <v>258</v>
      </c>
      <c r="C1002" s="38" t="s">
        <v>78</v>
      </c>
      <c r="D1002" s="39" t="s">
        <v>79</v>
      </c>
      <c r="E1002" s="39">
        <f>VLOOKUP(Table1[[#This Row],[Gr]],Raw!T:U,2,0)</f>
        <v>6</v>
      </c>
      <c r="F1002" s="38" t="s">
        <v>5</v>
      </c>
      <c r="G1002" s="39">
        <v>3</v>
      </c>
      <c r="H1002" s="64" t="str">
        <f>VLOOKUP(MID(Table1[[#This Row],[Htno]],7,2),Raw!A:B,2,0)</f>
        <v>ECE</v>
      </c>
      <c r="I1002" s="60">
        <f>IF(Table1[[#This Row],[Gr]]&lt;&gt;"COMPLE",IF(Table1[[#This Row],[Cr]]&gt;0,1,0),1)</f>
        <v>1</v>
      </c>
      <c r="J1002" s="32">
        <f>(Table1[[#This Row],[Gp]]*Table1[[#This Row],[Cr]])/Raw!$R$1</f>
        <v>0.78260869565217395</v>
      </c>
    </row>
    <row r="1003" spans="1:10">
      <c r="A1003" s="63" t="str">
        <f>LEFT(Table1[[#This Row],[Subcode]],3)</f>
        <v>R20</v>
      </c>
      <c r="B1003" s="63" t="s">
        <v>258</v>
      </c>
      <c r="C1003" s="38" t="s">
        <v>144</v>
      </c>
      <c r="D1003" s="39" t="s">
        <v>93</v>
      </c>
      <c r="E1003" s="39">
        <f>VLOOKUP(Table1[[#This Row],[Gr]],Raw!T:U,2,0)</f>
        <v>10</v>
      </c>
      <c r="F1003" s="38" t="s">
        <v>9</v>
      </c>
      <c r="G1003" s="39">
        <v>3</v>
      </c>
      <c r="H1003" s="64" t="str">
        <f>VLOOKUP(MID(Table1[[#This Row],[Htno]],7,2),Raw!A:B,2,0)</f>
        <v>ECE</v>
      </c>
      <c r="I1003" s="60">
        <f>IF(Table1[[#This Row],[Gr]]&lt;&gt;"COMPLE",IF(Table1[[#This Row],[Cr]]&gt;0,1,0),1)</f>
        <v>1</v>
      </c>
      <c r="J1003" s="32">
        <f>(Table1[[#This Row],[Gp]]*Table1[[#This Row],[Cr]])/Raw!$R$1</f>
        <v>1.3043478260869565</v>
      </c>
    </row>
    <row r="1004" spans="1:10">
      <c r="A1004" s="63" t="str">
        <f>LEFT(Table1[[#This Row],[Subcode]],3)</f>
        <v>R20</v>
      </c>
      <c r="B1004" s="63" t="s">
        <v>258</v>
      </c>
      <c r="C1004" s="38" t="s">
        <v>145</v>
      </c>
      <c r="D1004" s="39" t="s">
        <v>146</v>
      </c>
      <c r="E1004" s="39">
        <f>VLOOKUP(Table1[[#This Row],[Gr]],Raw!T:U,2,0)</f>
        <v>6</v>
      </c>
      <c r="F1004" s="38" t="s">
        <v>5</v>
      </c>
      <c r="G1004" s="39">
        <v>3</v>
      </c>
      <c r="H1004" s="64" t="str">
        <f>VLOOKUP(MID(Table1[[#This Row],[Htno]],7,2),Raw!A:B,2,0)</f>
        <v>ECE</v>
      </c>
      <c r="I1004" s="60">
        <f>IF(Table1[[#This Row],[Gr]]&lt;&gt;"COMPLE",IF(Table1[[#This Row],[Cr]]&gt;0,1,0),1)</f>
        <v>1</v>
      </c>
      <c r="J1004" s="32">
        <f>(Table1[[#This Row],[Gp]]*Table1[[#This Row],[Cr]])/Raw!$R$1</f>
        <v>0.78260869565217395</v>
      </c>
    </row>
    <row r="1005" spans="1:10">
      <c r="A1005" s="63" t="str">
        <f>LEFT(Table1[[#This Row],[Subcode]],3)</f>
        <v>R20</v>
      </c>
      <c r="B1005" s="63" t="s">
        <v>258</v>
      </c>
      <c r="C1005" s="38" t="s">
        <v>147</v>
      </c>
      <c r="D1005" s="39" t="s">
        <v>148</v>
      </c>
      <c r="E1005" s="39">
        <f>VLOOKUP(Table1[[#This Row],[Gr]],Raw!T:U,2,0)</f>
        <v>7</v>
      </c>
      <c r="F1005" s="38" t="s">
        <v>4</v>
      </c>
      <c r="G1005" s="39">
        <v>3</v>
      </c>
      <c r="H1005" s="64" t="str">
        <f>VLOOKUP(MID(Table1[[#This Row],[Htno]],7,2),Raw!A:B,2,0)</f>
        <v>ECE</v>
      </c>
      <c r="I1005" s="60">
        <f>IF(Table1[[#This Row],[Gr]]&lt;&gt;"COMPLE",IF(Table1[[#This Row],[Cr]]&gt;0,1,0),1)</f>
        <v>1</v>
      </c>
      <c r="J1005" s="32">
        <f>(Table1[[#This Row],[Gp]]*Table1[[#This Row],[Cr]])/Raw!$R$1</f>
        <v>0.91304347826086951</v>
      </c>
    </row>
    <row r="1006" spans="1:10">
      <c r="A1006" s="63" t="str">
        <f>LEFT(Table1[[#This Row],[Subcode]],3)</f>
        <v>R20</v>
      </c>
      <c r="B1006" s="63" t="s">
        <v>258</v>
      </c>
      <c r="C1006" s="38" t="s">
        <v>149</v>
      </c>
      <c r="D1006" s="39" t="s">
        <v>150</v>
      </c>
      <c r="E1006" s="39">
        <f>VLOOKUP(Table1[[#This Row],[Gr]],Raw!T:U,2,0)</f>
        <v>7</v>
      </c>
      <c r="F1006" s="38" t="s">
        <v>4</v>
      </c>
      <c r="G1006" s="39">
        <v>3</v>
      </c>
      <c r="H1006" s="64" t="str">
        <f>VLOOKUP(MID(Table1[[#This Row],[Htno]],7,2),Raw!A:B,2,0)</f>
        <v>ECE</v>
      </c>
      <c r="I1006" s="60">
        <f>IF(Table1[[#This Row],[Gr]]&lt;&gt;"COMPLE",IF(Table1[[#This Row],[Cr]]&gt;0,1,0),1)</f>
        <v>1</v>
      </c>
      <c r="J1006" s="32">
        <f>(Table1[[#This Row],[Gp]]*Table1[[#This Row],[Cr]])/Raw!$R$1</f>
        <v>0.91304347826086951</v>
      </c>
    </row>
    <row r="1007" spans="1:10">
      <c r="A1007" s="63" t="str">
        <f>LEFT(Table1[[#This Row],[Subcode]],3)</f>
        <v>R20</v>
      </c>
      <c r="B1007" s="63" t="s">
        <v>258</v>
      </c>
      <c r="C1007" s="38" t="s">
        <v>151</v>
      </c>
      <c r="D1007" s="39" t="s">
        <v>152</v>
      </c>
      <c r="E1007" s="39">
        <f>VLOOKUP(Table1[[#This Row],[Gr]],Raw!T:U,2,0)</f>
        <v>10</v>
      </c>
      <c r="F1007" s="38" t="s">
        <v>9</v>
      </c>
      <c r="G1007" s="39">
        <v>2</v>
      </c>
      <c r="H1007" s="64" t="str">
        <f>VLOOKUP(MID(Table1[[#This Row],[Htno]],7,2),Raw!A:B,2,0)</f>
        <v>ECE</v>
      </c>
      <c r="I1007" s="60">
        <f>IF(Table1[[#This Row],[Gr]]&lt;&gt;"COMPLE",IF(Table1[[#This Row],[Cr]]&gt;0,1,0),1)</f>
        <v>1</v>
      </c>
      <c r="J1007" s="32">
        <f>(Table1[[#This Row],[Gp]]*Table1[[#This Row],[Cr]])/Raw!$R$1</f>
        <v>0.86956521739130432</v>
      </c>
    </row>
    <row r="1008" spans="1:10">
      <c r="A1008" s="63" t="str">
        <f>LEFT(Table1[[#This Row],[Subcode]],3)</f>
        <v>R20</v>
      </c>
      <c r="B1008" s="63" t="s">
        <v>258</v>
      </c>
      <c r="C1008" s="38" t="s">
        <v>153</v>
      </c>
      <c r="D1008" s="39" t="s">
        <v>154</v>
      </c>
      <c r="E1008" s="39">
        <f>VLOOKUP(Table1[[#This Row],[Gr]],Raw!T:U,2,0)</f>
        <v>6</v>
      </c>
      <c r="F1008" s="38" t="s">
        <v>5</v>
      </c>
      <c r="G1008" s="39">
        <v>3</v>
      </c>
      <c r="H1008" s="64" t="str">
        <f>VLOOKUP(MID(Table1[[#This Row],[Htno]],7,2),Raw!A:B,2,0)</f>
        <v>ECE</v>
      </c>
      <c r="I1008" s="60">
        <f>IF(Table1[[#This Row],[Gr]]&lt;&gt;"COMPLE",IF(Table1[[#This Row],[Cr]]&gt;0,1,0),1)</f>
        <v>1</v>
      </c>
      <c r="J1008" s="32">
        <f>(Table1[[#This Row],[Gp]]*Table1[[#This Row],[Cr]])/Raw!$R$1</f>
        <v>0.78260869565217395</v>
      </c>
    </row>
    <row r="1009" spans="1:10">
      <c r="A1009" s="63" t="str">
        <f>LEFT(Table1[[#This Row],[Subcode]],3)</f>
        <v>R20</v>
      </c>
      <c r="B1009" s="63" t="s">
        <v>258</v>
      </c>
      <c r="C1009" s="38" t="s">
        <v>155</v>
      </c>
      <c r="D1009" s="39" t="s">
        <v>156</v>
      </c>
      <c r="E1009" s="39">
        <f>VLOOKUP(Table1[[#This Row],[Gr]],Raw!T:U,2,0)</f>
        <v>7</v>
      </c>
      <c r="F1009" s="38" t="s">
        <v>4</v>
      </c>
      <c r="G1009" s="39">
        <v>3</v>
      </c>
      <c r="H1009" s="64" t="str">
        <f>VLOOKUP(MID(Table1[[#This Row],[Htno]],7,2),Raw!A:B,2,0)</f>
        <v>ECE</v>
      </c>
      <c r="I1009" s="60">
        <f>IF(Table1[[#This Row],[Gr]]&lt;&gt;"COMPLE",IF(Table1[[#This Row],[Cr]]&gt;0,1,0),1)</f>
        <v>1</v>
      </c>
      <c r="J1009" s="32">
        <f>(Table1[[#This Row],[Gp]]*Table1[[#This Row],[Cr]])/Raw!$R$1</f>
        <v>0.91304347826086951</v>
      </c>
    </row>
    <row r="1010" spans="1:10">
      <c r="A1010" s="63" t="str">
        <f>LEFT(Table1[[#This Row],[Subcode]],3)</f>
        <v>R20</v>
      </c>
      <c r="B1010" s="63" t="s">
        <v>259</v>
      </c>
      <c r="C1010" s="38" t="s">
        <v>78</v>
      </c>
      <c r="D1010" s="39" t="s">
        <v>79</v>
      </c>
      <c r="E1010" s="39">
        <f>VLOOKUP(Table1[[#This Row],[Gr]],Raw!T:U,2,0)</f>
        <v>6</v>
      </c>
      <c r="F1010" s="38" t="s">
        <v>5</v>
      </c>
      <c r="G1010" s="39">
        <v>3</v>
      </c>
      <c r="H1010" s="64" t="str">
        <f>VLOOKUP(MID(Table1[[#This Row],[Htno]],7,2),Raw!A:B,2,0)</f>
        <v>ECE</v>
      </c>
      <c r="I1010" s="60">
        <f>IF(Table1[[#This Row],[Gr]]&lt;&gt;"COMPLE",IF(Table1[[#This Row],[Cr]]&gt;0,1,0),1)</f>
        <v>1</v>
      </c>
      <c r="J1010" s="32">
        <f>(Table1[[#This Row],[Gp]]*Table1[[#This Row],[Cr]])/Raw!$R$1</f>
        <v>0.78260869565217395</v>
      </c>
    </row>
    <row r="1011" spans="1:10">
      <c r="A1011" s="63" t="str">
        <f>LEFT(Table1[[#This Row],[Subcode]],3)</f>
        <v>R20</v>
      </c>
      <c r="B1011" s="63" t="s">
        <v>259</v>
      </c>
      <c r="C1011" s="38" t="s">
        <v>144</v>
      </c>
      <c r="D1011" s="39" t="s">
        <v>93</v>
      </c>
      <c r="E1011" s="39">
        <f>VLOOKUP(Table1[[#This Row],[Gr]],Raw!T:U,2,0)</f>
        <v>10</v>
      </c>
      <c r="F1011" s="38" t="s">
        <v>9</v>
      </c>
      <c r="G1011" s="39">
        <v>3</v>
      </c>
      <c r="H1011" s="64" t="str">
        <f>VLOOKUP(MID(Table1[[#This Row],[Htno]],7,2),Raw!A:B,2,0)</f>
        <v>ECE</v>
      </c>
      <c r="I1011" s="60">
        <f>IF(Table1[[#This Row],[Gr]]&lt;&gt;"COMPLE",IF(Table1[[#This Row],[Cr]]&gt;0,1,0),1)</f>
        <v>1</v>
      </c>
      <c r="J1011" s="32">
        <f>(Table1[[#This Row],[Gp]]*Table1[[#This Row],[Cr]])/Raw!$R$1</f>
        <v>1.3043478260869565</v>
      </c>
    </row>
    <row r="1012" spans="1:10">
      <c r="A1012" s="63" t="str">
        <f>LEFT(Table1[[#This Row],[Subcode]],3)</f>
        <v>R20</v>
      </c>
      <c r="B1012" s="63" t="s">
        <v>259</v>
      </c>
      <c r="C1012" s="38" t="s">
        <v>145</v>
      </c>
      <c r="D1012" s="39" t="s">
        <v>146</v>
      </c>
      <c r="E1012" s="39">
        <f>VLOOKUP(Table1[[#This Row],[Gr]],Raw!T:U,2,0)</f>
        <v>0</v>
      </c>
      <c r="F1012" s="38" t="s">
        <v>3</v>
      </c>
      <c r="G1012" s="39">
        <v>0</v>
      </c>
      <c r="H1012" s="64" t="str">
        <f>VLOOKUP(MID(Table1[[#This Row],[Htno]],7,2),Raw!A:B,2,0)</f>
        <v>ECE</v>
      </c>
      <c r="I1012" s="60">
        <f>IF(Table1[[#This Row],[Gr]]&lt;&gt;"COMPLE",IF(Table1[[#This Row],[Cr]]&gt;0,1,0),1)</f>
        <v>0</v>
      </c>
      <c r="J1012" s="32">
        <f>(Table1[[#This Row],[Gp]]*Table1[[#This Row],[Cr]])/Raw!$R$1</f>
        <v>0</v>
      </c>
    </row>
    <row r="1013" spans="1:10">
      <c r="A1013" s="63" t="str">
        <f>LEFT(Table1[[#This Row],[Subcode]],3)</f>
        <v>R20</v>
      </c>
      <c r="B1013" s="63" t="s">
        <v>259</v>
      </c>
      <c r="C1013" s="38" t="s">
        <v>147</v>
      </c>
      <c r="D1013" s="39" t="s">
        <v>148</v>
      </c>
      <c r="E1013" s="39">
        <f>VLOOKUP(Table1[[#This Row],[Gr]],Raw!T:U,2,0)</f>
        <v>5</v>
      </c>
      <c r="F1013" s="38" t="s">
        <v>7</v>
      </c>
      <c r="G1013" s="39">
        <v>3</v>
      </c>
      <c r="H1013" s="64" t="str">
        <f>VLOOKUP(MID(Table1[[#This Row],[Htno]],7,2),Raw!A:B,2,0)</f>
        <v>ECE</v>
      </c>
      <c r="I1013" s="60">
        <f>IF(Table1[[#This Row],[Gr]]&lt;&gt;"COMPLE",IF(Table1[[#This Row],[Cr]]&gt;0,1,0),1)</f>
        <v>1</v>
      </c>
      <c r="J1013" s="32">
        <f>(Table1[[#This Row],[Gp]]*Table1[[#This Row],[Cr]])/Raw!$R$1</f>
        <v>0.65217391304347827</v>
      </c>
    </row>
    <row r="1014" spans="1:10">
      <c r="A1014" s="63" t="str">
        <f>LEFT(Table1[[#This Row],[Subcode]],3)</f>
        <v>R20</v>
      </c>
      <c r="B1014" s="63" t="s">
        <v>259</v>
      </c>
      <c r="C1014" s="38" t="s">
        <v>149</v>
      </c>
      <c r="D1014" s="39" t="s">
        <v>150</v>
      </c>
      <c r="E1014" s="39">
        <f>VLOOKUP(Table1[[#This Row],[Gr]],Raw!T:U,2,0)</f>
        <v>5</v>
      </c>
      <c r="F1014" s="38" t="s">
        <v>7</v>
      </c>
      <c r="G1014" s="39">
        <v>3</v>
      </c>
      <c r="H1014" s="64" t="str">
        <f>VLOOKUP(MID(Table1[[#This Row],[Htno]],7,2),Raw!A:B,2,0)</f>
        <v>ECE</v>
      </c>
      <c r="I1014" s="60">
        <f>IF(Table1[[#This Row],[Gr]]&lt;&gt;"COMPLE",IF(Table1[[#This Row],[Cr]]&gt;0,1,0),1)</f>
        <v>1</v>
      </c>
      <c r="J1014" s="32">
        <f>(Table1[[#This Row],[Gp]]*Table1[[#This Row],[Cr]])/Raw!$R$1</f>
        <v>0.65217391304347827</v>
      </c>
    </row>
    <row r="1015" spans="1:10">
      <c r="A1015" s="63" t="str">
        <f>LEFT(Table1[[#This Row],[Subcode]],3)</f>
        <v>R20</v>
      </c>
      <c r="B1015" s="63" t="s">
        <v>259</v>
      </c>
      <c r="C1015" s="38" t="s">
        <v>151</v>
      </c>
      <c r="D1015" s="39" t="s">
        <v>152</v>
      </c>
      <c r="E1015" s="39">
        <f>VLOOKUP(Table1[[#This Row],[Gr]],Raw!T:U,2,0)</f>
        <v>10</v>
      </c>
      <c r="F1015" s="38" t="s">
        <v>9</v>
      </c>
      <c r="G1015" s="39">
        <v>2</v>
      </c>
      <c r="H1015" s="64" t="str">
        <f>VLOOKUP(MID(Table1[[#This Row],[Htno]],7,2),Raw!A:B,2,0)</f>
        <v>ECE</v>
      </c>
      <c r="I1015" s="60">
        <f>IF(Table1[[#This Row],[Gr]]&lt;&gt;"COMPLE",IF(Table1[[#This Row],[Cr]]&gt;0,1,0),1)</f>
        <v>1</v>
      </c>
      <c r="J1015" s="32">
        <f>(Table1[[#This Row],[Gp]]*Table1[[#This Row],[Cr]])/Raw!$R$1</f>
        <v>0.86956521739130432</v>
      </c>
    </row>
    <row r="1016" spans="1:10">
      <c r="A1016" s="63" t="str">
        <f>LEFT(Table1[[#This Row],[Subcode]],3)</f>
        <v>R20</v>
      </c>
      <c r="B1016" s="63" t="s">
        <v>259</v>
      </c>
      <c r="C1016" s="38" t="s">
        <v>153</v>
      </c>
      <c r="D1016" s="39" t="s">
        <v>154</v>
      </c>
      <c r="E1016" s="39">
        <f>VLOOKUP(Table1[[#This Row],[Gr]],Raw!T:U,2,0)</f>
        <v>0</v>
      </c>
      <c r="F1016" s="38" t="s">
        <v>3</v>
      </c>
      <c r="G1016" s="39">
        <v>0</v>
      </c>
      <c r="H1016" s="64" t="str">
        <f>VLOOKUP(MID(Table1[[#This Row],[Htno]],7,2),Raw!A:B,2,0)</f>
        <v>ECE</v>
      </c>
      <c r="I1016" s="60">
        <f>IF(Table1[[#This Row],[Gr]]&lt;&gt;"COMPLE",IF(Table1[[#This Row],[Cr]]&gt;0,1,0),1)</f>
        <v>0</v>
      </c>
      <c r="J1016" s="32">
        <f>(Table1[[#This Row],[Gp]]*Table1[[#This Row],[Cr]])/Raw!$R$1</f>
        <v>0</v>
      </c>
    </row>
    <row r="1017" spans="1:10">
      <c r="A1017" s="63" t="str">
        <f>LEFT(Table1[[#This Row],[Subcode]],3)</f>
        <v>R20</v>
      </c>
      <c r="B1017" s="63" t="s">
        <v>259</v>
      </c>
      <c r="C1017" s="38" t="s">
        <v>155</v>
      </c>
      <c r="D1017" s="39" t="s">
        <v>156</v>
      </c>
      <c r="E1017" s="39">
        <f>VLOOKUP(Table1[[#This Row],[Gr]],Raw!T:U,2,0)</f>
        <v>0</v>
      </c>
      <c r="F1017" s="38" t="s">
        <v>579</v>
      </c>
      <c r="G1017" s="39">
        <v>0</v>
      </c>
      <c r="H1017" s="64" t="str">
        <f>VLOOKUP(MID(Table1[[#This Row],[Htno]],7,2),Raw!A:B,2,0)</f>
        <v>ECE</v>
      </c>
      <c r="I1017" s="60">
        <f>IF(Table1[[#This Row],[Gr]]&lt;&gt;"COMPLE",IF(Table1[[#This Row],[Cr]]&gt;0,1,0),1)</f>
        <v>0</v>
      </c>
      <c r="J1017" s="32">
        <f>(Table1[[#This Row],[Gp]]*Table1[[#This Row],[Cr]])/Raw!$R$1</f>
        <v>0</v>
      </c>
    </row>
    <row r="1018" spans="1:10">
      <c r="A1018" s="63" t="str">
        <f>LEFT(Table1[[#This Row],[Subcode]],3)</f>
        <v>R20</v>
      </c>
      <c r="B1018" s="63" t="s">
        <v>260</v>
      </c>
      <c r="C1018" s="38" t="s">
        <v>78</v>
      </c>
      <c r="D1018" s="39" t="s">
        <v>79</v>
      </c>
      <c r="E1018" s="39">
        <f>VLOOKUP(Table1[[#This Row],[Gr]],Raw!T:U,2,0)</f>
        <v>5</v>
      </c>
      <c r="F1018" s="38" t="s">
        <v>7</v>
      </c>
      <c r="G1018" s="39">
        <v>3</v>
      </c>
      <c r="H1018" s="64" t="str">
        <f>VLOOKUP(MID(Table1[[#This Row],[Htno]],7,2),Raw!A:B,2,0)</f>
        <v>ECE</v>
      </c>
      <c r="I1018" s="60">
        <f>IF(Table1[[#This Row],[Gr]]&lt;&gt;"COMPLE",IF(Table1[[#This Row],[Cr]]&gt;0,1,0),1)</f>
        <v>1</v>
      </c>
      <c r="J1018" s="32">
        <f>(Table1[[#This Row],[Gp]]*Table1[[#This Row],[Cr]])/Raw!$R$1</f>
        <v>0.65217391304347827</v>
      </c>
    </row>
    <row r="1019" spans="1:10">
      <c r="A1019" s="63" t="str">
        <f>LEFT(Table1[[#This Row],[Subcode]],3)</f>
        <v>R20</v>
      </c>
      <c r="B1019" s="63" t="s">
        <v>260</v>
      </c>
      <c r="C1019" s="38" t="s">
        <v>144</v>
      </c>
      <c r="D1019" s="39" t="s">
        <v>93</v>
      </c>
      <c r="E1019" s="39">
        <f>VLOOKUP(Table1[[#This Row],[Gr]],Raw!T:U,2,0)</f>
        <v>10</v>
      </c>
      <c r="F1019" s="38" t="s">
        <v>9</v>
      </c>
      <c r="G1019" s="39">
        <v>3</v>
      </c>
      <c r="H1019" s="64" t="str">
        <f>VLOOKUP(MID(Table1[[#This Row],[Htno]],7,2),Raw!A:B,2,0)</f>
        <v>ECE</v>
      </c>
      <c r="I1019" s="60">
        <f>IF(Table1[[#This Row],[Gr]]&lt;&gt;"COMPLE",IF(Table1[[#This Row],[Cr]]&gt;0,1,0),1)</f>
        <v>1</v>
      </c>
      <c r="J1019" s="32">
        <f>(Table1[[#This Row],[Gp]]*Table1[[#This Row],[Cr]])/Raw!$R$1</f>
        <v>1.3043478260869565</v>
      </c>
    </row>
    <row r="1020" spans="1:10">
      <c r="A1020" s="63" t="str">
        <f>LEFT(Table1[[#This Row],[Subcode]],3)</f>
        <v>R20</v>
      </c>
      <c r="B1020" s="63" t="s">
        <v>260</v>
      </c>
      <c r="C1020" s="38" t="s">
        <v>145</v>
      </c>
      <c r="D1020" s="39" t="s">
        <v>146</v>
      </c>
      <c r="E1020" s="39">
        <f>VLOOKUP(Table1[[#This Row],[Gr]],Raw!T:U,2,0)</f>
        <v>0</v>
      </c>
      <c r="F1020" s="38" t="s">
        <v>3</v>
      </c>
      <c r="G1020" s="39">
        <v>0</v>
      </c>
      <c r="H1020" s="64" t="str">
        <f>VLOOKUP(MID(Table1[[#This Row],[Htno]],7,2),Raw!A:B,2,0)</f>
        <v>ECE</v>
      </c>
      <c r="I1020" s="60">
        <f>IF(Table1[[#This Row],[Gr]]&lt;&gt;"COMPLE",IF(Table1[[#This Row],[Cr]]&gt;0,1,0),1)</f>
        <v>0</v>
      </c>
      <c r="J1020" s="32">
        <f>(Table1[[#This Row],[Gp]]*Table1[[#This Row],[Cr]])/Raw!$R$1</f>
        <v>0</v>
      </c>
    </row>
    <row r="1021" spans="1:10">
      <c r="A1021" s="63" t="str">
        <f>LEFT(Table1[[#This Row],[Subcode]],3)</f>
        <v>R20</v>
      </c>
      <c r="B1021" s="63" t="s">
        <v>260</v>
      </c>
      <c r="C1021" s="38" t="s">
        <v>147</v>
      </c>
      <c r="D1021" s="39" t="s">
        <v>148</v>
      </c>
      <c r="E1021" s="39">
        <f>VLOOKUP(Table1[[#This Row],[Gr]],Raw!T:U,2,0)</f>
        <v>0</v>
      </c>
      <c r="F1021" s="38" t="s">
        <v>3</v>
      </c>
      <c r="G1021" s="39">
        <v>0</v>
      </c>
      <c r="H1021" s="64" t="str">
        <f>VLOOKUP(MID(Table1[[#This Row],[Htno]],7,2),Raw!A:B,2,0)</f>
        <v>ECE</v>
      </c>
      <c r="I1021" s="60">
        <f>IF(Table1[[#This Row],[Gr]]&lt;&gt;"COMPLE",IF(Table1[[#This Row],[Cr]]&gt;0,1,0),1)</f>
        <v>0</v>
      </c>
      <c r="J1021" s="32">
        <f>(Table1[[#This Row],[Gp]]*Table1[[#This Row],[Cr]])/Raw!$R$1</f>
        <v>0</v>
      </c>
    </row>
    <row r="1022" spans="1:10">
      <c r="A1022" s="63" t="str">
        <f>LEFT(Table1[[#This Row],[Subcode]],3)</f>
        <v>R20</v>
      </c>
      <c r="B1022" s="63" t="s">
        <v>260</v>
      </c>
      <c r="C1022" s="38" t="s">
        <v>149</v>
      </c>
      <c r="D1022" s="39" t="s">
        <v>150</v>
      </c>
      <c r="E1022" s="39">
        <f>VLOOKUP(Table1[[#This Row],[Gr]],Raw!T:U,2,0)</f>
        <v>0</v>
      </c>
      <c r="F1022" s="38" t="s">
        <v>3</v>
      </c>
      <c r="G1022" s="39">
        <v>0</v>
      </c>
      <c r="H1022" s="64" t="str">
        <f>VLOOKUP(MID(Table1[[#This Row],[Htno]],7,2),Raw!A:B,2,0)</f>
        <v>ECE</v>
      </c>
      <c r="I1022" s="60">
        <f>IF(Table1[[#This Row],[Gr]]&lt;&gt;"COMPLE",IF(Table1[[#This Row],[Cr]]&gt;0,1,0),1)</f>
        <v>0</v>
      </c>
      <c r="J1022" s="32">
        <f>(Table1[[#This Row],[Gp]]*Table1[[#This Row],[Cr]])/Raw!$R$1</f>
        <v>0</v>
      </c>
    </row>
    <row r="1023" spans="1:10">
      <c r="A1023" s="63" t="str">
        <f>LEFT(Table1[[#This Row],[Subcode]],3)</f>
        <v>R20</v>
      </c>
      <c r="B1023" s="63" t="s">
        <v>260</v>
      </c>
      <c r="C1023" s="38" t="s">
        <v>151</v>
      </c>
      <c r="D1023" s="39" t="s">
        <v>152</v>
      </c>
      <c r="E1023" s="39">
        <f>VLOOKUP(Table1[[#This Row],[Gr]],Raw!T:U,2,0)</f>
        <v>10</v>
      </c>
      <c r="F1023" s="38" t="s">
        <v>9</v>
      </c>
      <c r="G1023" s="39">
        <v>2</v>
      </c>
      <c r="H1023" s="64" t="str">
        <f>VLOOKUP(MID(Table1[[#This Row],[Htno]],7,2),Raw!A:B,2,0)</f>
        <v>ECE</v>
      </c>
      <c r="I1023" s="60">
        <f>IF(Table1[[#This Row],[Gr]]&lt;&gt;"COMPLE",IF(Table1[[#This Row],[Cr]]&gt;0,1,0),1)</f>
        <v>1</v>
      </c>
      <c r="J1023" s="32">
        <f>(Table1[[#This Row],[Gp]]*Table1[[#This Row],[Cr]])/Raw!$R$1</f>
        <v>0.86956521739130432</v>
      </c>
    </row>
    <row r="1024" spans="1:10">
      <c r="A1024" s="63" t="str">
        <f>LEFT(Table1[[#This Row],[Subcode]],3)</f>
        <v>R20</v>
      </c>
      <c r="B1024" s="63" t="s">
        <v>260</v>
      </c>
      <c r="C1024" s="38" t="s">
        <v>153</v>
      </c>
      <c r="D1024" s="39" t="s">
        <v>154</v>
      </c>
      <c r="E1024" s="39">
        <f>VLOOKUP(Table1[[#This Row],[Gr]],Raw!T:U,2,0)</f>
        <v>5</v>
      </c>
      <c r="F1024" s="38" t="s">
        <v>7</v>
      </c>
      <c r="G1024" s="39">
        <v>3</v>
      </c>
      <c r="H1024" s="64" t="str">
        <f>VLOOKUP(MID(Table1[[#This Row],[Htno]],7,2),Raw!A:B,2,0)</f>
        <v>ECE</v>
      </c>
      <c r="I1024" s="60">
        <f>IF(Table1[[#This Row],[Gr]]&lt;&gt;"COMPLE",IF(Table1[[#This Row],[Cr]]&gt;0,1,0),1)</f>
        <v>1</v>
      </c>
      <c r="J1024" s="32">
        <f>(Table1[[#This Row],[Gp]]*Table1[[#This Row],[Cr]])/Raw!$R$1</f>
        <v>0.65217391304347827</v>
      </c>
    </row>
    <row r="1025" spans="1:10">
      <c r="A1025" s="63" t="str">
        <f>LEFT(Table1[[#This Row],[Subcode]],3)</f>
        <v>R20</v>
      </c>
      <c r="B1025" s="63" t="s">
        <v>260</v>
      </c>
      <c r="C1025" s="38" t="s">
        <v>155</v>
      </c>
      <c r="D1025" s="39" t="s">
        <v>156</v>
      </c>
      <c r="E1025" s="39">
        <f>VLOOKUP(Table1[[#This Row],[Gr]],Raw!T:U,2,0)</f>
        <v>0</v>
      </c>
      <c r="F1025" s="38" t="s">
        <v>3</v>
      </c>
      <c r="G1025" s="39">
        <v>0</v>
      </c>
      <c r="H1025" s="64" t="str">
        <f>VLOOKUP(MID(Table1[[#This Row],[Htno]],7,2),Raw!A:B,2,0)</f>
        <v>ECE</v>
      </c>
      <c r="I1025" s="60">
        <f>IF(Table1[[#This Row],[Gr]]&lt;&gt;"COMPLE",IF(Table1[[#This Row],[Cr]]&gt;0,1,0),1)</f>
        <v>0</v>
      </c>
      <c r="J1025" s="32">
        <f>(Table1[[#This Row],[Gp]]*Table1[[#This Row],[Cr]])/Raw!$R$1</f>
        <v>0</v>
      </c>
    </row>
    <row r="1026" spans="1:10">
      <c r="A1026" s="63" t="str">
        <f>LEFT(Table1[[#This Row],[Subcode]],3)</f>
        <v>R20</v>
      </c>
      <c r="B1026" s="63" t="s">
        <v>261</v>
      </c>
      <c r="C1026" s="38" t="s">
        <v>78</v>
      </c>
      <c r="D1026" s="39" t="s">
        <v>79</v>
      </c>
      <c r="E1026" s="39">
        <f>VLOOKUP(Table1[[#This Row],[Gr]],Raw!T:U,2,0)</f>
        <v>7</v>
      </c>
      <c r="F1026" s="38" t="s">
        <v>4</v>
      </c>
      <c r="G1026" s="39">
        <v>3</v>
      </c>
      <c r="H1026" s="64" t="str">
        <f>VLOOKUP(MID(Table1[[#This Row],[Htno]],7,2),Raw!A:B,2,0)</f>
        <v>ECE</v>
      </c>
      <c r="I1026" s="60">
        <f>IF(Table1[[#This Row],[Gr]]&lt;&gt;"COMPLE",IF(Table1[[#This Row],[Cr]]&gt;0,1,0),1)</f>
        <v>1</v>
      </c>
      <c r="J1026" s="32">
        <f>(Table1[[#This Row],[Gp]]*Table1[[#This Row],[Cr]])/Raw!$R$1</f>
        <v>0.91304347826086951</v>
      </c>
    </row>
    <row r="1027" spans="1:10">
      <c r="A1027" s="63" t="str">
        <f>LEFT(Table1[[#This Row],[Subcode]],3)</f>
        <v>R20</v>
      </c>
      <c r="B1027" s="63" t="s">
        <v>261</v>
      </c>
      <c r="C1027" s="38" t="s">
        <v>144</v>
      </c>
      <c r="D1027" s="39" t="s">
        <v>93</v>
      </c>
      <c r="E1027" s="39">
        <f>VLOOKUP(Table1[[#This Row],[Gr]],Raw!T:U,2,0)</f>
        <v>10</v>
      </c>
      <c r="F1027" s="38" t="s">
        <v>9</v>
      </c>
      <c r="G1027" s="39">
        <v>3</v>
      </c>
      <c r="H1027" s="64" t="str">
        <f>VLOOKUP(MID(Table1[[#This Row],[Htno]],7,2),Raw!A:B,2,0)</f>
        <v>ECE</v>
      </c>
      <c r="I1027" s="60">
        <f>IF(Table1[[#This Row],[Gr]]&lt;&gt;"COMPLE",IF(Table1[[#This Row],[Cr]]&gt;0,1,0),1)</f>
        <v>1</v>
      </c>
      <c r="J1027" s="32">
        <f>(Table1[[#This Row],[Gp]]*Table1[[#This Row],[Cr]])/Raw!$R$1</f>
        <v>1.3043478260869565</v>
      </c>
    </row>
    <row r="1028" spans="1:10">
      <c r="A1028" s="63" t="str">
        <f>LEFT(Table1[[#This Row],[Subcode]],3)</f>
        <v>R20</v>
      </c>
      <c r="B1028" s="63" t="s">
        <v>261</v>
      </c>
      <c r="C1028" s="38" t="s">
        <v>145</v>
      </c>
      <c r="D1028" s="39" t="s">
        <v>146</v>
      </c>
      <c r="E1028" s="39">
        <f>VLOOKUP(Table1[[#This Row],[Gr]],Raw!T:U,2,0)</f>
        <v>5</v>
      </c>
      <c r="F1028" s="38" t="s">
        <v>7</v>
      </c>
      <c r="G1028" s="39">
        <v>3</v>
      </c>
      <c r="H1028" s="64" t="str">
        <f>VLOOKUP(MID(Table1[[#This Row],[Htno]],7,2),Raw!A:B,2,0)</f>
        <v>ECE</v>
      </c>
      <c r="I1028" s="60">
        <f>IF(Table1[[#This Row],[Gr]]&lt;&gt;"COMPLE",IF(Table1[[#This Row],[Cr]]&gt;0,1,0),1)</f>
        <v>1</v>
      </c>
      <c r="J1028" s="32">
        <f>(Table1[[#This Row],[Gp]]*Table1[[#This Row],[Cr]])/Raw!$R$1</f>
        <v>0.65217391304347827</v>
      </c>
    </row>
    <row r="1029" spans="1:10">
      <c r="A1029" s="63" t="str">
        <f>LEFT(Table1[[#This Row],[Subcode]],3)</f>
        <v>R20</v>
      </c>
      <c r="B1029" s="63" t="s">
        <v>261</v>
      </c>
      <c r="C1029" s="38" t="s">
        <v>147</v>
      </c>
      <c r="D1029" s="39" t="s">
        <v>148</v>
      </c>
      <c r="E1029" s="39">
        <f>VLOOKUP(Table1[[#This Row],[Gr]],Raw!T:U,2,0)</f>
        <v>6</v>
      </c>
      <c r="F1029" s="38" t="s">
        <v>5</v>
      </c>
      <c r="G1029" s="39">
        <v>3</v>
      </c>
      <c r="H1029" s="64" t="str">
        <f>VLOOKUP(MID(Table1[[#This Row],[Htno]],7,2),Raw!A:B,2,0)</f>
        <v>ECE</v>
      </c>
      <c r="I1029" s="60">
        <f>IF(Table1[[#This Row],[Gr]]&lt;&gt;"COMPLE",IF(Table1[[#This Row],[Cr]]&gt;0,1,0),1)</f>
        <v>1</v>
      </c>
      <c r="J1029" s="32">
        <f>(Table1[[#This Row],[Gp]]*Table1[[#This Row],[Cr]])/Raw!$R$1</f>
        <v>0.78260869565217395</v>
      </c>
    </row>
    <row r="1030" spans="1:10">
      <c r="A1030" s="63" t="str">
        <f>LEFT(Table1[[#This Row],[Subcode]],3)</f>
        <v>R20</v>
      </c>
      <c r="B1030" s="63" t="s">
        <v>261</v>
      </c>
      <c r="C1030" s="38" t="s">
        <v>149</v>
      </c>
      <c r="D1030" s="39" t="s">
        <v>150</v>
      </c>
      <c r="E1030" s="39">
        <f>VLOOKUP(Table1[[#This Row],[Gr]],Raw!T:U,2,0)</f>
        <v>6</v>
      </c>
      <c r="F1030" s="38" t="s">
        <v>5</v>
      </c>
      <c r="G1030" s="39">
        <v>3</v>
      </c>
      <c r="H1030" s="64" t="str">
        <f>VLOOKUP(MID(Table1[[#This Row],[Htno]],7,2),Raw!A:B,2,0)</f>
        <v>ECE</v>
      </c>
      <c r="I1030" s="60">
        <f>IF(Table1[[#This Row],[Gr]]&lt;&gt;"COMPLE",IF(Table1[[#This Row],[Cr]]&gt;0,1,0),1)</f>
        <v>1</v>
      </c>
      <c r="J1030" s="32">
        <f>(Table1[[#This Row],[Gp]]*Table1[[#This Row],[Cr]])/Raw!$R$1</f>
        <v>0.78260869565217395</v>
      </c>
    </row>
    <row r="1031" spans="1:10">
      <c r="A1031" s="63" t="str">
        <f>LEFT(Table1[[#This Row],[Subcode]],3)</f>
        <v>R20</v>
      </c>
      <c r="B1031" s="63" t="s">
        <v>261</v>
      </c>
      <c r="C1031" s="38" t="s">
        <v>151</v>
      </c>
      <c r="D1031" s="39" t="s">
        <v>152</v>
      </c>
      <c r="E1031" s="39">
        <f>VLOOKUP(Table1[[#This Row],[Gr]],Raw!T:U,2,0)</f>
        <v>10</v>
      </c>
      <c r="F1031" s="38" t="s">
        <v>9</v>
      </c>
      <c r="G1031" s="39">
        <v>2</v>
      </c>
      <c r="H1031" s="64" t="str">
        <f>VLOOKUP(MID(Table1[[#This Row],[Htno]],7,2),Raw!A:B,2,0)</f>
        <v>ECE</v>
      </c>
      <c r="I1031" s="60">
        <f>IF(Table1[[#This Row],[Gr]]&lt;&gt;"COMPLE",IF(Table1[[#This Row],[Cr]]&gt;0,1,0),1)</f>
        <v>1</v>
      </c>
      <c r="J1031" s="32">
        <f>(Table1[[#This Row],[Gp]]*Table1[[#This Row],[Cr]])/Raw!$R$1</f>
        <v>0.86956521739130432</v>
      </c>
    </row>
    <row r="1032" spans="1:10">
      <c r="A1032" s="63" t="str">
        <f>LEFT(Table1[[#This Row],[Subcode]],3)</f>
        <v>R20</v>
      </c>
      <c r="B1032" s="63" t="s">
        <v>261</v>
      </c>
      <c r="C1032" s="38" t="s">
        <v>153</v>
      </c>
      <c r="D1032" s="39" t="s">
        <v>154</v>
      </c>
      <c r="E1032" s="39">
        <f>VLOOKUP(Table1[[#This Row],[Gr]],Raw!T:U,2,0)</f>
        <v>7</v>
      </c>
      <c r="F1032" s="38" t="s">
        <v>4</v>
      </c>
      <c r="G1032" s="39">
        <v>3</v>
      </c>
      <c r="H1032" s="64" t="str">
        <f>VLOOKUP(MID(Table1[[#This Row],[Htno]],7,2),Raw!A:B,2,0)</f>
        <v>ECE</v>
      </c>
      <c r="I1032" s="60">
        <f>IF(Table1[[#This Row],[Gr]]&lt;&gt;"COMPLE",IF(Table1[[#This Row],[Cr]]&gt;0,1,0),1)</f>
        <v>1</v>
      </c>
      <c r="J1032" s="32">
        <f>(Table1[[#This Row],[Gp]]*Table1[[#This Row],[Cr]])/Raw!$R$1</f>
        <v>0.91304347826086951</v>
      </c>
    </row>
    <row r="1033" spans="1:10">
      <c r="A1033" s="63" t="str">
        <f>LEFT(Table1[[#This Row],[Subcode]],3)</f>
        <v>R20</v>
      </c>
      <c r="B1033" s="63" t="s">
        <v>261</v>
      </c>
      <c r="C1033" s="38" t="s">
        <v>155</v>
      </c>
      <c r="D1033" s="39" t="s">
        <v>156</v>
      </c>
      <c r="E1033" s="39">
        <f>VLOOKUP(Table1[[#This Row],[Gr]],Raw!T:U,2,0)</f>
        <v>9</v>
      </c>
      <c r="F1033" s="38" t="s">
        <v>8</v>
      </c>
      <c r="G1033" s="39">
        <v>3</v>
      </c>
      <c r="H1033" s="64" t="str">
        <f>VLOOKUP(MID(Table1[[#This Row],[Htno]],7,2),Raw!A:B,2,0)</f>
        <v>ECE</v>
      </c>
      <c r="I1033" s="60">
        <f>IF(Table1[[#This Row],[Gr]]&lt;&gt;"COMPLE",IF(Table1[[#This Row],[Cr]]&gt;0,1,0),1)</f>
        <v>1</v>
      </c>
      <c r="J1033" s="32">
        <f>(Table1[[#This Row],[Gp]]*Table1[[#This Row],[Cr]])/Raw!$R$1</f>
        <v>1.173913043478261</v>
      </c>
    </row>
    <row r="1034" spans="1:10">
      <c r="A1034" s="63" t="str">
        <f>LEFT(Table1[[#This Row],[Subcode]],3)</f>
        <v>R20</v>
      </c>
      <c r="B1034" s="63" t="s">
        <v>262</v>
      </c>
      <c r="C1034" s="38" t="s">
        <v>78</v>
      </c>
      <c r="D1034" s="39" t="s">
        <v>79</v>
      </c>
      <c r="E1034" s="39">
        <f>VLOOKUP(Table1[[#This Row],[Gr]],Raw!T:U,2,0)</f>
        <v>6</v>
      </c>
      <c r="F1034" s="38" t="s">
        <v>5</v>
      </c>
      <c r="G1034" s="39">
        <v>3</v>
      </c>
      <c r="H1034" s="64" t="str">
        <f>VLOOKUP(MID(Table1[[#This Row],[Htno]],7,2),Raw!A:B,2,0)</f>
        <v>ECE</v>
      </c>
      <c r="I1034" s="60">
        <f>IF(Table1[[#This Row],[Gr]]&lt;&gt;"COMPLE",IF(Table1[[#This Row],[Cr]]&gt;0,1,0),1)</f>
        <v>1</v>
      </c>
      <c r="J1034" s="32">
        <f>(Table1[[#This Row],[Gp]]*Table1[[#This Row],[Cr]])/Raw!$R$1</f>
        <v>0.78260869565217395</v>
      </c>
    </row>
    <row r="1035" spans="1:10">
      <c r="A1035" s="63" t="str">
        <f>LEFT(Table1[[#This Row],[Subcode]],3)</f>
        <v>R20</v>
      </c>
      <c r="B1035" s="63" t="s">
        <v>262</v>
      </c>
      <c r="C1035" s="38" t="s">
        <v>144</v>
      </c>
      <c r="D1035" s="39" t="s">
        <v>93</v>
      </c>
      <c r="E1035" s="39">
        <f>VLOOKUP(Table1[[#This Row],[Gr]],Raw!T:U,2,0)</f>
        <v>10</v>
      </c>
      <c r="F1035" s="38" t="s">
        <v>9</v>
      </c>
      <c r="G1035" s="39">
        <v>3</v>
      </c>
      <c r="H1035" s="64" t="str">
        <f>VLOOKUP(MID(Table1[[#This Row],[Htno]],7,2),Raw!A:B,2,0)</f>
        <v>ECE</v>
      </c>
      <c r="I1035" s="60">
        <f>IF(Table1[[#This Row],[Gr]]&lt;&gt;"COMPLE",IF(Table1[[#This Row],[Cr]]&gt;0,1,0),1)</f>
        <v>1</v>
      </c>
      <c r="J1035" s="32">
        <f>(Table1[[#This Row],[Gp]]*Table1[[#This Row],[Cr]])/Raw!$R$1</f>
        <v>1.3043478260869565</v>
      </c>
    </row>
    <row r="1036" spans="1:10">
      <c r="A1036" s="63" t="str">
        <f>LEFT(Table1[[#This Row],[Subcode]],3)</f>
        <v>R20</v>
      </c>
      <c r="B1036" s="63" t="s">
        <v>262</v>
      </c>
      <c r="C1036" s="38" t="s">
        <v>145</v>
      </c>
      <c r="D1036" s="39" t="s">
        <v>146</v>
      </c>
      <c r="E1036" s="39">
        <f>VLOOKUP(Table1[[#This Row],[Gr]],Raw!T:U,2,0)</f>
        <v>7</v>
      </c>
      <c r="F1036" s="38" t="s">
        <v>4</v>
      </c>
      <c r="G1036" s="39">
        <v>3</v>
      </c>
      <c r="H1036" s="64" t="str">
        <f>VLOOKUP(MID(Table1[[#This Row],[Htno]],7,2),Raw!A:B,2,0)</f>
        <v>ECE</v>
      </c>
      <c r="I1036" s="60">
        <f>IF(Table1[[#This Row],[Gr]]&lt;&gt;"COMPLE",IF(Table1[[#This Row],[Cr]]&gt;0,1,0),1)</f>
        <v>1</v>
      </c>
      <c r="J1036" s="32">
        <f>(Table1[[#This Row],[Gp]]*Table1[[#This Row],[Cr]])/Raw!$R$1</f>
        <v>0.91304347826086951</v>
      </c>
    </row>
    <row r="1037" spans="1:10">
      <c r="A1037" s="63" t="str">
        <f>LEFT(Table1[[#This Row],[Subcode]],3)</f>
        <v>R20</v>
      </c>
      <c r="B1037" s="63" t="s">
        <v>262</v>
      </c>
      <c r="C1037" s="38" t="s">
        <v>147</v>
      </c>
      <c r="D1037" s="39" t="s">
        <v>148</v>
      </c>
      <c r="E1037" s="39">
        <f>VLOOKUP(Table1[[#This Row],[Gr]],Raw!T:U,2,0)</f>
        <v>6</v>
      </c>
      <c r="F1037" s="38" t="s">
        <v>5</v>
      </c>
      <c r="G1037" s="39">
        <v>3</v>
      </c>
      <c r="H1037" s="64" t="str">
        <f>VLOOKUP(MID(Table1[[#This Row],[Htno]],7,2),Raw!A:B,2,0)</f>
        <v>ECE</v>
      </c>
      <c r="I1037" s="60">
        <f>IF(Table1[[#This Row],[Gr]]&lt;&gt;"COMPLE",IF(Table1[[#This Row],[Cr]]&gt;0,1,0),1)</f>
        <v>1</v>
      </c>
      <c r="J1037" s="32">
        <f>(Table1[[#This Row],[Gp]]*Table1[[#This Row],[Cr]])/Raw!$R$1</f>
        <v>0.78260869565217395</v>
      </c>
    </row>
    <row r="1038" spans="1:10">
      <c r="A1038" s="63" t="str">
        <f>LEFT(Table1[[#This Row],[Subcode]],3)</f>
        <v>R20</v>
      </c>
      <c r="B1038" s="63" t="s">
        <v>262</v>
      </c>
      <c r="C1038" s="38" t="s">
        <v>149</v>
      </c>
      <c r="D1038" s="39" t="s">
        <v>150</v>
      </c>
      <c r="E1038" s="39">
        <f>VLOOKUP(Table1[[#This Row],[Gr]],Raw!T:U,2,0)</f>
        <v>6</v>
      </c>
      <c r="F1038" s="38" t="s">
        <v>5</v>
      </c>
      <c r="G1038" s="39">
        <v>3</v>
      </c>
      <c r="H1038" s="64" t="str">
        <f>VLOOKUP(MID(Table1[[#This Row],[Htno]],7,2),Raw!A:B,2,0)</f>
        <v>ECE</v>
      </c>
      <c r="I1038" s="60">
        <f>IF(Table1[[#This Row],[Gr]]&lt;&gt;"COMPLE",IF(Table1[[#This Row],[Cr]]&gt;0,1,0),1)</f>
        <v>1</v>
      </c>
      <c r="J1038" s="32">
        <f>(Table1[[#This Row],[Gp]]*Table1[[#This Row],[Cr]])/Raw!$R$1</f>
        <v>0.78260869565217395</v>
      </c>
    </row>
    <row r="1039" spans="1:10">
      <c r="A1039" s="63" t="str">
        <f>LEFT(Table1[[#This Row],[Subcode]],3)</f>
        <v>R20</v>
      </c>
      <c r="B1039" s="63" t="s">
        <v>262</v>
      </c>
      <c r="C1039" s="38" t="s">
        <v>151</v>
      </c>
      <c r="D1039" s="39" t="s">
        <v>152</v>
      </c>
      <c r="E1039" s="39">
        <f>VLOOKUP(Table1[[#This Row],[Gr]],Raw!T:U,2,0)</f>
        <v>10</v>
      </c>
      <c r="F1039" s="38" t="s">
        <v>9</v>
      </c>
      <c r="G1039" s="39">
        <v>2</v>
      </c>
      <c r="H1039" s="64" t="str">
        <f>VLOOKUP(MID(Table1[[#This Row],[Htno]],7,2),Raw!A:B,2,0)</f>
        <v>ECE</v>
      </c>
      <c r="I1039" s="60">
        <f>IF(Table1[[#This Row],[Gr]]&lt;&gt;"COMPLE",IF(Table1[[#This Row],[Cr]]&gt;0,1,0),1)</f>
        <v>1</v>
      </c>
      <c r="J1039" s="32">
        <f>(Table1[[#This Row],[Gp]]*Table1[[#This Row],[Cr]])/Raw!$R$1</f>
        <v>0.86956521739130432</v>
      </c>
    </row>
    <row r="1040" spans="1:10">
      <c r="A1040" s="63" t="str">
        <f>LEFT(Table1[[#This Row],[Subcode]],3)</f>
        <v>R20</v>
      </c>
      <c r="B1040" s="63" t="s">
        <v>262</v>
      </c>
      <c r="C1040" s="38" t="s">
        <v>153</v>
      </c>
      <c r="D1040" s="39" t="s">
        <v>154</v>
      </c>
      <c r="E1040" s="39">
        <f>VLOOKUP(Table1[[#This Row],[Gr]],Raw!T:U,2,0)</f>
        <v>5</v>
      </c>
      <c r="F1040" s="38" t="s">
        <v>7</v>
      </c>
      <c r="G1040" s="39">
        <v>3</v>
      </c>
      <c r="H1040" s="64" t="str">
        <f>VLOOKUP(MID(Table1[[#This Row],[Htno]],7,2),Raw!A:B,2,0)</f>
        <v>ECE</v>
      </c>
      <c r="I1040" s="60">
        <f>IF(Table1[[#This Row],[Gr]]&lt;&gt;"COMPLE",IF(Table1[[#This Row],[Cr]]&gt;0,1,0),1)</f>
        <v>1</v>
      </c>
      <c r="J1040" s="32">
        <f>(Table1[[#This Row],[Gp]]*Table1[[#This Row],[Cr]])/Raw!$R$1</f>
        <v>0.65217391304347827</v>
      </c>
    </row>
    <row r="1041" spans="1:10">
      <c r="A1041" s="63" t="str">
        <f>LEFT(Table1[[#This Row],[Subcode]],3)</f>
        <v>R20</v>
      </c>
      <c r="B1041" s="63" t="s">
        <v>262</v>
      </c>
      <c r="C1041" s="38" t="s">
        <v>155</v>
      </c>
      <c r="D1041" s="39" t="s">
        <v>156</v>
      </c>
      <c r="E1041" s="39">
        <f>VLOOKUP(Table1[[#This Row],[Gr]],Raw!T:U,2,0)</f>
        <v>6</v>
      </c>
      <c r="F1041" s="38" t="s">
        <v>5</v>
      </c>
      <c r="G1041" s="39">
        <v>3</v>
      </c>
      <c r="H1041" s="64" t="str">
        <f>VLOOKUP(MID(Table1[[#This Row],[Htno]],7,2),Raw!A:B,2,0)</f>
        <v>ECE</v>
      </c>
      <c r="I1041" s="60">
        <f>IF(Table1[[#This Row],[Gr]]&lt;&gt;"COMPLE",IF(Table1[[#This Row],[Cr]]&gt;0,1,0),1)</f>
        <v>1</v>
      </c>
      <c r="J1041" s="32">
        <f>(Table1[[#This Row],[Gp]]*Table1[[#This Row],[Cr]])/Raw!$R$1</f>
        <v>0.78260869565217395</v>
      </c>
    </row>
    <row r="1042" spans="1:10">
      <c r="A1042" s="63" t="str">
        <f>LEFT(Table1[[#This Row],[Subcode]],3)</f>
        <v>R20</v>
      </c>
      <c r="B1042" s="63" t="s">
        <v>263</v>
      </c>
      <c r="C1042" s="38" t="s">
        <v>78</v>
      </c>
      <c r="D1042" s="39" t="s">
        <v>79</v>
      </c>
      <c r="E1042" s="39">
        <f>VLOOKUP(Table1[[#This Row],[Gr]],Raw!T:U,2,0)</f>
        <v>6</v>
      </c>
      <c r="F1042" s="38" t="s">
        <v>5</v>
      </c>
      <c r="G1042" s="39">
        <v>3</v>
      </c>
      <c r="H1042" s="64" t="str">
        <f>VLOOKUP(MID(Table1[[#This Row],[Htno]],7,2),Raw!A:B,2,0)</f>
        <v>ECE</v>
      </c>
      <c r="I1042" s="60">
        <f>IF(Table1[[#This Row],[Gr]]&lt;&gt;"COMPLE",IF(Table1[[#This Row],[Cr]]&gt;0,1,0),1)</f>
        <v>1</v>
      </c>
      <c r="J1042" s="32">
        <f>(Table1[[#This Row],[Gp]]*Table1[[#This Row],[Cr]])/Raw!$R$1</f>
        <v>0.78260869565217395</v>
      </c>
    </row>
    <row r="1043" spans="1:10">
      <c r="A1043" s="63" t="str">
        <f>LEFT(Table1[[#This Row],[Subcode]],3)</f>
        <v>R20</v>
      </c>
      <c r="B1043" s="63" t="s">
        <v>263</v>
      </c>
      <c r="C1043" s="38" t="s">
        <v>144</v>
      </c>
      <c r="D1043" s="39" t="s">
        <v>93</v>
      </c>
      <c r="E1043" s="39">
        <f>VLOOKUP(Table1[[#This Row],[Gr]],Raw!T:U,2,0)</f>
        <v>10</v>
      </c>
      <c r="F1043" s="38" t="s">
        <v>9</v>
      </c>
      <c r="G1043" s="39">
        <v>3</v>
      </c>
      <c r="H1043" s="64" t="str">
        <f>VLOOKUP(MID(Table1[[#This Row],[Htno]],7,2),Raw!A:B,2,0)</f>
        <v>ECE</v>
      </c>
      <c r="I1043" s="60">
        <f>IF(Table1[[#This Row],[Gr]]&lt;&gt;"COMPLE",IF(Table1[[#This Row],[Cr]]&gt;0,1,0),1)</f>
        <v>1</v>
      </c>
      <c r="J1043" s="32">
        <f>(Table1[[#This Row],[Gp]]*Table1[[#This Row],[Cr]])/Raw!$R$1</f>
        <v>1.3043478260869565</v>
      </c>
    </row>
    <row r="1044" spans="1:10">
      <c r="A1044" s="63" t="str">
        <f>LEFT(Table1[[#This Row],[Subcode]],3)</f>
        <v>R20</v>
      </c>
      <c r="B1044" s="63" t="s">
        <v>263</v>
      </c>
      <c r="C1044" s="38" t="s">
        <v>145</v>
      </c>
      <c r="D1044" s="39" t="s">
        <v>146</v>
      </c>
      <c r="E1044" s="39">
        <f>VLOOKUP(Table1[[#This Row],[Gr]],Raw!T:U,2,0)</f>
        <v>0</v>
      </c>
      <c r="F1044" s="38" t="s">
        <v>579</v>
      </c>
      <c r="G1044" s="39">
        <v>0</v>
      </c>
      <c r="H1044" s="64" t="str">
        <f>VLOOKUP(MID(Table1[[#This Row],[Htno]],7,2),Raw!A:B,2,0)</f>
        <v>ECE</v>
      </c>
      <c r="I1044" s="60">
        <f>IF(Table1[[#This Row],[Gr]]&lt;&gt;"COMPLE",IF(Table1[[#This Row],[Cr]]&gt;0,1,0),1)</f>
        <v>0</v>
      </c>
      <c r="J1044" s="32">
        <f>(Table1[[#This Row],[Gp]]*Table1[[#This Row],[Cr]])/Raw!$R$1</f>
        <v>0</v>
      </c>
    </row>
    <row r="1045" spans="1:10">
      <c r="A1045" s="63" t="str">
        <f>LEFT(Table1[[#This Row],[Subcode]],3)</f>
        <v>R20</v>
      </c>
      <c r="B1045" s="63" t="s">
        <v>263</v>
      </c>
      <c r="C1045" s="38" t="s">
        <v>147</v>
      </c>
      <c r="D1045" s="39" t="s">
        <v>148</v>
      </c>
      <c r="E1045" s="39">
        <f>VLOOKUP(Table1[[#This Row],[Gr]],Raw!T:U,2,0)</f>
        <v>0</v>
      </c>
      <c r="F1045" s="38" t="s">
        <v>579</v>
      </c>
      <c r="G1045" s="39">
        <v>0</v>
      </c>
      <c r="H1045" s="64" t="str">
        <f>VLOOKUP(MID(Table1[[#This Row],[Htno]],7,2),Raw!A:B,2,0)</f>
        <v>ECE</v>
      </c>
      <c r="I1045" s="60">
        <f>IF(Table1[[#This Row],[Gr]]&lt;&gt;"COMPLE",IF(Table1[[#This Row],[Cr]]&gt;0,1,0),1)</f>
        <v>0</v>
      </c>
      <c r="J1045" s="32">
        <f>(Table1[[#This Row],[Gp]]*Table1[[#This Row],[Cr]])/Raw!$R$1</f>
        <v>0</v>
      </c>
    </row>
    <row r="1046" spans="1:10">
      <c r="A1046" s="63" t="str">
        <f>LEFT(Table1[[#This Row],[Subcode]],3)</f>
        <v>R20</v>
      </c>
      <c r="B1046" s="63" t="s">
        <v>263</v>
      </c>
      <c r="C1046" s="38" t="s">
        <v>149</v>
      </c>
      <c r="D1046" s="39" t="s">
        <v>150</v>
      </c>
      <c r="E1046" s="39">
        <f>VLOOKUP(Table1[[#This Row],[Gr]],Raw!T:U,2,0)</f>
        <v>0</v>
      </c>
      <c r="F1046" s="38" t="s">
        <v>579</v>
      </c>
      <c r="G1046" s="39">
        <v>0</v>
      </c>
      <c r="H1046" s="64" t="str">
        <f>VLOOKUP(MID(Table1[[#This Row],[Htno]],7,2),Raw!A:B,2,0)</f>
        <v>ECE</v>
      </c>
      <c r="I1046" s="60">
        <f>IF(Table1[[#This Row],[Gr]]&lt;&gt;"COMPLE",IF(Table1[[#This Row],[Cr]]&gt;0,1,0),1)</f>
        <v>0</v>
      </c>
      <c r="J1046" s="32">
        <f>(Table1[[#This Row],[Gp]]*Table1[[#This Row],[Cr]])/Raw!$R$1</f>
        <v>0</v>
      </c>
    </row>
    <row r="1047" spans="1:10">
      <c r="A1047" s="63" t="str">
        <f>LEFT(Table1[[#This Row],[Subcode]],3)</f>
        <v>R20</v>
      </c>
      <c r="B1047" s="63" t="s">
        <v>263</v>
      </c>
      <c r="C1047" s="38" t="s">
        <v>151</v>
      </c>
      <c r="D1047" s="39" t="s">
        <v>152</v>
      </c>
      <c r="E1047" s="39">
        <f>VLOOKUP(Table1[[#This Row],[Gr]],Raw!T:U,2,0)</f>
        <v>10</v>
      </c>
      <c r="F1047" s="38" t="s">
        <v>9</v>
      </c>
      <c r="G1047" s="39">
        <v>2</v>
      </c>
      <c r="H1047" s="64" t="str">
        <f>VLOOKUP(MID(Table1[[#This Row],[Htno]],7,2),Raw!A:B,2,0)</f>
        <v>ECE</v>
      </c>
      <c r="I1047" s="60">
        <f>IF(Table1[[#This Row],[Gr]]&lt;&gt;"COMPLE",IF(Table1[[#This Row],[Cr]]&gt;0,1,0),1)</f>
        <v>1</v>
      </c>
      <c r="J1047" s="32">
        <f>(Table1[[#This Row],[Gp]]*Table1[[#This Row],[Cr]])/Raw!$R$1</f>
        <v>0.86956521739130432</v>
      </c>
    </row>
    <row r="1048" spans="1:10">
      <c r="A1048" s="63" t="str">
        <f>LEFT(Table1[[#This Row],[Subcode]],3)</f>
        <v>R20</v>
      </c>
      <c r="B1048" s="63" t="s">
        <v>263</v>
      </c>
      <c r="C1048" s="38" t="s">
        <v>153</v>
      </c>
      <c r="D1048" s="39" t="s">
        <v>154</v>
      </c>
      <c r="E1048" s="39">
        <f>VLOOKUP(Table1[[#This Row],[Gr]],Raw!T:U,2,0)</f>
        <v>0</v>
      </c>
      <c r="F1048" s="38" t="s">
        <v>3</v>
      </c>
      <c r="G1048" s="39">
        <v>0</v>
      </c>
      <c r="H1048" s="64" t="str">
        <f>VLOOKUP(MID(Table1[[#This Row],[Htno]],7,2),Raw!A:B,2,0)</f>
        <v>ECE</v>
      </c>
      <c r="I1048" s="60">
        <f>IF(Table1[[#This Row],[Gr]]&lt;&gt;"COMPLE",IF(Table1[[#This Row],[Cr]]&gt;0,1,0),1)</f>
        <v>0</v>
      </c>
      <c r="J1048" s="32">
        <f>(Table1[[#This Row],[Gp]]*Table1[[#This Row],[Cr]])/Raw!$R$1</f>
        <v>0</v>
      </c>
    </row>
    <row r="1049" spans="1:10">
      <c r="A1049" s="63" t="str">
        <f>LEFT(Table1[[#This Row],[Subcode]],3)</f>
        <v>R20</v>
      </c>
      <c r="B1049" s="63" t="s">
        <v>263</v>
      </c>
      <c r="C1049" s="38" t="s">
        <v>155</v>
      </c>
      <c r="D1049" s="39" t="s">
        <v>156</v>
      </c>
      <c r="E1049" s="39">
        <f>VLOOKUP(Table1[[#This Row],[Gr]],Raw!T:U,2,0)</f>
        <v>0</v>
      </c>
      <c r="F1049" s="38" t="s">
        <v>579</v>
      </c>
      <c r="G1049" s="39">
        <v>0</v>
      </c>
      <c r="H1049" s="64" t="str">
        <f>VLOOKUP(MID(Table1[[#This Row],[Htno]],7,2),Raw!A:B,2,0)</f>
        <v>ECE</v>
      </c>
      <c r="I1049" s="60">
        <f>IF(Table1[[#This Row],[Gr]]&lt;&gt;"COMPLE",IF(Table1[[#This Row],[Cr]]&gt;0,1,0),1)</f>
        <v>0</v>
      </c>
      <c r="J1049" s="32">
        <f>(Table1[[#This Row],[Gp]]*Table1[[#This Row],[Cr]])/Raw!$R$1</f>
        <v>0</v>
      </c>
    </row>
    <row r="1050" spans="1:10">
      <c r="A1050" s="63" t="str">
        <f>LEFT(Table1[[#This Row],[Subcode]],3)</f>
        <v>R20</v>
      </c>
      <c r="B1050" s="63" t="s">
        <v>264</v>
      </c>
      <c r="C1050" s="38" t="s">
        <v>78</v>
      </c>
      <c r="D1050" s="39" t="s">
        <v>79</v>
      </c>
      <c r="E1050" s="39">
        <f>VLOOKUP(Table1[[#This Row],[Gr]],Raw!T:U,2,0)</f>
        <v>6</v>
      </c>
      <c r="F1050" s="38" t="s">
        <v>5</v>
      </c>
      <c r="G1050" s="39">
        <v>3</v>
      </c>
      <c r="H1050" s="64" t="str">
        <f>VLOOKUP(MID(Table1[[#This Row],[Htno]],7,2),Raw!A:B,2,0)</f>
        <v>ECE</v>
      </c>
      <c r="I1050" s="60">
        <f>IF(Table1[[#This Row],[Gr]]&lt;&gt;"COMPLE",IF(Table1[[#This Row],[Cr]]&gt;0,1,0),1)</f>
        <v>1</v>
      </c>
      <c r="J1050" s="32">
        <f>(Table1[[#This Row],[Gp]]*Table1[[#This Row],[Cr]])/Raw!$R$1</f>
        <v>0.78260869565217395</v>
      </c>
    </row>
    <row r="1051" spans="1:10">
      <c r="A1051" s="63" t="str">
        <f>LEFT(Table1[[#This Row],[Subcode]],3)</f>
        <v>R20</v>
      </c>
      <c r="B1051" s="63" t="s">
        <v>264</v>
      </c>
      <c r="C1051" s="38" t="s">
        <v>144</v>
      </c>
      <c r="D1051" s="39" t="s">
        <v>93</v>
      </c>
      <c r="E1051" s="39">
        <f>VLOOKUP(Table1[[#This Row],[Gr]],Raw!T:U,2,0)</f>
        <v>10</v>
      </c>
      <c r="F1051" s="38" t="s">
        <v>9</v>
      </c>
      <c r="G1051" s="39">
        <v>3</v>
      </c>
      <c r="H1051" s="64" t="str">
        <f>VLOOKUP(MID(Table1[[#This Row],[Htno]],7,2),Raw!A:B,2,0)</f>
        <v>ECE</v>
      </c>
      <c r="I1051" s="60">
        <f>IF(Table1[[#This Row],[Gr]]&lt;&gt;"COMPLE",IF(Table1[[#This Row],[Cr]]&gt;0,1,0),1)</f>
        <v>1</v>
      </c>
      <c r="J1051" s="32">
        <f>(Table1[[#This Row],[Gp]]*Table1[[#This Row],[Cr]])/Raw!$R$1</f>
        <v>1.3043478260869565</v>
      </c>
    </row>
    <row r="1052" spans="1:10">
      <c r="A1052" s="63" t="str">
        <f>LEFT(Table1[[#This Row],[Subcode]],3)</f>
        <v>R20</v>
      </c>
      <c r="B1052" s="63" t="s">
        <v>264</v>
      </c>
      <c r="C1052" s="38" t="s">
        <v>145</v>
      </c>
      <c r="D1052" s="39" t="s">
        <v>146</v>
      </c>
      <c r="E1052" s="39">
        <f>VLOOKUP(Table1[[#This Row],[Gr]],Raw!T:U,2,0)</f>
        <v>0</v>
      </c>
      <c r="F1052" s="38" t="s">
        <v>3</v>
      </c>
      <c r="G1052" s="39">
        <v>0</v>
      </c>
      <c r="H1052" s="64" t="str">
        <f>VLOOKUP(MID(Table1[[#This Row],[Htno]],7,2),Raw!A:B,2,0)</f>
        <v>ECE</v>
      </c>
      <c r="I1052" s="60">
        <f>IF(Table1[[#This Row],[Gr]]&lt;&gt;"COMPLE",IF(Table1[[#This Row],[Cr]]&gt;0,1,0),1)</f>
        <v>0</v>
      </c>
      <c r="J1052" s="32">
        <f>(Table1[[#This Row],[Gp]]*Table1[[#This Row],[Cr]])/Raw!$R$1</f>
        <v>0</v>
      </c>
    </row>
    <row r="1053" spans="1:10">
      <c r="A1053" s="63" t="str">
        <f>LEFT(Table1[[#This Row],[Subcode]],3)</f>
        <v>R20</v>
      </c>
      <c r="B1053" s="63" t="s">
        <v>264</v>
      </c>
      <c r="C1053" s="38" t="s">
        <v>147</v>
      </c>
      <c r="D1053" s="39" t="s">
        <v>148</v>
      </c>
      <c r="E1053" s="39">
        <f>VLOOKUP(Table1[[#This Row],[Gr]],Raw!T:U,2,0)</f>
        <v>7</v>
      </c>
      <c r="F1053" s="38" t="s">
        <v>4</v>
      </c>
      <c r="G1053" s="39">
        <v>3</v>
      </c>
      <c r="H1053" s="64" t="str">
        <f>VLOOKUP(MID(Table1[[#This Row],[Htno]],7,2),Raw!A:B,2,0)</f>
        <v>ECE</v>
      </c>
      <c r="I1053" s="60">
        <f>IF(Table1[[#This Row],[Gr]]&lt;&gt;"COMPLE",IF(Table1[[#This Row],[Cr]]&gt;0,1,0),1)</f>
        <v>1</v>
      </c>
      <c r="J1053" s="32">
        <f>(Table1[[#This Row],[Gp]]*Table1[[#This Row],[Cr]])/Raw!$R$1</f>
        <v>0.91304347826086951</v>
      </c>
    </row>
    <row r="1054" spans="1:10">
      <c r="A1054" s="63" t="str">
        <f>LEFT(Table1[[#This Row],[Subcode]],3)</f>
        <v>R20</v>
      </c>
      <c r="B1054" s="63" t="s">
        <v>264</v>
      </c>
      <c r="C1054" s="38" t="s">
        <v>149</v>
      </c>
      <c r="D1054" s="39" t="s">
        <v>150</v>
      </c>
      <c r="E1054" s="39">
        <f>VLOOKUP(Table1[[#This Row],[Gr]],Raw!T:U,2,0)</f>
        <v>0</v>
      </c>
      <c r="F1054" s="38" t="s">
        <v>3</v>
      </c>
      <c r="G1054" s="39">
        <v>0</v>
      </c>
      <c r="H1054" s="64" t="str">
        <f>VLOOKUP(MID(Table1[[#This Row],[Htno]],7,2),Raw!A:B,2,0)</f>
        <v>ECE</v>
      </c>
      <c r="I1054" s="60">
        <f>IF(Table1[[#This Row],[Gr]]&lt;&gt;"COMPLE",IF(Table1[[#This Row],[Cr]]&gt;0,1,0),1)</f>
        <v>0</v>
      </c>
      <c r="J1054" s="32">
        <f>(Table1[[#This Row],[Gp]]*Table1[[#This Row],[Cr]])/Raw!$R$1</f>
        <v>0</v>
      </c>
    </row>
    <row r="1055" spans="1:10">
      <c r="A1055" s="63" t="str">
        <f>LEFT(Table1[[#This Row],[Subcode]],3)</f>
        <v>R20</v>
      </c>
      <c r="B1055" s="63" t="s">
        <v>264</v>
      </c>
      <c r="C1055" s="38" t="s">
        <v>151</v>
      </c>
      <c r="D1055" s="39" t="s">
        <v>152</v>
      </c>
      <c r="E1055" s="39">
        <f>VLOOKUP(Table1[[#This Row],[Gr]],Raw!T:U,2,0)</f>
        <v>10</v>
      </c>
      <c r="F1055" s="38" t="s">
        <v>9</v>
      </c>
      <c r="G1055" s="39">
        <v>2</v>
      </c>
      <c r="H1055" s="64" t="str">
        <f>VLOOKUP(MID(Table1[[#This Row],[Htno]],7,2),Raw!A:B,2,0)</f>
        <v>ECE</v>
      </c>
      <c r="I1055" s="60">
        <f>IF(Table1[[#This Row],[Gr]]&lt;&gt;"COMPLE",IF(Table1[[#This Row],[Cr]]&gt;0,1,0),1)</f>
        <v>1</v>
      </c>
      <c r="J1055" s="32">
        <f>(Table1[[#This Row],[Gp]]*Table1[[#This Row],[Cr]])/Raw!$R$1</f>
        <v>0.86956521739130432</v>
      </c>
    </row>
    <row r="1056" spans="1:10">
      <c r="A1056" s="63" t="str">
        <f>LEFT(Table1[[#This Row],[Subcode]],3)</f>
        <v>R20</v>
      </c>
      <c r="B1056" s="63" t="s">
        <v>264</v>
      </c>
      <c r="C1056" s="38" t="s">
        <v>153</v>
      </c>
      <c r="D1056" s="39" t="s">
        <v>154</v>
      </c>
      <c r="E1056" s="39">
        <f>VLOOKUP(Table1[[#This Row],[Gr]],Raw!T:U,2,0)</f>
        <v>0</v>
      </c>
      <c r="F1056" s="38" t="s">
        <v>3</v>
      </c>
      <c r="G1056" s="39">
        <v>0</v>
      </c>
      <c r="H1056" s="64" t="str">
        <f>VLOOKUP(MID(Table1[[#This Row],[Htno]],7,2),Raw!A:B,2,0)</f>
        <v>ECE</v>
      </c>
      <c r="I1056" s="60">
        <f>IF(Table1[[#This Row],[Gr]]&lt;&gt;"COMPLE",IF(Table1[[#This Row],[Cr]]&gt;0,1,0),1)</f>
        <v>0</v>
      </c>
      <c r="J1056" s="32">
        <f>(Table1[[#This Row],[Gp]]*Table1[[#This Row],[Cr]])/Raw!$R$1</f>
        <v>0</v>
      </c>
    </row>
    <row r="1057" spans="1:10">
      <c r="A1057" s="63" t="str">
        <f>LEFT(Table1[[#This Row],[Subcode]],3)</f>
        <v>R20</v>
      </c>
      <c r="B1057" s="63" t="s">
        <v>264</v>
      </c>
      <c r="C1057" s="38" t="s">
        <v>155</v>
      </c>
      <c r="D1057" s="39" t="s">
        <v>156</v>
      </c>
      <c r="E1057" s="39">
        <f>VLOOKUP(Table1[[#This Row],[Gr]],Raw!T:U,2,0)</f>
        <v>0</v>
      </c>
      <c r="F1057" s="38" t="s">
        <v>3</v>
      </c>
      <c r="G1057" s="39">
        <v>0</v>
      </c>
      <c r="H1057" s="64" t="str">
        <f>VLOOKUP(MID(Table1[[#This Row],[Htno]],7,2),Raw!A:B,2,0)</f>
        <v>ECE</v>
      </c>
      <c r="I1057" s="60">
        <f>IF(Table1[[#This Row],[Gr]]&lt;&gt;"COMPLE",IF(Table1[[#This Row],[Cr]]&gt;0,1,0),1)</f>
        <v>0</v>
      </c>
      <c r="J1057" s="32">
        <f>(Table1[[#This Row],[Gp]]*Table1[[#This Row],[Cr]])/Raw!$R$1</f>
        <v>0</v>
      </c>
    </row>
    <row r="1058" spans="1:10">
      <c r="A1058" s="63" t="str">
        <f>LEFT(Table1[[#This Row],[Subcode]],3)</f>
        <v>R20</v>
      </c>
      <c r="B1058" s="63" t="s">
        <v>265</v>
      </c>
      <c r="C1058" s="38" t="s">
        <v>78</v>
      </c>
      <c r="D1058" s="39" t="s">
        <v>79</v>
      </c>
      <c r="E1058" s="39">
        <f>VLOOKUP(Table1[[#This Row],[Gr]],Raw!T:U,2,0)</f>
        <v>6</v>
      </c>
      <c r="F1058" s="38" t="s">
        <v>5</v>
      </c>
      <c r="G1058" s="39">
        <v>3</v>
      </c>
      <c r="H1058" s="64" t="str">
        <f>VLOOKUP(MID(Table1[[#This Row],[Htno]],7,2),Raw!A:B,2,0)</f>
        <v>ECE</v>
      </c>
      <c r="I1058" s="60">
        <f>IF(Table1[[#This Row],[Gr]]&lt;&gt;"COMPLE",IF(Table1[[#This Row],[Cr]]&gt;0,1,0),1)</f>
        <v>1</v>
      </c>
      <c r="J1058" s="32">
        <f>(Table1[[#This Row],[Gp]]*Table1[[#This Row],[Cr]])/Raw!$R$1</f>
        <v>0.78260869565217395</v>
      </c>
    </row>
    <row r="1059" spans="1:10">
      <c r="A1059" s="63" t="str">
        <f>LEFT(Table1[[#This Row],[Subcode]],3)</f>
        <v>R20</v>
      </c>
      <c r="B1059" s="63" t="s">
        <v>265</v>
      </c>
      <c r="C1059" s="38" t="s">
        <v>144</v>
      </c>
      <c r="D1059" s="39" t="s">
        <v>93</v>
      </c>
      <c r="E1059" s="39">
        <f>VLOOKUP(Table1[[#This Row],[Gr]],Raw!T:U,2,0)</f>
        <v>10</v>
      </c>
      <c r="F1059" s="38" t="s">
        <v>9</v>
      </c>
      <c r="G1059" s="39">
        <v>3</v>
      </c>
      <c r="H1059" s="64" t="str">
        <f>VLOOKUP(MID(Table1[[#This Row],[Htno]],7,2),Raw!A:B,2,0)</f>
        <v>ECE</v>
      </c>
      <c r="I1059" s="60">
        <f>IF(Table1[[#This Row],[Gr]]&lt;&gt;"COMPLE",IF(Table1[[#This Row],[Cr]]&gt;0,1,0),1)</f>
        <v>1</v>
      </c>
      <c r="J1059" s="32">
        <f>(Table1[[#This Row],[Gp]]*Table1[[#This Row],[Cr]])/Raw!$R$1</f>
        <v>1.3043478260869565</v>
      </c>
    </row>
    <row r="1060" spans="1:10">
      <c r="A1060" s="63" t="str">
        <f>LEFT(Table1[[#This Row],[Subcode]],3)</f>
        <v>R20</v>
      </c>
      <c r="B1060" s="63" t="s">
        <v>265</v>
      </c>
      <c r="C1060" s="38" t="s">
        <v>145</v>
      </c>
      <c r="D1060" s="39" t="s">
        <v>146</v>
      </c>
      <c r="E1060" s="39">
        <f>VLOOKUP(Table1[[#This Row],[Gr]],Raw!T:U,2,0)</f>
        <v>5</v>
      </c>
      <c r="F1060" s="38" t="s">
        <v>7</v>
      </c>
      <c r="G1060" s="39">
        <v>3</v>
      </c>
      <c r="H1060" s="64" t="str">
        <f>VLOOKUP(MID(Table1[[#This Row],[Htno]],7,2),Raw!A:B,2,0)</f>
        <v>ECE</v>
      </c>
      <c r="I1060" s="60">
        <f>IF(Table1[[#This Row],[Gr]]&lt;&gt;"COMPLE",IF(Table1[[#This Row],[Cr]]&gt;0,1,0),1)</f>
        <v>1</v>
      </c>
      <c r="J1060" s="32">
        <f>(Table1[[#This Row],[Gp]]*Table1[[#This Row],[Cr]])/Raw!$R$1</f>
        <v>0.65217391304347827</v>
      </c>
    </row>
    <row r="1061" spans="1:10">
      <c r="A1061" s="63" t="str">
        <f>LEFT(Table1[[#This Row],[Subcode]],3)</f>
        <v>R20</v>
      </c>
      <c r="B1061" s="63" t="s">
        <v>265</v>
      </c>
      <c r="C1061" s="38" t="s">
        <v>147</v>
      </c>
      <c r="D1061" s="39" t="s">
        <v>148</v>
      </c>
      <c r="E1061" s="39">
        <f>VLOOKUP(Table1[[#This Row],[Gr]],Raw!T:U,2,0)</f>
        <v>0</v>
      </c>
      <c r="F1061" s="38" t="s">
        <v>3</v>
      </c>
      <c r="G1061" s="39">
        <v>0</v>
      </c>
      <c r="H1061" s="64" t="str">
        <f>VLOOKUP(MID(Table1[[#This Row],[Htno]],7,2),Raw!A:B,2,0)</f>
        <v>ECE</v>
      </c>
      <c r="I1061" s="60">
        <f>IF(Table1[[#This Row],[Gr]]&lt;&gt;"COMPLE",IF(Table1[[#This Row],[Cr]]&gt;0,1,0),1)</f>
        <v>0</v>
      </c>
      <c r="J1061" s="32">
        <f>(Table1[[#This Row],[Gp]]*Table1[[#This Row],[Cr]])/Raw!$R$1</f>
        <v>0</v>
      </c>
    </row>
    <row r="1062" spans="1:10">
      <c r="A1062" s="63" t="str">
        <f>LEFT(Table1[[#This Row],[Subcode]],3)</f>
        <v>R20</v>
      </c>
      <c r="B1062" s="63" t="s">
        <v>265</v>
      </c>
      <c r="C1062" s="38" t="s">
        <v>149</v>
      </c>
      <c r="D1062" s="39" t="s">
        <v>150</v>
      </c>
      <c r="E1062" s="39">
        <f>VLOOKUP(Table1[[#This Row],[Gr]],Raw!T:U,2,0)</f>
        <v>6</v>
      </c>
      <c r="F1062" s="38" t="s">
        <v>5</v>
      </c>
      <c r="G1062" s="39">
        <v>3</v>
      </c>
      <c r="H1062" s="64" t="str">
        <f>VLOOKUP(MID(Table1[[#This Row],[Htno]],7,2),Raw!A:B,2,0)</f>
        <v>ECE</v>
      </c>
      <c r="I1062" s="60">
        <f>IF(Table1[[#This Row],[Gr]]&lt;&gt;"COMPLE",IF(Table1[[#This Row],[Cr]]&gt;0,1,0),1)</f>
        <v>1</v>
      </c>
      <c r="J1062" s="32">
        <f>(Table1[[#This Row],[Gp]]*Table1[[#This Row],[Cr]])/Raw!$R$1</f>
        <v>0.78260869565217395</v>
      </c>
    </row>
    <row r="1063" spans="1:10">
      <c r="A1063" s="63" t="str">
        <f>LEFT(Table1[[#This Row],[Subcode]],3)</f>
        <v>R20</v>
      </c>
      <c r="B1063" s="63" t="s">
        <v>265</v>
      </c>
      <c r="C1063" s="38" t="s">
        <v>151</v>
      </c>
      <c r="D1063" s="39" t="s">
        <v>152</v>
      </c>
      <c r="E1063" s="39">
        <f>VLOOKUP(Table1[[#This Row],[Gr]],Raw!T:U,2,0)</f>
        <v>10</v>
      </c>
      <c r="F1063" s="38" t="s">
        <v>9</v>
      </c>
      <c r="G1063" s="39">
        <v>2</v>
      </c>
      <c r="H1063" s="64" t="str">
        <f>VLOOKUP(MID(Table1[[#This Row],[Htno]],7,2),Raw!A:B,2,0)</f>
        <v>ECE</v>
      </c>
      <c r="I1063" s="60">
        <f>IF(Table1[[#This Row],[Gr]]&lt;&gt;"COMPLE",IF(Table1[[#This Row],[Cr]]&gt;0,1,0),1)</f>
        <v>1</v>
      </c>
      <c r="J1063" s="32">
        <f>(Table1[[#This Row],[Gp]]*Table1[[#This Row],[Cr]])/Raw!$R$1</f>
        <v>0.86956521739130432</v>
      </c>
    </row>
    <row r="1064" spans="1:10">
      <c r="A1064" s="63" t="str">
        <f>LEFT(Table1[[#This Row],[Subcode]],3)</f>
        <v>R20</v>
      </c>
      <c r="B1064" s="63" t="s">
        <v>265</v>
      </c>
      <c r="C1064" s="38" t="s">
        <v>153</v>
      </c>
      <c r="D1064" s="39" t="s">
        <v>154</v>
      </c>
      <c r="E1064" s="39">
        <f>VLOOKUP(Table1[[#This Row],[Gr]],Raw!T:U,2,0)</f>
        <v>5</v>
      </c>
      <c r="F1064" s="38" t="s">
        <v>7</v>
      </c>
      <c r="G1064" s="39">
        <v>3</v>
      </c>
      <c r="H1064" s="64" t="str">
        <f>VLOOKUP(MID(Table1[[#This Row],[Htno]],7,2),Raw!A:B,2,0)</f>
        <v>ECE</v>
      </c>
      <c r="I1064" s="60">
        <f>IF(Table1[[#This Row],[Gr]]&lt;&gt;"COMPLE",IF(Table1[[#This Row],[Cr]]&gt;0,1,0),1)</f>
        <v>1</v>
      </c>
      <c r="J1064" s="32">
        <f>(Table1[[#This Row],[Gp]]*Table1[[#This Row],[Cr]])/Raw!$R$1</f>
        <v>0.65217391304347827</v>
      </c>
    </row>
    <row r="1065" spans="1:10">
      <c r="A1065" s="63" t="str">
        <f>LEFT(Table1[[#This Row],[Subcode]],3)</f>
        <v>R20</v>
      </c>
      <c r="B1065" s="63" t="s">
        <v>265</v>
      </c>
      <c r="C1065" s="38" t="s">
        <v>155</v>
      </c>
      <c r="D1065" s="39" t="s">
        <v>156</v>
      </c>
      <c r="E1065" s="39">
        <f>VLOOKUP(Table1[[#This Row],[Gr]],Raw!T:U,2,0)</f>
        <v>6</v>
      </c>
      <c r="F1065" s="38" t="s">
        <v>5</v>
      </c>
      <c r="G1065" s="39">
        <v>3</v>
      </c>
      <c r="H1065" s="64" t="str">
        <f>VLOOKUP(MID(Table1[[#This Row],[Htno]],7,2),Raw!A:B,2,0)</f>
        <v>ECE</v>
      </c>
      <c r="I1065" s="60">
        <f>IF(Table1[[#This Row],[Gr]]&lt;&gt;"COMPLE",IF(Table1[[#This Row],[Cr]]&gt;0,1,0),1)</f>
        <v>1</v>
      </c>
      <c r="J1065" s="32">
        <f>(Table1[[#This Row],[Gp]]*Table1[[#This Row],[Cr]])/Raw!$R$1</f>
        <v>0.78260869565217395</v>
      </c>
    </row>
    <row r="1066" spans="1:10">
      <c r="A1066" s="63" t="str">
        <f>LEFT(Table1[[#This Row],[Subcode]],3)</f>
        <v>R20</v>
      </c>
      <c r="B1066" s="63" t="s">
        <v>266</v>
      </c>
      <c r="C1066" s="38" t="s">
        <v>78</v>
      </c>
      <c r="D1066" s="39" t="s">
        <v>79</v>
      </c>
      <c r="E1066" s="39">
        <f>VLOOKUP(Table1[[#This Row],[Gr]],Raw!T:U,2,0)</f>
        <v>6</v>
      </c>
      <c r="F1066" s="38" t="s">
        <v>5</v>
      </c>
      <c r="G1066" s="39">
        <v>3</v>
      </c>
      <c r="H1066" s="64" t="str">
        <f>VLOOKUP(MID(Table1[[#This Row],[Htno]],7,2),Raw!A:B,2,0)</f>
        <v>ECE</v>
      </c>
      <c r="I1066" s="60">
        <f>IF(Table1[[#This Row],[Gr]]&lt;&gt;"COMPLE",IF(Table1[[#This Row],[Cr]]&gt;0,1,0),1)</f>
        <v>1</v>
      </c>
      <c r="J1066" s="32">
        <f>(Table1[[#This Row],[Gp]]*Table1[[#This Row],[Cr]])/Raw!$R$1</f>
        <v>0.78260869565217395</v>
      </c>
    </row>
    <row r="1067" spans="1:10">
      <c r="A1067" s="63" t="str">
        <f>LEFT(Table1[[#This Row],[Subcode]],3)</f>
        <v>R20</v>
      </c>
      <c r="B1067" s="63" t="s">
        <v>266</v>
      </c>
      <c r="C1067" s="38" t="s">
        <v>144</v>
      </c>
      <c r="D1067" s="39" t="s">
        <v>93</v>
      </c>
      <c r="E1067" s="39">
        <f>VLOOKUP(Table1[[#This Row],[Gr]],Raw!T:U,2,0)</f>
        <v>10</v>
      </c>
      <c r="F1067" s="38" t="s">
        <v>9</v>
      </c>
      <c r="G1067" s="39">
        <v>3</v>
      </c>
      <c r="H1067" s="64" t="str">
        <f>VLOOKUP(MID(Table1[[#This Row],[Htno]],7,2),Raw!A:B,2,0)</f>
        <v>ECE</v>
      </c>
      <c r="I1067" s="60">
        <f>IF(Table1[[#This Row],[Gr]]&lt;&gt;"COMPLE",IF(Table1[[#This Row],[Cr]]&gt;0,1,0),1)</f>
        <v>1</v>
      </c>
      <c r="J1067" s="32">
        <f>(Table1[[#This Row],[Gp]]*Table1[[#This Row],[Cr]])/Raw!$R$1</f>
        <v>1.3043478260869565</v>
      </c>
    </row>
    <row r="1068" spans="1:10">
      <c r="A1068" s="63" t="str">
        <f>LEFT(Table1[[#This Row],[Subcode]],3)</f>
        <v>R20</v>
      </c>
      <c r="B1068" s="63" t="s">
        <v>266</v>
      </c>
      <c r="C1068" s="38" t="s">
        <v>145</v>
      </c>
      <c r="D1068" s="39" t="s">
        <v>146</v>
      </c>
      <c r="E1068" s="39">
        <f>VLOOKUP(Table1[[#This Row],[Gr]],Raw!T:U,2,0)</f>
        <v>0</v>
      </c>
      <c r="F1068" s="38" t="s">
        <v>3</v>
      </c>
      <c r="G1068" s="39">
        <v>0</v>
      </c>
      <c r="H1068" s="64" t="str">
        <f>VLOOKUP(MID(Table1[[#This Row],[Htno]],7,2),Raw!A:B,2,0)</f>
        <v>ECE</v>
      </c>
      <c r="I1068" s="60">
        <f>IF(Table1[[#This Row],[Gr]]&lt;&gt;"COMPLE",IF(Table1[[#This Row],[Cr]]&gt;0,1,0),1)</f>
        <v>0</v>
      </c>
      <c r="J1068" s="32">
        <f>(Table1[[#This Row],[Gp]]*Table1[[#This Row],[Cr]])/Raw!$R$1</f>
        <v>0</v>
      </c>
    </row>
    <row r="1069" spans="1:10">
      <c r="A1069" s="63" t="str">
        <f>LEFT(Table1[[#This Row],[Subcode]],3)</f>
        <v>R20</v>
      </c>
      <c r="B1069" s="63" t="s">
        <v>266</v>
      </c>
      <c r="C1069" s="38" t="s">
        <v>147</v>
      </c>
      <c r="D1069" s="39" t="s">
        <v>148</v>
      </c>
      <c r="E1069" s="39">
        <f>VLOOKUP(Table1[[#This Row],[Gr]],Raw!T:U,2,0)</f>
        <v>0</v>
      </c>
      <c r="F1069" s="38" t="s">
        <v>3</v>
      </c>
      <c r="G1069" s="39">
        <v>0</v>
      </c>
      <c r="H1069" s="64" t="str">
        <f>VLOOKUP(MID(Table1[[#This Row],[Htno]],7,2),Raw!A:B,2,0)</f>
        <v>ECE</v>
      </c>
      <c r="I1069" s="60">
        <f>IF(Table1[[#This Row],[Gr]]&lt;&gt;"COMPLE",IF(Table1[[#This Row],[Cr]]&gt;0,1,0),1)</f>
        <v>0</v>
      </c>
      <c r="J1069" s="32">
        <f>(Table1[[#This Row],[Gp]]*Table1[[#This Row],[Cr]])/Raw!$R$1</f>
        <v>0</v>
      </c>
    </row>
    <row r="1070" spans="1:10">
      <c r="A1070" s="63" t="str">
        <f>LEFT(Table1[[#This Row],[Subcode]],3)</f>
        <v>R20</v>
      </c>
      <c r="B1070" s="63" t="s">
        <v>266</v>
      </c>
      <c r="C1070" s="38" t="s">
        <v>149</v>
      </c>
      <c r="D1070" s="39" t="s">
        <v>150</v>
      </c>
      <c r="E1070" s="39">
        <f>VLOOKUP(Table1[[#This Row],[Gr]],Raw!T:U,2,0)</f>
        <v>5</v>
      </c>
      <c r="F1070" s="38" t="s">
        <v>7</v>
      </c>
      <c r="G1070" s="39">
        <v>3</v>
      </c>
      <c r="H1070" s="64" t="str">
        <f>VLOOKUP(MID(Table1[[#This Row],[Htno]],7,2),Raw!A:B,2,0)</f>
        <v>ECE</v>
      </c>
      <c r="I1070" s="60">
        <f>IF(Table1[[#This Row],[Gr]]&lt;&gt;"COMPLE",IF(Table1[[#This Row],[Cr]]&gt;0,1,0),1)</f>
        <v>1</v>
      </c>
      <c r="J1070" s="32">
        <f>(Table1[[#This Row],[Gp]]*Table1[[#This Row],[Cr]])/Raw!$R$1</f>
        <v>0.65217391304347827</v>
      </c>
    </row>
    <row r="1071" spans="1:10">
      <c r="A1071" s="63" t="str">
        <f>LEFT(Table1[[#This Row],[Subcode]],3)</f>
        <v>R20</v>
      </c>
      <c r="B1071" s="63" t="s">
        <v>266</v>
      </c>
      <c r="C1071" s="38" t="s">
        <v>151</v>
      </c>
      <c r="D1071" s="39" t="s">
        <v>152</v>
      </c>
      <c r="E1071" s="39">
        <f>VLOOKUP(Table1[[#This Row],[Gr]],Raw!T:U,2,0)</f>
        <v>10</v>
      </c>
      <c r="F1071" s="38" t="s">
        <v>9</v>
      </c>
      <c r="G1071" s="39">
        <v>2</v>
      </c>
      <c r="H1071" s="64" t="str">
        <f>VLOOKUP(MID(Table1[[#This Row],[Htno]],7,2),Raw!A:B,2,0)</f>
        <v>ECE</v>
      </c>
      <c r="I1071" s="60">
        <f>IF(Table1[[#This Row],[Gr]]&lt;&gt;"COMPLE",IF(Table1[[#This Row],[Cr]]&gt;0,1,0),1)</f>
        <v>1</v>
      </c>
      <c r="J1071" s="32">
        <f>(Table1[[#This Row],[Gp]]*Table1[[#This Row],[Cr]])/Raw!$R$1</f>
        <v>0.86956521739130432</v>
      </c>
    </row>
    <row r="1072" spans="1:10">
      <c r="A1072" s="63" t="str">
        <f>LEFT(Table1[[#This Row],[Subcode]],3)</f>
        <v>R20</v>
      </c>
      <c r="B1072" s="63" t="s">
        <v>266</v>
      </c>
      <c r="C1072" s="38" t="s">
        <v>153</v>
      </c>
      <c r="D1072" s="39" t="s">
        <v>154</v>
      </c>
      <c r="E1072" s="39">
        <f>VLOOKUP(Table1[[#This Row],[Gr]],Raw!T:U,2,0)</f>
        <v>0</v>
      </c>
      <c r="F1072" s="38" t="s">
        <v>3</v>
      </c>
      <c r="G1072" s="39">
        <v>0</v>
      </c>
      <c r="H1072" s="64" t="str">
        <f>VLOOKUP(MID(Table1[[#This Row],[Htno]],7,2),Raw!A:B,2,0)</f>
        <v>ECE</v>
      </c>
      <c r="I1072" s="60">
        <f>IF(Table1[[#This Row],[Gr]]&lt;&gt;"COMPLE",IF(Table1[[#This Row],[Cr]]&gt;0,1,0),1)</f>
        <v>0</v>
      </c>
      <c r="J1072" s="32">
        <f>(Table1[[#This Row],[Gp]]*Table1[[#This Row],[Cr]])/Raw!$R$1</f>
        <v>0</v>
      </c>
    </row>
    <row r="1073" spans="1:10">
      <c r="A1073" s="63" t="str">
        <f>LEFT(Table1[[#This Row],[Subcode]],3)</f>
        <v>R20</v>
      </c>
      <c r="B1073" s="63" t="s">
        <v>266</v>
      </c>
      <c r="C1073" s="38" t="s">
        <v>155</v>
      </c>
      <c r="D1073" s="39" t="s">
        <v>156</v>
      </c>
      <c r="E1073" s="39">
        <f>VLOOKUP(Table1[[#This Row],[Gr]],Raw!T:U,2,0)</f>
        <v>0</v>
      </c>
      <c r="F1073" s="38" t="s">
        <v>3</v>
      </c>
      <c r="G1073" s="39">
        <v>0</v>
      </c>
      <c r="H1073" s="64" t="str">
        <f>VLOOKUP(MID(Table1[[#This Row],[Htno]],7,2),Raw!A:B,2,0)</f>
        <v>ECE</v>
      </c>
      <c r="I1073" s="60">
        <f>IF(Table1[[#This Row],[Gr]]&lt;&gt;"COMPLE",IF(Table1[[#This Row],[Cr]]&gt;0,1,0),1)</f>
        <v>0</v>
      </c>
      <c r="J1073" s="32">
        <f>(Table1[[#This Row],[Gp]]*Table1[[#This Row],[Cr]])/Raw!$R$1</f>
        <v>0</v>
      </c>
    </row>
    <row r="1074" spans="1:10">
      <c r="A1074" s="63" t="str">
        <f>LEFT(Table1[[#This Row],[Subcode]],3)</f>
        <v>R20</v>
      </c>
      <c r="B1074" s="63" t="s">
        <v>267</v>
      </c>
      <c r="C1074" s="38" t="s">
        <v>78</v>
      </c>
      <c r="D1074" s="39" t="s">
        <v>79</v>
      </c>
      <c r="E1074" s="39">
        <f>VLOOKUP(Table1[[#This Row],[Gr]],Raw!T:U,2,0)</f>
        <v>7</v>
      </c>
      <c r="F1074" s="38" t="s">
        <v>4</v>
      </c>
      <c r="G1074" s="39">
        <v>3</v>
      </c>
      <c r="H1074" s="64" t="str">
        <f>VLOOKUP(MID(Table1[[#This Row],[Htno]],7,2),Raw!A:B,2,0)</f>
        <v>ECE</v>
      </c>
      <c r="I1074" s="60">
        <f>IF(Table1[[#This Row],[Gr]]&lt;&gt;"COMPLE",IF(Table1[[#This Row],[Cr]]&gt;0,1,0),1)</f>
        <v>1</v>
      </c>
      <c r="J1074" s="32">
        <f>(Table1[[#This Row],[Gp]]*Table1[[#This Row],[Cr]])/Raw!$R$1</f>
        <v>0.91304347826086951</v>
      </c>
    </row>
    <row r="1075" spans="1:10">
      <c r="A1075" s="63" t="str">
        <f>LEFT(Table1[[#This Row],[Subcode]],3)</f>
        <v>R20</v>
      </c>
      <c r="B1075" s="63" t="s">
        <v>267</v>
      </c>
      <c r="C1075" s="38" t="s">
        <v>144</v>
      </c>
      <c r="D1075" s="39" t="s">
        <v>93</v>
      </c>
      <c r="E1075" s="39">
        <f>VLOOKUP(Table1[[#This Row],[Gr]],Raw!T:U,2,0)</f>
        <v>10</v>
      </c>
      <c r="F1075" s="38" t="s">
        <v>9</v>
      </c>
      <c r="G1075" s="39">
        <v>3</v>
      </c>
      <c r="H1075" s="64" t="str">
        <f>VLOOKUP(MID(Table1[[#This Row],[Htno]],7,2),Raw!A:B,2,0)</f>
        <v>ECE</v>
      </c>
      <c r="I1075" s="60">
        <f>IF(Table1[[#This Row],[Gr]]&lt;&gt;"COMPLE",IF(Table1[[#This Row],[Cr]]&gt;0,1,0),1)</f>
        <v>1</v>
      </c>
      <c r="J1075" s="32">
        <f>(Table1[[#This Row],[Gp]]*Table1[[#This Row],[Cr]])/Raw!$R$1</f>
        <v>1.3043478260869565</v>
      </c>
    </row>
    <row r="1076" spans="1:10">
      <c r="A1076" s="63" t="str">
        <f>LEFT(Table1[[#This Row],[Subcode]],3)</f>
        <v>R20</v>
      </c>
      <c r="B1076" s="63" t="s">
        <v>267</v>
      </c>
      <c r="C1076" s="38" t="s">
        <v>145</v>
      </c>
      <c r="D1076" s="39" t="s">
        <v>146</v>
      </c>
      <c r="E1076" s="39">
        <f>VLOOKUP(Table1[[#This Row],[Gr]],Raw!T:U,2,0)</f>
        <v>6</v>
      </c>
      <c r="F1076" s="38" t="s">
        <v>5</v>
      </c>
      <c r="G1076" s="39">
        <v>3</v>
      </c>
      <c r="H1076" s="64" t="str">
        <f>VLOOKUP(MID(Table1[[#This Row],[Htno]],7,2),Raw!A:B,2,0)</f>
        <v>ECE</v>
      </c>
      <c r="I1076" s="60">
        <f>IF(Table1[[#This Row],[Gr]]&lt;&gt;"COMPLE",IF(Table1[[#This Row],[Cr]]&gt;0,1,0),1)</f>
        <v>1</v>
      </c>
      <c r="J1076" s="32">
        <f>(Table1[[#This Row],[Gp]]*Table1[[#This Row],[Cr]])/Raw!$R$1</f>
        <v>0.78260869565217395</v>
      </c>
    </row>
    <row r="1077" spans="1:10">
      <c r="A1077" s="63" t="str">
        <f>LEFT(Table1[[#This Row],[Subcode]],3)</f>
        <v>R20</v>
      </c>
      <c r="B1077" s="63" t="s">
        <v>267</v>
      </c>
      <c r="C1077" s="38" t="s">
        <v>147</v>
      </c>
      <c r="D1077" s="39" t="s">
        <v>148</v>
      </c>
      <c r="E1077" s="39">
        <f>VLOOKUP(Table1[[#This Row],[Gr]],Raw!T:U,2,0)</f>
        <v>6</v>
      </c>
      <c r="F1077" s="38" t="s">
        <v>5</v>
      </c>
      <c r="G1077" s="39">
        <v>3</v>
      </c>
      <c r="H1077" s="64" t="str">
        <f>VLOOKUP(MID(Table1[[#This Row],[Htno]],7,2),Raw!A:B,2,0)</f>
        <v>ECE</v>
      </c>
      <c r="I1077" s="60">
        <f>IF(Table1[[#This Row],[Gr]]&lt;&gt;"COMPLE",IF(Table1[[#This Row],[Cr]]&gt;0,1,0),1)</f>
        <v>1</v>
      </c>
      <c r="J1077" s="32">
        <f>(Table1[[#This Row],[Gp]]*Table1[[#This Row],[Cr]])/Raw!$R$1</f>
        <v>0.78260869565217395</v>
      </c>
    </row>
    <row r="1078" spans="1:10">
      <c r="A1078" s="63" t="str">
        <f>LEFT(Table1[[#This Row],[Subcode]],3)</f>
        <v>R20</v>
      </c>
      <c r="B1078" s="63" t="s">
        <v>267</v>
      </c>
      <c r="C1078" s="38" t="s">
        <v>149</v>
      </c>
      <c r="D1078" s="39" t="s">
        <v>150</v>
      </c>
      <c r="E1078" s="39">
        <f>VLOOKUP(Table1[[#This Row],[Gr]],Raw!T:U,2,0)</f>
        <v>6</v>
      </c>
      <c r="F1078" s="38" t="s">
        <v>5</v>
      </c>
      <c r="G1078" s="39">
        <v>3</v>
      </c>
      <c r="H1078" s="64" t="str">
        <f>VLOOKUP(MID(Table1[[#This Row],[Htno]],7,2),Raw!A:B,2,0)</f>
        <v>ECE</v>
      </c>
      <c r="I1078" s="60">
        <f>IF(Table1[[#This Row],[Gr]]&lt;&gt;"COMPLE",IF(Table1[[#This Row],[Cr]]&gt;0,1,0),1)</f>
        <v>1</v>
      </c>
      <c r="J1078" s="32">
        <f>(Table1[[#This Row],[Gp]]*Table1[[#This Row],[Cr]])/Raw!$R$1</f>
        <v>0.78260869565217395</v>
      </c>
    </row>
    <row r="1079" spans="1:10">
      <c r="A1079" s="63" t="str">
        <f>LEFT(Table1[[#This Row],[Subcode]],3)</f>
        <v>R20</v>
      </c>
      <c r="B1079" s="63" t="s">
        <v>267</v>
      </c>
      <c r="C1079" s="38" t="s">
        <v>151</v>
      </c>
      <c r="D1079" s="39" t="s">
        <v>152</v>
      </c>
      <c r="E1079" s="39">
        <f>VLOOKUP(Table1[[#This Row],[Gr]],Raw!T:U,2,0)</f>
        <v>10</v>
      </c>
      <c r="F1079" s="38" t="s">
        <v>9</v>
      </c>
      <c r="G1079" s="39">
        <v>2</v>
      </c>
      <c r="H1079" s="64" t="str">
        <f>VLOOKUP(MID(Table1[[#This Row],[Htno]],7,2),Raw!A:B,2,0)</f>
        <v>ECE</v>
      </c>
      <c r="I1079" s="60">
        <f>IF(Table1[[#This Row],[Gr]]&lt;&gt;"COMPLE",IF(Table1[[#This Row],[Cr]]&gt;0,1,0),1)</f>
        <v>1</v>
      </c>
      <c r="J1079" s="32">
        <f>(Table1[[#This Row],[Gp]]*Table1[[#This Row],[Cr]])/Raw!$R$1</f>
        <v>0.86956521739130432</v>
      </c>
    </row>
    <row r="1080" spans="1:10">
      <c r="A1080" s="63" t="str">
        <f>LEFT(Table1[[#This Row],[Subcode]],3)</f>
        <v>R20</v>
      </c>
      <c r="B1080" s="63" t="s">
        <v>267</v>
      </c>
      <c r="C1080" s="38" t="s">
        <v>153</v>
      </c>
      <c r="D1080" s="39" t="s">
        <v>154</v>
      </c>
      <c r="E1080" s="39">
        <f>VLOOKUP(Table1[[#This Row],[Gr]],Raw!T:U,2,0)</f>
        <v>6</v>
      </c>
      <c r="F1080" s="38" t="s">
        <v>5</v>
      </c>
      <c r="G1080" s="39">
        <v>3</v>
      </c>
      <c r="H1080" s="64" t="str">
        <f>VLOOKUP(MID(Table1[[#This Row],[Htno]],7,2),Raw!A:B,2,0)</f>
        <v>ECE</v>
      </c>
      <c r="I1080" s="60">
        <f>IF(Table1[[#This Row],[Gr]]&lt;&gt;"COMPLE",IF(Table1[[#This Row],[Cr]]&gt;0,1,0),1)</f>
        <v>1</v>
      </c>
      <c r="J1080" s="32">
        <f>(Table1[[#This Row],[Gp]]*Table1[[#This Row],[Cr]])/Raw!$R$1</f>
        <v>0.78260869565217395</v>
      </c>
    </row>
    <row r="1081" spans="1:10">
      <c r="A1081" s="63" t="str">
        <f>LEFT(Table1[[#This Row],[Subcode]],3)</f>
        <v>R20</v>
      </c>
      <c r="B1081" s="63" t="s">
        <v>267</v>
      </c>
      <c r="C1081" s="38" t="s">
        <v>155</v>
      </c>
      <c r="D1081" s="39" t="s">
        <v>156</v>
      </c>
      <c r="E1081" s="39">
        <f>VLOOKUP(Table1[[#This Row],[Gr]],Raw!T:U,2,0)</f>
        <v>7</v>
      </c>
      <c r="F1081" s="38" t="s">
        <v>4</v>
      </c>
      <c r="G1081" s="39">
        <v>3</v>
      </c>
      <c r="H1081" s="64" t="str">
        <f>VLOOKUP(MID(Table1[[#This Row],[Htno]],7,2),Raw!A:B,2,0)</f>
        <v>ECE</v>
      </c>
      <c r="I1081" s="60">
        <f>IF(Table1[[#This Row],[Gr]]&lt;&gt;"COMPLE",IF(Table1[[#This Row],[Cr]]&gt;0,1,0),1)</f>
        <v>1</v>
      </c>
      <c r="J1081" s="32">
        <f>(Table1[[#This Row],[Gp]]*Table1[[#This Row],[Cr]])/Raw!$R$1</f>
        <v>0.91304347826086951</v>
      </c>
    </row>
    <row r="1082" spans="1:10">
      <c r="A1082" s="63" t="str">
        <f>LEFT(Table1[[#This Row],[Subcode]],3)</f>
        <v>R20</v>
      </c>
      <c r="B1082" s="63" t="s">
        <v>268</v>
      </c>
      <c r="C1082" s="38" t="s">
        <v>78</v>
      </c>
      <c r="D1082" s="39" t="s">
        <v>79</v>
      </c>
      <c r="E1082" s="39">
        <f>VLOOKUP(Table1[[#This Row],[Gr]],Raw!T:U,2,0)</f>
        <v>0</v>
      </c>
      <c r="F1082" s="38" t="s">
        <v>579</v>
      </c>
      <c r="G1082" s="39">
        <v>0</v>
      </c>
      <c r="H1082" s="64" t="str">
        <f>VLOOKUP(MID(Table1[[#This Row],[Htno]],7,2),Raw!A:B,2,0)</f>
        <v>ECE</v>
      </c>
      <c r="I1082" s="60">
        <f>IF(Table1[[#This Row],[Gr]]&lt;&gt;"COMPLE",IF(Table1[[#This Row],[Cr]]&gt;0,1,0),1)</f>
        <v>0</v>
      </c>
      <c r="J1082" s="32">
        <f>(Table1[[#This Row],[Gp]]*Table1[[#This Row],[Cr]])/Raw!$R$1</f>
        <v>0</v>
      </c>
    </row>
    <row r="1083" spans="1:10">
      <c r="A1083" s="63" t="str">
        <f>LEFT(Table1[[#This Row],[Subcode]],3)</f>
        <v>R20</v>
      </c>
      <c r="B1083" s="63" t="s">
        <v>268</v>
      </c>
      <c r="C1083" s="38" t="s">
        <v>144</v>
      </c>
      <c r="D1083" s="39" t="s">
        <v>93</v>
      </c>
      <c r="E1083" s="39">
        <f>VLOOKUP(Table1[[#This Row],[Gr]],Raw!T:U,2,0)</f>
        <v>9</v>
      </c>
      <c r="F1083" s="38" t="s">
        <v>8</v>
      </c>
      <c r="G1083" s="39">
        <v>3</v>
      </c>
      <c r="H1083" s="64" t="str">
        <f>VLOOKUP(MID(Table1[[#This Row],[Htno]],7,2),Raw!A:B,2,0)</f>
        <v>ECE</v>
      </c>
      <c r="I1083" s="60">
        <f>IF(Table1[[#This Row],[Gr]]&lt;&gt;"COMPLE",IF(Table1[[#This Row],[Cr]]&gt;0,1,0),1)</f>
        <v>1</v>
      </c>
      <c r="J1083" s="32">
        <f>(Table1[[#This Row],[Gp]]*Table1[[#This Row],[Cr]])/Raw!$R$1</f>
        <v>1.173913043478261</v>
      </c>
    </row>
    <row r="1084" spans="1:10">
      <c r="A1084" s="63" t="str">
        <f>LEFT(Table1[[#This Row],[Subcode]],3)</f>
        <v>R20</v>
      </c>
      <c r="B1084" s="63" t="s">
        <v>268</v>
      </c>
      <c r="C1084" s="38" t="s">
        <v>145</v>
      </c>
      <c r="D1084" s="39" t="s">
        <v>146</v>
      </c>
      <c r="E1084" s="39">
        <f>VLOOKUP(Table1[[#This Row],[Gr]],Raw!T:U,2,0)</f>
        <v>0</v>
      </c>
      <c r="F1084" s="38" t="s">
        <v>3</v>
      </c>
      <c r="G1084" s="39">
        <v>0</v>
      </c>
      <c r="H1084" s="64" t="str">
        <f>VLOOKUP(MID(Table1[[#This Row],[Htno]],7,2),Raw!A:B,2,0)</f>
        <v>ECE</v>
      </c>
      <c r="I1084" s="60">
        <f>IF(Table1[[#This Row],[Gr]]&lt;&gt;"COMPLE",IF(Table1[[#This Row],[Cr]]&gt;0,1,0),1)</f>
        <v>0</v>
      </c>
      <c r="J1084" s="32">
        <f>(Table1[[#This Row],[Gp]]*Table1[[#This Row],[Cr]])/Raw!$R$1</f>
        <v>0</v>
      </c>
    </row>
    <row r="1085" spans="1:10">
      <c r="A1085" s="63" t="str">
        <f>LEFT(Table1[[#This Row],[Subcode]],3)</f>
        <v>R20</v>
      </c>
      <c r="B1085" s="63" t="s">
        <v>268</v>
      </c>
      <c r="C1085" s="38" t="s">
        <v>147</v>
      </c>
      <c r="D1085" s="39" t="s">
        <v>148</v>
      </c>
      <c r="E1085" s="39">
        <f>VLOOKUP(Table1[[#This Row],[Gr]],Raw!T:U,2,0)</f>
        <v>0</v>
      </c>
      <c r="F1085" s="38" t="s">
        <v>579</v>
      </c>
      <c r="G1085" s="39">
        <v>0</v>
      </c>
      <c r="H1085" s="64" t="str">
        <f>VLOOKUP(MID(Table1[[#This Row],[Htno]],7,2),Raw!A:B,2,0)</f>
        <v>ECE</v>
      </c>
      <c r="I1085" s="60">
        <f>IF(Table1[[#This Row],[Gr]]&lt;&gt;"COMPLE",IF(Table1[[#This Row],[Cr]]&gt;0,1,0),1)</f>
        <v>0</v>
      </c>
      <c r="J1085" s="32">
        <f>(Table1[[#This Row],[Gp]]*Table1[[#This Row],[Cr]])/Raw!$R$1</f>
        <v>0</v>
      </c>
    </row>
    <row r="1086" spans="1:10">
      <c r="A1086" s="63" t="str">
        <f>LEFT(Table1[[#This Row],[Subcode]],3)</f>
        <v>R20</v>
      </c>
      <c r="B1086" s="63" t="s">
        <v>268</v>
      </c>
      <c r="C1086" s="38" t="s">
        <v>149</v>
      </c>
      <c r="D1086" s="39" t="s">
        <v>150</v>
      </c>
      <c r="E1086" s="39">
        <f>VLOOKUP(Table1[[#This Row],[Gr]],Raw!T:U,2,0)</f>
        <v>0</v>
      </c>
      <c r="F1086" s="38" t="s">
        <v>579</v>
      </c>
      <c r="G1086" s="39">
        <v>0</v>
      </c>
      <c r="H1086" s="64" t="str">
        <f>VLOOKUP(MID(Table1[[#This Row],[Htno]],7,2),Raw!A:B,2,0)</f>
        <v>ECE</v>
      </c>
      <c r="I1086" s="60">
        <f>IF(Table1[[#This Row],[Gr]]&lt;&gt;"COMPLE",IF(Table1[[#This Row],[Cr]]&gt;0,1,0),1)</f>
        <v>0</v>
      </c>
      <c r="J1086" s="32">
        <f>(Table1[[#This Row],[Gp]]*Table1[[#This Row],[Cr]])/Raw!$R$1</f>
        <v>0</v>
      </c>
    </row>
    <row r="1087" spans="1:10">
      <c r="A1087" s="63" t="str">
        <f>LEFT(Table1[[#This Row],[Subcode]],3)</f>
        <v>R20</v>
      </c>
      <c r="B1087" s="63" t="s">
        <v>268</v>
      </c>
      <c r="C1087" s="38" t="s">
        <v>151</v>
      </c>
      <c r="D1087" s="39" t="s">
        <v>152</v>
      </c>
      <c r="E1087" s="39">
        <f>VLOOKUP(Table1[[#This Row],[Gr]],Raw!T:U,2,0)</f>
        <v>0</v>
      </c>
      <c r="F1087" s="38" t="s">
        <v>579</v>
      </c>
      <c r="G1087" s="39">
        <v>0</v>
      </c>
      <c r="H1087" s="64" t="str">
        <f>VLOOKUP(MID(Table1[[#This Row],[Htno]],7,2),Raw!A:B,2,0)</f>
        <v>ECE</v>
      </c>
      <c r="I1087" s="60">
        <f>IF(Table1[[#This Row],[Gr]]&lt;&gt;"COMPLE",IF(Table1[[#This Row],[Cr]]&gt;0,1,0),1)</f>
        <v>0</v>
      </c>
      <c r="J1087" s="32">
        <f>(Table1[[#This Row],[Gp]]*Table1[[#This Row],[Cr]])/Raw!$R$1</f>
        <v>0</v>
      </c>
    </row>
    <row r="1088" spans="1:10">
      <c r="A1088" s="63" t="str">
        <f>LEFT(Table1[[#This Row],[Subcode]],3)</f>
        <v>R20</v>
      </c>
      <c r="B1088" s="63" t="s">
        <v>268</v>
      </c>
      <c r="C1088" s="38" t="s">
        <v>153</v>
      </c>
      <c r="D1088" s="39" t="s">
        <v>154</v>
      </c>
      <c r="E1088" s="39">
        <f>VLOOKUP(Table1[[#This Row],[Gr]],Raw!T:U,2,0)</f>
        <v>0</v>
      </c>
      <c r="F1088" s="38" t="s">
        <v>579</v>
      </c>
      <c r="G1088" s="39">
        <v>0</v>
      </c>
      <c r="H1088" s="64" t="str">
        <f>VLOOKUP(MID(Table1[[#This Row],[Htno]],7,2),Raw!A:B,2,0)</f>
        <v>ECE</v>
      </c>
      <c r="I1088" s="60">
        <f>IF(Table1[[#This Row],[Gr]]&lt;&gt;"COMPLE",IF(Table1[[#This Row],[Cr]]&gt;0,1,0),1)</f>
        <v>0</v>
      </c>
      <c r="J1088" s="32">
        <f>(Table1[[#This Row],[Gp]]*Table1[[#This Row],[Cr]])/Raw!$R$1</f>
        <v>0</v>
      </c>
    </row>
    <row r="1089" spans="1:10">
      <c r="A1089" s="63" t="str">
        <f>LEFT(Table1[[#This Row],[Subcode]],3)</f>
        <v>R20</v>
      </c>
      <c r="B1089" s="63" t="s">
        <v>268</v>
      </c>
      <c r="C1089" s="38" t="s">
        <v>155</v>
      </c>
      <c r="D1089" s="39" t="s">
        <v>156</v>
      </c>
      <c r="E1089" s="39">
        <f>VLOOKUP(Table1[[#This Row],[Gr]],Raw!T:U,2,0)</f>
        <v>0</v>
      </c>
      <c r="F1089" s="38" t="s">
        <v>579</v>
      </c>
      <c r="G1089" s="39">
        <v>0</v>
      </c>
      <c r="H1089" s="64" t="str">
        <f>VLOOKUP(MID(Table1[[#This Row],[Htno]],7,2),Raw!A:B,2,0)</f>
        <v>ECE</v>
      </c>
      <c r="I1089" s="60">
        <f>IF(Table1[[#This Row],[Gr]]&lt;&gt;"COMPLE",IF(Table1[[#This Row],[Cr]]&gt;0,1,0),1)</f>
        <v>0</v>
      </c>
      <c r="J1089" s="32">
        <f>(Table1[[#This Row],[Gp]]*Table1[[#This Row],[Cr]])/Raw!$R$1</f>
        <v>0</v>
      </c>
    </row>
    <row r="1090" spans="1:10">
      <c r="A1090" s="63" t="str">
        <f>LEFT(Table1[[#This Row],[Subcode]],3)</f>
        <v>R20</v>
      </c>
      <c r="B1090" s="63" t="s">
        <v>269</v>
      </c>
      <c r="C1090" s="38" t="s">
        <v>78</v>
      </c>
      <c r="D1090" s="39" t="s">
        <v>79</v>
      </c>
      <c r="E1090" s="39">
        <f>VLOOKUP(Table1[[#This Row],[Gr]],Raw!T:U,2,0)</f>
        <v>0</v>
      </c>
      <c r="F1090" s="38" t="s">
        <v>3</v>
      </c>
      <c r="G1090" s="39">
        <v>0</v>
      </c>
      <c r="H1090" s="64" t="str">
        <f>VLOOKUP(MID(Table1[[#This Row],[Htno]],7,2),Raw!A:B,2,0)</f>
        <v>ECE</v>
      </c>
      <c r="I1090" s="60">
        <f>IF(Table1[[#This Row],[Gr]]&lt;&gt;"COMPLE",IF(Table1[[#This Row],[Cr]]&gt;0,1,0),1)</f>
        <v>0</v>
      </c>
      <c r="J1090" s="32">
        <f>(Table1[[#This Row],[Gp]]*Table1[[#This Row],[Cr]])/Raw!$R$1</f>
        <v>0</v>
      </c>
    </row>
    <row r="1091" spans="1:10">
      <c r="A1091" s="63" t="str">
        <f>LEFT(Table1[[#This Row],[Subcode]],3)</f>
        <v>R20</v>
      </c>
      <c r="B1091" s="63" t="s">
        <v>269</v>
      </c>
      <c r="C1091" s="38" t="s">
        <v>144</v>
      </c>
      <c r="D1091" s="39" t="s">
        <v>93</v>
      </c>
      <c r="E1091" s="39">
        <f>VLOOKUP(Table1[[#This Row],[Gr]],Raw!T:U,2,0)</f>
        <v>10</v>
      </c>
      <c r="F1091" s="38" t="s">
        <v>9</v>
      </c>
      <c r="G1091" s="39">
        <v>3</v>
      </c>
      <c r="H1091" s="64" t="str">
        <f>VLOOKUP(MID(Table1[[#This Row],[Htno]],7,2),Raw!A:B,2,0)</f>
        <v>ECE</v>
      </c>
      <c r="I1091" s="60">
        <f>IF(Table1[[#This Row],[Gr]]&lt;&gt;"COMPLE",IF(Table1[[#This Row],[Cr]]&gt;0,1,0),1)</f>
        <v>1</v>
      </c>
      <c r="J1091" s="32">
        <f>(Table1[[#This Row],[Gp]]*Table1[[#This Row],[Cr]])/Raw!$R$1</f>
        <v>1.3043478260869565</v>
      </c>
    </row>
    <row r="1092" spans="1:10">
      <c r="A1092" s="63" t="str">
        <f>LEFT(Table1[[#This Row],[Subcode]],3)</f>
        <v>R20</v>
      </c>
      <c r="B1092" s="63" t="s">
        <v>269</v>
      </c>
      <c r="C1092" s="38" t="s">
        <v>145</v>
      </c>
      <c r="D1092" s="39" t="s">
        <v>146</v>
      </c>
      <c r="E1092" s="39">
        <f>VLOOKUP(Table1[[#This Row],[Gr]],Raw!T:U,2,0)</f>
        <v>0</v>
      </c>
      <c r="F1092" s="38" t="s">
        <v>3</v>
      </c>
      <c r="G1092" s="39">
        <v>0</v>
      </c>
      <c r="H1092" s="64" t="str">
        <f>VLOOKUP(MID(Table1[[#This Row],[Htno]],7,2),Raw!A:B,2,0)</f>
        <v>ECE</v>
      </c>
      <c r="I1092" s="60">
        <f>IF(Table1[[#This Row],[Gr]]&lt;&gt;"COMPLE",IF(Table1[[#This Row],[Cr]]&gt;0,1,0),1)</f>
        <v>0</v>
      </c>
      <c r="J1092" s="32">
        <f>(Table1[[#This Row],[Gp]]*Table1[[#This Row],[Cr]])/Raw!$R$1</f>
        <v>0</v>
      </c>
    </row>
    <row r="1093" spans="1:10">
      <c r="A1093" s="63" t="str">
        <f>LEFT(Table1[[#This Row],[Subcode]],3)</f>
        <v>R20</v>
      </c>
      <c r="B1093" s="63" t="s">
        <v>269</v>
      </c>
      <c r="C1093" s="38" t="s">
        <v>147</v>
      </c>
      <c r="D1093" s="39" t="s">
        <v>148</v>
      </c>
      <c r="E1093" s="39">
        <f>VLOOKUP(Table1[[#This Row],[Gr]],Raw!T:U,2,0)</f>
        <v>0</v>
      </c>
      <c r="F1093" s="38" t="s">
        <v>3</v>
      </c>
      <c r="G1093" s="39">
        <v>0</v>
      </c>
      <c r="H1093" s="64" t="str">
        <f>VLOOKUP(MID(Table1[[#This Row],[Htno]],7,2),Raw!A:B,2,0)</f>
        <v>ECE</v>
      </c>
      <c r="I1093" s="60">
        <f>IF(Table1[[#This Row],[Gr]]&lt;&gt;"COMPLE",IF(Table1[[#This Row],[Cr]]&gt;0,1,0),1)</f>
        <v>0</v>
      </c>
      <c r="J1093" s="32">
        <f>(Table1[[#This Row],[Gp]]*Table1[[#This Row],[Cr]])/Raw!$R$1</f>
        <v>0</v>
      </c>
    </row>
    <row r="1094" spans="1:10">
      <c r="A1094" s="63" t="str">
        <f>LEFT(Table1[[#This Row],[Subcode]],3)</f>
        <v>R20</v>
      </c>
      <c r="B1094" s="63" t="s">
        <v>269</v>
      </c>
      <c r="C1094" s="38" t="s">
        <v>149</v>
      </c>
      <c r="D1094" s="39" t="s">
        <v>150</v>
      </c>
      <c r="E1094" s="39">
        <f>VLOOKUP(Table1[[#This Row],[Gr]],Raw!T:U,2,0)</f>
        <v>5</v>
      </c>
      <c r="F1094" s="38" t="s">
        <v>7</v>
      </c>
      <c r="G1094" s="39">
        <v>3</v>
      </c>
      <c r="H1094" s="64" t="str">
        <f>VLOOKUP(MID(Table1[[#This Row],[Htno]],7,2),Raw!A:B,2,0)</f>
        <v>ECE</v>
      </c>
      <c r="I1094" s="60">
        <f>IF(Table1[[#This Row],[Gr]]&lt;&gt;"COMPLE",IF(Table1[[#This Row],[Cr]]&gt;0,1,0),1)</f>
        <v>1</v>
      </c>
      <c r="J1094" s="32">
        <f>(Table1[[#This Row],[Gp]]*Table1[[#This Row],[Cr]])/Raw!$R$1</f>
        <v>0.65217391304347827</v>
      </c>
    </row>
    <row r="1095" spans="1:10">
      <c r="A1095" s="63" t="str">
        <f>LEFT(Table1[[#This Row],[Subcode]],3)</f>
        <v>R20</v>
      </c>
      <c r="B1095" s="63" t="s">
        <v>269</v>
      </c>
      <c r="C1095" s="38" t="s">
        <v>151</v>
      </c>
      <c r="D1095" s="39" t="s">
        <v>152</v>
      </c>
      <c r="E1095" s="39">
        <f>VLOOKUP(Table1[[#This Row],[Gr]],Raw!T:U,2,0)</f>
        <v>10</v>
      </c>
      <c r="F1095" s="38" t="s">
        <v>9</v>
      </c>
      <c r="G1095" s="39">
        <v>2</v>
      </c>
      <c r="H1095" s="64" t="str">
        <f>VLOOKUP(MID(Table1[[#This Row],[Htno]],7,2),Raw!A:B,2,0)</f>
        <v>ECE</v>
      </c>
      <c r="I1095" s="60">
        <f>IF(Table1[[#This Row],[Gr]]&lt;&gt;"COMPLE",IF(Table1[[#This Row],[Cr]]&gt;0,1,0),1)</f>
        <v>1</v>
      </c>
      <c r="J1095" s="32">
        <f>(Table1[[#This Row],[Gp]]*Table1[[#This Row],[Cr]])/Raw!$R$1</f>
        <v>0.86956521739130432</v>
      </c>
    </row>
    <row r="1096" spans="1:10">
      <c r="A1096" s="63" t="str">
        <f>LEFT(Table1[[#This Row],[Subcode]],3)</f>
        <v>R20</v>
      </c>
      <c r="B1096" s="63" t="s">
        <v>269</v>
      </c>
      <c r="C1096" s="38" t="s">
        <v>153</v>
      </c>
      <c r="D1096" s="39" t="s">
        <v>154</v>
      </c>
      <c r="E1096" s="39">
        <f>VLOOKUP(Table1[[#This Row],[Gr]],Raw!T:U,2,0)</f>
        <v>0</v>
      </c>
      <c r="F1096" s="38" t="s">
        <v>3</v>
      </c>
      <c r="G1096" s="39">
        <v>0</v>
      </c>
      <c r="H1096" s="64" t="str">
        <f>VLOOKUP(MID(Table1[[#This Row],[Htno]],7,2),Raw!A:B,2,0)</f>
        <v>ECE</v>
      </c>
      <c r="I1096" s="60">
        <f>IF(Table1[[#This Row],[Gr]]&lt;&gt;"COMPLE",IF(Table1[[#This Row],[Cr]]&gt;0,1,0),1)</f>
        <v>0</v>
      </c>
      <c r="J1096" s="32">
        <f>(Table1[[#This Row],[Gp]]*Table1[[#This Row],[Cr]])/Raw!$R$1</f>
        <v>0</v>
      </c>
    </row>
    <row r="1097" spans="1:10">
      <c r="A1097" s="63" t="str">
        <f>LEFT(Table1[[#This Row],[Subcode]],3)</f>
        <v>R20</v>
      </c>
      <c r="B1097" s="63" t="s">
        <v>269</v>
      </c>
      <c r="C1097" s="38" t="s">
        <v>155</v>
      </c>
      <c r="D1097" s="39" t="s">
        <v>156</v>
      </c>
      <c r="E1097" s="39">
        <f>VLOOKUP(Table1[[#This Row],[Gr]],Raw!T:U,2,0)</f>
        <v>0</v>
      </c>
      <c r="F1097" s="38" t="s">
        <v>3</v>
      </c>
      <c r="G1097" s="39">
        <v>0</v>
      </c>
      <c r="H1097" s="64" t="str">
        <f>VLOOKUP(MID(Table1[[#This Row],[Htno]],7,2),Raw!A:B,2,0)</f>
        <v>ECE</v>
      </c>
      <c r="I1097" s="60">
        <f>IF(Table1[[#This Row],[Gr]]&lt;&gt;"COMPLE",IF(Table1[[#This Row],[Cr]]&gt;0,1,0),1)</f>
        <v>0</v>
      </c>
      <c r="J1097" s="32">
        <f>(Table1[[#This Row],[Gp]]*Table1[[#This Row],[Cr]])/Raw!$R$1</f>
        <v>0</v>
      </c>
    </row>
    <row r="1098" spans="1:10">
      <c r="A1098" s="63" t="str">
        <f>LEFT(Table1[[#This Row],[Subcode]],3)</f>
        <v>R20</v>
      </c>
      <c r="B1098" s="63" t="s">
        <v>270</v>
      </c>
      <c r="C1098" s="38" t="s">
        <v>78</v>
      </c>
      <c r="D1098" s="39" t="s">
        <v>79</v>
      </c>
      <c r="E1098" s="39">
        <f>VLOOKUP(Table1[[#This Row],[Gr]],Raw!T:U,2,0)</f>
        <v>6</v>
      </c>
      <c r="F1098" s="38" t="s">
        <v>5</v>
      </c>
      <c r="G1098" s="39">
        <v>3</v>
      </c>
      <c r="H1098" s="64" t="str">
        <f>VLOOKUP(MID(Table1[[#This Row],[Htno]],7,2),Raw!A:B,2,0)</f>
        <v>ECE</v>
      </c>
      <c r="I1098" s="60">
        <f>IF(Table1[[#This Row],[Gr]]&lt;&gt;"COMPLE",IF(Table1[[#This Row],[Cr]]&gt;0,1,0),1)</f>
        <v>1</v>
      </c>
      <c r="J1098" s="32">
        <f>(Table1[[#This Row],[Gp]]*Table1[[#This Row],[Cr]])/Raw!$R$1</f>
        <v>0.78260869565217395</v>
      </c>
    </row>
    <row r="1099" spans="1:10">
      <c r="A1099" s="63" t="str">
        <f>LEFT(Table1[[#This Row],[Subcode]],3)</f>
        <v>R20</v>
      </c>
      <c r="B1099" s="63" t="s">
        <v>270</v>
      </c>
      <c r="C1099" s="38" t="s">
        <v>144</v>
      </c>
      <c r="D1099" s="39" t="s">
        <v>93</v>
      </c>
      <c r="E1099" s="39">
        <f>VLOOKUP(Table1[[#This Row],[Gr]],Raw!T:U,2,0)</f>
        <v>10</v>
      </c>
      <c r="F1099" s="38" t="s">
        <v>9</v>
      </c>
      <c r="G1099" s="39">
        <v>3</v>
      </c>
      <c r="H1099" s="64" t="str">
        <f>VLOOKUP(MID(Table1[[#This Row],[Htno]],7,2),Raw!A:B,2,0)</f>
        <v>ECE</v>
      </c>
      <c r="I1099" s="60">
        <f>IF(Table1[[#This Row],[Gr]]&lt;&gt;"COMPLE",IF(Table1[[#This Row],[Cr]]&gt;0,1,0),1)</f>
        <v>1</v>
      </c>
      <c r="J1099" s="32">
        <f>(Table1[[#This Row],[Gp]]*Table1[[#This Row],[Cr]])/Raw!$R$1</f>
        <v>1.3043478260869565</v>
      </c>
    </row>
    <row r="1100" spans="1:10">
      <c r="A1100" s="63" t="str">
        <f>LEFT(Table1[[#This Row],[Subcode]],3)</f>
        <v>R20</v>
      </c>
      <c r="B1100" s="63" t="s">
        <v>270</v>
      </c>
      <c r="C1100" s="38" t="s">
        <v>145</v>
      </c>
      <c r="D1100" s="39" t="s">
        <v>146</v>
      </c>
      <c r="E1100" s="39">
        <f>VLOOKUP(Table1[[#This Row],[Gr]],Raw!T:U,2,0)</f>
        <v>5</v>
      </c>
      <c r="F1100" s="38" t="s">
        <v>7</v>
      </c>
      <c r="G1100" s="39">
        <v>3</v>
      </c>
      <c r="H1100" s="64" t="str">
        <f>VLOOKUP(MID(Table1[[#This Row],[Htno]],7,2),Raw!A:B,2,0)</f>
        <v>ECE</v>
      </c>
      <c r="I1100" s="60">
        <f>IF(Table1[[#This Row],[Gr]]&lt;&gt;"COMPLE",IF(Table1[[#This Row],[Cr]]&gt;0,1,0),1)</f>
        <v>1</v>
      </c>
      <c r="J1100" s="32">
        <f>(Table1[[#This Row],[Gp]]*Table1[[#This Row],[Cr]])/Raw!$R$1</f>
        <v>0.65217391304347827</v>
      </c>
    </row>
    <row r="1101" spans="1:10">
      <c r="A1101" s="63" t="str">
        <f>LEFT(Table1[[#This Row],[Subcode]],3)</f>
        <v>R20</v>
      </c>
      <c r="B1101" s="63" t="s">
        <v>270</v>
      </c>
      <c r="C1101" s="38" t="s">
        <v>147</v>
      </c>
      <c r="D1101" s="39" t="s">
        <v>148</v>
      </c>
      <c r="E1101" s="39">
        <f>VLOOKUP(Table1[[#This Row],[Gr]],Raw!T:U,2,0)</f>
        <v>6</v>
      </c>
      <c r="F1101" s="38" t="s">
        <v>5</v>
      </c>
      <c r="G1101" s="39">
        <v>3</v>
      </c>
      <c r="H1101" s="64" t="str">
        <f>VLOOKUP(MID(Table1[[#This Row],[Htno]],7,2),Raw!A:B,2,0)</f>
        <v>ECE</v>
      </c>
      <c r="I1101" s="60">
        <f>IF(Table1[[#This Row],[Gr]]&lt;&gt;"COMPLE",IF(Table1[[#This Row],[Cr]]&gt;0,1,0),1)</f>
        <v>1</v>
      </c>
      <c r="J1101" s="32">
        <f>(Table1[[#This Row],[Gp]]*Table1[[#This Row],[Cr]])/Raw!$R$1</f>
        <v>0.78260869565217395</v>
      </c>
    </row>
    <row r="1102" spans="1:10">
      <c r="A1102" s="63" t="str">
        <f>LEFT(Table1[[#This Row],[Subcode]],3)</f>
        <v>R20</v>
      </c>
      <c r="B1102" s="63" t="s">
        <v>270</v>
      </c>
      <c r="C1102" s="38" t="s">
        <v>149</v>
      </c>
      <c r="D1102" s="39" t="s">
        <v>150</v>
      </c>
      <c r="E1102" s="39">
        <f>VLOOKUP(Table1[[#This Row],[Gr]],Raw!T:U,2,0)</f>
        <v>6</v>
      </c>
      <c r="F1102" s="38" t="s">
        <v>5</v>
      </c>
      <c r="G1102" s="39">
        <v>3</v>
      </c>
      <c r="H1102" s="64" t="str">
        <f>VLOOKUP(MID(Table1[[#This Row],[Htno]],7,2),Raw!A:B,2,0)</f>
        <v>ECE</v>
      </c>
      <c r="I1102" s="60">
        <f>IF(Table1[[#This Row],[Gr]]&lt;&gt;"COMPLE",IF(Table1[[#This Row],[Cr]]&gt;0,1,0),1)</f>
        <v>1</v>
      </c>
      <c r="J1102" s="32">
        <f>(Table1[[#This Row],[Gp]]*Table1[[#This Row],[Cr]])/Raw!$R$1</f>
        <v>0.78260869565217395</v>
      </c>
    </row>
    <row r="1103" spans="1:10">
      <c r="A1103" s="63" t="str">
        <f>LEFT(Table1[[#This Row],[Subcode]],3)</f>
        <v>R20</v>
      </c>
      <c r="B1103" s="63" t="s">
        <v>270</v>
      </c>
      <c r="C1103" s="38" t="s">
        <v>151</v>
      </c>
      <c r="D1103" s="39" t="s">
        <v>152</v>
      </c>
      <c r="E1103" s="39">
        <f>VLOOKUP(Table1[[#This Row],[Gr]],Raw!T:U,2,0)</f>
        <v>10</v>
      </c>
      <c r="F1103" s="38" t="s">
        <v>9</v>
      </c>
      <c r="G1103" s="39">
        <v>2</v>
      </c>
      <c r="H1103" s="64" t="str">
        <f>VLOOKUP(MID(Table1[[#This Row],[Htno]],7,2),Raw!A:B,2,0)</f>
        <v>ECE</v>
      </c>
      <c r="I1103" s="60">
        <f>IF(Table1[[#This Row],[Gr]]&lt;&gt;"COMPLE",IF(Table1[[#This Row],[Cr]]&gt;0,1,0),1)</f>
        <v>1</v>
      </c>
      <c r="J1103" s="32">
        <f>(Table1[[#This Row],[Gp]]*Table1[[#This Row],[Cr]])/Raw!$R$1</f>
        <v>0.86956521739130432</v>
      </c>
    </row>
    <row r="1104" spans="1:10">
      <c r="A1104" s="63" t="str">
        <f>LEFT(Table1[[#This Row],[Subcode]],3)</f>
        <v>R20</v>
      </c>
      <c r="B1104" s="63" t="s">
        <v>270</v>
      </c>
      <c r="C1104" s="38" t="s">
        <v>153</v>
      </c>
      <c r="D1104" s="39" t="s">
        <v>154</v>
      </c>
      <c r="E1104" s="39">
        <f>VLOOKUP(Table1[[#This Row],[Gr]],Raw!T:U,2,0)</f>
        <v>6</v>
      </c>
      <c r="F1104" s="38" t="s">
        <v>5</v>
      </c>
      <c r="G1104" s="39">
        <v>3</v>
      </c>
      <c r="H1104" s="64" t="str">
        <f>VLOOKUP(MID(Table1[[#This Row],[Htno]],7,2),Raw!A:B,2,0)</f>
        <v>ECE</v>
      </c>
      <c r="I1104" s="60">
        <f>IF(Table1[[#This Row],[Gr]]&lt;&gt;"COMPLE",IF(Table1[[#This Row],[Cr]]&gt;0,1,0),1)</f>
        <v>1</v>
      </c>
      <c r="J1104" s="32">
        <f>(Table1[[#This Row],[Gp]]*Table1[[#This Row],[Cr]])/Raw!$R$1</f>
        <v>0.78260869565217395</v>
      </c>
    </row>
    <row r="1105" spans="1:10">
      <c r="A1105" s="63" t="str">
        <f>LEFT(Table1[[#This Row],[Subcode]],3)</f>
        <v>R20</v>
      </c>
      <c r="B1105" s="63" t="s">
        <v>270</v>
      </c>
      <c r="C1105" s="38" t="s">
        <v>155</v>
      </c>
      <c r="D1105" s="39" t="s">
        <v>156</v>
      </c>
      <c r="E1105" s="39">
        <f>VLOOKUP(Table1[[#This Row],[Gr]],Raw!T:U,2,0)</f>
        <v>5</v>
      </c>
      <c r="F1105" s="38" t="s">
        <v>7</v>
      </c>
      <c r="G1105" s="39">
        <v>3</v>
      </c>
      <c r="H1105" s="64" t="str">
        <f>VLOOKUP(MID(Table1[[#This Row],[Htno]],7,2),Raw!A:B,2,0)</f>
        <v>ECE</v>
      </c>
      <c r="I1105" s="60">
        <f>IF(Table1[[#This Row],[Gr]]&lt;&gt;"COMPLE",IF(Table1[[#This Row],[Cr]]&gt;0,1,0),1)</f>
        <v>1</v>
      </c>
      <c r="J1105" s="32">
        <f>(Table1[[#This Row],[Gp]]*Table1[[#This Row],[Cr]])/Raw!$R$1</f>
        <v>0.65217391304347827</v>
      </c>
    </row>
    <row r="1106" spans="1:10">
      <c r="A1106" s="63" t="str">
        <f>LEFT(Table1[[#This Row],[Subcode]],3)</f>
        <v>R20</v>
      </c>
      <c r="B1106" s="63" t="s">
        <v>271</v>
      </c>
      <c r="C1106" s="38" t="s">
        <v>78</v>
      </c>
      <c r="D1106" s="39" t="s">
        <v>79</v>
      </c>
      <c r="E1106" s="39">
        <f>VLOOKUP(Table1[[#This Row],[Gr]],Raw!T:U,2,0)</f>
        <v>6</v>
      </c>
      <c r="F1106" s="38" t="s">
        <v>5</v>
      </c>
      <c r="G1106" s="39">
        <v>3</v>
      </c>
      <c r="H1106" s="64" t="str">
        <f>VLOOKUP(MID(Table1[[#This Row],[Htno]],7,2),Raw!A:B,2,0)</f>
        <v>ECE</v>
      </c>
      <c r="I1106" s="60">
        <f>IF(Table1[[#This Row],[Gr]]&lt;&gt;"COMPLE",IF(Table1[[#This Row],[Cr]]&gt;0,1,0),1)</f>
        <v>1</v>
      </c>
      <c r="J1106" s="32">
        <f>(Table1[[#This Row],[Gp]]*Table1[[#This Row],[Cr]])/Raw!$R$1</f>
        <v>0.78260869565217395</v>
      </c>
    </row>
    <row r="1107" spans="1:10">
      <c r="A1107" s="63" t="str">
        <f>LEFT(Table1[[#This Row],[Subcode]],3)</f>
        <v>R20</v>
      </c>
      <c r="B1107" s="63" t="s">
        <v>271</v>
      </c>
      <c r="C1107" s="38" t="s">
        <v>144</v>
      </c>
      <c r="D1107" s="39" t="s">
        <v>93</v>
      </c>
      <c r="E1107" s="39">
        <f>VLOOKUP(Table1[[#This Row],[Gr]],Raw!T:U,2,0)</f>
        <v>10</v>
      </c>
      <c r="F1107" s="38" t="s">
        <v>9</v>
      </c>
      <c r="G1107" s="39">
        <v>3</v>
      </c>
      <c r="H1107" s="64" t="str">
        <f>VLOOKUP(MID(Table1[[#This Row],[Htno]],7,2),Raw!A:B,2,0)</f>
        <v>ECE</v>
      </c>
      <c r="I1107" s="60">
        <f>IF(Table1[[#This Row],[Gr]]&lt;&gt;"COMPLE",IF(Table1[[#This Row],[Cr]]&gt;0,1,0),1)</f>
        <v>1</v>
      </c>
      <c r="J1107" s="32">
        <f>(Table1[[#This Row],[Gp]]*Table1[[#This Row],[Cr]])/Raw!$R$1</f>
        <v>1.3043478260869565</v>
      </c>
    </row>
    <row r="1108" spans="1:10">
      <c r="A1108" s="63" t="str">
        <f>LEFT(Table1[[#This Row],[Subcode]],3)</f>
        <v>R20</v>
      </c>
      <c r="B1108" s="63" t="s">
        <v>271</v>
      </c>
      <c r="C1108" s="38" t="s">
        <v>145</v>
      </c>
      <c r="D1108" s="39" t="s">
        <v>146</v>
      </c>
      <c r="E1108" s="39">
        <f>VLOOKUP(Table1[[#This Row],[Gr]],Raw!T:U,2,0)</f>
        <v>0</v>
      </c>
      <c r="F1108" s="38" t="s">
        <v>3</v>
      </c>
      <c r="G1108" s="39">
        <v>0</v>
      </c>
      <c r="H1108" s="64" t="str">
        <f>VLOOKUP(MID(Table1[[#This Row],[Htno]],7,2),Raw!A:B,2,0)</f>
        <v>ECE</v>
      </c>
      <c r="I1108" s="60">
        <f>IF(Table1[[#This Row],[Gr]]&lt;&gt;"COMPLE",IF(Table1[[#This Row],[Cr]]&gt;0,1,0),1)</f>
        <v>0</v>
      </c>
      <c r="J1108" s="32">
        <f>(Table1[[#This Row],[Gp]]*Table1[[#This Row],[Cr]])/Raw!$R$1</f>
        <v>0</v>
      </c>
    </row>
    <row r="1109" spans="1:10">
      <c r="A1109" s="63" t="str">
        <f>LEFT(Table1[[#This Row],[Subcode]],3)</f>
        <v>R20</v>
      </c>
      <c r="B1109" s="63" t="s">
        <v>271</v>
      </c>
      <c r="C1109" s="38" t="s">
        <v>147</v>
      </c>
      <c r="D1109" s="39" t="s">
        <v>148</v>
      </c>
      <c r="E1109" s="39">
        <f>VLOOKUP(Table1[[#This Row],[Gr]],Raw!T:U,2,0)</f>
        <v>0</v>
      </c>
      <c r="F1109" s="38" t="s">
        <v>3</v>
      </c>
      <c r="G1109" s="39">
        <v>0</v>
      </c>
      <c r="H1109" s="64" t="str">
        <f>VLOOKUP(MID(Table1[[#This Row],[Htno]],7,2),Raw!A:B,2,0)</f>
        <v>ECE</v>
      </c>
      <c r="I1109" s="60">
        <f>IF(Table1[[#This Row],[Gr]]&lt;&gt;"COMPLE",IF(Table1[[#This Row],[Cr]]&gt;0,1,0),1)</f>
        <v>0</v>
      </c>
      <c r="J1109" s="32">
        <f>(Table1[[#This Row],[Gp]]*Table1[[#This Row],[Cr]])/Raw!$R$1</f>
        <v>0</v>
      </c>
    </row>
    <row r="1110" spans="1:10">
      <c r="A1110" s="63" t="str">
        <f>LEFT(Table1[[#This Row],[Subcode]],3)</f>
        <v>R20</v>
      </c>
      <c r="B1110" s="63" t="s">
        <v>271</v>
      </c>
      <c r="C1110" s="38" t="s">
        <v>149</v>
      </c>
      <c r="D1110" s="39" t="s">
        <v>150</v>
      </c>
      <c r="E1110" s="39">
        <f>VLOOKUP(Table1[[#This Row],[Gr]],Raw!T:U,2,0)</f>
        <v>5</v>
      </c>
      <c r="F1110" s="38" t="s">
        <v>7</v>
      </c>
      <c r="G1110" s="39">
        <v>3</v>
      </c>
      <c r="H1110" s="64" t="str">
        <f>VLOOKUP(MID(Table1[[#This Row],[Htno]],7,2),Raw!A:B,2,0)</f>
        <v>ECE</v>
      </c>
      <c r="I1110" s="60">
        <f>IF(Table1[[#This Row],[Gr]]&lt;&gt;"COMPLE",IF(Table1[[#This Row],[Cr]]&gt;0,1,0),1)</f>
        <v>1</v>
      </c>
      <c r="J1110" s="32">
        <f>(Table1[[#This Row],[Gp]]*Table1[[#This Row],[Cr]])/Raw!$R$1</f>
        <v>0.65217391304347827</v>
      </c>
    </row>
    <row r="1111" spans="1:10">
      <c r="A1111" s="63" t="str">
        <f>LEFT(Table1[[#This Row],[Subcode]],3)</f>
        <v>R20</v>
      </c>
      <c r="B1111" s="63" t="s">
        <v>271</v>
      </c>
      <c r="C1111" s="38" t="s">
        <v>151</v>
      </c>
      <c r="D1111" s="39" t="s">
        <v>152</v>
      </c>
      <c r="E1111" s="39">
        <f>VLOOKUP(Table1[[#This Row],[Gr]],Raw!T:U,2,0)</f>
        <v>10</v>
      </c>
      <c r="F1111" s="38" t="s">
        <v>9</v>
      </c>
      <c r="G1111" s="39">
        <v>2</v>
      </c>
      <c r="H1111" s="64" t="str">
        <f>VLOOKUP(MID(Table1[[#This Row],[Htno]],7,2),Raw!A:B,2,0)</f>
        <v>ECE</v>
      </c>
      <c r="I1111" s="60">
        <f>IF(Table1[[#This Row],[Gr]]&lt;&gt;"COMPLE",IF(Table1[[#This Row],[Cr]]&gt;0,1,0),1)</f>
        <v>1</v>
      </c>
      <c r="J1111" s="32">
        <f>(Table1[[#This Row],[Gp]]*Table1[[#This Row],[Cr]])/Raw!$R$1</f>
        <v>0.86956521739130432</v>
      </c>
    </row>
    <row r="1112" spans="1:10">
      <c r="A1112" s="63" t="str">
        <f>LEFT(Table1[[#This Row],[Subcode]],3)</f>
        <v>R20</v>
      </c>
      <c r="B1112" s="63" t="s">
        <v>271</v>
      </c>
      <c r="C1112" s="38" t="s">
        <v>153</v>
      </c>
      <c r="D1112" s="39" t="s">
        <v>154</v>
      </c>
      <c r="E1112" s="39">
        <f>VLOOKUP(Table1[[#This Row],[Gr]],Raw!T:U,2,0)</f>
        <v>5</v>
      </c>
      <c r="F1112" s="38" t="s">
        <v>7</v>
      </c>
      <c r="G1112" s="39">
        <v>3</v>
      </c>
      <c r="H1112" s="64" t="str">
        <f>VLOOKUP(MID(Table1[[#This Row],[Htno]],7,2),Raw!A:B,2,0)</f>
        <v>ECE</v>
      </c>
      <c r="I1112" s="60">
        <f>IF(Table1[[#This Row],[Gr]]&lt;&gt;"COMPLE",IF(Table1[[#This Row],[Cr]]&gt;0,1,0),1)</f>
        <v>1</v>
      </c>
      <c r="J1112" s="32">
        <f>(Table1[[#This Row],[Gp]]*Table1[[#This Row],[Cr]])/Raw!$R$1</f>
        <v>0.65217391304347827</v>
      </c>
    </row>
    <row r="1113" spans="1:10">
      <c r="A1113" s="63" t="str">
        <f>LEFT(Table1[[#This Row],[Subcode]],3)</f>
        <v>R20</v>
      </c>
      <c r="B1113" s="63" t="s">
        <v>271</v>
      </c>
      <c r="C1113" s="38" t="s">
        <v>155</v>
      </c>
      <c r="D1113" s="39" t="s">
        <v>156</v>
      </c>
      <c r="E1113" s="39">
        <f>VLOOKUP(Table1[[#This Row],[Gr]],Raw!T:U,2,0)</f>
        <v>0</v>
      </c>
      <c r="F1113" s="38" t="s">
        <v>3</v>
      </c>
      <c r="G1113" s="39">
        <v>0</v>
      </c>
      <c r="H1113" s="64" t="str">
        <f>VLOOKUP(MID(Table1[[#This Row],[Htno]],7,2),Raw!A:B,2,0)</f>
        <v>ECE</v>
      </c>
      <c r="I1113" s="60">
        <f>IF(Table1[[#This Row],[Gr]]&lt;&gt;"COMPLE",IF(Table1[[#This Row],[Cr]]&gt;0,1,0),1)</f>
        <v>0</v>
      </c>
      <c r="J1113" s="32">
        <f>(Table1[[#This Row],[Gp]]*Table1[[#This Row],[Cr]])/Raw!$R$1</f>
        <v>0</v>
      </c>
    </row>
    <row r="1114" spans="1:10">
      <c r="A1114" s="63" t="str">
        <f>LEFT(Table1[[#This Row],[Subcode]],3)</f>
        <v>R20</v>
      </c>
      <c r="B1114" s="63" t="s">
        <v>272</v>
      </c>
      <c r="C1114" s="38" t="s">
        <v>78</v>
      </c>
      <c r="D1114" s="39" t="s">
        <v>79</v>
      </c>
      <c r="E1114" s="39">
        <f>VLOOKUP(Table1[[#This Row],[Gr]],Raw!T:U,2,0)</f>
        <v>8</v>
      </c>
      <c r="F1114" s="38" t="s">
        <v>6</v>
      </c>
      <c r="G1114" s="39">
        <v>3</v>
      </c>
      <c r="H1114" s="64" t="str">
        <f>VLOOKUP(MID(Table1[[#This Row],[Htno]],7,2),Raw!A:B,2,0)</f>
        <v>ECE</v>
      </c>
      <c r="I1114" s="60">
        <f>IF(Table1[[#This Row],[Gr]]&lt;&gt;"COMPLE",IF(Table1[[#This Row],[Cr]]&gt;0,1,0),1)</f>
        <v>1</v>
      </c>
      <c r="J1114" s="32">
        <f>(Table1[[#This Row],[Gp]]*Table1[[#This Row],[Cr]])/Raw!$R$1</f>
        <v>1.0434782608695652</v>
      </c>
    </row>
    <row r="1115" spans="1:10">
      <c r="A1115" s="63" t="str">
        <f>LEFT(Table1[[#This Row],[Subcode]],3)</f>
        <v>R20</v>
      </c>
      <c r="B1115" s="63" t="s">
        <v>272</v>
      </c>
      <c r="C1115" s="38" t="s">
        <v>144</v>
      </c>
      <c r="D1115" s="39" t="s">
        <v>93</v>
      </c>
      <c r="E1115" s="39">
        <f>VLOOKUP(Table1[[#This Row],[Gr]],Raw!T:U,2,0)</f>
        <v>10</v>
      </c>
      <c r="F1115" s="38" t="s">
        <v>9</v>
      </c>
      <c r="G1115" s="39">
        <v>3</v>
      </c>
      <c r="H1115" s="64" t="str">
        <f>VLOOKUP(MID(Table1[[#This Row],[Htno]],7,2),Raw!A:B,2,0)</f>
        <v>ECE</v>
      </c>
      <c r="I1115" s="60">
        <f>IF(Table1[[#This Row],[Gr]]&lt;&gt;"COMPLE",IF(Table1[[#This Row],[Cr]]&gt;0,1,0),1)</f>
        <v>1</v>
      </c>
      <c r="J1115" s="32">
        <f>(Table1[[#This Row],[Gp]]*Table1[[#This Row],[Cr]])/Raw!$R$1</f>
        <v>1.3043478260869565</v>
      </c>
    </row>
    <row r="1116" spans="1:10">
      <c r="A1116" s="63" t="str">
        <f>LEFT(Table1[[#This Row],[Subcode]],3)</f>
        <v>R20</v>
      </c>
      <c r="B1116" s="63" t="s">
        <v>272</v>
      </c>
      <c r="C1116" s="38" t="s">
        <v>145</v>
      </c>
      <c r="D1116" s="39" t="s">
        <v>146</v>
      </c>
      <c r="E1116" s="39">
        <f>VLOOKUP(Table1[[#This Row],[Gr]],Raw!T:U,2,0)</f>
        <v>7</v>
      </c>
      <c r="F1116" s="38" t="s">
        <v>4</v>
      </c>
      <c r="G1116" s="39">
        <v>3</v>
      </c>
      <c r="H1116" s="64" t="str">
        <f>VLOOKUP(MID(Table1[[#This Row],[Htno]],7,2),Raw!A:B,2,0)</f>
        <v>ECE</v>
      </c>
      <c r="I1116" s="60">
        <f>IF(Table1[[#This Row],[Gr]]&lt;&gt;"COMPLE",IF(Table1[[#This Row],[Cr]]&gt;0,1,0),1)</f>
        <v>1</v>
      </c>
      <c r="J1116" s="32">
        <f>(Table1[[#This Row],[Gp]]*Table1[[#This Row],[Cr]])/Raw!$R$1</f>
        <v>0.91304347826086951</v>
      </c>
    </row>
    <row r="1117" spans="1:10">
      <c r="A1117" s="63" t="str">
        <f>LEFT(Table1[[#This Row],[Subcode]],3)</f>
        <v>R20</v>
      </c>
      <c r="B1117" s="63" t="s">
        <v>272</v>
      </c>
      <c r="C1117" s="38" t="s">
        <v>147</v>
      </c>
      <c r="D1117" s="39" t="s">
        <v>148</v>
      </c>
      <c r="E1117" s="39">
        <f>VLOOKUP(Table1[[#This Row],[Gr]],Raw!T:U,2,0)</f>
        <v>8</v>
      </c>
      <c r="F1117" s="38" t="s">
        <v>6</v>
      </c>
      <c r="G1117" s="39">
        <v>3</v>
      </c>
      <c r="H1117" s="64" t="str">
        <f>VLOOKUP(MID(Table1[[#This Row],[Htno]],7,2),Raw!A:B,2,0)</f>
        <v>ECE</v>
      </c>
      <c r="I1117" s="60">
        <f>IF(Table1[[#This Row],[Gr]]&lt;&gt;"COMPLE",IF(Table1[[#This Row],[Cr]]&gt;0,1,0),1)</f>
        <v>1</v>
      </c>
      <c r="J1117" s="32">
        <f>(Table1[[#This Row],[Gp]]*Table1[[#This Row],[Cr]])/Raw!$R$1</f>
        <v>1.0434782608695652</v>
      </c>
    </row>
    <row r="1118" spans="1:10">
      <c r="A1118" s="63" t="str">
        <f>LEFT(Table1[[#This Row],[Subcode]],3)</f>
        <v>R20</v>
      </c>
      <c r="B1118" s="63" t="s">
        <v>272</v>
      </c>
      <c r="C1118" s="38" t="s">
        <v>149</v>
      </c>
      <c r="D1118" s="39" t="s">
        <v>150</v>
      </c>
      <c r="E1118" s="39">
        <f>VLOOKUP(Table1[[#This Row],[Gr]],Raw!T:U,2,0)</f>
        <v>7</v>
      </c>
      <c r="F1118" s="38" t="s">
        <v>4</v>
      </c>
      <c r="G1118" s="39">
        <v>3</v>
      </c>
      <c r="H1118" s="64" t="str">
        <f>VLOOKUP(MID(Table1[[#This Row],[Htno]],7,2),Raw!A:B,2,0)</f>
        <v>ECE</v>
      </c>
      <c r="I1118" s="60">
        <f>IF(Table1[[#This Row],[Gr]]&lt;&gt;"COMPLE",IF(Table1[[#This Row],[Cr]]&gt;0,1,0),1)</f>
        <v>1</v>
      </c>
      <c r="J1118" s="32">
        <f>(Table1[[#This Row],[Gp]]*Table1[[#This Row],[Cr]])/Raw!$R$1</f>
        <v>0.91304347826086951</v>
      </c>
    </row>
    <row r="1119" spans="1:10">
      <c r="A1119" s="63" t="str">
        <f>LEFT(Table1[[#This Row],[Subcode]],3)</f>
        <v>R20</v>
      </c>
      <c r="B1119" s="63" t="s">
        <v>272</v>
      </c>
      <c r="C1119" s="38" t="s">
        <v>151</v>
      </c>
      <c r="D1119" s="39" t="s">
        <v>152</v>
      </c>
      <c r="E1119" s="39">
        <f>VLOOKUP(Table1[[#This Row],[Gr]],Raw!T:U,2,0)</f>
        <v>10</v>
      </c>
      <c r="F1119" s="38" t="s">
        <v>9</v>
      </c>
      <c r="G1119" s="39">
        <v>2</v>
      </c>
      <c r="H1119" s="64" t="str">
        <f>VLOOKUP(MID(Table1[[#This Row],[Htno]],7,2),Raw!A:B,2,0)</f>
        <v>ECE</v>
      </c>
      <c r="I1119" s="60">
        <f>IF(Table1[[#This Row],[Gr]]&lt;&gt;"COMPLE",IF(Table1[[#This Row],[Cr]]&gt;0,1,0),1)</f>
        <v>1</v>
      </c>
      <c r="J1119" s="32">
        <f>(Table1[[#This Row],[Gp]]*Table1[[#This Row],[Cr]])/Raw!$R$1</f>
        <v>0.86956521739130432</v>
      </c>
    </row>
    <row r="1120" spans="1:10">
      <c r="A1120" s="63" t="str">
        <f>LEFT(Table1[[#This Row],[Subcode]],3)</f>
        <v>R20</v>
      </c>
      <c r="B1120" s="63" t="s">
        <v>272</v>
      </c>
      <c r="C1120" s="38" t="s">
        <v>153</v>
      </c>
      <c r="D1120" s="39" t="s">
        <v>154</v>
      </c>
      <c r="E1120" s="39">
        <f>VLOOKUP(Table1[[#This Row],[Gr]],Raw!T:U,2,0)</f>
        <v>6</v>
      </c>
      <c r="F1120" s="38" t="s">
        <v>5</v>
      </c>
      <c r="G1120" s="39">
        <v>3</v>
      </c>
      <c r="H1120" s="64" t="str">
        <f>VLOOKUP(MID(Table1[[#This Row],[Htno]],7,2),Raw!A:B,2,0)</f>
        <v>ECE</v>
      </c>
      <c r="I1120" s="60">
        <f>IF(Table1[[#This Row],[Gr]]&lt;&gt;"COMPLE",IF(Table1[[#This Row],[Cr]]&gt;0,1,0),1)</f>
        <v>1</v>
      </c>
      <c r="J1120" s="32">
        <f>(Table1[[#This Row],[Gp]]*Table1[[#This Row],[Cr]])/Raw!$R$1</f>
        <v>0.78260869565217395</v>
      </c>
    </row>
    <row r="1121" spans="1:10">
      <c r="A1121" s="63" t="str">
        <f>LEFT(Table1[[#This Row],[Subcode]],3)</f>
        <v>R20</v>
      </c>
      <c r="B1121" s="63" t="s">
        <v>272</v>
      </c>
      <c r="C1121" s="38" t="s">
        <v>155</v>
      </c>
      <c r="D1121" s="39" t="s">
        <v>156</v>
      </c>
      <c r="E1121" s="39">
        <f>VLOOKUP(Table1[[#This Row],[Gr]],Raw!T:U,2,0)</f>
        <v>8</v>
      </c>
      <c r="F1121" s="38" t="s">
        <v>6</v>
      </c>
      <c r="G1121" s="39">
        <v>3</v>
      </c>
      <c r="H1121" s="64" t="str">
        <f>VLOOKUP(MID(Table1[[#This Row],[Htno]],7,2),Raw!A:B,2,0)</f>
        <v>ECE</v>
      </c>
      <c r="I1121" s="60">
        <f>IF(Table1[[#This Row],[Gr]]&lt;&gt;"COMPLE",IF(Table1[[#This Row],[Cr]]&gt;0,1,0),1)</f>
        <v>1</v>
      </c>
      <c r="J1121" s="32">
        <f>(Table1[[#This Row],[Gp]]*Table1[[#This Row],[Cr]])/Raw!$R$1</f>
        <v>1.0434782608695652</v>
      </c>
    </row>
    <row r="1122" spans="1:10">
      <c r="A1122" s="63" t="str">
        <f>LEFT(Table1[[#This Row],[Subcode]],3)</f>
        <v>R20</v>
      </c>
      <c r="B1122" s="63" t="s">
        <v>273</v>
      </c>
      <c r="C1122" s="38" t="s">
        <v>78</v>
      </c>
      <c r="D1122" s="39" t="s">
        <v>79</v>
      </c>
      <c r="E1122" s="39">
        <f>VLOOKUP(Table1[[#This Row],[Gr]],Raw!T:U,2,0)</f>
        <v>6</v>
      </c>
      <c r="F1122" s="38" t="s">
        <v>5</v>
      </c>
      <c r="G1122" s="39">
        <v>3</v>
      </c>
      <c r="H1122" s="64" t="str">
        <f>VLOOKUP(MID(Table1[[#This Row],[Htno]],7,2),Raw!A:B,2,0)</f>
        <v>ECE</v>
      </c>
      <c r="I1122" s="60">
        <f>IF(Table1[[#This Row],[Gr]]&lt;&gt;"COMPLE",IF(Table1[[#This Row],[Cr]]&gt;0,1,0),1)</f>
        <v>1</v>
      </c>
      <c r="J1122" s="32">
        <f>(Table1[[#This Row],[Gp]]*Table1[[#This Row],[Cr]])/Raw!$R$1</f>
        <v>0.78260869565217395</v>
      </c>
    </row>
    <row r="1123" spans="1:10">
      <c r="A1123" s="63" t="str">
        <f>LEFT(Table1[[#This Row],[Subcode]],3)</f>
        <v>R20</v>
      </c>
      <c r="B1123" s="63" t="s">
        <v>273</v>
      </c>
      <c r="C1123" s="38" t="s">
        <v>144</v>
      </c>
      <c r="D1123" s="39" t="s">
        <v>93</v>
      </c>
      <c r="E1123" s="39">
        <f>VLOOKUP(Table1[[#This Row],[Gr]],Raw!T:U,2,0)</f>
        <v>10</v>
      </c>
      <c r="F1123" s="38" t="s">
        <v>9</v>
      </c>
      <c r="G1123" s="39">
        <v>3</v>
      </c>
      <c r="H1123" s="64" t="str">
        <f>VLOOKUP(MID(Table1[[#This Row],[Htno]],7,2),Raw!A:B,2,0)</f>
        <v>ECE</v>
      </c>
      <c r="I1123" s="60">
        <f>IF(Table1[[#This Row],[Gr]]&lt;&gt;"COMPLE",IF(Table1[[#This Row],[Cr]]&gt;0,1,0),1)</f>
        <v>1</v>
      </c>
      <c r="J1123" s="32">
        <f>(Table1[[#This Row],[Gp]]*Table1[[#This Row],[Cr]])/Raw!$R$1</f>
        <v>1.3043478260869565</v>
      </c>
    </row>
    <row r="1124" spans="1:10">
      <c r="A1124" s="63" t="str">
        <f>LEFT(Table1[[#This Row],[Subcode]],3)</f>
        <v>R20</v>
      </c>
      <c r="B1124" s="63" t="s">
        <v>273</v>
      </c>
      <c r="C1124" s="38" t="s">
        <v>145</v>
      </c>
      <c r="D1124" s="39" t="s">
        <v>146</v>
      </c>
      <c r="E1124" s="39">
        <f>VLOOKUP(Table1[[#This Row],[Gr]],Raw!T:U,2,0)</f>
        <v>5</v>
      </c>
      <c r="F1124" s="38" t="s">
        <v>7</v>
      </c>
      <c r="G1124" s="39">
        <v>3</v>
      </c>
      <c r="H1124" s="64" t="str">
        <f>VLOOKUP(MID(Table1[[#This Row],[Htno]],7,2),Raw!A:B,2,0)</f>
        <v>ECE</v>
      </c>
      <c r="I1124" s="60">
        <f>IF(Table1[[#This Row],[Gr]]&lt;&gt;"COMPLE",IF(Table1[[#This Row],[Cr]]&gt;0,1,0),1)</f>
        <v>1</v>
      </c>
      <c r="J1124" s="32">
        <f>(Table1[[#This Row],[Gp]]*Table1[[#This Row],[Cr]])/Raw!$R$1</f>
        <v>0.65217391304347827</v>
      </c>
    </row>
    <row r="1125" spans="1:10">
      <c r="A1125" s="63" t="str">
        <f>LEFT(Table1[[#This Row],[Subcode]],3)</f>
        <v>R20</v>
      </c>
      <c r="B1125" s="63" t="s">
        <v>273</v>
      </c>
      <c r="C1125" s="38" t="s">
        <v>147</v>
      </c>
      <c r="D1125" s="39" t="s">
        <v>148</v>
      </c>
      <c r="E1125" s="39">
        <f>VLOOKUP(Table1[[#This Row],[Gr]],Raw!T:U,2,0)</f>
        <v>6</v>
      </c>
      <c r="F1125" s="38" t="s">
        <v>5</v>
      </c>
      <c r="G1125" s="39">
        <v>3</v>
      </c>
      <c r="H1125" s="64" t="str">
        <f>VLOOKUP(MID(Table1[[#This Row],[Htno]],7,2),Raw!A:B,2,0)</f>
        <v>ECE</v>
      </c>
      <c r="I1125" s="60">
        <f>IF(Table1[[#This Row],[Gr]]&lt;&gt;"COMPLE",IF(Table1[[#This Row],[Cr]]&gt;0,1,0),1)</f>
        <v>1</v>
      </c>
      <c r="J1125" s="32">
        <f>(Table1[[#This Row],[Gp]]*Table1[[#This Row],[Cr]])/Raw!$R$1</f>
        <v>0.78260869565217395</v>
      </c>
    </row>
    <row r="1126" spans="1:10">
      <c r="A1126" s="63" t="str">
        <f>LEFT(Table1[[#This Row],[Subcode]],3)</f>
        <v>R20</v>
      </c>
      <c r="B1126" s="63" t="s">
        <v>273</v>
      </c>
      <c r="C1126" s="38" t="s">
        <v>149</v>
      </c>
      <c r="D1126" s="39" t="s">
        <v>150</v>
      </c>
      <c r="E1126" s="39">
        <f>VLOOKUP(Table1[[#This Row],[Gr]],Raw!T:U,2,0)</f>
        <v>6</v>
      </c>
      <c r="F1126" s="38" t="s">
        <v>5</v>
      </c>
      <c r="G1126" s="39">
        <v>3</v>
      </c>
      <c r="H1126" s="64" t="str">
        <f>VLOOKUP(MID(Table1[[#This Row],[Htno]],7,2),Raw!A:B,2,0)</f>
        <v>ECE</v>
      </c>
      <c r="I1126" s="60">
        <f>IF(Table1[[#This Row],[Gr]]&lt;&gt;"COMPLE",IF(Table1[[#This Row],[Cr]]&gt;0,1,0),1)</f>
        <v>1</v>
      </c>
      <c r="J1126" s="32">
        <f>(Table1[[#This Row],[Gp]]*Table1[[#This Row],[Cr]])/Raw!$R$1</f>
        <v>0.78260869565217395</v>
      </c>
    </row>
    <row r="1127" spans="1:10">
      <c r="A1127" s="63" t="str">
        <f>LEFT(Table1[[#This Row],[Subcode]],3)</f>
        <v>R20</v>
      </c>
      <c r="B1127" s="63" t="s">
        <v>273</v>
      </c>
      <c r="C1127" s="38" t="s">
        <v>151</v>
      </c>
      <c r="D1127" s="39" t="s">
        <v>152</v>
      </c>
      <c r="E1127" s="39">
        <f>VLOOKUP(Table1[[#This Row],[Gr]],Raw!T:U,2,0)</f>
        <v>10</v>
      </c>
      <c r="F1127" s="38" t="s">
        <v>9</v>
      </c>
      <c r="G1127" s="39">
        <v>2</v>
      </c>
      <c r="H1127" s="64" t="str">
        <f>VLOOKUP(MID(Table1[[#This Row],[Htno]],7,2),Raw!A:B,2,0)</f>
        <v>ECE</v>
      </c>
      <c r="I1127" s="60">
        <f>IF(Table1[[#This Row],[Gr]]&lt;&gt;"COMPLE",IF(Table1[[#This Row],[Cr]]&gt;0,1,0),1)</f>
        <v>1</v>
      </c>
      <c r="J1127" s="32">
        <f>(Table1[[#This Row],[Gp]]*Table1[[#This Row],[Cr]])/Raw!$R$1</f>
        <v>0.86956521739130432</v>
      </c>
    </row>
    <row r="1128" spans="1:10">
      <c r="A1128" s="63" t="str">
        <f>LEFT(Table1[[#This Row],[Subcode]],3)</f>
        <v>R20</v>
      </c>
      <c r="B1128" s="63" t="s">
        <v>273</v>
      </c>
      <c r="C1128" s="38" t="s">
        <v>153</v>
      </c>
      <c r="D1128" s="39" t="s">
        <v>154</v>
      </c>
      <c r="E1128" s="39">
        <f>VLOOKUP(Table1[[#This Row],[Gr]],Raw!T:U,2,0)</f>
        <v>6</v>
      </c>
      <c r="F1128" s="38" t="s">
        <v>5</v>
      </c>
      <c r="G1128" s="39">
        <v>3</v>
      </c>
      <c r="H1128" s="64" t="str">
        <f>VLOOKUP(MID(Table1[[#This Row],[Htno]],7,2),Raw!A:B,2,0)</f>
        <v>ECE</v>
      </c>
      <c r="I1128" s="60">
        <f>IF(Table1[[#This Row],[Gr]]&lt;&gt;"COMPLE",IF(Table1[[#This Row],[Cr]]&gt;0,1,0),1)</f>
        <v>1</v>
      </c>
      <c r="J1128" s="32">
        <f>(Table1[[#This Row],[Gp]]*Table1[[#This Row],[Cr]])/Raw!$R$1</f>
        <v>0.78260869565217395</v>
      </c>
    </row>
    <row r="1129" spans="1:10">
      <c r="A1129" s="63" t="str">
        <f>LEFT(Table1[[#This Row],[Subcode]],3)</f>
        <v>R20</v>
      </c>
      <c r="B1129" s="63" t="s">
        <v>273</v>
      </c>
      <c r="C1129" s="38" t="s">
        <v>155</v>
      </c>
      <c r="D1129" s="39" t="s">
        <v>156</v>
      </c>
      <c r="E1129" s="39">
        <f>VLOOKUP(Table1[[#This Row],[Gr]],Raw!T:U,2,0)</f>
        <v>7</v>
      </c>
      <c r="F1129" s="38" t="s">
        <v>4</v>
      </c>
      <c r="G1129" s="39">
        <v>3</v>
      </c>
      <c r="H1129" s="64" t="str">
        <f>VLOOKUP(MID(Table1[[#This Row],[Htno]],7,2),Raw!A:B,2,0)</f>
        <v>ECE</v>
      </c>
      <c r="I1129" s="60">
        <f>IF(Table1[[#This Row],[Gr]]&lt;&gt;"COMPLE",IF(Table1[[#This Row],[Cr]]&gt;0,1,0),1)</f>
        <v>1</v>
      </c>
      <c r="J1129" s="32">
        <f>(Table1[[#This Row],[Gp]]*Table1[[#This Row],[Cr]])/Raw!$R$1</f>
        <v>0.91304347826086951</v>
      </c>
    </row>
    <row r="1130" spans="1:10">
      <c r="A1130" s="63" t="str">
        <f>LEFT(Table1[[#This Row],[Subcode]],3)</f>
        <v>R20</v>
      </c>
      <c r="B1130" s="63" t="s">
        <v>274</v>
      </c>
      <c r="C1130" s="38" t="s">
        <v>78</v>
      </c>
      <c r="D1130" s="39" t="s">
        <v>79</v>
      </c>
      <c r="E1130" s="39">
        <f>VLOOKUP(Table1[[#This Row],[Gr]],Raw!T:U,2,0)</f>
        <v>8</v>
      </c>
      <c r="F1130" s="38" t="s">
        <v>6</v>
      </c>
      <c r="G1130" s="39">
        <v>3</v>
      </c>
      <c r="H1130" s="64" t="str">
        <f>VLOOKUP(MID(Table1[[#This Row],[Htno]],7,2),Raw!A:B,2,0)</f>
        <v>ECE</v>
      </c>
      <c r="I1130" s="60">
        <f>IF(Table1[[#This Row],[Gr]]&lt;&gt;"COMPLE",IF(Table1[[#This Row],[Cr]]&gt;0,1,0),1)</f>
        <v>1</v>
      </c>
      <c r="J1130" s="32">
        <f>(Table1[[#This Row],[Gp]]*Table1[[#This Row],[Cr]])/Raw!$R$1</f>
        <v>1.0434782608695652</v>
      </c>
    </row>
    <row r="1131" spans="1:10">
      <c r="A1131" s="63" t="str">
        <f>LEFT(Table1[[#This Row],[Subcode]],3)</f>
        <v>R20</v>
      </c>
      <c r="B1131" s="63" t="s">
        <v>274</v>
      </c>
      <c r="C1131" s="38" t="s">
        <v>144</v>
      </c>
      <c r="D1131" s="39" t="s">
        <v>93</v>
      </c>
      <c r="E1131" s="39">
        <f>VLOOKUP(Table1[[#This Row],[Gr]],Raw!T:U,2,0)</f>
        <v>10</v>
      </c>
      <c r="F1131" s="38" t="s">
        <v>9</v>
      </c>
      <c r="G1131" s="39">
        <v>3</v>
      </c>
      <c r="H1131" s="64" t="str">
        <f>VLOOKUP(MID(Table1[[#This Row],[Htno]],7,2),Raw!A:B,2,0)</f>
        <v>ECE</v>
      </c>
      <c r="I1131" s="60">
        <f>IF(Table1[[#This Row],[Gr]]&lt;&gt;"COMPLE",IF(Table1[[#This Row],[Cr]]&gt;0,1,0),1)</f>
        <v>1</v>
      </c>
      <c r="J1131" s="32">
        <f>(Table1[[#This Row],[Gp]]*Table1[[#This Row],[Cr]])/Raw!$R$1</f>
        <v>1.3043478260869565</v>
      </c>
    </row>
    <row r="1132" spans="1:10">
      <c r="A1132" s="63" t="str">
        <f>LEFT(Table1[[#This Row],[Subcode]],3)</f>
        <v>R20</v>
      </c>
      <c r="B1132" s="63" t="s">
        <v>274</v>
      </c>
      <c r="C1132" s="38" t="s">
        <v>145</v>
      </c>
      <c r="D1132" s="39" t="s">
        <v>146</v>
      </c>
      <c r="E1132" s="39">
        <f>VLOOKUP(Table1[[#This Row],[Gr]],Raw!T:U,2,0)</f>
        <v>6</v>
      </c>
      <c r="F1132" s="38" t="s">
        <v>5</v>
      </c>
      <c r="G1132" s="39">
        <v>3</v>
      </c>
      <c r="H1132" s="64" t="str">
        <f>VLOOKUP(MID(Table1[[#This Row],[Htno]],7,2),Raw!A:B,2,0)</f>
        <v>ECE</v>
      </c>
      <c r="I1132" s="60">
        <f>IF(Table1[[#This Row],[Gr]]&lt;&gt;"COMPLE",IF(Table1[[#This Row],[Cr]]&gt;0,1,0),1)</f>
        <v>1</v>
      </c>
      <c r="J1132" s="32">
        <f>(Table1[[#This Row],[Gp]]*Table1[[#This Row],[Cr]])/Raw!$R$1</f>
        <v>0.78260869565217395</v>
      </c>
    </row>
    <row r="1133" spans="1:10">
      <c r="A1133" s="63" t="str">
        <f>LEFT(Table1[[#This Row],[Subcode]],3)</f>
        <v>R20</v>
      </c>
      <c r="B1133" s="63" t="s">
        <v>274</v>
      </c>
      <c r="C1133" s="38" t="s">
        <v>147</v>
      </c>
      <c r="D1133" s="39" t="s">
        <v>148</v>
      </c>
      <c r="E1133" s="39">
        <f>VLOOKUP(Table1[[#This Row],[Gr]],Raw!T:U,2,0)</f>
        <v>7</v>
      </c>
      <c r="F1133" s="38" t="s">
        <v>4</v>
      </c>
      <c r="G1133" s="39">
        <v>3</v>
      </c>
      <c r="H1133" s="64" t="str">
        <f>VLOOKUP(MID(Table1[[#This Row],[Htno]],7,2),Raw!A:B,2,0)</f>
        <v>ECE</v>
      </c>
      <c r="I1133" s="60">
        <f>IF(Table1[[#This Row],[Gr]]&lt;&gt;"COMPLE",IF(Table1[[#This Row],[Cr]]&gt;0,1,0),1)</f>
        <v>1</v>
      </c>
      <c r="J1133" s="32">
        <f>(Table1[[#This Row],[Gp]]*Table1[[#This Row],[Cr]])/Raw!$R$1</f>
        <v>0.91304347826086951</v>
      </c>
    </row>
    <row r="1134" spans="1:10">
      <c r="A1134" s="63" t="str">
        <f>LEFT(Table1[[#This Row],[Subcode]],3)</f>
        <v>R20</v>
      </c>
      <c r="B1134" s="63" t="s">
        <v>274</v>
      </c>
      <c r="C1134" s="38" t="s">
        <v>149</v>
      </c>
      <c r="D1134" s="39" t="s">
        <v>150</v>
      </c>
      <c r="E1134" s="39">
        <f>VLOOKUP(Table1[[#This Row],[Gr]],Raw!T:U,2,0)</f>
        <v>7</v>
      </c>
      <c r="F1134" s="38" t="s">
        <v>4</v>
      </c>
      <c r="G1134" s="39">
        <v>3</v>
      </c>
      <c r="H1134" s="64" t="str">
        <f>VLOOKUP(MID(Table1[[#This Row],[Htno]],7,2),Raw!A:B,2,0)</f>
        <v>ECE</v>
      </c>
      <c r="I1134" s="60">
        <f>IF(Table1[[#This Row],[Gr]]&lt;&gt;"COMPLE",IF(Table1[[#This Row],[Cr]]&gt;0,1,0),1)</f>
        <v>1</v>
      </c>
      <c r="J1134" s="32">
        <f>(Table1[[#This Row],[Gp]]*Table1[[#This Row],[Cr]])/Raw!$R$1</f>
        <v>0.91304347826086951</v>
      </c>
    </row>
    <row r="1135" spans="1:10">
      <c r="A1135" s="63" t="str">
        <f>LEFT(Table1[[#This Row],[Subcode]],3)</f>
        <v>R20</v>
      </c>
      <c r="B1135" s="63" t="s">
        <v>274</v>
      </c>
      <c r="C1135" s="38" t="s">
        <v>151</v>
      </c>
      <c r="D1135" s="39" t="s">
        <v>152</v>
      </c>
      <c r="E1135" s="39">
        <f>VLOOKUP(Table1[[#This Row],[Gr]],Raw!T:U,2,0)</f>
        <v>10</v>
      </c>
      <c r="F1135" s="38" t="s">
        <v>9</v>
      </c>
      <c r="G1135" s="39">
        <v>2</v>
      </c>
      <c r="H1135" s="64" t="str">
        <f>VLOOKUP(MID(Table1[[#This Row],[Htno]],7,2),Raw!A:B,2,0)</f>
        <v>ECE</v>
      </c>
      <c r="I1135" s="60">
        <f>IF(Table1[[#This Row],[Gr]]&lt;&gt;"COMPLE",IF(Table1[[#This Row],[Cr]]&gt;0,1,0),1)</f>
        <v>1</v>
      </c>
      <c r="J1135" s="32">
        <f>(Table1[[#This Row],[Gp]]*Table1[[#This Row],[Cr]])/Raw!$R$1</f>
        <v>0.86956521739130432</v>
      </c>
    </row>
    <row r="1136" spans="1:10">
      <c r="A1136" s="63" t="str">
        <f>LEFT(Table1[[#This Row],[Subcode]],3)</f>
        <v>R20</v>
      </c>
      <c r="B1136" s="63" t="s">
        <v>274</v>
      </c>
      <c r="C1136" s="38" t="s">
        <v>153</v>
      </c>
      <c r="D1136" s="39" t="s">
        <v>154</v>
      </c>
      <c r="E1136" s="39">
        <f>VLOOKUP(Table1[[#This Row],[Gr]],Raw!T:U,2,0)</f>
        <v>5</v>
      </c>
      <c r="F1136" s="38" t="s">
        <v>7</v>
      </c>
      <c r="G1136" s="39">
        <v>3</v>
      </c>
      <c r="H1136" s="64" t="str">
        <f>VLOOKUP(MID(Table1[[#This Row],[Htno]],7,2),Raw!A:B,2,0)</f>
        <v>ECE</v>
      </c>
      <c r="I1136" s="60">
        <f>IF(Table1[[#This Row],[Gr]]&lt;&gt;"COMPLE",IF(Table1[[#This Row],[Cr]]&gt;0,1,0),1)</f>
        <v>1</v>
      </c>
      <c r="J1136" s="32">
        <f>(Table1[[#This Row],[Gp]]*Table1[[#This Row],[Cr]])/Raw!$R$1</f>
        <v>0.65217391304347827</v>
      </c>
    </row>
    <row r="1137" spans="1:10">
      <c r="A1137" s="63" t="str">
        <f>LEFT(Table1[[#This Row],[Subcode]],3)</f>
        <v>R20</v>
      </c>
      <c r="B1137" s="63" t="s">
        <v>274</v>
      </c>
      <c r="C1137" s="38" t="s">
        <v>155</v>
      </c>
      <c r="D1137" s="39" t="s">
        <v>156</v>
      </c>
      <c r="E1137" s="39">
        <f>VLOOKUP(Table1[[#This Row],[Gr]],Raw!T:U,2,0)</f>
        <v>6</v>
      </c>
      <c r="F1137" s="38" t="s">
        <v>5</v>
      </c>
      <c r="G1137" s="39">
        <v>3</v>
      </c>
      <c r="H1137" s="64" t="str">
        <f>VLOOKUP(MID(Table1[[#This Row],[Htno]],7,2),Raw!A:B,2,0)</f>
        <v>ECE</v>
      </c>
      <c r="I1137" s="60">
        <f>IF(Table1[[#This Row],[Gr]]&lt;&gt;"COMPLE",IF(Table1[[#This Row],[Cr]]&gt;0,1,0),1)</f>
        <v>1</v>
      </c>
      <c r="J1137" s="32">
        <f>(Table1[[#This Row],[Gp]]*Table1[[#This Row],[Cr]])/Raw!$R$1</f>
        <v>0.78260869565217395</v>
      </c>
    </row>
    <row r="1138" spans="1:10">
      <c r="A1138" s="63" t="str">
        <f>LEFT(Table1[[#This Row],[Subcode]],3)</f>
        <v>R20</v>
      </c>
      <c r="B1138" s="63" t="s">
        <v>275</v>
      </c>
      <c r="C1138" s="38" t="s">
        <v>78</v>
      </c>
      <c r="D1138" s="39" t="s">
        <v>79</v>
      </c>
      <c r="E1138" s="39">
        <f>VLOOKUP(Table1[[#This Row],[Gr]],Raw!T:U,2,0)</f>
        <v>8</v>
      </c>
      <c r="F1138" s="38" t="s">
        <v>6</v>
      </c>
      <c r="G1138" s="39">
        <v>3</v>
      </c>
      <c r="H1138" s="64" t="str">
        <f>VLOOKUP(MID(Table1[[#This Row],[Htno]],7,2),Raw!A:B,2,0)</f>
        <v>ECE</v>
      </c>
      <c r="I1138" s="60">
        <f>IF(Table1[[#This Row],[Gr]]&lt;&gt;"COMPLE",IF(Table1[[#This Row],[Cr]]&gt;0,1,0),1)</f>
        <v>1</v>
      </c>
      <c r="J1138" s="32">
        <f>(Table1[[#This Row],[Gp]]*Table1[[#This Row],[Cr]])/Raw!$R$1</f>
        <v>1.0434782608695652</v>
      </c>
    </row>
    <row r="1139" spans="1:10">
      <c r="A1139" s="63" t="str">
        <f>LEFT(Table1[[#This Row],[Subcode]],3)</f>
        <v>R20</v>
      </c>
      <c r="B1139" s="63" t="s">
        <v>275</v>
      </c>
      <c r="C1139" s="38" t="s">
        <v>144</v>
      </c>
      <c r="D1139" s="39" t="s">
        <v>93</v>
      </c>
      <c r="E1139" s="39">
        <f>VLOOKUP(Table1[[#This Row],[Gr]],Raw!T:U,2,0)</f>
        <v>10</v>
      </c>
      <c r="F1139" s="38" t="s">
        <v>9</v>
      </c>
      <c r="G1139" s="39">
        <v>3</v>
      </c>
      <c r="H1139" s="64" t="str">
        <f>VLOOKUP(MID(Table1[[#This Row],[Htno]],7,2),Raw!A:B,2,0)</f>
        <v>ECE</v>
      </c>
      <c r="I1139" s="60">
        <f>IF(Table1[[#This Row],[Gr]]&lt;&gt;"COMPLE",IF(Table1[[#This Row],[Cr]]&gt;0,1,0),1)</f>
        <v>1</v>
      </c>
      <c r="J1139" s="32">
        <f>(Table1[[#This Row],[Gp]]*Table1[[#This Row],[Cr]])/Raw!$R$1</f>
        <v>1.3043478260869565</v>
      </c>
    </row>
    <row r="1140" spans="1:10">
      <c r="A1140" s="63" t="str">
        <f>LEFT(Table1[[#This Row],[Subcode]],3)</f>
        <v>R20</v>
      </c>
      <c r="B1140" s="63" t="s">
        <v>275</v>
      </c>
      <c r="C1140" s="38" t="s">
        <v>145</v>
      </c>
      <c r="D1140" s="39" t="s">
        <v>146</v>
      </c>
      <c r="E1140" s="39">
        <f>VLOOKUP(Table1[[#This Row],[Gr]],Raw!T:U,2,0)</f>
        <v>7</v>
      </c>
      <c r="F1140" s="38" t="s">
        <v>4</v>
      </c>
      <c r="G1140" s="39">
        <v>3</v>
      </c>
      <c r="H1140" s="64" t="str">
        <f>VLOOKUP(MID(Table1[[#This Row],[Htno]],7,2),Raw!A:B,2,0)</f>
        <v>ECE</v>
      </c>
      <c r="I1140" s="60">
        <f>IF(Table1[[#This Row],[Gr]]&lt;&gt;"COMPLE",IF(Table1[[#This Row],[Cr]]&gt;0,1,0),1)</f>
        <v>1</v>
      </c>
      <c r="J1140" s="32">
        <f>(Table1[[#This Row],[Gp]]*Table1[[#This Row],[Cr]])/Raw!$R$1</f>
        <v>0.91304347826086951</v>
      </c>
    </row>
    <row r="1141" spans="1:10">
      <c r="A1141" s="63" t="str">
        <f>LEFT(Table1[[#This Row],[Subcode]],3)</f>
        <v>R20</v>
      </c>
      <c r="B1141" s="63" t="s">
        <v>275</v>
      </c>
      <c r="C1141" s="38" t="s">
        <v>147</v>
      </c>
      <c r="D1141" s="39" t="s">
        <v>148</v>
      </c>
      <c r="E1141" s="39">
        <f>VLOOKUP(Table1[[#This Row],[Gr]],Raw!T:U,2,0)</f>
        <v>6</v>
      </c>
      <c r="F1141" s="38" t="s">
        <v>5</v>
      </c>
      <c r="G1141" s="39">
        <v>3</v>
      </c>
      <c r="H1141" s="64" t="str">
        <f>VLOOKUP(MID(Table1[[#This Row],[Htno]],7,2),Raw!A:B,2,0)</f>
        <v>ECE</v>
      </c>
      <c r="I1141" s="60">
        <f>IF(Table1[[#This Row],[Gr]]&lt;&gt;"COMPLE",IF(Table1[[#This Row],[Cr]]&gt;0,1,0),1)</f>
        <v>1</v>
      </c>
      <c r="J1141" s="32">
        <f>(Table1[[#This Row],[Gp]]*Table1[[#This Row],[Cr]])/Raw!$R$1</f>
        <v>0.78260869565217395</v>
      </c>
    </row>
    <row r="1142" spans="1:10">
      <c r="A1142" s="63" t="str">
        <f>LEFT(Table1[[#This Row],[Subcode]],3)</f>
        <v>R20</v>
      </c>
      <c r="B1142" s="63" t="s">
        <v>275</v>
      </c>
      <c r="C1142" s="38" t="s">
        <v>149</v>
      </c>
      <c r="D1142" s="39" t="s">
        <v>150</v>
      </c>
      <c r="E1142" s="39">
        <f>VLOOKUP(Table1[[#This Row],[Gr]],Raw!T:U,2,0)</f>
        <v>7</v>
      </c>
      <c r="F1142" s="38" t="s">
        <v>4</v>
      </c>
      <c r="G1142" s="39">
        <v>3</v>
      </c>
      <c r="H1142" s="64" t="str">
        <f>VLOOKUP(MID(Table1[[#This Row],[Htno]],7,2),Raw!A:B,2,0)</f>
        <v>ECE</v>
      </c>
      <c r="I1142" s="60">
        <f>IF(Table1[[#This Row],[Gr]]&lt;&gt;"COMPLE",IF(Table1[[#This Row],[Cr]]&gt;0,1,0),1)</f>
        <v>1</v>
      </c>
      <c r="J1142" s="32">
        <f>(Table1[[#This Row],[Gp]]*Table1[[#This Row],[Cr]])/Raw!$R$1</f>
        <v>0.91304347826086951</v>
      </c>
    </row>
    <row r="1143" spans="1:10">
      <c r="A1143" s="63" t="str">
        <f>LEFT(Table1[[#This Row],[Subcode]],3)</f>
        <v>R20</v>
      </c>
      <c r="B1143" s="63" t="s">
        <v>275</v>
      </c>
      <c r="C1143" s="38" t="s">
        <v>151</v>
      </c>
      <c r="D1143" s="39" t="s">
        <v>152</v>
      </c>
      <c r="E1143" s="39">
        <f>VLOOKUP(Table1[[#This Row],[Gr]],Raw!T:U,2,0)</f>
        <v>10</v>
      </c>
      <c r="F1143" s="38" t="s">
        <v>9</v>
      </c>
      <c r="G1143" s="39">
        <v>2</v>
      </c>
      <c r="H1143" s="64" t="str">
        <f>VLOOKUP(MID(Table1[[#This Row],[Htno]],7,2),Raw!A:B,2,0)</f>
        <v>ECE</v>
      </c>
      <c r="I1143" s="60">
        <f>IF(Table1[[#This Row],[Gr]]&lt;&gt;"COMPLE",IF(Table1[[#This Row],[Cr]]&gt;0,1,0),1)</f>
        <v>1</v>
      </c>
      <c r="J1143" s="32">
        <f>(Table1[[#This Row],[Gp]]*Table1[[#This Row],[Cr]])/Raw!$R$1</f>
        <v>0.86956521739130432</v>
      </c>
    </row>
    <row r="1144" spans="1:10">
      <c r="A1144" s="63" t="str">
        <f>LEFT(Table1[[#This Row],[Subcode]],3)</f>
        <v>R20</v>
      </c>
      <c r="B1144" s="63" t="s">
        <v>275</v>
      </c>
      <c r="C1144" s="38" t="s">
        <v>153</v>
      </c>
      <c r="D1144" s="39" t="s">
        <v>154</v>
      </c>
      <c r="E1144" s="39">
        <f>VLOOKUP(Table1[[#This Row],[Gr]],Raw!T:U,2,0)</f>
        <v>6</v>
      </c>
      <c r="F1144" s="38" t="s">
        <v>5</v>
      </c>
      <c r="G1144" s="39">
        <v>3</v>
      </c>
      <c r="H1144" s="64" t="str">
        <f>VLOOKUP(MID(Table1[[#This Row],[Htno]],7,2),Raw!A:B,2,0)</f>
        <v>ECE</v>
      </c>
      <c r="I1144" s="60">
        <f>IF(Table1[[#This Row],[Gr]]&lt;&gt;"COMPLE",IF(Table1[[#This Row],[Cr]]&gt;0,1,0),1)</f>
        <v>1</v>
      </c>
      <c r="J1144" s="32">
        <f>(Table1[[#This Row],[Gp]]*Table1[[#This Row],[Cr]])/Raw!$R$1</f>
        <v>0.78260869565217395</v>
      </c>
    </row>
    <row r="1145" spans="1:10">
      <c r="A1145" s="63" t="str">
        <f>LEFT(Table1[[#This Row],[Subcode]],3)</f>
        <v>R20</v>
      </c>
      <c r="B1145" s="63" t="s">
        <v>275</v>
      </c>
      <c r="C1145" s="38" t="s">
        <v>155</v>
      </c>
      <c r="D1145" s="39" t="s">
        <v>156</v>
      </c>
      <c r="E1145" s="39">
        <f>VLOOKUP(Table1[[#This Row],[Gr]],Raw!T:U,2,0)</f>
        <v>6</v>
      </c>
      <c r="F1145" s="38" t="s">
        <v>5</v>
      </c>
      <c r="G1145" s="39">
        <v>3</v>
      </c>
      <c r="H1145" s="64" t="str">
        <f>VLOOKUP(MID(Table1[[#This Row],[Htno]],7,2),Raw!A:B,2,0)</f>
        <v>ECE</v>
      </c>
      <c r="I1145" s="60">
        <f>IF(Table1[[#This Row],[Gr]]&lt;&gt;"COMPLE",IF(Table1[[#This Row],[Cr]]&gt;0,1,0),1)</f>
        <v>1</v>
      </c>
      <c r="J1145" s="32">
        <f>(Table1[[#This Row],[Gp]]*Table1[[#This Row],[Cr]])/Raw!$R$1</f>
        <v>0.78260869565217395</v>
      </c>
    </row>
    <row r="1146" spans="1:10">
      <c r="A1146" s="63" t="str">
        <f>LEFT(Table1[[#This Row],[Subcode]],3)</f>
        <v>R20</v>
      </c>
      <c r="B1146" s="63" t="s">
        <v>276</v>
      </c>
      <c r="C1146" s="38" t="s">
        <v>78</v>
      </c>
      <c r="D1146" s="39" t="s">
        <v>79</v>
      </c>
      <c r="E1146" s="39">
        <f>VLOOKUP(Table1[[#This Row],[Gr]],Raw!T:U,2,0)</f>
        <v>7</v>
      </c>
      <c r="F1146" s="38" t="s">
        <v>4</v>
      </c>
      <c r="G1146" s="39">
        <v>3</v>
      </c>
      <c r="H1146" s="64" t="str">
        <f>VLOOKUP(MID(Table1[[#This Row],[Htno]],7,2),Raw!A:B,2,0)</f>
        <v>ECE</v>
      </c>
      <c r="I1146" s="60">
        <f>IF(Table1[[#This Row],[Gr]]&lt;&gt;"COMPLE",IF(Table1[[#This Row],[Cr]]&gt;0,1,0),1)</f>
        <v>1</v>
      </c>
      <c r="J1146" s="32">
        <f>(Table1[[#This Row],[Gp]]*Table1[[#This Row],[Cr]])/Raw!$R$1</f>
        <v>0.91304347826086951</v>
      </c>
    </row>
    <row r="1147" spans="1:10">
      <c r="A1147" s="63" t="str">
        <f>LEFT(Table1[[#This Row],[Subcode]],3)</f>
        <v>R20</v>
      </c>
      <c r="B1147" s="63" t="s">
        <v>276</v>
      </c>
      <c r="C1147" s="38" t="s">
        <v>144</v>
      </c>
      <c r="D1147" s="39" t="s">
        <v>93</v>
      </c>
      <c r="E1147" s="39">
        <f>VLOOKUP(Table1[[#This Row],[Gr]],Raw!T:U,2,0)</f>
        <v>10</v>
      </c>
      <c r="F1147" s="38" t="s">
        <v>9</v>
      </c>
      <c r="G1147" s="39">
        <v>3</v>
      </c>
      <c r="H1147" s="64" t="str">
        <f>VLOOKUP(MID(Table1[[#This Row],[Htno]],7,2),Raw!A:B,2,0)</f>
        <v>ECE</v>
      </c>
      <c r="I1147" s="60">
        <f>IF(Table1[[#This Row],[Gr]]&lt;&gt;"COMPLE",IF(Table1[[#This Row],[Cr]]&gt;0,1,0),1)</f>
        <v>1</v>
      </c>
      <c r="J1147" s="32">
        <f>(Table1[[#This Row],[Gp]]*Table1[[#This Row],[Cr]])/Raw!$R$1</f>
        <v>1.3043478260869565</v>
      </c>
    </row>
    <row r="1148" spans="1:10">
      <c r="A1148" s="63" t="str">
        <f>LEFT(Table1[[#This Row],[Subcode]],3)</f>
        <v>R20</v>
      </c>
      <c r="B1148" s="63" t="s">
        <v>276</v>
      </c>
      <c r="C1148" s="38" t="s">
        <v>145</v>
      </c>
      <c r="D1148" s="39" t="s">
        <v>146</v>
      </c>
      <c r="E1148" s="39">
        <f>VLOOKUP(Table1[[#This Row],[Gr]],Raw!T:U,2,0)</f>
        <v>0</v>
      </c>
      <c r="F1148" s="38" t="s">
        <v>3</v>
      </c>
      <c r="G1148" s="39">
        <v>0</v>
      </c>
      <c r="H1148" s="64" t="str">
        <f>VLOOKUP(MID(Table1[[#This Row],[Htno]],7,2),Raw!A:B,2,0)</f>
        <v>ECE</v>
      </c>
      <c r="I1148" s="60">
        <f>IF(Table1[[#This Row],[Gr]]&lt;&gt;"COMPLE",IF(Table1[[#This Row],[Cr]]&gt;0,1,0),1)</f>
        <v>0</v>
      </c>
      <c r="J1148" s="32">
        <f>(Table1[[#This Row],[Gp]]*Table1[[#This Row],[Cr]])/Raw!$R$1</f>
        <v>0</v>
      </c>
    </row>
    <row r="1149" spans="1:10">
      <c r="A1149" s="63" t="str">
        <f>LEFT(Table1[[#This Row],[Subcode]],3)</f>
        <v>R20</v>
      </c>
      <c r="B1149" s="63" t="s">
        <v>276</v>
      </c>
      <c r="C1149" s="38" t="s">
        <v>147</v>
      </c>
      <c r="D1149" s="39" t="s">
        <v>148</v>
      </c>
      <c r="E1149" s="39">
        <f>VLOOKUP(Table1[[#This Row],[Gr]],Raw!T:U,2,0)</f>
        <v>7</v>
      </c>
      <c r="F1149" s="38" t="s">
        <v>4</v>
      </c>
      <c r="G1149" s="39">
        <v>3</v>
      </c>
      <c r="H1149" s="64" t="str">
        <f>VLOOKUP(MID(Table1[[#This Row],[Htno]],7,2),Raw!A:B,2,0)</f>
        <v>ECE</v>
      </c>
      <c r="I1149" s="60">
        <f>IF(Table1[[#This Row],[Gr]]&lt;&gt;"COMPLE",IF(Table1[[#This Row],[Cr]]&gt;0,1,0),1)</f>
        <v>1</v>
      </c>
      <c r="J1149" s="32">
        <f>(Table1[[#This Row],[Gp]]*Table1[[#This Row],[Cr]])/Raw!$R$1</f>
        <v>0.91304347826086951</v>
      </c>
    </row>
    <row r="1150" spans="1:10">
      <c r="A1150" s="63" t="str">
        <f>LEFT(Table1[[#This Row],[Subcode]],3)</f>
        <v>R20</v>
      </c>
      <c r="B1150" s="63" t="s">
        <v>276</v>
      </c>
      <c r="C1150" s="38" t="s">
        <v>149</v>
      </c>
      <c r="D1150" s="39" t="s">
        <v>150</v>
      </c>
      <c r="E1150" s="39">
        <f>VLOOKUP(Table1[[#This Row],[Gr]],Raw!T:U,2,0)</f>
        <v>0</v>
      </c>
      <c r="F1150" s="38" t="s">
        <v>3</v>
      </c>
      <c r="G1150" s="39">
        <v>0</v>
      </c>
      <c r="H1150" s="64" t="str">
        <f>VLOOKUP(MID(Table1[[#This Row],[Htno]],7,2),Raw!A:B,2,0)</f>
        <v>ECE</v>
      </c>
      <c r="I1150" s="60">
        <f>IF(Table1[[#This Row],[Gr]]&lt;&gt;"COMPLE",IF(Table1[[#This Row],[Cr]]&gt;0,1,0),1)</f>
        <v>0</v>
      </c>
      <c r="J1150" s="32">
        <f>(Table1[[#This Row],[Gp]]*Table1[[#This Row],[Cr]])/Raw!$R$1</f>
        <v>0</v>
      </c>
    </row>
    <row r="1151" spans="1:10">
      <c r="A1151" s="63" t="str">
        <f>LEFT(Table1[[#This Row],[Subcode]],3)</f>
        <v>R20</v>
      </c>
      <c r="B1151" s="63" t="s">
        <v>276</v>
      </c>
      <c r="C1151" s="38" t="s">
        <v>151</v>
      </c>
      <c r="D1151" s="39" t="s">
        <v>152</v>
      </c>
      <c r="E1151" s="39">
        <f>VLOOKUP(Table1[[#This Row],[Gr]],Raw!T:U,2,0)</f>
        <v>10</v>
      </c>
      <c r="F1151" s="38" t="s">
        <v>9</v>
      </c>
      <c r="G1151" s="39">
        <v>2</v>
      </c>
      <c r="H1151" s="64" t="str">
        <f>VLOOKUP(MID(Table1[[#This Row],[Htno]],7,2),Raw!A:B,2,0)</f>
        <v>ECE</v>
      </c>
      <c r="I1151" s="60">
        <f>IF(Table1[[#This Row],[Gr]]&lt;&gt;"COMPLE",IF(Table1[[#This Row],[Cr]]&gt;0,1,0),1)</f>
        <v>1</v>
      </c>
      <c r="J1151" s="32">
        <f>(Table1[[#This Row],[Gp]]*Table1[[#This Row],[Cr]])/Raw!$R$1</f>
        <v>0.86956521739130432</v>
      </c>
    </row>
    <row r="1152" spans="1:10">
      <c r="A1152" s="63" t="str">
        <f>LEFT(Table1[[#This Row],[Subcode]],3)</f>
        <v>R20</v>
      </c>
      <c r="B1152" s="63" t="s">
        <v>276</v>
      </c>
      <c r="C1152" s="38" t="s">
        <v>153</v>
      </c>
      <c r="D1152" s="39" t="s">
        <v>154</v>
      </c>
      <c r="E1152" s="39">
        <f>VLOOKUP(Table1[[#This Row],[Gr]],Raw!T:U,2,0)</f>
        <v>5</v>
      </c>
      <c r="F1152" s="38" t="s">
        <v>7</v>
      </c>
      <c r="G1152" s="39">
        <v>3</v>
      </c>
      <c r="H1152" s="64" t="str">
        <f>VLOOKUP(MID(Table1[[#This Row],[Htno]],7,2),Raw!A:B,2,0)</f>
        <v>ECE</v>
      </c>
      <c r="I1152" s="60">
        <f>IF(Table1[[#This Row],[Gr]]&lt;&gt;"COMPLE",IF(Table1[[#This Row],[Cr]]&gt;0,1,0),1)</f>
        <v>1</v>
      </c>
      <c r="J1152" s="32">
        <f>(Table1[[#This Row],[Gp]]*Table1[[#This Row],[Cr]])/Raw!$R$1</f>
        <v>0.65217391304347827</v>
      </c>
    </row>
    <row r="1153" spans="1:10">
      <c r="A1153" s="63" t="str">
        <f>LEFT(Table1[[#This Row],[Subcode]],3)</f>
        <v>R20</v>
      </c>
      <c r="B1153" s="63" t="s">
        <v>276</v>
      </c>
      <c r="C1153" s="38" t="s">
        <v>155</v>
      </c>
      <c r="D1153" s="39" t="s">
        <v>156</v>
      </c>
      <c r="E1153" s="39">
        <f>VLOOKUP(Table1[[#This Row],[Gr]],Raw!T:U,2,0)</f>
        <v>0</v>
      </c>
      <c r="F1153" s="38" t="s">
        <v>3</v>
      </c>
      <c r="G1153" s="39">
        <v>0</v>
      </c>
      <c r="H1153" s="64" t="str">
        <f>VLOOKUP(MID(Table1[[#This Row],[Htno]],7,2),Raw!A:B,2,0)</f>
        <v>ECE</v>
      </c>
      <c r="I1153" s="60">
        <f>IF(Table1[[#This Row],[Gr]]&lt;&gt;"COMPLE",IF(Table1[[#This Row],[Cr]]&gt;0,1,0),1)</f>
        <v>0</v>
      </c>
      <c r="J1153" s="32">
        <f>(Table1[[#This Row],[Gp]]*Table1[[#This Row],[Cr]])/Raw!$R$1</f>
        <v>0</v>
      </c>
    </row>
    <row r="1154" spans="1:10">
      <c r="A1154" s="63" t="str">
        <f>LEFT(Table1[[#This Row],[Subcode]],3)</f>
        <v>R20</v>
      </c>
      <c r="B1154" s="63" t="s">
        <v>277</v>
      </c>
      <c r="C1154" s="38" t="s">
        <v>78</v>
      </c>
      <c r="D1154" s="39" t="s">
        <v>79</v>
      </c>
      <c r="E1154" s="39">
        <f>VLOOKUP(Table1[[#This Row],[Gr]],Raw!T:U,2,0)</f>
        <v>5</v>
      </c>
      <c r="F1154" s="38" t="s">
        <v>7</v>
      </c>
      <c r="G1154" s="39">
        <v>3</v>
      </c>
      <c r="H1154" s="64" t="str">
        <f>VLOOKUP(MID(Table1[[#This Row],[Htno]],7,2),Raw!A:B,2,0)</f>
        <v>ECE</v>
      </c>
      <c r="I1154" s="60">
        <f>IF(Table1[[#This Row],[Gr]]&lt;&gt;"COMPLE",IF(Table1[[#This Row],[Cr]]&gt;0,1,0),1)</f>
        <v>1</v>
      </c>
      <c r="J1154" s="32">
        <f>(Table1[[#This Row],[Gp]]*Table1[[#This Row],[Cr]])/Raw!$R$1</f>
        <v>0.65217391304347827</v>
      </c>
    </row>
    <row r="1155" spans="1:10">
      <c r="A1155" s="63" t="str">
        <f>LEFT(Table1[[#This Row],[Subcode]],3)</f>
        <v>R20</v>
      </c>
      <c r="B1155" s="63" t="s">
        <v>277</v>
      </c>
      <c r="C1155" s="38" t="s">
        <v>144</v>
      </c>
      <c r="D1155" s="39" t="s">
        <v>93</v>
      </c>
      <c r="E1155" s="39">
        <f>VLOOKUP(Table1[[#This Row],[Gr]],Raw!T:U,2,0)</f>
        <v>10</v>
      </c>
      <c r="F1155" s="38" t="s">
        <v>9</v>
      </c>
      <c r="G1155" s="39">
        <v>3</v>
      </c>
      <c r="H1155" s="64" t="str">
        <f>VLOOKUP(MID(Table1[[#This Row],[Htno]],7,2),Raw!A:B,2,0)</f>
        <v>ECE</v>
      </c>
      <c r="I1155" s="60">
        <f>IF(Table1[[#This Row],[Gr]]&lt;&gt;"COMPLE",IF(Table1[[#This Row],[Cr]]&gt;0,1,0),1)</f>
        <v>1</v>
      </c>
      <c r="J1155" s="32">
        <f>(Table1[[#This Row],[Gp]]*Table1[[#This Row],[Cr]])/Raw!$R$1</f>
        <v>1.3043478260869565</v>
      </c>
    </row>
    <row r="1156" spans="1:10">
      <c r="A1156" s="63" t="str">
        <f>LEFT(Table1[[#This Row],[Subcode]],3)</f>
        <v>R20</v>
      </c>
      <c r="B1156" s="63" t="s">
        <v>277</v>
      </c>
      <c r="C1156" s="38" t="s">
        <v>145</v>
      </c>
      <c r="D1156" s="39" t="s">
        <v>146</v>
      </c>
      <c r="E1156" s="39">
        <f>VLOOKUP(Table1[[#This Row],[Gr]],Raw!T:U,2,0)</f>
        <v>0</v>
      </c>
      <c r="F1156" s="38" t="s">
        <v>3</v>
      </c>
      <c r="G1156" s="39">
        <v>0</v>
      </c>
      <c r="H1156" s="64" t="str">
        <f>VLOOKUP(MID(Table1[[#This Row],[Htno]],7,2),Raw!A:B,2,0)</f>
        <v>ECE</v>
      </c>
      <c r="I1156" s="60">
        <f>IF(Table1[[#This Row],[Gr]]&lt;&gt;"COMPLE",IF(Table1[[#This Row],[Cr]]&gt;0,1,0),1)</f>
        <v>0</v>
      </c>
      <c r="J1156" s="32">
        <f>(Table1[[#This Row],[Gp]]*Table1[[#This Row],[Cr]])/Raw!$R$1</f>
        <v>0</v>
      </c>
    </row>
    <row r="1157" spans="1:10">
      <c r="A1157" s="63" t="str">
        <f>LEFT(Table1[[#This Row],[Subcode]],3)</f>
        <v>R20</v>
      </c>
      <c r="B1157" s="63" t="s">
        <v>277</v>
      </c>
      <c r="C1157" s="38" t="s">
        <v>147</v>
      </c>
      <c r="D1157" s="39" t="s">
        <v>148</v>
      </c>
      <c r="E1157" s="39">
        <f>VLOOKUP(Table1[[#This Row],[Gr]],Raw!T:U,2,0)</f>
        <v>0</v>
      </c>
      <c r="F1157" s="38" t="s">
        <v>3</v>
      </c>
      <c r="G1157" s="39">
        <v>0</v>
      </c>
      <c r="H1157" s="64" t="str">
        <f>VLOOKUP(MID(Table1[[#This Row],[Htno]],7,2),Raw!A:B,2,0)</f>
        <v>ECE</v>
      </c>
      <c r="I1157" s="60">
        <f>IF(Table1[[#This Row],[Gr]]&lt;&gt;"COMPLE",IF(Table1[[#This Row],[Cr]]&gt;0,1,0),1)</f>
        <v>0</v>
      </c>
      <c r="J1157" s="32">
        <f>(Table1[[#This Row],[Gp]]*Table1[[#This Row],[Cr]])/Raw!$R$1</f>
        <v>0</v>
      </c>
    </row>
    <row r="1158" spans="1:10">
      <c r="A1158" s="63" t="str">
        <f>LEFT(Table1[[#This Row],[Subcode]],3)</f>
        <v>R20</v>
      </c>
      <c r="B1158" s="63" t="s">
        <v>277</v>
      </c>
      <c r="C1158" s="38" t="s">
        <v>149</v>
      </c>
      <c r="D1158" s="39" t="s">
        <v>150</v>
      </c>
      <c r="E1158" s="39">
        <f>VLOOKUP(Table1[[#This Row],[Gr]],Raw!T:U,2,0)</f>
        <v>7</v>
      </c>
      <c r="F1158" s="38" t="s">
        <v>4</v>
      </c>
      <c r="G1158" s="39">
        <v>3</v>
      </c>
      <c r="H1158" s="64" t="str">
        <f>VLOOKUP(MID(Table1[[#This Row],[Htno]],7,2),Raw!A:B,2,0)</f>
        <v>ECE</v>
      </c>
      <c r="I1158" s="60">
        <f>IF(Table1[[#This Row],[Gr]]&lt;&gt;"COMPLE",IF(Table1[[#This Row],[Cr]]&gt;0,1,0),1)</f>
        <v>1</v>
      </c>
      <c r="J1158" s="32">
        <f>(Table1[[#This Row],[Gp]]*Table1[[#This Row],[Cr]])/Raw!$R$1</f>
        <v>0.91304347826086951</v>
      </c>
    </row>
    <row r="1159" spans="1:10">
      <c r="A1159" s="63" t="str">
        <f>LEFT(Table1[[#This Row],[Subcode]],3)</f>
        <v>R20</v>
      </c>
      <c r="B1159" s="63" t="s">
        <v>277</v>
      </c>
      <c r="C1159" s="38" t="s">
        <v>151</v>
      </c>
      <c r="D1159" s="39" t="s">
        <v>152</v>
      </c>
      <c r="E1159" s="39">
        <f>VLOOKUP(Table1[[#This Row],[Gr]],Raw!T:U,2,0)</f>
        <v>10</v>
      </c>
      <c r="F1159" s="38" t="s">
        <v>9</v>
      </c>
      <c r="G1159" s="39">
        <v>2</v>
      </c>
      <c r="H1159" s="64" t="str">
        <f>VLOOKUP(MID(Table1[[#This Row],[Htno]],7,2),Raw!A:B,2,0)</f>
        <v>ECE</v>
      </c>
      <c r="I1159" s="60">
        <f>IF(Table1[[#This Row],[Gr]]&lt;&gt;"COMPLE",IF(Table1[[#This Row],[Cr]]&gt;0,1,0),1)</f>
        <v>1</v>
      </c>
      <c r="J1159" s="32">
        <f>(Table1[[#This Row],[Gp]]*Table1[[#This Row],[Cr]])/Raw!$R$1</f>
        <v>0.86956521739130432</v>
      </c>
    </row>
    <row r="1160" spans="1:10">
      <c r="A1160" s="63" t="str">
        <f>LEFT(Table1[[#This Row],[Subcode]],3)</f>
        <v>R20</v>
      </c>
      <c r="B1160" s="63" t="s">
        <v>277</v>
      </c>
      <c r="C1160" s="38" t="s">
        <v>153</v>
      </c>
      <c r="D1160" s="39" t="s">
        <v>154</v>
      </c>
      <c r="E1160" s="39">
        <f>VLOOKUP(Table1[[#This Row],[Gr]],Raw!T:U,2,0)</f>
        <v>0</v>
      </c>
      <c r="F1160" s="38" t="s">
        <v>3</v>
      </c>
      <c r="G1160" s="39">
        <v>0</v>
      </c>
      <c r="H1160" s="64" t="str">
        <f>VLOOKUP(MID(Table1[[#This Row],[Htno]],7,2),Raw!A:B,2,0)</f>
        <v>ECE</v>
      </c>
      <c r="I1160" s="60">
        <f>IF(Table1[[#This Row],[Gr]]&lt;&gt;"COMPLE",IF(Table1[[#This Row],[Cr]]&gt;0,1,0),1)</f>
        <v>0</v>
      </c>
      <c r="J1160" s="32">
        <f>(Table1[[#This Row],[Gp]]*Table1[[#This Row],[Cr]])/Raw!$R$1</f>
        <v>0</v>
      </c>
    </row>
    <row r="1161" spans="1:10">
      <c r="A1161" s="63" t="str">
        <f>LEFT(Table1[[#This Row],[Subcode]],3)</f>
        <v>R20</v>
      </c>
      <c r="B1161" s="63" t="s">
        <v>277</v>
      </c>
      <c r="C1161" s="38" t="s">
        <v>155</v>
      </c>
      <c r="D1161" s="39" t="s">
        <v>156</v>
      </c>
      <c r="E1161" s="39">
        <f>VLOOKUP(Table1[[#This Row],[Gr]],Raw!T:U,2,0)</f>
        <v>6</v>
      </c>
      <c r="F1161" s="38" t="s">
        <v>5</v>
      </c>
      <c r="G1161" s="39">
        <v>3</v>
      </c>
      <c r="H1161" s="64" t="str">
        <f>VLOOKUP(MID(Table1[[#This Row],[Htno]],7,2),Raw!A:B,2,0)</f>
        <v>ECE</v>
      </c>
      <c r="I1161" s="60">
        <f>IF(Table1[[#This Row],[Gr]]&lt;&gt;"COMPLE",IF(Table1[[#This Row],[Cr]]&gt;0,1,0),1)</f>
        <v>1</v>
      </c>
      <c r="J1161" s="32">
        <f>(Table1[[#This Row],[Gp]]*Table1[[#This Row],[Cr]])/Raw!$R$1</f>
        <v>0.78260869565217395</v>
      </c>
    </row>
    <row r="1162" spans="1:10">
      <c r="A1162" s="63" t="str">
        <f>LEFT(Table1[[#This Row],[Subcode]],3)</f>
        <v>R20</v>
      </c>
      <c r="B1162" s="63" t="s">
        <v>278</v>
      </c>
      <c r="C1162" s="38" t="s">
        <v>78</v>
      </c>
      <c r="D1162" s="39" t="s">
        <v>79</v>
      </c>
      <c r="E1162" s="39">
        <f>VLOOKUP(Table1[[#This Row],[Gr]],Raw!T:U,2,0)</f>
        <v>8</v>
      </c>
      <c r="F1162" s="38" t="s">
        <v>6</v>
      </c>
      <c r="G1162" s="39">
        <v>3</v>
      </c>
      <c r="H1162" s="64" t="str">
        <f>VLOOKUP(MID(Table1[[#This Row],[Htno]],7,2),Raw!A:B,2,0)</f>
        <v>ECE</v>
      </c>
      <c r="I1162" s="60">
        <f>IF(Table1[[#This Row],[Gr]]&lt;&gt;"COMPLE",IF(Table1[[#This Row],[Cr]]&gt;0,1,0),1)</f>
        <v>1</v>
      </c>
      <c r="J1162" s="32">
        <f>(Table1[[#This Row],[Gp]]*Table1[[#This Row],[Cr]])/Raw!$R$1</f>
        <v>1.0434782608695652</v>
      </c>
    </row>
    <row r="1163" spans="1:10">
      <c r="A1163" s="63" t="str">
        <f>LEFT(Table1[[#This Row],[Subcode]],3)</f>
        <v>R20</v>
      </c>
      <c r="B1163" s="63" t="s">
        <v>278</v>
      </c>
      <c r="C1163" s="38" t="s">
        <v>144</v>
      </c>
      <c r="D1163" s="39" t="s">
        <v>93</v>
      </c>
      <c r="E1163" s="39">
        <f>VLOOKUP(Table1[[#This Row],[Gr]],Raw!T:U,2,0)</f>
        <v>10</v>
      </c>
      <c r="F1163" s="38" t="s">
        <v>9</v>
      </c>
      <c r="G1163" s="39">
        <v>3</v>
      </c>
      <c r="H1163" s="64" t="str">
        <f>VLOOKUP(MID(Table1[[#This Row],[Htno]],7,2),Raw!A:B,2,0)</f>
        <v>ECE</v>
      </c>
      <c r="I1163" s="60">
        <f>IF(Table1[[#This Row],[Gr]]&lt;&gt;"COMPLE",IF(Table1[[#This Row],[Cr]]&gt;0,1,0),1)</f>
        <v>1</v>
      </c>
      <c r="J1163" s="32">
        <f>(Table1[[#This Row],[Gp]]*Table1[[#This Row],[Cr]])/Raw!$R$1</f>
        <v>1.3043478260869565</v>
      </c>
    </row>
    <row r="1164" spans="1:10">
      <c r="A1164" s="63" t="str">
        <f>LEFT(Table1[[#This Row],[Subcode]],3)</f>
        <v>R20</v>
      </c>
      <c r="B1164" s="63" t="s">
        <v>278</v>
      </c>
      <c r="C1164" s="38" t="s">
        <v>145</v>
      </c>
      <c r="D1164" s="39" t="s">
        <v>146</v>
      </c>
      <c r="E1164" s="39">
        <f>VLOOKUP(Table1[[#This Row],[Gr]],Raw!T:U,2,0)</f>
        <v>7</v>
      </c>
      <c r="F1164" s="38" t="s">
        <v>4</v>
      </c>
      <c r="G1164" s="39">
        <v>3</v>
      </c>
      <c r="H1164" s="64" t="str">
        <f>VLOOKUP(MID(Table1[[#This Row],[Htno]],7,2),Raw!A:B,2,0)</f>
        <v>ECE</v>
      </c>
      <c r="I1164" s="60">
        <f>IF(Table1[[#This Row],[Gr]]&lt;&gt;"COMPLE",IF(Table1[[#This Row],[Cr]]&gt;0,1,0),1)</f>
        <v>1</v>
      </c>
      <c r="J1164" s="32">
        <f>(Table1[[#This Row],[Gp]]*Table1[[#This Row],[Cr]])/Raw!$R$1</f>
        <v>0.91304347826086951</v>
      </c>
    </row>
    <row r="1165" spans="1:10">
      <c r="A1165" s="63" t="str">
        <f>LEFT(Table1[[#This Row],[Subcode]],3)</f>
        <v>R20</v>
      </c>
      <c r="B1165" s="63" t="s">
        <v>278</v>
      </c>
      <c r="C1165" s="38" t="s">
        <v>147</v>
      </c>
      <c r="D1165" s="39" t="s">
        <v>148</v>
      </c>
      <c r="E1165" s="39">
        <f>VLOOKUP(Table1[[#This Row],[Gr]],Raw!T:U,2,0)</f>
        <v>8</v>
      </c>
      <c r="F1165" s="38" t="s">
        <v>6</v>
      </c>
      <c r="G1165" s="39">
        <v>3</v>
      </c>
      <c r="H1165" s="64" t="str">
        <f>VLOOKUP(MID(Table1[[#This Row],[Htno]],7,2),Raw!A:B,2,0)</f>
        <v>ECE</v>
      </c>
      <c r="I1165" s="60">
        <f>IF(Table1[[#This Row],[Gr]]&lt;&gt;"COMPLE",IF(Table1[[#This Row],[Cr]]&gt;0,1,0),1)</f>
        <v>1</v>
      </c>
      <c r="J1165" s="32">
        <f>(Table1[[#This Row],[Gp]]*Table1[[#This Row],[Cr]])/Raw!$R$1</f>
        <v>1.0434782608695652</v>
      </c>
    </row>
    <row r="1166" spans="1:10">
      <c r="A1166" s="63" t="str">
        <f>LEFT(Table1[[#This Row],[Subcode]],3)</f>
        <v>R20</v>
      </c>
      <c r="B1166" s="63" t="s">
        <v>278</v>
      </c>
      <c r="C1166" s="38" t="s">
        <v>149</v>
      </c>
      <c r="D1166" s="39" t="s">
        <v>150</v>
      </c>
      <c r="E1166" s="39">
        <f>VLOOKUP(Table1[[#This Row],[Gr]],Raw!T:U,2,0)</f>
        <v>9</v>
      </c>
      <c r="F1166" s="38" t="s">
        <v>8</v>
      </c>
      <c r="G1166" s="39">
        <v>3</v>
      </c>
      <c r="H1166" s="64" t="str">
        <f>VLOOKUP(MID(Table1[[#This Row],[Htno]],7,2),Raw!A:B,2,0)</f>
        <v>ECE</v>
      </c>
      <c r="I1166" s="60">
        <f>IF(Table1[[#This Row],[Gr]]&lt;&gt;"COMPLE",IF(Table1[[#This Row],[Cr]]&gt;0,1,0),1)</f>
        <v>1</v>
      </c>
      <c r="J1166" s="32">
        <f>(Table1[[#This Row],[Gp]]*Table1[[#This Row],[Cr]])/Raw!$R$1</f>
        <v>1.173913043478261</v>
      </c>
    </row>
    <row r="1167" spans="1:10">
      <c r="A1167" s="63" t="str">
        <f>LEFT(Table1[[#This Row],[Subcode]],3)</f>
        <v>R20</v>
      </c>
      <c r="B1167" s="63" t="s">
        <v>278</v>
      </c>
      <c r="C1167" s="38" t="s">
        <v>151</v>
      </c>
      <c r="D1167" s="39" t="s">
        <v>152</v>
      </c>
      <c r="E1167" s="39">
        <f>VLOOKUP(Table1[[#This Row],[Gr]],Raw!T:U,2,0)</f>
        <v>10</v>
      </c>
      <c r="F1167" s="38" t="s">
        <v>9</v>
      </c>
      <c r="G1167" s="39">
        <v>2</v>
      </c>
      <c r="H1167" s="64" t="str">
        <f>VLOOKUP(MID(Table1[[#This Row],[Htno]],7,2),Raw!A:B,2,0)</f>
        <v>ECE</v>
      </c>
      <c r="I1167" s="60">
        <f>IF(Table1[[#This Row],[Gr]]&lt;&gt;"COMPLE",IF(Table1[[#This Row],[Cr]]&gt;0,1,0),1)</f>
        <v>1</v>
      </c>
      <c r="J1167" s="32">
        <f>(Table1[[#This Row],[Gp]]*Table1[[#This Row],[Cr]])/Raw!$R$1</f>
        <v>0.86956521739130432</v>
      </c>
    </row>
    <row r="1168" spans="1:10">
      <c r="A1168" s="63" t="str">
        <f>LEFT(Table1[[#This Row],[Subcode]],3)</f>
        <v>R20</v>
      </c>
      <c r="B1168" s="63" t="s">
        <v>278</v>
      </c>
      <c r="C1168" s="38" t="s">
        <v>153</v>
      </c>
      <c r="D1168" s="39" t="s">
        <v>154</v>
      </c>
      <c r="E1168" s="39">
        <f>VLOOKUP(Table1[[#This Row],[Gr]],Raw!T:U,2,0)</f>
        <v>8</v>
      </c>
      <c r="F1168" s="38" t="s">
        <v>6</v>
      </c>
      <c r="G1168" s="39">
        <v>3</v>
      </c>
      <c r="H1168" s="64" t="str">
        <f>VLOOKUP(MID(Table1[[#This Row],[Htno]],7,2),Raw!A:B,2,0)</f>
        <v>ECE</v>
      </c>
      <c r="I1168" s="60">
        <f>IF(Table1[[#This Row],[Gr]]&lt;&gt;"COMPLE",IF(Table1[[#This Row],[Cr]]&gt;0,1,0),1)</f>
        <v>1</v>
      </c>
      <c r="J1168" s="32">
        <f>(Table1[[#This Row],[Gp]]*Table1[[#This Row],[Cr]])/Raw!$R$1</f>
        <v>1.0434782608695652</v>
      </c>
    </row>
    <row r="1169" spans="1:10">
      <c r="A1169" s="63" t="str">
        <f>LEFT(Table1[[#This Row],[Subcode]],3)</f>
        <v>R20</v>
      </c>
      <c r="B1169" s="63" t="s">
        <v>278</v>
      </c>
      <c r="C1169" s="38" t="s">
        <v>155</v>
      </c>
      <c r="D1169" s="39" t="s">
        <v>156</v>
      </c>
      <c r="E1169" s="39">
        <f>VLOOKUP(Table1[[#This Row],[Gr]],Raw!T:U,2,0)</f>
        <v>8</v>
      </c>
      <c r="F1169" s="38" t="s">
        <v>6</v>
      </c>
      <c r="G1169" s="39">
        <v>3</v>
      </c>
      <c r="H1169" s="64" t="str">
        <f>VLOOKUP(MID(Table1[[#This Row],[Htno]],7,2),Raw!A:B,2,0)</f>
        <v>ECE</v>
      </c>
      <c r="I1169" s="60">
        <f>IF(Table1[[#This Row],[Gr]]&lt;&gt;"COMPLE",IF(Table1[[#This Row],[Cr]]&gt;0,1,0),1)</f>
        <v>1</v>
      </c>
      <c r="J1169" s="32">
        <f>(Table1[[#This Row],[Gp]]*Table1[[#This Row],[Cr]])/Raw!$R$1</f>
        <v>1.0434782608695652</v>
      </c>
    </row>
    <row r="1170" spans="1:10">
      <c r="A1170" s="63" t="str">
        <f>LEFT(Table1[[#This Row],[Subcode]],3)</f>
        <v>R20</v>
      </c>
      <c r="B1170" s="63" t="s">
        <v>279</v>
      </c>
      <c r="C1170" s="38" t="s">
        <v>78</v>
      </c>
      <c r="D1170" s="39" t="s">
        <v>79</v>
      </c>
      <c r="E1170" s="39">
        <f>VLOOKUP(Table1[[#This Row],[Gr]],Raw!T:U,2,0)</f>
        <v>7</v>
      </c>
      <c r="F1170" s="38" t="s">
        <v>4</v>
      </c>
      <c r="G1170" s="39">
        <v>3</v>
      </c>
      <c r="H1170" s="64" t="str">
        <f>VLOOKUP(MID(Table1[[#This Row],[Htno]],7,2),Raw!A:B,2,0)</f>
        <v>ECE</v>
      </c>
      <c r="I1170" s="60">
        <f>IF(Table1[[#This Row],[Gr]]&lt;&gt;"COMPLE",IF(Table1[[#This Row],[Cr]]&gt;0,1,0),1)</f>
        <v>1</v>
      </c>
      <c r="J1170" s="32">
        <f>(Table1[[#This Row],[Gp]]*Table1[[#This Row],[Cr]])/Raw!$R$1</f>
        <v>0.91304347826086951</v>
      </c>
    </row>
    <row r="1171" spans="1:10">
      <c r="A1171" s="63" t="str">
        <f>LEFT(Table1[[#This Row],[Subcode]],3)</f>
        <v>R20</v>
      </c>
      <c r="B1171" s="63" t="s">
        <v>279</v>
      </c>
      <c r="C1171" s="38" t="s">
        <v>144</v>
      </c>
      <c r="D1171" s="39" t="s">
        <v>93</v>
      </c>
      <c r="E1171" s="39">
        <f>VLOOKUP(Table1[[#This Row],[Gr]],Raw!T:U,2,0)</f>
        <v>10</v>
      </c>
      <c r="F1171" s="38" t="s">
        <v>9</v>
      </c>
      <c r="G1171" s="39">
        <v>3</v>
      </c>
      <c r="H1171" s="64" t="str">
        <f>VLOOKUP(MID(Table1[[#This Row],[Htno]],7,2),Raw!A:B,2,0)</f>
        <v>ECE</v>
      </c>
      <c r="I1171" s="60">
        <f>IF(Table1[[#This Row],[Gr]]&lt;&gt;"COMPLE",IF(Table1[[#This Row],[Cr]]&gt;0,1,0),1)</f>
        <v>1</v>
      </c>
      <c r="J1171" s="32">
        <f>(Table1[[#This Row],[Gp]]*Table1[[#This Row],[Cr]])/Raw!$R$1</f>
        <v>1.3043478260869565</v>
      </c>
    </row>
    <row r="1172" spans="1:10">
      <c r="A1172" s="63" t="str">
        <f>LEFT(Table1[[#This Row],[Subcode]],3)</f>
        <v>R20</v>
      </c>
      <c r="B1172" s="63" t="s">
        <v>279</v>
      </c>
      <c r="C1172" s="38" t="s">
        <v>145</v>
      </c>
      <c r="D1172" s="39" t="s">
        <v>146</v>
      </c>
      <c r="E1172" s="39">
        <f>VLOOKUP(Table1[[#This Row],[Gr]],Raw!T:U,2,0)</f>
        <v>7</v>
      </c>
      <c r="F1172" s="38" t="s">
        <v>4</v>
      </c>
      <c r="G1172" s="39">
        <v>3</v>
      </c>
      <c r="H1172" s="64" t="str">
        <f>VLOOKUP(MID(Table1[[#This Row],[Htno]],7,2),Raw!A:B,2,0)</f>
        <v>ECE</v>
      </c>
      <c r="I1172" s="60">
        <f>IF(Table1[[#This Row],[Gr]]&lt;&gt;"COMPLE",IF(Table1[[#This Row],[Cr]]&gt;0,1,0),1)</f>
        <v>1</v>
      </c>
      <c r="J1172" s="32">
        <f>(Table1[[#This Row],[Gp]]*Table1[[#This Row],[Cr]])/Raw!$R$1</f>
        <v>0.91304347826086951</v>
      </c>
    </row>
    <row r="1173" spans="1:10">
      <c r="A1173" s="63" t="str">
        <f>LEFT(Table1[[#This Row],[Subcode]],3)</f>
        <v>R20</v>
      </c>
      <c r="B1173" s="63" t="s">
        <v>279</v>
      </c>
      <c r="C1173" s="38" t="s">
        <v>147</v>
      </c>
      <c r="D1173" s="39" t="s">
        <v>148</v>
      </c>
      <c r="E1173" s="39">
        <f>VLOOKUP(Table1[[#This Row],[Gr]],Raw!T:U,2,0)</f>
        <v>7</v>
      </c>
      <c r="F1173" s="38" t="s">
        <v>4</v>
      </c>
      <c r="G1173" s="39">
        <v>3</v>
      </c>
      <c r="H1173" s="64" t="str">
        <f>VLOOKUP(MID(Table1[[#This Row],[Htno]],7,2),Raw!A:B,2,0)</f>
        <v>ECE</v>
      </c>
      <c r="I1173" s="60">
        <f>IF(Table1[[#This Row],[Gr]]&lt;&gt;"COMPLE",IF(Table1[[#This Row],[Cr]]&gt;0,1,0),1)</f>
        <v>1</v>
      </c>
      <c r="J1173" s="32">
        <f>(Table1[[#This Row],[Gp]]*Table1[[#This Row],[Cr]])/Raw!$R$1</f>
        <v>0.91304347826086951</v>
      </c>
    </row>
    <row r="1174" spans="1:10">
      <c r="A1174" s="63" t="str">
        <f>LEFT(Table1[[#This Row],[Subcode]],3)</f>
        <v>R20</v>
      </c>
      <c r="B1174" s="63" t="s">
        <v>279</v>
      </c>
      <c r="C1174" s="38" t="s">
        <v>149</v>
      </c>
      <c r="D1174" s="39" t="s">
        <v>150</v>
      </c>
      <c r="E1174" s="39">
        <f>VLOOKUP(Table1[[#This Row],[Gr]],Raw!T:U,2,0)</f>
        <v>8</v>
      </c>
      <c r="F1174" s="38" t="s">
        <v>6</v>
      </c>
      <c r="G1174" s="39">
        <v>3</v>
      </c>
      <c r="H1174" s="64" t="str">
        <f>VLOOKUP(MID(Table1[[#This Row],[Htno]],7,2),Raw!A:B,2,0)</f>
        <v>ECE</v>
      </c>
      <c r="I1174" s="60">
        <f>IF(Table1[[#This Row],[Gr]]&lt;&gt;"COMPLE",IF(Table1[[#This Row],[Cr]]&gt;0,1,0),1)</f>
        <v>1</v>
      </c>
      <c r="J1174" s="32">
        <f>(Table1[[#This Row],[Gp]]*Table1[[#This Row],[Cr]])/Raw!$R$1</f>
        <v>1.0434782608695652</v>
      </c>
    </row>
    <row r="1175" spans="1:10">
      <c r="A1175" s="63" t="str">
        <f>LEFT(Table1[[#This Row],[Subcode]],3)</f>
        <v>R20</v>
      </c>
      <c r="B1175" s="63" t="s">
        <v>279</v>
      </c>
      <c r="C1175" s="38" t="s">
        <v>151</v>
      </c>
      <c r="D1175" s="39" t="s">
        <v>152</v>
      </c>
      <c r="E1175" s="39">
        <f>VLOOKUP(Table1[[#This Row],[Gr]],Raw!T:U,2,0)</f>
        <v>10</v>
      </c>
      <c r="F1175" s="38" t="s">
        <v>9</v>
      </c>
      <c r="G1175" s="39">
        <v>2</v>
      </c>
      <c r="H1175" s="64" t="str">
        <f>VLOOKUP(MID(Table1[[#This Row],[Htno]],7,2),Raw!A:B,2,0)</f>
        <v>ECE</v>
      </c>
      <c r="I1175" s="60">
        <f>IF(Table1[[#This Row],[Gr]]&lt;&gt;"COMPLE",IF(Table1[[#This Row],[Cr]]&gt;0,1,0),1)</f>
        <v>1</v>
      </c>
      <c r="J1175" s="32">
        <f>(Table1[[#This Row],[Gp]]*Table1[[#This Row],[Cr]])/Raw!$R$1</f>
        <v>0.86956521739130432</v>
      </c>
    </row>
    <row r="1176" spans="1:10">
      <c r="A1176" s="63" t="str">
        <f>LEFT(Table1[[#This Row],[Subcode]],3)</f>
        <v>R20</v>
      </c>
      <c r="B1176" s="63" t="s">
        <v>279</v>
      </c>
      <c r="C1176" s="38" t="s">
        <v>153</v>
      </c>
      <c r="D1176" s="39" t="s">
        <v>154</v>
      </c>
      <c r="E1176" s="39">
        <f>VLOOKUP(Table1[[#This Row],[Gr]],Raw!T:U,2,0)</f>
        <v>7</v>
      </c>
      <c r="F1176" s="38" t="s">
        <v>4</v>
      </c>
      <c r="G1176" s="39">
        <v>3</v>
      </c>
      <c r="H1176" s="64" t="str">
        <f>VLOOKUP(MID(Table1[[#This Row],[Htno]],7,2),Raw!A:B,2,0)</f>
        <v>ECE</v>
      </c>
      <c r="I1176" s="60">
        <f>IF(Table1[[#This Row],[Gr]]&lt;&gt;"COMPLE",IF(Table1[[#This Row],[Cr]]&gt;0,1,0),1)</f>
        <v>1</v>
      </c>
      <c r="J1176" s="32">
        <f>(Table1[[#This Row],[Gp]]*Table1[[#This Row],[Cr]])/Raw!$R$1</f>
        <v>0.91304347826086951</v>
      </c>
    </row>
    <row r="1177" spans="1:10">
      <c r="A1177" s="63" t="str">
        <f>LEFT(Table1[[#This Row],[Subcode]],3)</f>
        <v>R20</v>
      </c>
      <c r="B1177" s="63" t="s">
        <v>279</v>
      </c>
      <c r="C1177" s="38" t="s">
        <v>155</v>
      </c>
      <c r="D1177" s="39" t="s">
        <v>156</v>
      </c>
      <c r="E1177" s="39">
        <f>VLOOKUP(Table1[[#This Row],[Gr]],Raw!T:U,2,0)</f>
        <v>6</v>
      </c>
      <c r="F1177" s="38" t="s">
        <v>5</v>
      </c>
      <c r="G1177" s="39">
        <v>3</v>
      </c>
      <c r="H1177" s="64" t="str">
        <f>VLOOKUP(MID(Table1[[#This Row],[Htno]],7,2),Raw!A:B,2,0)</f>
        <v>ECE</v>
      </c>
      <c r="I1177" s="60">
        <f>IF(Table1[[#This Row],[Gr]]&lt;&gt;"COMPLE",IF(Table1[[#This Row],[Cr]]&gt;0,1,0),1)</f>
        <v>1</v>
      </c>
      <c r="J1177" s="32">
        <f>(Table1[[#This Row],[Gp]]*Table1[[#This Row],[Cr]])/Raw!$R$1</f>
        <v>0.78260869565217395</v>
      </c>
    </row>
    <row r="1178" spans="1:10">
      <c r="A1178" s="63" t="str">
        <f>LEFT(Table1[[#This Row],[Subcode]],3)</f>
        <v>R20</v>
      </c>
      <c r="B1178" s="63" t="s">
        <v>280</v>
      </c>
      <c r="C1178" s="38" t="s">
        <v>78</v>
      </c>
      <c r="D1178" s="39" t="s">
        <v>79</v>
      </c>
      <c r="E1178" s="39">
        <f>VLOOKUP(Table1[[#This Row],[Gr]],Raw!T:U,2,0)</f>
        <v>0</v>
      </c>
      <c r="F1178" s="38" t="s">
        <v>3</v>
      </c>
      <c r="G1178" s="39">
        <v>0</v>
      </c>
      <c r="H1178" s="64" t="str">
        <f>VLOOKUP(MID(Table1[[#This Row],[Htno]],7,2),Raw!A:B,2,0)</f>
        <v>ECE</v>
      </c>
      <c r="I1178" s="60">
        <f>IF(Table1[[#This Row],[Gr]]&lt;&gt;"COMPLE",IF(Table1[[#This Row],[Cr]]&gt;0,1,0),1)</f>
        <v>0</v>
      </c>
      <c r="J1178" s="32">
        <f>(Table1[[#This Row],[Gp]]*Table1[[#This Row],[Cr]])/Raw!$R$1</f>
        <v>0</v>
      </c>
    </row>
    <row r="1179" spans="1:10">
      <c r="A1179" s="63" t="str">
        <f>LEFT(Table1[[#This Row],[Subcode]],3)</f>
        <v>R20</v>
      </c>
      <c r="B1179" s="63" t="s">
        <v>280</v>
      </c>
      <c r="C1179" s="38" t="s">
        <v>144</v>
      </c>
      <c r="D1179" s="39" t="s">
        <v>93</v>
      </c>
      <c r="E1179" s="39">
        <f>VLOOKUP(Table1[[#This Row],[Gr]],Raw!T:U,2,0)</f>
        <v>10</v>
      </c>
      <c r="F1179" s="38" t="s">
        <v>9</v>
      </c>
      <c r="G1179" s="39">
        <v>3</v>
      </c>
      <c r="H1179" s="64" t="str">
        <f>VLOOKUP(MID(Table1[[#This Row],[Htno]],7,2),Raw!A:B,2,0)</f>
        <v>ECE</v>
      </c>
      <c r="I1179" s="60">
        <f>IF(Table1[[#This Row],[Gr]]&lt;&gt;"COMPLE",IF(Table1[[#This Row],[Cr]]&gt;0,1,0),1)</f>
        <v>1</v>
      </c>
      <c r="J1179" s="32">
        <f>(Table1[[#This Row],[Gp]]*Table1[[#This Row],[Cr]])/Raw!$R$1</f>
        <v>1.3043478260869565</v>
      </c>
    </row>
    <row r="1180" spans="1:10">
      <c r="A1180" s="63" t="str">
        <f>LEFT(Table1[[#This Row],[Subcode]],3)</f>
        <v>R20</v>
      </c>
      <c r="B1180" s="63" t="s">
        <v>280</v>
      </c>
      <c r="C1180" s="38" t="s">
        <v>145</v>
      </c>
      <c r="D1180" s="39" t="s">
        <v>146</v>
      </c>
      <c r="E1180" s="39">
        <f>VLOOKUP(Table1[[#This Row],[Gr]],Raw!T:U,2,0)</f>
        <v>0</v>
      </c>
      <c r="F1180" s="38" t="s">
        <v>3</v>
      </c>
      <c r="G1180" s="39">
        <v>0</v>
      </c>
      <c r="H1180" s="64" t="str">
        <f>VLOOKUP(MID(Table1[[#This Row],[Htno]],7,2),Raw!A:B,2,0)</f>
        <v>ECE</v>
      </c>
      <c r="I1180" s="60">
        <f>IF(Table1[[#This Row],[Gr]]&lt;&gt;"COMPLE",IF(Table1[[#This Row],[Cr]]&gt;0,1,0),1)</f>
        <v>0</v>
      </c>
      <c r="J1180" s="32">
        <f>(Table1[[#This Row],[Gp]]*Table1[[#This Row],[Cr]])/Raw!$R$1</f>
        <v>0</v>
      </c>
    </row>
    <row r="1181" spans="1:10">
      <c r="A1181" s="63" t="str">
        <f>LEFT(Table1[[#This Row],[Subcode]],3)</f>
        <v>R20</v>
      </c>
      <c r="B1181" s="63" t="s">
        <v>280</v>
      </c>
      <c r="C1181" s="38" t="s">
        <v>147</v>
      </c>
      <c r="D1181" s="39" t="s">
        <v>148</v>
      </c>
      <c r="E1181" s="39">
        <f>VLOOKUP(Table1[[#This Row],[Gr]],Raw!T:U,2,0)</f>
        <v>0</v>
      </c>
      <c r="F1181" s="38" t="s">
        <v>3</v>
      </c>
      <c r="G1181" s="39">
        <v>0</v>
      </c>
      <c r="H1181" s="64" t="str">
        <f>VLOOKUP(MID(Table1[[#This Row],[Htno]],7,2),Raw!A:B,2,0)</f>
        <v>ECE</v>
      </c>
      <c r="I1181" s="60">
        <f>IF(Table1[[#This Row],[Gr]]&lt;&gt;"COMPLE",IF(Table1[[#This Row],[Cr]]&gt;0,1,0),1)</f>
        <v>0</v>
      </c>
      <c r="J1181" s="32">
        <f>(Table1[[#This Row],[Gp]]*Table1[[#This Row],[Cr]])/Raw!$R$1</f>
        <v>0</v>
      </c>
    </row>
    <row r="1182" spans="1:10">
      <c r="A1182" s="63" t="str">
        <f>LEFT(Table1[[#This Row],[Subcode]],3)</f>
        <v>R20</v>
      </c>
      <c r="B1182" s="63" t="s">
        <v>280</v>
      </c>
      <c r="C1182" s="38" t="s">
        <v>149</v>
      </c>
      <c r="D1182" s="39" t="s">
        <v>150</v>
      </c>
      <c r="E1182" s="39">
        <f>VLOOKUP(Table1[[#This Row],[Gr]],Raw!T:U,2,0)</f>
        <v>0</v>
      </c>
      <c r="F1182" s="38" t="s">
        <v>3</v>
      </c>
      <c r="G1182" s="39">
        <v>0</v>
      </c>
      <c r="H1182" s="64" t="str">
        <f>VLOOKUP(MID(Table1[[#This Row],[Htno]],7,2),Raw!A:B,2,0)</f>
        <v>ECE</v>
      </c>
      <c r="I1182" s="60">
        <f>IF(Table1[[#This Row],[Gr]]&lt;&gt;"COMPLE",IF(Table1[[#This Row],[Cr]]&gt;0,1,0),1)</f>
        <v>0</v>
      </c>
      <c r="J1182" s="32">
        <f>(Table1[[#This Row],[Gp]]*Table1[[#This Row],[Cr]])/Raw!$R$1</f>
        <v>0</v>
      </c>
    </row>
    <row r="1183" spans="1:10">
      <c r="A1183" s="63" t="str">
        <f>LEFT(Table1[[#This Row],[Subcode]],3)</f>
        <v>R20</v>
      </c>
      <c r="B1183" s="63" t="s">
        <v>280</v>
      </c>
      <c r="C1183" s="38" t="s">
        <v>151</v>
      </c>
      <c r="D1183" s="39" t="s">
        <v>152</v>
      </c>
      <c r="E1183" s="39">
        <f>VLOOKUP(Table1[[#This Row],[Gr]],Raw!T:U,2,0)</f>
        <v>10</v>
      </c>
      <c r="F1183" s="38" t="s">
        <v>9</v>
      </c>
      <c r="G1183" s="39">
        <v>2</v>
      </c>
      <c r="H1183" s="64" t="str">
        <f>VLOOKUP(MID(Table1[[#This Row],[Htno]],7,2),Raw!A:B,2,0)</f>
        <v>ECE</v>
      </c>
      <c r="I1183" s="60">
        <f>IF(Table1[[#This Row],[Gr]]&lt;&gt;"COMPLE",IF(Table1[[#This Row],[Cr]]&gt;0,1,0),1)</f>
        <v>1</v>
      </c>
      <c r="J1183" s="32">
        <f>(Table1[[#This Row],[Gp]]*Table1[[#This Row],[Cr]])/Raw!$R$1</f>
        <v>0.86956521739130432</v>
      </c>
    </row>
    <row r="1184" spans="1:10">
      <c r="A1184" s="63" t="str">
        <f>LEFT(Table1[[#This Row],[Subcode]],3)</f>
        <v>R20</v>
      </c>
      <c r="B1184" s="63" t="s">
        <v>280</v>
      </c>
      <c r="C1184" s="38" t="s">
        <v>153</v>
      </c>
      <c r="D1184" s="39" t="s">
        <v>154</v>
      </c>
      <c r="E1184" s="39">
        <f>VLOOKUP(Table1[[#This Row],[Gr]],Raw!T:U,2,0)</f>
        <v>0</v>
      </c>
      <c r="F1184" s="38" t="s">
        <v>3</v>
      </c>
      <c r="G1184" s="39">
        <v>0</v>
      </c>
      <c r="H1184" s="64" t="str">
        <f>VLOOKUP(MID(Table1[[#This Row],[Htno]],7,2),Raw!A:B,2,0)</f>
        <v>ECE</v>
      </c>
      <c r="I1184" s="60">
        <f>IF(Table1[[#This Row],[Gr]]&lt;&gt;"COMPLE",IF(Table1[[#This Row],[Cr]]&gt;0,1,0),1)</f>
        <v>0</v>
      </c>
      <c r="J1184" s="32">
        <f>(Table1[[#This Row],[Gp]]*Table1[[#This Row],[Cr]])/Raw!$R$1</f>
        <v>0</v>
      </c>
    </row>
    <row r="1185" spans="1:10">
      <c r="A1185" s="63" t="str">
        <f>LEFT(Table1[[#This Row],[Subcode]],3)</f>
        <v>R20</v>
      </c>
      <c r="B1185" s="63" t="s">
        <v>280</v>
      </c>
      <c r="C1185" s="38" t="s">
        <v>155</v>
      </c>
      <c r="D1185" s="39" t="s">
        <v>156</v>
      </c>
      <c r="E1185" s="39">
        <f>VLOOKUP(Table1[[#This Row],[Gr]],Raw!T:U,2,0)</f>
        <v>0</v>
      </c>
      <c r="F1185" s="38" t="s">
        <v>3</v>
      </c>
      <c r="G1185" s="39">
        <v>0</v>
      </c>
      <c r="H1185" s="64" t="str">
        <f>VLOOKUP(MID(Table1[[#This Row],[Htno]],7,2),Raw!A:B,2,0)</f>
        <v>ECE</v>
      </c>
      <c r="I1185" s="60">
        <f>IF(Table1[[#This Row],[Gr]]&lt;&gt;"COMPLE",IF(Table1[[#This Row],[Cr]]&gt;0,1,0),1)</f>
        <v>0</v>
      </c>
      <c r="J1185" s="32">
        <f>(Table1[[#This Row],[Gp]]*Table1[[#This Row],[Cr]])/Raw!$R$1</f>
        <v>0</v>
      </c>
    </row>
    <row r="1186" spans="1:10">
      <c r="A1186" s="63" t="str">
        <f>LEFT(Table1[[#This Row],[Subcode]],3)</f>
        <v>R20</v>
      </c>
      <c r="B1186" s="63" t="s">
        <v>281</v>
      </c>
      <c r="C1186" s="38" t="s">
        <v>78</v>
      </c>
      <c r="D1186" s="39" t="s">
        <v>79</v>
      </c>
      <c r="E1186" s="39">
        <f>VLOOKUP(Table1[[#This Row],[Gr]],Raw!T:U,2,0)</f>
        <v>8</v>
      </c>
      <c r="F1186" s="38" t="s">
        <v>6</v>
      </c>
      <c r="G1186" s="39">
        <v>3</v>
      </c>
      <c r="H1186" s="64" t="str">
        <f>VLOOKUP(MID(Table1[[#This Row],[Htno]],7,2),Raw!A:B,2,0)</f>
        <v>ECE</v>
      </c>
      <c r="I1186" s="60">
        <f>IF(Table1[[#This Row],[Gr]]&lt;&gt;"COMPLE",IF(Table1[[#This Row],[Cr]]&gt;0,1,0),1)</f>
        <v>1</v>
      </c>
      <c r="J1186" s="32">
        <f>(Table1[[#This Row],[Gp]]*Table1[[#This Row],[Cr]])/Raw!$R$1</f>
        <v>1.0434782608695652</v>
      </c>
    </row>
    <row r="1187" spans="1:10">
      <c r="A1187" s="63" t="str">
        <f>LEFT(Table1[[#This Row],[Subcode]],3)</f>
        <v>R20</v>
      </c>
      <c r="B1187" s="63" t="s">
        <v>281</v>
      </c>
      <c r="C1187" s="38" t="s">
        <v>144</v>
      </c>
      <c r="D1187" s="39" t="s">
        <v>93</v>
      </c>
      <c r="E1187" s="39">
        <f>VLOOKUP(Table1[[#This Row],[Gr]],Raw!T:U,2,0)</f>
        <v>10</v>
      </c>
      <c r="F1187" s="38" t="s">
        <v>9</v>
      </c>
      <c r="G1187" s="39">
        <v>3</v>
      </c>
      <c r="H1187" s="64" t="str">
        <f>VLOOKUP(MID(Table1[[#This Row],[Htno]],7,2),Raw!A:B,2,0)</f>
        <v>ECE</v>
      </c>
      <c r="I1187" s="60">
        <f>IF(Table1[[#This Row],[Gr]]&lt;&gt;"COMPLE",IF(Table1[[#This Row],[Cr]]&gt;0,1,0),1)</f>
        <v>1</v>
      </c>
      <c r="J1187" s="32">
        <f>(Table1[[#This Row],[Gp]]*Table1[[#This Row],[Cr]])/Raw!$R$1</f>
        <v>1.3043478260869565</v>
      </c>
    </row>
    <row r="1188" spans="1:10">
      <c r="A1188" s="63" t="str">
        <f>LEFT(Table1[[#This Row],[Subcode]],3)</f>
        <v>R20</v>
      </c>
      <c r="B1188" s="63" t="s">
        <v>281</v>
      </c>
      <c r="C1188" s="38" t="s">
        <v>145</v>
      </c>
      <c r="D1188" s="39" t="s">
        <v>146</v>
      </c>
      <c r="E1188" s="39">
        <f>VLOOKUP(Table1[[#This Row],[Gr]],Raw!T:U,2,0)</f>
        <v>5</v>
      </c>
      <c r="F1188" s="38" t="s">
        <v>7</v>
      </c>
      <c r="G1188" s="39">
        <v>3</v>
      </c>
      <c r="H1188" s="64" t="str">
        <f>VLOOKUP(MID(Table1[[#This Row],[Htno]],7,2),Raw!A:B,2,0)</f>
        <v>ECE</v>
      </c>
      <c r="I1188" s="60">
        <f>IF(Table1[[#This Row],[Gr]]&lt;&gt;"COMPLE",IF(Table1[[#This Row],[Cr]]&gt;0,1,0),1)</f>
        <v>1</v>
      </c>
      <c r="J1188" s="32">
        <f>(Table1[[#This Row],[Gp]]*Table1[[#This Row],[Cr]])/Raw!$R$1</f>
        <v>0.65217391304347827</v>
      </c>
    </row>
    <row r="1189" spans="1:10">
      <c r="A1189" s="63" t="str">
        <f>LEFT(Table1[[#This Row],[Subcode]],3)</f>
        <v>R20</v>
      </c>
      <c r="B1189" s="63" t="s">
        <v>281</v>
      </c>
      <c r="C1189" s="38" t="s">
        <v>147</v>
      </c>
      <c r="D1189" s="39" t="s">
        <v>148</v>
      </c>
      <c r="E1189" s="39">
        <f>VLOOKUP(Table1[[#This Row],[Gr]],Raw!T:U,2,0)</f>
        <v>6</v>
      </c>
      <c r="F1189" s="38" t="s">
        <v>5</v>
      </c>
      <c r="G1189" s="39">
        <v>3</v>
      </c>
      <c r="H1189" s="64" t="str">
        <f>VLOOKUP(MID(Table1[[#This Row],[Htno]],7,2),Raw!A:B,2,0)</f>
        <v>ECE</v>
      </c>
      <c r="I1189" s="60">
        <f>IF(Table1[[#This Row],[Gr]]&lt;&gt;"COMPLE",IF(Table1[[#This Row],[Cr]]&gt;0,1,0),1)</f>
        <v>1</v>
      </c>
      <c r="J1189" s="32">
        <f>(Table1[[#This Row],[Gp]]*Table1[[#This Row],[Cr]])/Raw!$R$1</f>
        <v>0.78260869565217395</v>
      </c>
    </row>
    <row r="1190" spans="1:10">
      <c r="A1190" s="63" t="str">
        <f>LEFT(Table1[[#This Row],[Subcode]],3)</f>
        <v>R20</v>
      </c>
      <c r="B1190" s="63" t="s">
        <v>281</v>
      </c>
      <c r="C1190" s="38" t="s">
        <v>149</v>
      </c>
      <c r="D1190" s="39" t="s">
        <v>150</v>
      </c>
      <c r="E1190" s="39">
        <f>VLOOKUP(Table1[[#This Row],[Gr]],Raw!T:U,2,0)</f>
        <v>8</v>
      </c>
      <c r="F1190" s="38" t="s">
        <v>6</v>
      </c>
      <c r="G1190" s="39">
        <v>3</v>
      </c>
      <c r="H1190" s="64" t="str">
        <f>VLOOKUP(MID(Table1[[#This Row],[Htno]],7,2),Raw!A:B,2,0)</f>
        <v>ECE</v>
      </c>
      <c r="I1190" s="60">
        <f>IF(Table1[[#This Row],[Gr]]&lt;&gt;"COMPLE",IF(Table1[[#This Row],[Cr]]&gt;0,1,0),1)</f>
        <v>1</v>
      </c>
      <c r="J1190" s="32">
        <f>(Table1[[#This Row],[Gp]]*Table1[[#This Row],[Cr]])/Raw!$R$1</f>
        <v>1.0434782608695652</v>
      </c>
    </row>
    <row r="1191" spans="1:10">
      <c r="A1191" s="63" t="str">
        <f>LEFT(Table1[[#This Row],[Subcode]],3)</f>
        <v>R20</v>
      </c>
      <c r="B1191" s="63" t="s">
        <v>281</v>
      </c>
      <c r="C1191" s="38" t="s">
        <v>151</v>
      </c>
      <c r="D1191" s="39" t="s">
        <v>152</v>
      </c>
      <c r="E1191" s="39">
        <f>VLOOKUP(Table1[[#This Row],[Gr]],Raw!T:U,2,0)</f>
        <v>10</v>
      </c>
      <c r="F1191" s="38" t="s">
        <v>9</v>
      </c>
      <c r="G1191" s="39">
        <v>2</v>
      </c>
      <c r="H1191" s="64" t="str">
        <f>VLOOKUP(MID(Table1[[#This Row],[Htno]],7,2),Raw!A:B,2,0)</f>
        <v>ECE</v>
      </c>
      <c r="I1191" s="60">
        <f>IF(Table1[[#This Row],[Gr]]&lt;&gt;"COMPLE",IF(Table1[[#This Row],[Cr]]&gt;0,1,0),1)</f>
        <v>1</v>
      </c>
      <c r="J1191" s="32">
        <f>(Table1[[#This Row],[Gp]]*Table1[[#This Row],[Cr]])/Raw!$R$1</f>
        <v>0.86956521739130432</v>
      </c>
    </row>
    <row r="1192" spans="1:10">
      <c r="A1192" s="63" t="str">
        <f>LEFT(Table1[[#This Row],[Subcode]],3)</f>
        <v>R20</v>
      </c>
      <c r="B1192" s="63" t="s">
        <v>281</v>
      </c>
      <c r="C1192" s="38" t="s">
        <v>153</v>
      </c>
      <c r="D1192" s="39" t="s">
        <v>154</v>
      </c>
      <c r="E1192" s="39">
        <f>VLOOKUP(Table1[[#This Row],[Gr]],Raw!T:U,2,0)</f>
        <v>5</v>
      </c>
      <c r="F1192" s="38" t="s">
        <v>7</v>
      </c>
      <c r="G1192" s="39">
        <v>3</v>
      </c>
      <c r="H1192" s="64" t="str">
        <f>VLOOKUP(MID(Table1[[#This Row],[Htno]],7,2),Raw!A:B,2,0)</f>
        <v>ECE</v>
      </c>
      <c r="I1192" s="60">
        <f>IF(Table1[[#This Row],[Gr]]&lt;&gt;"COMPLE",IF(Table1[[#This Row],[Cr]]&gt;0,1,0),1)</f>
        <v>1</v>
      </c>
      <c r="J1192" s="32">
        <f>(Table1[[#This Row],[Gp]]*Table1[[#This Row],[Cr]])/Raw!$R$1</f>
        <v>0.65217391304347827</v>
      </c>
    </row>
    <row r="1193" spans="1:10">
      <c r="A1193" s="63" t="str">
        <f>LEFT(Table1[[#This Row],[Subcode]],3)</f>
        <v>R20</v>
      </c>
      <c r="B1193" s="63" t="s">
        <v>281</v>
      </c>
      <c r="C1193" s="38" t="s">
        <v>155</v>
      </c>
      <c r="D1193" s="39" t="s">
        <v>156</v>
      </c>
      <c r="E1193" s="39">
        <f>VLOOKUP(Table1[[#This Row],[Gr]],Raw!T:U,2,0)</f>
        <v>7</v>
      </c>
      <c r="F1193" s="38" t="s">
        <v>4</v>
      </c>
      <c r="G1193" s="39">
        <v>3</v>
      </c>
      <c r="H1193" s="64" t="str">
        <f>VLOOKUP(MID(Table1[[#This Row],[Htno]],7,2),Raw!A:B,2,0)</f>
        <v>ECE</v>
      </c>
      <c r="I1193" s="60">
        <f>IF(Table1[[#This Row],[Gr]]&lt;&gt;"COMPLE",IF(Table1[[#This Row],[Cr]]&gt;0,1,0),1)</f>
        <v>1</v>
      </c>
      <c r="J1193" s="32">
        <f>(Table1[[#This Row],[Gp]]*Table1[[#This Row],[Cr]])/Raw!$R$1</f>
        <v>0.91304347826086951</v>
      </c>
    </row>
    <row r="1194" spans="1:10">
      <c r="A1194" s="63" t="str">
        <f>LEFT(Table1[[#This Row],[Subcode]],3)</f>
        <v>R20</v>
      </c>
      <c r="B1194" s="63" t="s">
        <v>282</v>
      </c>
      <c r="C1194" s="38" t="s">
        <v>78</v>
      </c>
      <c r="D1194" s="39" t="s">
        <v>79</v>
      </c>
      <c r="E1194" s="39">
        <f>VLOOKUP(Table1[[#This Row],[Gr]],Raw!T:U,2,0)</f>
        <v>6</v>
      </c>
      <c r="F1194" s="38" t="s">
        <v>5</v>
      </c>
      <c r="G1194" s="39">
        <v>3</v>
      </c>
      <c r="H1194" s="64" t="str">
        <f>VLOOKUP(MID(Table1[[#This Row],[Htno]],7,2),Raw!A:B,2,0)</f>
        <v>ECE</v>
      </c>
      <c r="I1194" s="60">
        <f>IF(Table1[[#This Row],[Gr]]&lt;&gt;"COMPLE",IF(Table1[[#This Row],[Cr]]&gt;0,1,0),1)</f>
        <v>1</v>
      </c>
      <c r="J1194" s="32">
        <f>(Table1[[#This Row],[Gp]]*Table1[[#This Row],[Cr]])/Raw!$R$1</f>
        <v>0.78260869565217395</v>
      </c>
    </row>
    <row r="1195" spans="1:10">
      <c r="A1195" s="63" t="str">
        <f>LEFT(Table1[[#This Row],[Subcode]],3)</f>
        <v>R20</v>
      </c>
      <c r="B1195" s="63" t="s">
        <v>282</v>
      </c>
      <c r="C1195" s="38" t="s">
        <v>144</v>
      </c>
      <c r="D1195" s="39" t="s">
        <v>93</v>
      </c>
      <c r="E1195" s="39">
        <f>VLOOKUP(Table1[[#This Row],[Gr]],Raw!T:U,2,0)</f>
        <v>10</v>
      </c>
      <c r="F1195" s="38" t="s">
        <v>9</v>
      </c>
      <c r="G1195" s="39">
        <v>3</v>
      </c>
      <c r="H1195" s="64" t="str">
        <f>VLOOKUP(MID(Table1[[#This Row],[Htno]],7,2),Raw!A:B,2,0)</f>
        <v>ECE</v>
      </c>
      <c r="I1195" s="60">
        <f>IF(Table1[[#This Row],[Gr]]&lt;&gt;"COMPLE",IF(Table1[[#This Row],[Cr]]&gt;0,1,0),1)</f>
        <v>1</v>
      </c>
      <c r="J1195" s="32">
        <f>(Table1[[#This Row],[Gp]]*Table1[[#This Row],[Cr]])/Raw!$R$1</f>
        <v>1.3043478260869565</v>
      </c>
    </row>
    <row r="1196" spans="1:10">
      <c r="A1196" s="63" t="str">
        <f>LEFT(Table1[[#This Row],[Subcode]],3)</f>
        <v>R20</v>
      </c>
      <c r="B1196" s="63" t="s">
        <v>282</v>
      </c>
      <c r="C1196" s="38" t="s">
        <v>145</v>
      </c>
      <c r="D1196" s="39" t="s">
        <v>146</v>
      </c>
      <c r="E1196" s="39">
        <f>VLOOKUP(Table1[[#This Row],[Gr]],Raw!T:U,2,0)</f>
        <v>6</v>
      </c>
      <c r="F1196" s="38" t="s">
        <v>5</v>
      </c>
      <c r="G1196" s="39">
        <v>3</v>
      </c>
      <c r="H1196" s="64" t="str">
        <f>VLOOKUP(MID(Table1[[#This Row],[Htno]],7,2),Raw!A:B,2,0)</f>
        <v>ECE</v>
      </c>
      <c r="I1196" s="60">
        <f>IF(Table1[[#This Row],[Gr]]&lt;&gt;"COMPLE",IF(Table1[[#This Row],[Cr]]&gt;0,1,0),1)</f>
        <v>1</v>
      </c>
      <c r="J1196" s="32">
        <f>(Table1[[#This Row],[Gp]]*Table1[[#This Row],[Cr]])/Raw!$R$1</f>
        <v>0.78260869565217395</v>
      </c>
    </row>
    <row r="1197" spans="1:10">
      <c r="A1197" s="63" t="str">
        <f>LEFT(Table1[[#This Row],[Subcode]],3)</f>
        <v>R20</v>
      </c>
      <c r="B1197" s="63" t="s">
        <v>282</v>
      </c>
      <c r="C1197" s="38" t="s">
        <v>147</v>
      </c>
      <c r="D1197" s="39" t="s">
        <v>148</v>
      </c>
      <c r="E1197" s="39">
        <f>VLOOKUP(Table1[[#This Row],[Gr]],Raw!T:U,2,0)</f>
        <v>0</v>
      </c>
      <c r="F1197" s="38" t="s">
        <v>3</v>
      </c>
      <c r="G1197" s="39">
        <v>0</v>
      </c>
      <c r="H1197" s="64" t="str">
        <f>VLOOKUP(MID(Table1[[#This Row],[Htno]],7,2),Raw!A:B,2,0)</f>
        <v>ECE</v>
      </c>
      <c r="I1197" s="60">
        <f>IF(Table1[[#This Row],[Gr]]&lt;&gt;"COMPLE",IF(Table1[[#This Row],[Cr]]&gt;0,1,0),1)</f>
        <v>0</v>
      </c>
      <c r="J1197" s="32">
        <f>(Table1[[#This Row],[Gp]]*Table1[[#This Row],[Cr]])/Raw!$R$1</f>
        <v>0</v>
      </c>
    </row>
    <row r="1198" spans="1:10">
      <c r="A1198" s="63" t="str">
        <f>LEFT(Table1[[#This Row],[Subcode]],3)</f>
        <v>R20</v>
      </c>
      <c r="B1198" s="63" t="s">
        <v>282</v>
      </c>
      <c r="C1198" s="38" t="s">
        <v>149</v>
      </c>
      <c r="D1198" s="39" t="s">
        <v>150</v>
      </c>
      <c r="E1198" s="39">
        <f>VLOOKUP(Table1[[#This Row],[Gr]],Raw!T:U,2,0)</f>
        <v>0</v>
      </c>
      <c r="F1198" s="38" t="s">
        <v>3</v>
      </c>
      <c r="G1198" s="39">
        <v>0</v>
      </c>
      <c r="H1198" s="64" t="str">
        <f>VLOOKUP(MID(Table1[[#This Row],[Htno]],7,2),Raw!A:B,2,0)</f>
        <v>ECE</v>
      </c>
      <c r="I1198" s="60">
        <f>IF(Table1[[#This Row],[Gr]]&lt;&gt;"COMPLE",IF(Table1[[#This Row],[Cr]]&gt;0,1,0),1)</f>
        <v>0</v>
      </c>
      <c r="J1198" s="32">
        <f>(Table1[[#This Row],[Gp]]*Table1[[#This Row],[Cr]])/Raw!$R$1</f>
        <v>0</v>
      </c>
    </row>
    <row r="1199" spans="1:10">
      <c r="A1199" s="63" t="str">
        <f>LEFT(Table1[[#This Row],[Subcode]],3)</f>
        <v>R20</v>
      </c>
      <c r="B1199" s="63" t="s">
        <v>282</v>
      </c>
      <c r="C1199" s="38" t="s">
        <v>151</v>
      </c>
      <c r="D1199" s="39" t="s">
        <v>152</v>
      </c>
      <c r="E1199" s="39">
        <f>VLOOKUP(Table1[[#This Row],[Gr]],Raw!T:U,2,0)</f>
        <v>10</v>
      </c>
      <c r="F1199" s="38" t="s">
        <v>9</v>
      </c>
      <c r="G1199" s="39">
        <v>2</v>
      </c>
      <c r="H1199" s="64" t="str">
        <f>VLOOKUP(MID(Table1[[#This Row],[Htno]],7,2),Raw!A:B,2,0)</f>
        <v>ECE</v>
      </c>
      <c r="I1199" s="60">
        <f>IF(Table1[[#This Row],[Gr]]&lt;&gt;"COMPLE",IF(Table1[[#This Row],[Cr]]&gt;0,1,0),1)</f>
        <v>1</v>
      </c>
      <c r="J1199" s="32">
        <f>(Table1[[#This Row],[Gp]]*Table1[[#This Row],[Cr]])/Raw!$R$1</f>
        <v>0.86956521739130432</v>
      </c>
    </row>
    <row r="1200" spans="1:10">
      <c r="A1200" s="63" t="str">
        <f>LEFT(Table1[[#This Row],[Subcode]],3)</f>
        <v>R20</v>
      </c>
      <c r="B1200" s="63" t="s">
        <v>282</v>
      </c>
      <c r="C1200" s="38" t="s">
        <v>153</v>
      </c>
      <c r="D1200" s="39" t="s">
        <v>154</v>
      </c>
      <c r="E1200" s="39">
        <f>VLOOKUP(Table1[[#This Row],[Gr]],Raw!T:U,2,0)</f>
        <v>0</v>
      </c>
      <c r="F1200" s="38" t="s">
        <v>3</v>
      </c>
      <c r="G1200" s="39">
        <v>0</v>
      </c>
      <c r="H1200" s="64" t="str">
        <f>VLOOKUP(MID(Table1[[#This Row],[Htno]],7,2),Raw!A:B,2,0)</f>
        <v>ECE</v>
      </c>
      <c r="I1200" s="60">
        <f>IF(Table1[[#This Row],[Gr]]&lt;&gt;"COMPLE",IF(Table1[[#This Row],[Cr]]&gt;0,1,0),1)</f>
        <v>0</v>
      </c>
      <c r="J1200" s="32">
        <f>(Table1[[#This Row],[Gp]]*Table1[[#This Row],[Cr]])/Raw!$R$1</f>
        <v>0</v>
      </c>
    </row>
    <row r="1201" spans="1:10">
      <c r="A1201" s="63" t="str">
        <f>LEFT(Table1[[#This Row],[Subcode]],3)</f>
        <v>R20</v>
      </c>
      <c r="B1201" s="63" t="s">
        <v>282</v>
      </c>
      <c r="C1201" s="38" t="s">
        <v>155</v>
      </c>
      <c r="D1201" s="39" t="s">
        <v>156</v>
      </c>
      <c r="E1201" s="39">
        <f>VLOOKUP(Table1[[#This Row],[Gr]],Raw!T:U,2,0)</f>
        <v>6</v>
      </c>
      <c r="F1201" s="38" t="s">
        <v>5</v>
      </c>
      <c r="G1201" s="39">
        <v>3</v>
      </c>
      <c r="H1201" s="64" t="str">
        <f>VLOOKUP(MID(Table1[[#This Row],[Htno]],7,2),Raw!A:B,2,0)</f>
        <v>ECE</v>
      </c>
      <c r="I1201" s="60">
        <f>IF(Table1[[#This Row],[Gr]]&lt;&gt;"COMPLE",IF(Table1[[#This Row],[Cr]]&gt;0,1,0),1)</f>
        <v>1</v>
      </c>
      <c r="J1201" s="32">
        <f>(Table1[[#This Row],[Gp]]*Table1[[#This Row],[Cr]])/Raw!$R$1</f>
        <v>0.78260869565217395</v>
      </c>
    </row>
    <row r="1202" spans="1:10">
      <c r="A1202" s="63" t="str">
        <f>LEFT(Table1[[#This Row],[Subcode]],3)</f>
        <v>R20</v>
      </c>
      <c r="B1202" s="63" t="s">
        <v>283</v>
      </c>
      <c r="C1202" s="38" t="s">
        <v>78</v>
      </c>
      <c r="D1202" s="39" t="s">
        <v>79</v>
      </c>
      <c r="E1202" s="39">
        <f>VLOOKUP(Table1[[#This Row],[Gr]],Raw!T:U,2,0)</f>
        <v>8</v>
      </c>
      <c r="F1202" s="38" t="s">
        <v>6</v>
      </c>
      <c r="G1202" s="39">
        <v>3</v>
      </c>
      <c r="H1202" s="64" t="str">
        <f>VLOOKUP(MID(Table1[[#This Row],[Htno]],7,2),Raw!A:B,2,0)</f>
        <v>ECE</v>
      </c>
      <c r="I1202" s="60">
        <f>IF(Table1[[#This Row],[Gr]]&lt;&gt;"COMPLE",IF(Table1[[#This Row],[Cr]]&gt;0,1,0),1)</f>
        <v>1</v>
      </c>
      <c r="J1202" s="32">
        <f>(Table1[[#This Row],[Gp]]*Table1[[#This Row],[Cr]])/Raw!$R$1</f>
        <v>1.0434782608695652</v>
      </c>
    </row>
    <row r="1203" spans="1:10">
      <c r="A1203" s="63" t="str">
        <f>LEFT(Table1[[#This Row],[Subcode]],3)</f>
        <v>R20</v>
      </c>
      <c r="B1203" s="63" t="s">
        <v>283</v>
      </c>
      <c r="C1203" s="38" t="s">
        <v>144</v>
      </c>
      <c r="D1203" s="39" t="s">
        <v>93</v>
      </c>
      <c r="E1203" s="39">
        <f>VLOOKUP(Table1[[#This Row],[Gr]],Raw!T:U,2,0)</f>
        <v>10</v>
      </c>
      <c r="F1203" s="38" t="s">
        <v>9</v>
      </c>
      <c r="G1203" s="39">
        <v>3</v>
      </c>
      <c r="H1203" s="64" t="str">
        <f>VLOOKUP(MID(Table1[[#This Row],[Htno]],7,2),Raw!A:B,2,0)</f>
        <v>ECE</v>
      </c>
      <c r="I1203" s="60">
        <f>IF(Table1[[#This Row],[Gr]]&lt;&gt;"COMPLE",IF(Table1[[#This Row],[Cr]]&gt;0,1,0),1)</f>
        <v>1</v>
      </c>
      <c r="J1203" s="32">
        <f>(Table1[[#This Row],[Gp]]*Table1[[#This Row],[Cr]])/Raw!$R$1</f>
        <v>1.3043478260869565</v>
      </c>
    </row>
    <row r="1204" spans="1:10">
      <c r="A1204" s="63" t="str">
        <f>LEFT(Table1[[#This Row],[Subcode]],3)</f>
        <v>R20</v>
      </c>
      <c r="B1204" s="63" t="s">
        <v>283</v>
      </c>
      <c r="C1204" s="38" t="s">
        <v>145</v>
      </c>
      <c r="D1204" s="39" t="s">
        <v>146</v>
      </c>
      <c r="E1204" s="39">
        <f>VLOOKUP(Table1[[#This Row],[Gr]],Raw!T:U,2,0)</f>
        <v>6</v>
      </c>
      <c r="F1204" s="38" t="s">
        <v>5</v>
      </c>
      <c r="G1204" s="39">
        <v>3</v>
      </c>
      <c r="H1204" s="64" t="str">
        <f>VLOOKUP(MID(Table1[[#This Row],[Htno]],7,2),Raw!A:B,2,0)</f>
        <v>ECE</v>
      </c>
      <c r="I1204" s="60">
        <f>IF(Table1[[#This Row],[Gr]]&lt;&gt;"COMPLE",IF(Table1[[#This Row],[Cr]]&gt;0,1,0),1)</f>
        <v>1</v>
      </c>
      <c r="J1204" s="32">
        <f>(Table1[[#This Row],[Gp]]*Table1[[#This Row],[Cr]])/Raw!$R$1</f>
        <v>0.78260869565217395</v>
      </c>
    </row>
    <row r="1205" spans="1:10">
      <c r="A1205" s="63" t="str">
        <f>LEFT(Table1[[#This Row],[Subcode]],3)</f>
        <v>R20</v>
      </c>
      <c r="B1205" s="63" t="s">
        <v>283</v>
      </c>
      <c r="C1205" s="38" t="s">
        <v>147</v>
      </c>
      <c r="D1205" s="39" t="s">
        <v>148</v>
      </c>
      <c r="E1205" s="39">
        <f>VLOOKUP(Table1[[#This Row],[Gr]],Raw!T:U,2,0)</f>
        <v>6</v>
      </c>
      <c r="F1205" s="38" t="s">
        <v>5</v>
      </c>
      <c r="G1205" s="39">
        <v>3</v>
      </c>
      <c r="H1205" s="64" t="str">
        <f>VLOOKUP(MID(Table1[[#This Row],[Htno]],7,2),Raw!A:B,2,0)</f>
        <v>ECE</v>
      </c>
      <c r="I1205" s="60">
        <f>IF(Table1[[#This Row],[Gr]]&lt;&gt;"COMPLE",IF(Table1[[#This Row],[Cr]]&gt;0,1,0),1)</f>
        <v>1</v>
      </c>
      <c r="J1205" s="32">
        <f>(Table1[[#This Row],[Gp]]*Table1[[#This Row],[Cr]])/Raw!$R$1</f>
        <v>0.78260869565217395</v>
      </c>
    </row>
    <row r="1206" spans="1:10">
      <c r="A1206" s="63" t="str">
        <f>LEFT(Table1[[#This Row],[Subcode]],3)</f>
        <v>R20</v>
      </c>
      <c r="B1206" s="63" t="s">
        <v>283</v>
      </c>
      <c r="C1206" s="38" t="s">
        <v>149</v>
      </c>
      <c r="D1206" s="39" t="s">
        <v>150</v>
      </c>
      <c r="E1206" s="39">
        <f>VLOOKUP(Table1[[#This Row],[Gr]],Raw!T:U,2,0)</f>
        <v>8</v>
      </c>
      <c r="F1206" s="38" t="s">
        <v>6</v>
      </c>
      <c r="G1206" s="39">
        <v>3</v>
      </c>
      <c r="H1206" s="64" t="str">
        <f>VLOOKUP(MID(Table1[[#This Row],[Htno]],7,2),Raw!A:B,2,0)</f>
        <v>ECE</v>
      </c>
      <c r="I1206" s="60">
        <f>IF(Table1[[#This Row],[Gr]]&lt;&gt;"COMPLE",IF(Table1[[#This Row],[Cr]]&gt;0,1,0),1)</f>
        <v>1</v>
      </c>
      <c r="J1206" s="32">
        <f>(Table1[[#This Row],[Gp]]*Table1[[#This Row],[Cr]])/Raw!$R$1</f>
        <v>1.0434782608695652</v>
      </c>
    </row>
    <row r="1207" spans="1:10">
      <c r="A1207" s="63" t="str">
        <f>LEFT(Table1[[#This Row],[Subcode]],3)</f>
        <v>R20</v>
      </c>
      <c r="B1207" s="63" t="s">
        <v>283</v>
      </c>
      <c r="C1207" s="38" t="s">
        <v>151</v>
      </c>
      <c r="D1207" s="39" t="s">
        <v>152</v>
      </c>
      <c r="E1207" s="39">
        <f>VLOOKUP(Table1[[#This Row],[Gr]],Raw!T:U,2,0)</f>
        <v>10</v>
      </c>
      <c r="F1207" s="38" t="s">
        <v>9</v>
      </c>
      <c r="G1207" s="39">
        <v>2</v>
      </c>
      <c r="H1207" s="64" t="str">
        <f>VLOOKUP(MID(Table1[[#This Row],[Htno]],7,2),Raw!A:B,2,0)</f>
        <v>ECE</v>
      </c>
      <c r="I1207" s="60">
        <f>IF(Table1[[#This Row],[Gr]]&lt;&gt;"COMPLE",IF(Table1[[#This Row],[Cr]]&gt;0,1,0),1)</f>
        <v>1</v>
      </c>
      <c r="J1207" s="32">
        <f>(Table1[[#This Row],[Gp]]*Table1[[#This Row],[Cr]])/Raw!$R$1</f>
        <v>0.86956521739130432</v>
      </c>
    </row>
    <row r="1208" spans="1:10">
      <c r="A1208" s="63" t="str">
        <f>LEFT(Table1[[#This Row],[Subcode]],3)</f>
        <v>R20</v>
      </c>
      <c r="B1208" s="63" t="s">
        <v>283</v>
      </c>
      <c r="C1208" s="38" t="s">
        <v>153</v>
      </c>
      <c r="D1208" s="39" t="s">
        <v>154</v>
      </c>
      <c r="E1208" s="39">
        <f>VLOOKUP(Table1[[#This Row],[Gr]],Raw!T:U,2,0)</f>
        <v>8</v>
      </c>
      <c r="F1208" s="38" t="s">
        <v>6</v>
      </c>
      <c r="G1208" s="39">
        <v>3</v>
      </c>
      <c r="H1208" s="64" t="str">
        <f>VLOOKUP(MID(Table1[[#This Row],[Htno]],7,2),Raw!A:B,2,0)</f>
        <v>ECE</v>
      </c>
      <c r="I1208" s="60">
        <f>IF(Table1[[#This Row],[Gr]]&lt;&gt;"COMPLE",IF(Table1[[#This Row],[Cr]]&gt;0,1,0),1)</f>
        <v>1</v>
      </c>
      <c r="J1208" s="32">
        <f>(Table1[[#This Row],[Gp]]*Table1[[#This Row],[Cr]])/Raw!$R$1</f>
        <v>1.0434782608695652</v>
      </c>
    </row>
    <row r="1209" spans="1:10">
      <c r="A1209" s="63" t="str">
        <f>LEFT(Table1[[#This Row],[Subcode]],3)</f>
        <v>R20</v>
      </c>
      <c r="B1209" s="63" t="s">
        <v>283</v>
      </c>
      <c r="C1209" s="38" t="s">
        <v>155</v>
      </c>
      <c r="D1209" s="39" t="s">
        <v>156</v>
      </c>
      <c r="E1209" s="39">
        <f>VLOOKUP(Table1[[#This Row],[Gr]],Raw!T:U,2,0)</f>
        <v>7</v>
      </c>
      <c r="F1209" s="38" t="s">
        <v>4</v>
      </c>
      <c r="G1209" s="39">
        <v>3</v>
      </c>
      <c r="H1209" s="64" t="str">
        <f>VLOOKUP(MID(Table1[[#This Row],[Htno]],7,2),Raw!A:B,2,0)</f>
        <v>ECE</v>
      </c>
      <c r="I1209" s="60">
        <f>IF(Table1[[#This Row],[Gr]]&lt;&gt;"COMPLE",IF(Table1[[#This Row],[Cr]]&gt;0,1,0),1)</f>
        <v>1</v>
      </c>
      <c r="J1209" s="32">
        <f>(Table1[[#This Row],[Gp]]*Table1[[#This Row],[Cr]])/Raw!$R$1</f>
        <v>0.91304347826086951</v>
      </c>
    </row>
    <row r="1210" spans="1:10">
      <c r="A1210" s="63" t="str">
        <f>LEFT(Table1[[#This Row],[Subcode]],3)</f>
        <v>R20</v>
      </c>
      <c r="B1210" s="63" t="s">
        <v>284</v>
      </c>
      <c r="C1210" s="38" t="s">
        <v>78</v>
      </c>
      <c r="D1210" s="39" t="s">
        <v>79</v>
      </c>
      <c r="E1210" s="39">
        <f>VLOOKUP(Table1[[#This Row],[Gr]],Raw!T:U,2,0)</f>
        <v>7</v>
      </c>
      <c r="F1210" s="38" t="s">
        <v>4</v>
      </c>
      <c r="G1210" s="39">
        <v>3</v>
      </c>
      <c r="H1210" s="64" t="str">
        <f>VLOOKUP(MID(Table1[[#This Row],[Htno]],7,2),Raw!A:B,2,0)</f>
        <v>ECE</v>
      </c>
      <c r="I1210" s="60">
        <f>IF(Table1[[#This Row],[Gr]]&lt;&gt;"COMPLE",IF(Table1[[#This Row],[Cr]]&gt;0,1,0),1)</f>
        <v>1</v>
      </c>
      <c r="J1210" s="32">
        <f>(Table1[[#This Row],[Gp]]*Table1[[#This Row],[Cr]])/Raw!$R$1</f>
        <v>0.91304347826086951</v>
      </c>
    </row>
    <row r="1211" spans="1:10">
      <c r="A1211" s="63" t="str">
        <f>LEFT(Table1[[#This Row],[Subcode]],3)</f>
        <v>R20</v>
      </c>
      <c r="B1211" s="63" t="s">
        <v>284</v>
      </c>
      <c r="C1211" s="38" t="s">
        <v>144</v>
      </c>
      <c r="D1211" s="39" t="s">
        <v>93</v>
      </c>
      <c r="E1211" s="39">
        <f>VLOOKUP(Table1[[#This Row],[Gr]],Raw!T:U,2,0)</f>
        <v>10</v>
      </c>
      <c r="F1211" s="38" t="s">
        <v>9</v>
      </c>
      <c r="G1211" s="39">
        <v>3</v>
      </c>
      <c r="H1211" s="64" t="str">
        <f>VLOOKUP(MID(Table1[[#This Row],[Htno]],7,2),Raw!A:B,2,0)</f>
        <v>ECE</v>
      </c>
      <c r="I1211" s="60">
        <f>IF(Table1[[#This Row],[Gr]]&lt;&gt;"COMPLE",IF(Table1[[#This Row],[Cr]]&gt;0,1,0),1)</f>
        <v>1</v>
      </c>
      <c r="J1211" s="32">
        <f>(Table1[[#This Row],[Gp]]*Table1[[#This Row],[Cr]])/Raw!$R$1</f>
        <v>1.3043478260869565</v>
      </c>
    </row>
    <row r="1212" spans="1:10">
      <c r="A1212" s="63" t="str">
        <f>LEFT(Table1[[#This Row],[Subcode]],3)</f>
        <v>R20</v>
      </c>
      <c r="B1212" s="63" t="s">
        <v>284</v>
      </c>
      <c r="C1212" s="38" t="s">
        <v>145</v>
      </c>
      <c r="D1212" s="39" t="s">
        <v>146</v>
      </c>
      <c r="E1212" s="39">
        <f>VLOOKUP(Table1[[#This Row],[Gr]],Raw!T:U,2,0)</f>
        <v>6</v>
      </c>
      <c r="F1212" s="38" t="s">
        <v>5</v>
      </c>
      <c r="G1212" s="39">
        <v>3</v>
      </c>
      <c r="H1212" s="64" t="str">
        <f>VLOOKUP(MID(Table1[[#This Row],[Htno]],7,2),Raw!A:B,2,0)</f>
        <v>ECE</v>
      </c>
      <c r="I1212" s="60">
        <f>IF(Table1[[#This Row],[Gr]]&lt;&gt;"COMPLE",IF(Table1[[#This Row],[Cr]]&gt;0,1,0),1)</f>
        <v>1</v>
      </c>
      <c r="J1212" s="32">
        <f>(Table1[[#This Row],[Gp]]*Table1[[#This Row],[Cr]])/Raw!$R$1</f>
        <v>0.78260869565217395</v>
      </c>
    </row>
    <row r="1213" spans="1:10">
      <c r="A1213" s="63" t="str">
        <f>LEFT(Table1[[#This Row],[Subcode]],3)</f>
        <v>R20</v>
      </c>
      <c r="B1213" s="63" t="s">
        <v>284</v>
      </c>
      <c r="C1213" s="38" t="s">
        <v>147</v>
      </c>
      <c r="D1213" s="39" t="s">
        <v>148</v>
      </c>
      <c r="E1213" s="39">
        <f>VLOOKUP(Table1[[#This Row],[Gr]],Raw!T:U,2,0)</f>
        <v>7</v>
      </c>
      <c r="F1213" s="38" t="s">
        <v>4</v>
      </c>
      <c r="G1213" s="39">
        <v>3</v>
      </c>
      <c r="H1213" s="64" t="str">
        <f>VLOOKUP(MID(Table1[[#This Row],[Htno]],7,2),Raw!A:B,2,0)</f>
        <v>ECE</v>
      </c>
      <c r="I1213" s="60">
        <f>IF(Table1[[#This Row],[Gr]]&lt;&gt;"COMPLE",IF(Table1[[#This Row],[Cr]]&gt;0,1,0),1)</f>
        <v>1</v>
      </c>
      <c r="J1213" s="32">
        <f>(Table1[[#This Row],[Gp]]*Table1[[#This Row],[Cr]])/Raw!$R$1</f>
        <v>0.91304347826086951</v>
      </c>
    </row>
    <row r="1214" spans="1:10">
      <c r="A1214" s="63" t="str">
        <f>LEFT(Table1[[#This Row],[Subcode]],3)</f>
        <v>R20</v>
      </c>
      <c r="B1214" s="63" t="s">
        <v>284</v>
      </c>
      <c r="C1214" s="38" t="s">
        <v>149</v>
      </c>
      <c r="D1214" s="39" t="s">
        <v>150</v>
      </c>
      <c r="E1214" s="39">
        <f>VLOOKUP(Table1[[#This Row],[Gr]],Raw!T:U,2,0)</f>
        <v>0</v>
      </c>
      <c r="F1214" s="38" t="s">
        <v>3</v>
      </c>
      <c r="G1214" s="39">
        <v>0</v>
      </c>
      <c r="H1214" s="64" t="str">
        <f>VLOOKUP(MID(Table1[[#This Row],[Htno]],7,2),Raw!A:B,2,0)</f>
        <v>ECE</v>
      </c>
      <c r="I1214" s="60">
        <f>IF(Table1[[#This Row],[Gr]]&lt;&gt;"COMPLE",IF(Table1[[#This Row],[Cr]]&gt;0,1,0),1)</f>
        <v>0</v>
      </c>
      <c r="J1214" s="32">
        <f>(Table1[[#This Row],[Gp]]*Table1[[#This Row],[Cr]])/Raw!$R$1</f>
        <v>0</v>
      </c>
    </row>
    <row r="1215" spans="1:10">
      <c r="A1215" s="63" t="str">
        <f>LEFT(Table1[[#This Row],[Subcode]],3)</f>
        <v>R20</v>
      </c>
      <c r="B1215" s="63" t="s">
        <v>284</v>
      </c>
      <c r="C1215" s="38" t="s">
        <v>151</v>
      </c>
      <c r="D1215" s="39" t="s">
        <v>152</v>
      </c>
      <c r="E1215" s="39">
        <f>VLOOKUP(Table1[[#This Row],[Gr]],Raw!T:U,2,0)</f>
        <v>10</v>
      </c>
      <c r="F1215" s="38" t="s">
        <v>9</v>
      </c>
      <c r="G1215" s="39">
        <v>2</v>
      </c>
      <c r="H1215" s="64" t="str">
        <f>VLOOKUP(MID(Table1[[#This Row],[Htno]],7,2),Raw!A:B,2,0)</f>
        <v>ECE</v>
      </c>
      <c r="I1215" s="60">
        <f>IF(Table1[[#This Row],[Gr]]&lt;&gt;"COMPLE",IF(Table1[[#This Row],[Cr]]&gt;0,1,0),1)</f>
        <v>1</v>
      </c>
      <c r="J1215" s="32">
        <f>(Table1[[#This Row],[Gp]]*Table1[[#This Row],[Cr]])/Raw!$R$1</f>
        <v>0.86956521739130432</v>
      </c>
    </row>
    <row r="1216" spans="1:10">
      <c r="A1216" s="63" t="str">
        <f>LEFT(Table1[[#This Row],[Subcode]],3)</f>
        <v>R20</v>
      </c>
      <c r="B1216" s="63" t="s">
        <v>284</v>
      </c>
      <c r="C1216" s="38" t="s">
        <v>153</v>
      </c>
      <c r="D1216" s="39" t="s">
        <v>154</v>
      </c>
      <c r="E1216" s="39">
        <f>VLOOKUP(Table1[[#This Row],[Gr]],Raw!T:U,2,0)</f>
        <v>5</v>
      </c>
      <c r="F1216" s="38" t="s">
        <v>7</v>
      </c>
      <c r="G1216" s="39">
        <v>3</v>
      </c>
      <c r="H1216" s="64" t="str">
        <f>VLOOKUP(MID(Table1[[#This Row],[Htno]],7,2),Raw!A:B,2,0)</f>
        <v>ECE</v>
      </c>
      <c r="I1216" s="60">
        <f>IF(Table1[[#This Row],[Gr]]&lt;&gt;"COMPLE",IF(Table1[[#This Row],[Cr]]&gt;0,1,0),1)</f>
        <v>1</v>
      </c>
      <c r="J1216" s="32">
        <f>(Table1[[#This Row],[Gp]]*Table1[[#This Row],[Cr]])/Raw!$R$1</f>
        <v>0.65217391304347827</v>
      </c>
    </row>
    <row r="1217" spans="1:10">
      <c r="A1217" s="63" t="str">
        <f>LEFT(Table1[[#This Row],[Subcode]],3)</f>
        <v>R20</v>
      </c>
      <c r="B1217" s="63" t="s">
        <v>284</v>
      </c>
      <c r="C1217" s="38" t="s">
        <v>155</v>
      </c>
      <c r="D1217" s="39" t="s">
        <v>156</v>
      </c>
      <c r="E1217" s="39">
        <f>VLOOKUP(Table1[[#This Row],[Gr]],Raw!T:U,2,0)</f>
        <v>6</v>
      </c>
      <c r="F1217" s="38" t="s">
        <v>5</v>
      </c>
      <c r="G1217" s="39">
        <v>3</v>
      </c>
      <c r="H1217" s="64" t="str">
        <f>VLOOKUP(MID(Table1[[#This Row],[Htno]],7,2),Raw!A:B,2,0)</f>
        <v>ECE</v>
      </c>
      <c r="I1217" s="60">
        <f>IF(Table1[[#This Row],[Gr]]&lt;&gt;"COMPLE",IF(Table1[[#This Row],[Cr]]&gt;0,1,0),1)</f>
        <v>1</v>
      </c>
      <c r="J1217" s="32">
        <f>(Table1[[#This Row],[Gp]]*Table1[[#This Row],[Cr]])/Raw!$R$1</f>
        <v>0.78260869565217395</v>
      </c>
    </row>
    <row r="1218" spans="1:10">
      <c r="A1218" s="63" t="str">
        <f>LEFT(Table1[[#This Row],[Subcode]],3)</f>
        <v>R20</v>
      </c>
      <c r="B1218" s="63" t="s">
        <v>285</v>
      </c>
      <c r="C1218" s="38" t="s">
        <v>78</v>
      </c>
      <c r="D1218" s="39" t="s">
        <v>79</v>
      </c>
      <c r="E1218" s="39">
        <f>VLOOKUP(Table1[[#This Row],[Gr]],Raw!T:U,2,0)</f>
        <v>8</v>
      </c>
      <c r="F1218" s="38" t="s">
        <v>6</v>
      </c>
      <c r="G1218" s="39">
        <v>3</v>
      </c>
      <c r="H1218" s="64" t="str">
        <f>VLOOKUP(MID(Table1[[#This Row],[Htno]],7,2),Raw!A:B,2,0)</f>
        <v>ECE</v>
      </c>
      <c r="I1218" s="60">
        <f>IF(Table1[[#This Row],[Gr]]&lt;&gt;"COMPLE",IF(Table1[[#This Row],[Cr]]&gt;0,1,0),1)</f>
        <v>1</v>
      </c>
      <c r="J1218" s="32">
        <f>(Table1[[#This Row],[Gp]]*Table1[[#This Row],[Cr]])/Raw!$R$1</f>
        <v>1.0434782608695652</v>
      </c>
    </row>
    <row r="1219" spans="1:10">
      <c r="A1219" s="63" t="str">
        <f>LEFT(Table1[[#This Row],[Subcode]],3)</f>
        <v>R20</v>
      </c>
      <c r="B1219" s="63" t="s">
        <v>285</v>
      </c>
      <c r="C1219" s="38" t="s">
        <v>144</v>
      </c>
      <c r="D1219" s="39" t="s">
        <v>93</v>
      </c>
      <c r="E1219" s="39">
        <f>VLOOKUP(Table1[[#This Row],[Gr]],Raw!T:U,2,0)</f>
        <v>10</v>
      </c>
      <c r="F1219" s="38" t="s">
        <v>9</v>
      </c>
      <c r="G1219" s="39">
        <v>3</v>
      </c>
      <c r="H1219" s="64" t="str">
        <f>VLOOKUP(MID(Table1[[#This Row],[Htno]],7,2),Raw!A:B,2,0)</f>
        <v>ECE</v>
      </c>
      <c r="I1219" s="60">
        <f>IF(Table1[[#This Row],[Gr]]&lt;&gt;"COMPLE",IF(Table1[[#This Row],[Cr]]&gt;0,1,0),1)</f>
        <v>1</v>
      </c>
      <c r="J1219" s="32">
        <f>(Table1[[#This Row],[Gp]]*Table1[[#This Row],[Cr]])/Raw!$R$1</f>
        <v>1.3043478260869565</v>
      </c>
    </row>
    <row r="1220" spans="1:10">
      <c r="A1220" s="63" t="str">
        <f>LEFT(Table1[[#This Row],[Subcode]],3)</f>
        <v>R20</v>
      </c>
      <c r="B1220" s="63" t="s">
        <v>285</v>
      </c>
      <c r="C1220" s="38" t="s">
        <v>145</v>
      </c>
      <c r="D1220" s="39" t="s">
        <v>146</v>
      </c>
      <c r="E1220" s="39">
        <f>VLOOKUP(Table1[[#This Row],[Gr]],Raw!T:U,2,0)</f>
        <v>7</v>
      </c>
      <c r="F1220" s="38" t="s">
        <v>4</v>
      </c>
      <c r="G1220" s="39">
        <v>3</v>
      </c>
      <c r="H1220" s="64" t="str">
        <f>VLOOKUP(MID(Table1[[#This Row],[Htno]],7,2),Raw!A:B,2,0)</f>
        <v>ECE</v>
      </c>
      <c r="I1220" s="60">
        <f>IF(Table1[[#This Row],[Gr]]&lt;&gt;"COMPLE",IF(Table1[[#This Row],[Cr]]&gt;0,1,0),1)</f>
        <v>1</v>
      </c>
      <c r="J1220" s="32">
        <f>(Table1[[#This Row],[Gp]]*Table1[[#This Row],[Cr]])/Raw!$R$1</f>
        <v>0.91304347826086951</v>
      </c>
    </row>
    <row r="1221" spans="1:10">
      <c r="A1221" s="63" t="str">
        <f>LEFT(Table1[[#This Row],[Subcode]],3)</f>
        <v>R20</v>
      </c>
      <c r="B1221" s="63" t="s">
        <v>285</v>
      </c>
      <c r="C1221" s="38" t="s">
        <v>147</v>
      </c>
      <c r="D1221" s="39" t="s">
        <v>148</v>
      </c>
      <c r="E1221" s="39">
        <f>VLOOKUP(Table1[[#This Row],[Gr]],Raw!T:U,2,0)</f>
        <v>8</v>
      </c>
      <c r="F1221" s="38" t="s">
        <v>6</v>
      </c>
      <c r="G1221" s="39">
        <v>3</v>
      </c>
      <c r="H1221" s="64" t="str">
        <f>VLOOKUP(MID(Table1[[#This Row],[Htno]],7,2),Raw!A:B,2,0)</f>
        <v>ECE</v>
      </c>
      <c r="I1221" s="60">
        <f>IF(Table1[[#This Row],[Gr]]&lt;&gt;"COMPLE",IF(Table1[[#This Row],[Cr]]&gt;0,1,0),1)</f>
        <v>1</v>
      </c>
      <c r="J1221" s="32">
        <f>(Table1[[#This Row],[Gp]]*Table1[[#This Row],[Cr]])/Raw!$R$1</f>
        <v>1.0434782608695652</v>
      </c>
    </row>
    <row r="1222" spans="1:10">
      <c r="A1222" s="63" t="str">
        <f>LEFT(Table1[[#This Row],[Subcode]],3)</f>
        <v>R20</v>
      </c>
      <c r="B1222" s="63" t="s">
        <v>285</v>
      </c>
      <c r="C1222" s="38" t="s">
        <v>149</v>
      </c>
      <c r="D1222" s="39" t="s">
        <v>150</v>
      </c>
      <c r="E1222" s="39">
        <f>VLOOKUP(Table1[[#This Row],[Gr]],Raw!T:U,2,0)</f>
        <v>8</v>
      </c>
      <c r="F1222" s="38" t="s">
        <v>6</v>
      </c>
      <c r="G1222" s="39">
        <v>3</v>
      </c>
      <c r="H1222" s="64" t="str">
        <f>VLOOKUP(MID(Table1[[#This Row],[Htno]],7,2),Raw!A:B,2,0)</f>
        <v>ECE</v>
      </c>
      <c r="I1222" s="60">
        <f>IF(Table1[[#This Row],[Gr]]&lt;&gt;"COMPLE",IF(Table1[[#This Row],[Cr]]&gt;0,1,0),1)</f>
        <v>1</v>
      </c>
      <c r="J1222" s="32">
        <f>(Table1[[#This Row],[Gp]]*Table1[[#This Row],[Cr]])/Raw!$R$1</f>
        <v>1.0434782608695652</v>
      </c>
    </row>
    <row r="1223" spans="1:10">
      <c r="A1223" s="63" t="str">
        <f>LEFT(Table1[[#This Row],[Subcode]],3)</f>
        <v>R20</v>
      </c>
      <c r="B1223" s="63" t="s">
        <v>285</v>
      </c>
      <c r="C1223" s="38" t="s">
        <v>151</v>
      </c>
      <c r="D1223" s="39" t="s">
        <v>152</v>
      </c>
      <c r="E1223" s="39">
        <f>VLOOKUP(Table1[[#This Row],[Gr]],Raw!T:U,2,0)</f>
        <v>10</v>
      </c>
      <c r="F1223" s="38" t="s">
        <v>9</v>
      </c>
      <c r="G1223" s="39">
        <v>2</v>
      </c>
      <c r="H1223" s="64" t="str">
        <f>VLOOKUP(MID(Table1[[#This Row],[Htno]],7,2),Raw!A:B,2,0)</f>
        <v>ECE</v>
      </c>
      <c r="I1223" s="60">
        <f>IF(Table1[[#This Row],[Gr]]&lt;&gt;"COMPLE",IF(Table1[[#This Row],[Cr]]&gt;0,1,0),1)</f>
        <v>1</v>
      </c>
      <c r="J1223" s="32">
        <f>(Table1[[#This Row],[Gp]]*Table1[[#This Row],[Cr]])/Raw!$R$1</f>
        <v>0.86956521739130432</v>
      </c>
    </row>
    <row r="1224" spans="1:10">
      <c r="A1224" s="63" t="str">
        <f>LEFT(Table1[[#This Row],[Subcode]],3)</f>
        <v>R20</v>
      </c>
      <c r="B1224" s="63" t="s">
        <v>285</v>
      </c>
      <c r="C1224" s="38" t="s">
        <v>153</v>
      </c>
      <c r="D1224" s="39" t="s">
        <v>154</v>
      </c>
      <c r="E1224" s="39">
        <f>VLOOKUP(Table1[[#This Row],[Gr]],Raw!T:U,2,0)</f>
        <v>8</v>
      </c>
      <c r="F1224" s="38" t="s">
        <v>6</v>
      </c>
      <c r="G1224" s="39">
        <v>3</v>
      </c>
      <c r="H1224" s="64" t="str">
        <f>VLOOKUP(MID(Table1[[#This Row],[Htno]],7,2),Raw!A:B,2,0)</f>
        <v>ECE</v>
      </c>
      <c r="I1224" s="60">
        <f>IF(Table1[[#This Row],[Gr]]&lt;&gt;"COMPLE",IF(Table1[[#This Row],[Cr]]&gt;0,1,0),1)</f>
        <v>1</v>
      </c>
      <c r="J1224" s="32">
        <f>(Table1[[#This Row],[Gp]]*Table1[[#This Row],[Cr]])/Raw!$R$1</f>
        <v>1.0434782608695652</v>
      </c>
    </row>
    <row r="1225" spans="1:10">
      <c r="A1225" s="63" t="str">
        <f>LEFT(Table1[[#This Row],[Subcode]],3)</f>
        <v>R20</v>
      </c>
      <c r="B1225" s="63" t="s">
        <v>285</v>
      </c>
      <c r="C1225" s="38" t="s">
        <v>155</v>
      </c>
      <c r="D1225" s="39" t="s">
        <v>156</v>
      </c>
      <c r="E1225" s="39">
        <f>VLOOKUP(Table1[[#This Row],[Gr]],Raw!T:U,2,0)</f>
        <v>9</v>
      </c>
      <c r="F1225" s="38" t="s">
        <v>8</v>
      </c>
      <c r="G1225" s="39">
        <v>3</v>
      </c>
      <c r="H1225" s="64" t="str">
        <f>VLOOKUP(MID(Table1[[#This Row],[Htno]],7,2),Raw!A:B,2,0)</f>
        <v>ECE</v>
      </c>
      <c r="I1225" s="60">
        <f>IF(Table1[[#This Row],[Gr]]&lt;&gt;"COMPLE",IF(Table1[[#This Row],[Cr]]&gt;0,1,0),1)</f>
        <v>1</v>
      </c>
      <c r="J1225" s="32">
        <f>(Table1[[#This Row],[Gp]]*Table1[[#This Row],[Cr]])/Raw!$R$1</f>
        <v>1.173913043478261</v>
      </c>
    </row>
    <row r="1226" spans="1:10">
      <c r="A1226" s="63" t="str">
        <f>LEFT(Table1[[#This Row],[Subcode]],3)</f>
        <v>R20</v>
      </c>
      <c r="B1226" s="63" t="s">
        <v>286</v>
      </c>
      <c r="C1226" s="38" t="s">
        <v>78</v>
      </c>
      <c r="D1226" s="39" t="s">
        <v>79</v>
      </c>
      <c r="E1226" s="39">
        <f>VLOOKUP(Table1[[#This Row],[Gr]],Raw!T:U,2,0)</f>
        <v>8</v>
      </c>
      <c r="F1226" s="38" t="s">
        <v>6</v>
      </c>
      <c r="G1226" s="39">
        <v>3</v>
      </c>
      <c r="H1226" s="64" t="str">
        <f>VLOOKUP(MID(Table1[[#This Row],[Htno]],7,2),Raw!A:B,2,0)</f>
        <v>ECE</v>
      </c>
      <c r="I1226" s="60">
        <f>IF(Table1[[#This Row],[Gr]]&lt;&gt;"COMPLE",IF(Table1[[#This Row],[Cr]]&gt;0,1,0),1)</f>
        <v>1</v>
      </c>
      <c r="J1226" s="32">
        <f>(Table1[[#This Row],[Gp]]*Table1[[#This Row],[Cr]])/Raw!$R$1</f>
        <v>1.0434782608695652</v>
      </c>
    </row>
    <row r="1227" spans="1:10">
      <c r="A1227" s="63" t="str">
        <f>LEFT(Table1[[#This Row],[Subcode]],3)</f>
        <v>R20</v>
      </c>
      <c r="B1227" s="63" t="s">
        <v>286</v>
      </c>
      <c r="C1227" s="38" t="s">
        <v>144</v>
      </c>
      <c r="D1227" s="39" t="s">
        <v>93</v>
      </c>
      <c r="E1227" s="39">
        <f>VLOOKUP(Table1[[#This Row],[Gr]],Raw!T:U,2,0)</f>
        <v>10</v>
      </c>
      <c r="F1227" s="38" t="s">
        <v>9</v>
      </c>
      <c r="G1227" s="39">
        <v>3</v>
      </c>
      <c r="H1227" s="64" t="str">
        <f>VLOOKUP(MID(Table1[[#This Row],[Htno]],7,2),Raw!A:B,2,0)</f>
        <v>ECE</v>
      </c>
      <c r="I1227" s="60">
        <f>IF(Table1[[#This Row],[Gr]]&lt;&gt;"COMPLE",IF(Table1[[#This Row],[Cr]]&gt;0,1,0),1)</f>
        <v>1</v>
      </c>
      <c r="J1227" s="32">
        <f>(Table1[[#This Row],[Gp]]*Table1[[#This Row],[Cr]])/Raw!$R$1</f>
        <v>1.3043478260869565</v>
      </c>
    </row>
    <row r="1228" spans="1:10">
      <c r="A1228" s="63" t="str">
        <f>LEFT(Table1[[#This Row],[Subcode]],3)</f>
        <v>R20</v>
      </c>
      <c r="B1228" s="63" t="s">
        <v>286</v>
      </c>
      <c r="C1228" s="38" t="s">
        <v>145</v>
      </c>
      <c r="D1228" s="39" t="s">
        <v>146</v>
      </c>
      <c r="E1228" s="39">
        <f>VLOOKUP(Table1[[#This Row],[Gr]],Raw!T:U,2,0)</f>
        <v>7</v>
      </c>
      <c r="F1228" s="38" t="s">
        <v>4</v>
      </c>
      <c r="G1228" s="39">
        <v>3</v>
      </c>
      <c r="H1228" s="64" t="str">
        <f>VLOOKUP(MID(Table1[[#This Row],[Htno]],7,2),Raw!A:B,2,0)</f>
        <v>ECE</v>
      </c>
      <c r="I1228" s="60">
        <f>IF(Table1[[#This Row],[Gr]]&lt;&gt;"COMPLE",IF(Table1[[#This Row],[Cr]]&gt;0,1,0),1)</f>
        <v>1</v>
      </c>
      <c r="J1228" s="32">
        <f>(Table1[[#This Row],[Gp]]*Table1[[#This Row],[Cr]])/Raw!$R$1</f>
        <v>0.91304347826086951</v>
      </c>
    </row>
    <row r="1229" spans="1:10">
      <c r="A1229" s="63" t="str">
        <f>LEFT(Table1[[#This Row],[Subcode]],3)</f>
        <v>R20</v>
      </c>
      <c r="B1229" s="63" t="s">
        <v>286</v>
      </c>
      <c r="C1229" s="38" t="s">
        <v>147</v>
      </c>
      <c r="D1229" s="39" t="s">
        <v>148</v>
      </c>
      <c r="E1229" s="39">
        <f>VLOOKUP(Table1[[#This Row],[Gr]],Raw!T:U,2,0)</f>
        <v>8</v>
      </c>
      <c r="F1229" s="38" t="s">
        <v>6</v>
      </c>
      <c r="G1229" s="39">
        <v>3</v>
      </c>
      <c r="H1229" s="64" t="str">
        <f>VLOOKUP(MID(Table1[[#This Row],[Htno]],7,2),Raw!A:B,2,0)</f>
        <v>ECE</v>
      </c>
      <c r="I1229" s="60">
        <f>IF(Table1[[#This Row],[Gr]]&lt;&gt;"COMPLE",IF(Table1[[#This Row],[Cr]]&gt;0,1,0),1)</f>
        <v>1</v>
      </c>
      <c r="J1229" s="32">
        <f>(Table1[[#This Row],[Gp]]*Table1[[#This Row],[Cr]])/Raw!$R$1</f>
        <v>1.0434782608695652</v>
      </c>
    </row>
    <row r="1230" spans="1:10">
      <c r="A1230" s="63" t="str">
        <f>LEFT(Table1[[#This Row],[Subcode]],3)</f>
        <v>R20</v>
      </c>
      <c r="B1230" s="63" t="s">
        <v>286</v>
      </c>
      <c r="C1230" s="38" t="s">
        <v>149</v>
      </c>
      <c r="D1230" s="39" t="s">
        <v>150</v>
      </c>
      <c r="E1230" s="39">
        <f>VLOOKUP(Table1[[#This Row],[Gr]],Raw!T:U,2,0)</f>
        <v>8</v>
      </c>
      <c r="F1230" s="38" t="s">
        <v>6</v>
      </c>
      <c r="G1230" s="39">
        <v>3</v>
      </c>
      <c r="H1230" s="64" t="str">
        <f>VLOOKUP(MID(Table1[[#This Row],[Htno]],7,2),Raw!A:B,2,0)</f>
        <v>ECE</v>
      </c>
      <c r="I1230" s="60">
        <f>IF(Table1[[#This Row],[Gr]]&lt;&gt;"COMPLE",IF(Table1[[#This Row],[Cr]]&gt;0,1,0),1)</f>
        <v>1</v>
      </c>
      <c r="J1230" s="32">
        <f>(Table1[[#This Row],[Gp]]*Table1[[#This Row],[Cr]])/Raw!$R$1</f>
        <v>1.0434782608695652</v>
      </c>
    </row>
    <row r="1231" spans="1:10">
      <c r="A1231" s="63" t="str">
        <f>LEFT(Table1[[#This Row],[Subcode]],3)</f>
        <v>R20</v>
      </c>
      <c r="B1231" s="63" t="s">
        <v>286</v>
      </c>
      <c r="C1231" s="38" t="s">
        <v>151</v>
      </c>
      <c r="D1231" s="39" t="s">
        <v>152</v>
      </c>
      <c r="E1231" s="39">
        <f>VLOOKUP(Table1[[#This Row],[Gr]],Raw!T:U,2,0)</f>
        <v>10</v>
      </c>
      <c r="F1231" s="38" t="s">
        <v>9</v>
      </c>
      <c r="G1231" s="39">
        <v>2</v>
      </c>
      <c r="H1231" s="64" t="str">
        <f>VLOOKUP(MID(Table1[[#This Row],[Htno]],7,2),Raw!A:B,2,0)</f>
        <v>ECE</v>
      </c>
      <c r="I1231" s="60">
        <f>IF(Table1[[#This Row],[Gr]]&lt;&gt;"COMPLE",IF(Table1[[#This Row],[Cr]]&gt;0,1,0),1)</f>
        <v>1</v>
      </c>
      <c r="J1231" s="32">
        <f>(Table1[[#This Row],[Gp]]*Table1[[#This Row],[Cr]])/Raw!$R$1</f>
        <v>0.86956521739130432</v>
      </c>
    </row>
    <row r="1232" spans="1:10">
      <c r="A1232" s="63" t="str">
        <f>LEFT(Table1[[#This Row],[Subcode]],3)</f>
        <v>R20</v>
      </c>
      <c r="B1232" s="63" t="s">
        <v>286</v>
      </c>
      <c r="C1232" s="38" t="s">
        <v>153</v>
      </c>
      <c r="D1232" s="39" t="s">
        <v>154</v>
      </c>
      <c r="E1232" s="39">
        <f>VLOOKUP(Table1[[#This Row],[Gr]],Raw!T:U,2,0)</f>
        <v>7</v>
      </c>
      <c r="F1232" s="38" t="s">
        <v>4</v>
      </c>
      <c r="G1232" s="39">
        <v>3</v>
      </c>
      <c r="H1232" s="64" t="str">
        <f>VLOOKUP(MID(Table1[[#This Row],[Htno]],7,2),Raw!A:B,2,0)</f>
        <v>ECE</v>
      </c>
      <c r="I1232" s="60">
        <f>IF(Table1[[#This Row],[Gr]]&lt;&gt;"COMPLE",IF(Table1[[#This Row],[Cr]]&gt;0,1,0),1)</f>
        <v>1</v>
      </c>
      <c r="J1232" s="32">
        <f>(Table1[[#This Row],[Gp]]*Table1[[#This Row],[Cr]])/Raw!$R$1</f>
        <v>0.91304347826086951</v>
      </c>
    </row>
    <row r="1233" spans="1:10">
      <c r="A1233" s="63" t="str">
        <f>LEFT(Table1[[#This Row],[Subcode]],3)</f>
        <v>R20</v>
      </c>
      <c r="B1233" s="63" t="s">
        <v>286</v>
      </c>
      <c r="C1233" s="38" t="s">
        <v>155</v>
      </c>
      <c r="D1233" s="39" t="s">
        <v>156</v>
      </c>
      <c r="E1233" s="39">
        <f>VLOOKUP(Table1[[#This Row],[Gr]],Raw!T:U,2,0)</f>
        <v>8</v>
      </c>
      <c r="F1233" s="38" t="s">
        <v>6</v>
      </c>
      <c r="G1233" s="39">
        <v>3</v>
      </c>
      <c r="H1233" s="64" t="str">
        <f>VLOOKUP(MID(Table1[[#This Row],[Htno]],7,2),Raw!A:B,2,0)</f>
        <v>ECE</v>
      </c>
      <c r="I1233" s="60">
        <f>IF(Table1[[#This Row],[Gr]]&lt;&gt;"COMPLE",IF(Table1[[#This Row],[Cr]]&gt;0,1,0),1)</f>
        <v>1</v>
      </c>
      <c r="J1233" s="32">
        <f>(Table1[[#This Row],[Gp]]*Table1[[#This Row],[Cr]])/Raw!$R$1</f>
        <v>1.0434782608695652</v>
      </c>
    </row>
    <row r="1234" spans="1:10">
      <c r="A1234" s="63" t="str">
        <f>LEFT(Table1[[#This Row],[Subcode]],3)</f>
        <v>R20</v>
      </c>
      <c r="B1234" s="63" t="s">
        <v>287</v>
      </c>
      <c r="C1234" s="38" t="s">
        <v>78</v>
      </c>
      <c r="D1234" s="39" t="s">
        <v>79</v>
      </c>
      <c r="E1234" s="39">
        <f>VLOOKUP(Table1[[#This Row],[Gr]],Raw!T:U,2,0)</f>
        <v>6</v>
      </c>
      <c r="F1234" s="38" t="s">
        <v>5</v>
      </c>
      <c r="G1234" s="39">
        <v>3</v>
      </c>
      <c r="H1234" s="64" t="str">
        <f>VLOOKUP(MID(Table1[[#This Row],[Htno]],7,2),Raw!A:B,2,0)</f>
        <v>ECE</v>
      </c>
      <c r="I1234" s="60">
        <f>IF(Table1[[#This Row],[Gr]]&lt;&gt;"COMPLE",IF(Table1[[#This Row],[Cr]]&gt;0,1,0),1)</f>
        <v>1</v>
      </c>
      <c r="J1234" s="32">
        <f>(Table1[[#This Row],[Gp]]*Table1[[#This Row],[Cr]])/Raw!$R$1</f>
        <v>0.78260869565217395</v>
      </c>
    </row>
    <row r="1235" spans="1:10">
      <c r="A1235" s="63" t="str">
        <f>LEFT(Table1[[#This Row],[Subcode]],3)</f>
        <v>R20</v>
      </c>
      <c r="B1235" s="63" t="s">
        <v>287</v>
      </c>
      <c r="C1235" s="38" t="s">
        <v>144</v>
      </c>
      <c r="D1235" s="39" t="s">
        <v>93</v>
      </c>
      <c r="E1235" s="39">
        <f>VLOOKUP(Table1[[#This Row],[Gr]],Raw!T:U,2,0)</f>
        <v>10</v>
      </c>
      <c r="F1235" s="38" t="s">
        <v>9</v>
      </c>
      <c r="G1235" s="39">
        <v>3</v>
      </c>
      <c r="H1235" s="64" t="str">
        <f>VLOOKUP(MID(Table1[[#This Row],[Htno]],7,2),Raw!A:B,2,0)</f>
        <v>ECE</v>
      </c>
      <c r="I1235" s="60">
        <f>IF(Table1[[#This Row],[Gr]]&lt;&gt;"COMPLE",IF(Table1[[#This Row],[Cr]]&gt;0,1,0),1)</f>
        <v>1</v>
      </c>
      <c r="J1235" s="32">
        <f>(Table1[[#This Row],[Gp]]*Table1[[#This Row],[Cr]])/Raw!$R$1</f>
        <v>1.3043478260869565</v>
      </c>
    </row>
    <row r="1236" spans="1:10">
      <c r="A1236" s="63" t="str">
        <f>LEFT(Table1[[#This Row],[Subcode]],3)</f>
        <v>R20</v>
      </c>
      <c r="B1236" s="63" t="s">
        <v>287</v>
      </c>
      <c r="C1236" s="38" t="s">
        <v>145</v>
      </c>
      <c r="D1236" s="39" t="s">
        <v>146</v>
      </c>
      <c r="E1236" s="39">
        <f>VLOOKUP(Table1[[#This Row],[Gr]],Raw!T:U,2,0)</f>
        <v>5</v>
      </c>
      <c r="F1236" s="38" t="s">
        <v>7</v>
      </c>
      <c r="G1236" s="39">
        <v>3</v>
      </c>
      <c r="H1236" s="64" t="str">
        <f>VLOOKUP(MID(Table1[[#This Row],[Htno]],7,2),Raw!A:B,2,0)</f>
        <v>ECE</v>
      </c>
      <c r="I1236" s="60">
        <f>IF(Table1[[#This Row],[Gr]]&lt;&gt;"COMPLE",IF(Table1[[#This Row],[Cr]]&gt;0,1,0),1)</f>
        <v>1</v>
      </c>
      <c r="J1236" s="32">
        <f>(Table1[[#This Row],[Gp]]*Table1[[#This Row],[Cr]])/Raw!$R$1</f>
        <v>0.65217391304347827</v>
      </c>
    </row>
    <row r="1237" spans="1:10">
      <c r="A1237" s="63" t="str">
        <f>LEFT(Table1[[#This Row],[Subcode]],3)</f>
        <v>R20</v>
      </c>
      <c r="B1237" s="63" t="s">
        <v>287</v>
      </c>
      <c r="C1237" s="38" t="s">
        <v>147</v>
      </c>
      <c r="D1237" s="39" t="s">
        <v>148</v>
      </c>
      <c r="E1237" s="39">
        <f>VLOOKUP(Table1[[#This Row],[Gr]],Raw!T:U,2,0)</f>
        <v>5</v>
      </c>
      <c r="F1237" s="38" t="s">
        <v>7</v>
      </c>
      <c r="G1237" s="39">
        <v>3</v>
      </c>
      <c r="H1237" s="64" t="str">
        <f>VLOOKUP(MID(Table1[[#This Row],[Htno]],7,2),Raw!A:B,2,0)</f>
        <v>ECE</v>
      </c>
      <c r="I1237" s="60">
        <f>IF(Table1[[#This Row],[Gr]]&lt;&gt;"COMPLE",IF(Table1[[#This Row],[Cr]]&gt;0,1,0),1)</f>
        <v>1</v>
      </c>
      <c r="J1237" s="32">
        <f>(Table1[[#This Row],[Gp]]*Table1[[#This Row],[Cr]])/Raw!$R$1</f>
        <v>0.65217391304347827</v>
      </c>
    </row>
    <row r="1238" spans="1:10">
      <c r="A1238" s="63" t="str">
        <f>LEFT(Table1[[#This Row],[Subcode]],3)</f>
        <v>R20</v>
      </c>
      <c r="B1238" s="63" t="s">
        <v>287</v>
      </c>
      <c r="C1238" s="38" t="s">
        <v>149</v>
      </c>
      <c r="D1238" s="39" t="s">
        <v>150</v>
      </c>
      <c r="E1238" s="39">
        <f>VLOOKUP(Table1[[#This Row],[Gr]],Raw!T:U,2,0)</f>
        <v>0</v>
      </c>
      <c r="F1238" s="38" t="s">
        <v>3</v>
      </c>
      <c r="G1238" s="39">
        <v>0</v>
      </c>
      <c r="H1238" s="64" t="str">
        <f>VLOOKUP(MID(Table1[[#This Row],[Htno]],7,2),Raw!A:B,2,0)</f>
        <v>ECE</v>
      </c>
      <c r="I1238" s="60">
        <f>IF(Table1[[#This Row],[Gr]]&lt;&gt;"COMPLE",IF(Table1[[#This Row],[Cr]]&gt;0,1,0),1)</f>
        <v>0</v>
      </c>
      <c r="J1238" s="32">
        <f>(Table1[[#This Row],[Gp]]*Table1[[#This Row],[Cr]])/Raw!$R$1</f>
        <v>0</v>
      </c>
    </row>
    <row r="1239" spans="1:10">
      <c r="A1239" s="63" t="str">
        <f>LEFT(Table1[[#This Row],[Subcode]],3)</f>
        <v>R20</v>
      </c>
      <c r="B1239" s="63" t="s">
        <v>287</v>
      </c>
      <c r="C1239" s="38" t="s">
        <v>151</v>
      </c>
      <c r="D1239" s="39" t="s">
        <v>152</v>
      </c>
      <c r="E1239" s="39">
        <f>VLOOKUP(Table1[[#This Row],[Gr]],Raw!T:U,2,0)</f>
        <v>10</v>
      </c>
      <c r="F1239" s="38" t="s">
        <v>9</v>
      </c>
      <c r="G1239" s="39">
        <v>2</v>
      </c>
      <c r="H1239" s="64" t="str">
        <f>VLOOKUP(MID(Table1[[#This Row],[Htno]],7,2),Raw!A:B,2,0)</f>
        <v>ECE</v>
      </c>
      <c r="I1239" s="60">
        <f>IF(Table1[[#This Row],[Gr]]&lt;&gt;"COMPLE",IF(Table1[[#This Row],[Cr]]&gt;0,1,0),1)</f>
        <v>1</v>
      </c>
      <c r="J1239" s="32">
        <f>(Table1[[#This Row],[Gp]]*Table1[[#This Row],[Cr]])/Raw!$R$1</f>
        <v>0.86956521739130432</v>
      </c>
    </row>
    <row r="1240" spans="1:10">
      <c r="A1240" s="63" t="str">
        <f>LEFT(Table1[[#This Row],[Subcode]],3)</f>
        <v>R20</v>
      </c>
      <c r="B1240" s="63" t="s">
        <v>287</v>
      </c>
      <c r="C1240" s="38" t="s">
        <v>153</v>
      </c>
      <c r="D1240" s="39" t="s">
        <v>154</v>
      </c>
      <c r="E1240" s="39">
        <f>VLOOKUP(Table1[[#This Row],[Gr]],Raw!T:U,2,0)</f>
        <v>0</v>
      </c>
      <c r="F1240" s="38" t="s">
        <v>3</v>
      </c>
      <c r="G1240" s="39">
        <v>0</v>
      </c>
      <c r="H1240" s="64" t="str">
        <f>VLOOKUP(MID(Table1[[#This Row],[Htno]],7,2),Raw!A:B,2,0)</f>
        <v>ECE</v>
      </c>
      <c r="I1240" s="60">
        <f>IF(Table1[[#This Row],[Gr]]&lt;&gt;"COMPLE",IF(Table1[[#This Row],[Cr]]&gt;0,1,0),1)</f>
        <v>0</v>
      </c>
      <c r="J1240" s="32">
        <f>(Table1[[#This Row],[Gp]]*Table1[[#This Row],[Cr]])/Raw!$R$1</f>
        <v>0</v>
      </c>
    </row>
    <row r="1241" spans="1:10">
      <c r="A1241" s="63" t="str">
        <f>LEFT(Table1[[#This Row],[Subcode]],3)</f>
        <v>R20</v>
      </c>
      <c r="B1241" s="63" t="s">
        <v>287</v>
      </c>
      <c r="C1241" s="38" t="s">
        <v>155</v>
      </c>
      <c r="D1241" s="39" t="s">
        <v>156</v>
      </c>
      <c r="E1241" s="39">
        <f>VLOOKUP(Table1[[#This Row],[Gr]],Raw!T:U,2,0)</f>
        <v>0</v>
      </c>
      <c r="F1241" s="38" t="s">
        <v>3</v>
      </c>
      <c r="G1241" s="39">
        <v>0</v>
      </c>
      <c r="H1241" s="64" t="str">
        <f>VLOOKUP(MID(Table1[[#This Row],[Htno]],7,2),Raw!A:B,2,0)</f>
        <v>ECE</v>
      </c>
      <c r="I1241" s="60">
        <f>IF(Table1[[#This Row],[Gr]]&lt;&gt;"COMPLE",IF(Table1[[#This Row],[Cr]]&gt;0,1,0),1)</f>
        <v>0</v>
      </c>
      <c r="J1241" s="32">
        <f>(Table1[[#This Row],[Gp]]*Table1[[#This Row],[Cr]])/Raw!$R$1</f>
        <v>0</v>
      </c>
    </row>
    <row r="1242" spans="1:10">
      <c r="A1242" s="63" t="str">
        <f>LEFT(Table1[[#This Row],[Subcode]],3)</f>
        <v>R20</v>
      </c>
      <c r="B1242" s="63" t="s">
        <v>288</v>
      </c>
      <c r="C1242" s="38" t="s">
        <v>78</v>
      </c>
      <c r="D1242" s="39" t="s">
        <v>79</v>
      </c>
      <c r="E1242" s="39">
        <f>VLOOKUP(Table1[[#This Row],[Gr]],Raw!T:U,2,0)</f>
        <v>6</v>
      </c>
      <c r="F1242" s="38" t="s">
        <v>5</v>
      </c>
      <c r="G1242" s="39">
        <v>3</v>
      </c>
      <c r="H1242" s="64" t="str">
        <f>VLOOKUP(MID(Table1[[#This Row],[Htno]],7,2),Raw!A:B,2,0)</f>
        <v>ECE</v>
      </c>
      <c r="I1242" s="60">
        <f>IF(Table1[[#This Row],[Gr]]&lt;&gt;"COMPLE",IF(Table1[[#This Row],[Cr]]&gt;0,1,0),1)</f>
        <v>1</v>
      </c>
      <c r="J1242" s="32">
        <f>(Table1[[#This Row],[Gp]]*Table1[[#This Row],[Cr]])/Raw!$R$1</f>
        <v>0.78260869565217395</v>
      </c>
    </row>
    <row r="1243" spans="1:10">
      <c r="A1243" s="63" t="str">
        <f>LEFT(Table1[[#This Row],[Subcode]],3)</f>
        <v>R20</v>
      </c>
      <c r="B1243" s="63" t="s">
        <v>288</v>
      </c>
      <c r="C1243" s="38" t="s">
        <v>144</v>
      </c>
      <c r="D1243" s="39" t="s">
        <v>93</v>
      </c>
      <c r="E1243" s="39">
        <f>VLOOKUP(Table1[[#This Row],[Gr]],Raw!T:U,2,0)</f>
        <v>10</v>
      </c>
      <c r="F1243" s="38" t="s">
        <v>9</v>
      </c>
      <c r="G1243" s="39">
        <v>3</v>
      </c>
      <c r="H1243" s="64" t="str">
        <f>VLOOKUP(MID(Table1[[#This Row],[Htno]],7,2),Raw!A:B,2,0)</f>
        <v>ECE</v>
      </c>
      <c r="I1243" s="60">
        <f>IF(Table1[[#This Row],[Gr]]&lt;&gt;"COMPLE",IF(Table1[[#This Row],[Cr]]&gt;0,1,0),1)</f>
        <v>1</v>
      </c>
      <c r="J1243" s="32">
        <f>(Table1[[#This Row],[Gp]]*Table1[[#This Row],[Cr]])/Raw!$R$1</f>
        <v>1.3043478260869565</v>
      </c>
    </row>
    <row r="1244" spans="1:10">
      <c r="A1244" s="63" t="str">
        <f>LEFT(Table1[[#This Row],[Subcode]],3)</f>
        <v>R20</v>
      </c>
      <c r="B1244" s="63" t="s">
        <v>288</v>
      </c>
      <c r="C1244" s="38" t="s">
        <v>145</v>
      </c>
      <c r="D1244" s="39" t="s">
        <v>146</v>
      </c>
      <c r="E1244" s="39">
        <f>VLOOKUP(Table1[[#This Row],[Gr]],Raw!T:U,2,0)</f>
        <v>6</v>
      </c>
      <c r="F1244" s="38" t="s">
        <v>5</v>
      </c>
      <c r="G1244" s="39">
        <v>3</v>
      </c>
      <c r="H1244" s="64" t="str">
        <f>VLOOKUP(MID(Table1[[#This Row],[Htno]],7,2),Raw!A:B,2,0)</f>
        <v>ECE</v>
      </c>
      <c r="I1244" s="60">
        <f>IF(Table1[[#This Row],[Gr]]&lt;&gt;"COMPLE",IF(Table1[[#This Row],[Cr]]&gt;0,1,0),1)</f>
        <v>1</v>
      </c>
      <c r="J1244" s="32">
        <f>(Table1[[#This Row],[Gp]]*Table1[[#This Row],[Cr]])/Raw!$R$1</f>
        <v>0.78260869565217395</v>
      </c>
    </row>
    <row r="1245" spans="1:10">
      <c r="A1245" s="63" t="str">
        <f>LEFT(Table1[[#This Row],[Subcode]],3)</f>
        <v>R20</v>
      </c>
      <c r="B1245" s="63" t="s">
        <v>288</v>
      </c>
      <c r="C1245" s="38" t="s">
        <v>147</v>
      </c>
      <c r="D1245" s="39" t="s">
        <v>148</v>
      </c>
      <c r="E1245" s="39">
        <f>VLOOKUP(Table1[[#This Row],[Gr]],Raw!T:U,2,0)</f>
        <v>7</v>
      </c>
      <c r="F1245" s="38" t="s">
        <v>4</v>
      </c>
      <c r="G1245" s="39">
        <v>3</v>
      </c>
      <c r="H1245" s="64" t="str">
        <f>VLOOKUP(MID(Table1[[#This Row],[Htno]],7,2),Raw!A:B,2,0)</f>
        <v>ECE</v>
      </c>
      <c r="I1245" s="60">
        <f>IF(Table1[[#This Row],[Gr]]&lt;&gt;"COMPLE",IF(Table1[[#This Row],[Cr]]&gt;0,1,0),1)</f>
        <v>1</v>
      </c>
      <c r="J1245" s="32">
        <f>(Table1[[#This Row],[Gp]]*Table1[[#This Row],[Cr]])/Raw!$R$1</f>
        <v>0.91304347826086951</v>
      </c>
    </row>
    <row r="1246" spans="1:10">
      <c r="A1246" s="63" t="str">
        <f>LEFT(Table1[[#This Row],[Subcode]],3)</f>
        <v>R20</v>
      </c>
      <c r="B1246" s="63" t="s">
        <v>288</v>
      </c>
      <c r="C1246" s="38" t="s">
        <v>149</v>
      </c>
      <c r="D1246" s="39" t="s">
        <v>150</v>
      </c>
      <c r="E1246" s="39">
        <f>VLOOKUP(Table1[[#This Row],[Gr]],Raw!T:U,2,0)</f>
        <v>7</v>
      </c>
      <c r="F1246" s="38" t="s">
        <v>4</v>
      </c>
      <c r="G1246" s="39">
        <v>3</v>
      </c>
      <c r="H1246" s="64" t="str">
        <f>VLOOKUP(MID(Table1[[#This Row],[Htno]],7,2),Raw!A:B,2,0)</f>
        <v>ECE</v>
      </c>
      <c r="I1246" s="60">
        <f>IF(Table1[[#This Row],[Gr]]&lt;&gt;"COMPLE",IF(Table1[[#This Row],[Cr]]&gt;0,1,0),1)</f>
        <v>1</v>
      </c>
      <c r="J1246" s="32">
        <f>(Table1[[#This Row],[Gp]]*Table1[[#This Row],[Cr]])/Raw!$R$1</f>
        <v>0.91304347826086951</v>
      </c>
    </row>
    <row r="1247" spans="1:10">
      <c r="A1247" s="63" t="str">
        <f>LEFT(Table1[[#This Row],[Subcode]],3)</f>
        <v>R20</v>
      </c>
      <c r="B1247" s="63" t="s">
        <v>288</v>
      </c>
      <c r="C1247" s="38" t="s">
        <v>151</v>
      </c>
      <c r="D1247" s="39" t="s">
        <v>152</v>
      </c>
      <c r="E1247" s="39">
        <f>VLOOKUP(Table1[[#This Row],[Gr]],Raw!T:U,2,0)</f>
        <v>10</v>
      </c>
      <c r="F1247" s="38" t="s">
        <v>9</v>
      </c>
      <c r="G1247" s="39">
        <v>2</v>
      </c>
      <c r="H1247" s="64" t="str">
        <f>VLOOKUP(MID(Table1[[#This Row],[Htno]],7,2),Raw!A:B,2,0)</f>
        <v>ECE</v>
      </c>
      <c r="I1247" s="60">
        <f>IF(Table1[[#This Row],[Gr]]&lt;&gt;"COMPLE",IF(Table1[[#This Row],[Cr]]&gt;0,1,0),1)</f>
        <v>1</v>
      </c>
      <c r="J1247" s="32">
        <f>(Table1[[#This Row],[Gp]]*Table1[[#This Row],[Cr]])/Raw!$R$1</f>
        <v>0.86956521739130432</v>
      </c>
    </row>
    <row r="1248" spans="1:10">
      <c r="A1248" s="63" t="str">
        <f>LEFT(Table1[[#This Row],[Subcode]],3)</f>
        <v>R20</v>
      </c>
      <c r="B1248" s="63" t="s">
        <v>288</v>
      </c>
      <c r="C1248" s="38" t="s">
        <v>153</v>
      </c>
      <c r="D1248" s="39" t="s">
        <v>154</v>
      </c>
      <c r="E1248" s="39">
        <f>VLOOKUP(Table1[[#This Row],[Gr]],Raw!T:U,2,0)</f>
        <v>6</v>
      </c>
      <c r="F1248" s="38" t="s">
        <v>5</v>
      </c>
      <c r="G1248" s="39">
        <v>3</v>
      </c>
      <c r="H1248" s="64" t="str">
        <f>VLOOKUP(MID(Table1[[#This Row],[Htno]],7,2),Raw!A:B,2,0)</f>
        <v>ECE</v>
      </c>
      <c r="I1248" s="60">
        <f>IF(Table1[[#This Row],[Gr]]&lt;&gt;"COMPLE",IF(Table1[[#This Row],[Cr]]&gt;0,1,0),1)</f>
        <v>1</v>
      </c>
      <c r="J1248" s="32">
        <f>(Table1[[#This Row],[Gp]]*Table1[[#This Row],[Cr]])/Raw!$R$1</f>
        <v>0.78260869565217395</v>
      </c>
    </row>
    <row r="1249" spans="1:10">
      <c r="A1249" s="63" t="str">
        <f>LEFT(Table1[[#This Row],[Subcode]],3)</f>
        <v>R20</v>
      </c>
      <c r="B1249" s="63" t="s">
        <v>288</v>
      </c>
      <c r="C1249" s="38" t="s">
        <v>155</v>
      </c>
      <c r="D1249" s="39" t="s">
        <v>156</v>
      </c>
      <c r="E1249" s="39">
        <f>VLOOKUP(Table1[[#This Row],[Gr]],Raw!T:U,2,0)</f>
        <v>6</v>
      </c>
      <c r="F1249" s="38" t="s">
        <v>5</v>
      </c>
      <c r="G1249" s="39">
        <v>3</v>
      </c>
      <c r="H1249" s="64" t="str">
        <f>VLOOKUP(MID(Table1[[#This Row],[Htno]],7,2),Raw!A:B,2,0)</f>
        <v>ECE</v>
      </c>
      <c r="I1249" s="60">
        <f>IF(Table1[[#This Row],[Gr]]&lt;&gt;"COMPLE",IF(Table1[[#This Row],[Cr]]&gt;0,1,0),1)</f>
        <v>1</v>
      </c>
      <c r="J1249" s="32">
        <f>(Table1[[#This Row],[Gp]]*Table1[[#This Row],[Cr]])/Raw!$R$1</f>
        <v>0.78260869565217395</v>
      </c>
    </row>
    <row r="1250" spans="1:10">
      <c r="A1250" s="63" t="str">
        <f>LEFT(Table1[[#This Row],[Subcode]],3)</f>
        <v>R20</v>
      </c>
      <c r="B1250" s="63" t="s">
        <v>289</v>
      </c>
      <c r="C1250" s="38" t="s">
        <v>78</v>
      </c>
      <c r="D1250" s="39" t="s">
        <v>79</v>
      </c>
      <c r="E1250" s="39">
        <f>VLOOKUP(Table1[[#This Row],[Gr]],Raw!T:U,2,0)</f>
        <v>6</v>
      </c>
      <c r="F1250" s="38" t="s">
        <v>5</v>
      </c>
      <c r="G1250" s="39">
        <v>3</v>
      </c>
      <c r="H1250" s="64" t="str">
        <f>VLOOKUP(MID(Table1[[#This Row],[Htno]],7,2),Raw!A:B,2,0)</f>
        <v>ECE</v>
      </c>
      <c r="I1250" s="60">
        <f>IF(Table1[[#This Row],[Gr]]&lt;&gt;"COMPLE",IF(Table1[[#This Row],[Cr]]&gt;0,1,0),1)</f>
        <v>1</v>
      </c>
      <c r="J1250" s="32">
        <f>(Table1[[#This Row],[Gp]]*Table1[[#This Row],[Cr]])/Raw!$R$1</f>
        <v>0.78260869565217395</v>
      </c>
    </row>
    <row r="1251" spans="1:10">
      <c r="A1251" s="63" t="str">
        <f>LEFT(Table1[[#This Row],[Subcode]],3)</f>
        <v>R20</v>
      </c>
      <c r="B1251" s="63" t="s">
        <v>289</v>
      </c>
      <c r="C1251" s="38" t="s">
        <v>144</v>
      </c>
      <c r="D1251" s="39" t="s">
        <v>93</v>
      </c>
      <c r="E1251" s="39">
        <f>VLOOKUP(Table1[[#This Row],[Gr]],Raw!T:U,2,0)</f>
        <v>10</v>
      </c>
      <c r="F1251" s="38" t="s">
        <v>9</v>
      </c>
      <c r="G1251" s="39">
        <v>3</v>
      </c>
      <c r="H1251" s="64" t="str">
        <f>VLOOKUP(MID(Table1[[#This Row],[Htno]],7,2),Raw!A:B,2,0)</f>
        <v>ECE</v>
      </c>
      <c r="I1251" s="60">
        <f>IF(Table1[[#This Row],[Gr]]&lt;&gt;"COMPLE",IF(Table1[[#This Row],[Cr]]&gt;0,1,0),1)</f>
        <v>1</v>
      </c>
      <c r="J1251" s="32">
        <f>(Table1[[#This Row],[Gp]]*Table1[[#This Row],[Cr]])/Raw!$R$1</f>
        <v>1.3043478260869565</v>
      </c>
    </row>
    <row r="1252" spans="1:10">
      <c r="A1252" s="63" t="str">
        <f>LEFT(Table1[[#This Row],[Subcode]],3)</f>
        <v>R20</v>
      </c>
      <c r="B1252" s="63" t="s">
        <v>289</v>
      </c>
      <c r="C1252" s="38" t="s">
        <v>145</v>
      </c>
      <c r="D1252" s="39" t="s">
        <v>146</v>
      </c>
      <c r="E1252" s="39">
        <f>VLOOKUP(Table1[[#This Row],[Gr]],Raw!T:U,2,0)</f>
        <v>0</v>
      </c>
      <c r="F1252" s="38" t="s">
        <v>3</v>
      </c>
      <c r="G1252" s="39">
        <v>0</v>
      </c>
      <c r="H1252" s="64" t="str">
        <f>VLOOKUP(MID(Table1[[#This Row],[Htno]],7,2),Raw!A:B,2,0)</f>
        <v>ECE</v>
      </c>
      <c r="I1252" s="60">
        <f>IF(Table1[[#This Row],[Gr]]&lt;&gt;"COMPLE",IF(Table1[[#This Row],[Cr]]&gt;0,1,0),1)</f>
        <v>0</v>
      </c>
      <c r="J1252" s="32">
        <f>(Table1[[#This Row],[Gp]]*Table1[[#This Row],[Cr]])/Raw!$R$1</f>
        <v>0</v>
      </c>
    </row>
    <row r="1253" spans="1:10">
      <c r="A1253" s="63" t="str">
        <f>LEFT(Table1[[#This Row],[Subcode]],3)</f>
        <v>R20</v>
      </c>
      <c r="B1253" s="63" t="s">
        <v>289</v>
      </c>
      <c r="C1253" s="38" t="s">
        <v>147</v>
      </c>
      <c r="D1253" s="39" t="s">
        <v>148</v>
      </c>
      <c r="E1253" s="39">
        <f>VLOOKUP(Table1[[#This Row],[Gr]],Raw!T:U,2,0)</f>
        <v>5</v>
      </c>
      <c r="F1253" s="38" t="s">
        <v>7</v>
      </c>
      <c r="G1253" s="39">
        <v>3</v>
      </c>
      <c r="H1253" s="64" t="str">
        <f>VLOOKUP(MID(Table1[[#This Row],[Htno]],7,2),Raw!A:B,2,0)</f>
        <v>ECE</v>
      </c>
      <c r="I1253" s="60">
        <f>IF(Table1[[#This Row],[Gr]]&lt;&gt;"COMPLE",IF(Table1[[#This Row],[Cr]]&gt;0,1,0),1)</f>
        <v>1</v>
      </c>
      <c r="J1253" s="32">
        <f>(Table1[[#This Row],[Gp]]*Table1[[#This Row],[Cr]])/Raw!$R$1</f>
        <v>0.65217391304347827</v>
      </c>
    </row>
    <row r="1254" spans="1:10">
      <c r="A1254" s="63" t="str">
        <f>LEFT(Table1[[#This Row],[Subcode]],3)</f>
        <v>R20</v>
      </c>
      <c r="B1254" s="63" t="s">
        <v>289</v>
      </c>
      <c r="C1254" s="38" t="s">
        <v>149</v>
      </c>
      <c r="D1254" s="39" t="s">
        <v>150</v>
      </c>
      <c r="E1254" s="39">
        <f>VLOOKUP(Table1[[#This Row],[Gr]],Raw!T:U,2,0)</f>
        <v>5</v>
      </c>
      <c r="F1254" s="38" t="s">
        <v>7</v>
      </c>
      <c r="G1254" s="39">
        <v>3</v>
      </c>
      <c r="H1254" s="64" t="str">
        <f>VLOOKUP(MID(Table1[[#This Row],[Htno]],7,2),Raw!A:B,2,0)</f>
        <v>ECE</v>
      </c>
      <c r="I1254" s="60">
        <f>IF(Table1[[#This Row],[Gr]]&lt;&gt;"COMPLE",IF(Table1[[#This Row],[Cr]]&gt;0,1,0),1)</f>
        <v>1</v>
      </c>
      <c r="J1254" s="32">
        <f>(Table1[[#This Row],[Gp]]*Table1[[#This Row],[Cr]])/Raw!$R$1</f>
        <v>0.65217391304347827</v>
      </c>
    </row>
    <row r="1255" spans="1:10">
      <c r="A1255" s="63" t="str">
        <f>LEFT(Table1[[#This Row],[Subcode]],3)</f>
        <v>R20</v>
      </c>
      <c r="B1255" s="63" t="s">
        <v>289</v>
      </c>
      <c r="C1255" s="38" t="s">
        <v>151</v>
      </c>
      <c r="D1255" s="39" t="s">
        <v>152</v>
      </c>
      <c r="E1255" s="39">
        <f>VLOOKUP(Table1[[#This Row],[Gr]],Raw!T:U,2,0)</f>
        <v>10</v>
      </c>
      <c r="F1255" s="38" t="s">
        <v>9</v>
      </c>
      <c r="G1255" s="39">
        <v>2</v>
      </c>
      <c r="H1255" s="64" t="str">
        <f>VLOOKUP(MID(Table1[[#This Row],[Htno]],7,2),Raw!A:B,2,0)</f>
        <v>ECE</v>
      </c>
      <c r="I1255" s="60">
        <f>IF(Table1[[#This Row],[Gr]]&lt;&gt;"COMPLE",IF(Table1[[#This Row],[Cr]]&gt;0,1,0),1)</f>
        <v>1</v>
      </c>
      <c r="J1255" s="32">
        <f>(Table1[[#This Row],[Gp]]*Table1[[#This Row],[Cr]])/Raw!$R$1</f>
        <v>0.86956521739130432</v>
      </c>
    </row>
    <row r="1256" spans="1:10">
      <c r="A1256" s="63" t="str">
        <f>LEFT(Table1[[#This Row],[Subcode]],3)</f>
        <v>R20</v>
      </c>
      <c r="B1256" s="63" t="s">
        <v>289</v>
      </c>
      <c r="C1256" s="38" t="s">
        <v>153</v>
      </c>
      <c r="D1256" s="39" t="s">
        <v>154</v>
      </c>
      <c r="E1256" s="39">
        <f>VLOOKUP(Table1[[#This Row],[Gr]],Raw!T:U,2,0)</f>
        <v>6</v>
      </c>
      <c r="F1256" s="38" t="s">
        <v>5</v>
      </c>
      <c r="G1256" s="39">
        <v>3</v>
      </c>
      <c r="H1256" s="64" t="str">
        <f>VLOOKUP(MID(Table1[[#This Row],[Htno]],7,2),Raw!A:B,2,0)</f>
        <v>ECE</v>
      </c>
      <c r="I1256" s="60">
        <f>IF(Table1[[#This Row],[Gr]]&lt;&gt;"COMPLE",IF(Table1[[#This Row],[Cr]]&gt;0,1,0),1)</f>
        <v>1</v>
      </c>
      <c r="J1256" s="32">
        <f>(Table1[[#This Row],[Gp]]*Table1[[#This Row],[Cr]])/Raw!$R$1</f>
        <v>0.78260869565217395</v>
      </c>
    </row>
    <row r="1257" spans="1:10">
      <c r="A1257" s="63" t="str">
        <f>LEFT(Table1[[#This Row],[Subcode]],3)</f>
        <v>R20</v>
      </c>
      <c r="B1257" s="63" t="s">
        <v>289</v>
      </c>
      <c r="C1257" s="38" t="s">
        <v>155</v>
      </c>
      <c r="D1257" s="39" t="s">
        <v>156</v>
      </c>
      <c r="E1257" s="39">
        <f>VLOOKUP(Table1[[#This Row],[Gr]],Raw!T:U,2,0)</f>
        <v>0</v>
      </c>
      <c r="F1257" s="38" t="s">
        <v>3</v>
      </c>
      <c r="G1257" s="39">
        <v>0</v>
      </c>
      <c r="H1257" s="64" t="str">
        <f>VLOOKUP(MID(Table1[[#This Row],[Htno]],7,2),Raw!A:B,2,0)</f>
        <v>ECE</v>
      </c>
      <c r="I1257" s="60">
        <f>IF(Table1[[#This Row],[Gr]]&lt;&gt;"COMPLE",IF(Table1[[#This Row],[Cr]]&gt;0,1,0),1)</f>
        <v>0</v>
      </c>
      <c r="J1257" s="32">
        <f>(Table1[[#This Row],[Gp]]*Table1[[#This Row],[Cr]])/Raw!$R$1</f>
        <v>0</v>
      </c>
    </row>
    <row r="1258" spans="1:10">
      <c r="A1258" s="63" t="str">
        <f>LEFT(Table1[[#This Row],[Subcode]],3)</f>
        <v>R20</v>
      </c>
      <c r="B1258" s="63" t="s">
        <v>290</v>
      </c>
      <c r="C1258" s="38" t="s">
        <v>78</v>
      </c>
      <c r="D1258" s="39" t="s">
        <v>79</v>
      </c>
      <c r="E1258" s="39">
        <f>VLOOKUP(Table1[[#This Row],[Gr]],Raw!T:U,2,0)</f>
        <v>7</v>
      </c>
      <c r="F1258" s="38" t="s">
        <v>4</v>
      </c>
      <c r="G1258" s="39">
        <v>3</v>
      </c>
      <c r="H1258" s="64" t="str">
        <f>VLOOKUP(MID(Table1[[#This Row],[Htno]],7,2),Raw!A:B,2,0)</f>
        <v>ECE</v>
      </c>
      <c r="I1258" s="60">
        <f>IF(Table1[[#This Row],[Gr]]&lt;&gt;"COMPLE",IF(Table1[[#This Row],[Cr]]&gt;0,1,0),1)</f>
        <v>1</v>
      </c>
      <c r="J1258" s="32">
        <f>(Table1[[#This Row],[Gp]]*Table1[[#This Row],[Cr]])/Raw!$R$1</f>
        <v>0.91304347826086951</v>
      </c>
    </row>
    <row r="1259" spans="1:10">
      <c r="A1259" s="63" t="str">
        <f>LEFT(Table1[[#This Row],[Subcode]],3)</f>
        <v>R20</v>
      </c>
      <c r="B1259" s="63" t="s">
        <v>290</v>
      </c>
      <c r="C1259" s="38" t="s">
        <v>144</v>
      </c>
      <c r="D1259" s="39" t="s">
        <v>93</v>
      </c>
      <c r="E1259" s="39">
        <f>VLOOKUP(Table1[[#This Row],[Gr]],Raw!T:U,2,0)</f>
        <v>10</v>
      </c>
      <c r="F1259" s="38" t="s">
        <v>9</v>
      </c>
      <c r="G1259" s="39">
        <v>3</v>
      </c>
      <c r="H1259" s="64" t="str">
        <f>VLOOKUP(MID(Table1[[#This Row],[Htno]],7,2),Raw!A:B,2,0)</f>
        <v>ECE</v>
      </c>
      <c r="I1259" s="60">
        <f>IF(Table1[[#This Row],[Gr]]&lt;&gt;"COMPLE",IF(Table1[[#This Row],[Cr]]&gt;0,1,0),1)</f>
        <v>1</v>
      </c>
      <c r="J1259" s="32">
        <f>(Table1[[#This Row],[Gp]]*Table1[[#This Row],[Cr]])/Raw!$R$1</f>
        <v>1.3043478260869565</v>
      </c>
    </row>
    <row r="1260" spans="1:10">
      <c r="A1260" s="63" t="str">
        <f>LEFT(Table1[[#This Row],[Subcode]],3)</f>
        <v>R20</v>
      </c>
      <c r="B1260" s="63" t="s">
        <v>290</v>
      </c>
      <c r="C1260" s="38" t="s">
        <v>145</v>
      </c>
      <c r="D1260" s="39" t="s">
        <v>146</v>
      </c>
      <c r="E1260" s="39">
        <f>VLOOKUP(Table1[[#This Row],[Gr]],Raw!T:U,2,0)</f>
        <v>7</v>
      </c>
      <c r="F1260" s="38" t="s">
        <v>4</v>
      </c>
      <c r="G1260" s="39">
        <v>3</v>
      </c>
      <c r="H1260" s="64" t="str">
        <f>VLOOKUP(MID(Table1[[#This Row],[Htno]],7,2),Raw!A:B,2,0)</f>
        <v>ECE</v>
      </c>
      <c r="I1260" s="60">
        <f>IF(Table1[[#This Row],[Gr]]&lt;&gt;"COMPLE",IF(Table1[[#This Row],[Cr]]&gt;0,1,0),1)</f>
        <v>1</v>
      </c>
      <c r="J1260" s="32">
        <f>(Table1[[#This Row],[Gp]]*Table1[[#This Row],[Cr]])/Raw!$R$1</f>
        <v>0.91304347826086951</v>
      </c>
    </row>
    <row r="1261" spans="1:10">
      <c r="A1261" s="63" t="str">
        <f>LEFT(Table1[[#This Row],[Subcode]],3)</f>
        <v>R20</v>
      </c>
      <c r="B1261" s="63" t="s">
        <v>290</v>
      </c>
      <c r="C1261" s="38" t="s">
        <v>147</v>
      </c>
      <c r="D1261" s="39" t="s">
        <v>148</v>
      </c>
      <c r="E1261" s="39">
        <f>VLOOKUP(Table1[[#This Row],[Gr]],Raw!T:U,2,0)</f>
        <v>7</v>
      </c>
      <c r="F1261" s="38" t="s">
        <v>4</v>
      </c>
      <c r="G1261" s="39">
        <v>3</v>
      </c>
      <c r="H1261" s="64" t="str">
        <f>VLOOKUP(MID(Table1[[#This Row],[Htno]],7,2),Raw!A:B,2,0)</f>
        <v>ECE</v>
      </c>
      <c r="I1261" s="60">
        <f>IF(Table1[[#This Row],[Gr]]&lt;&gt;"COMPLE",IF(Table1[[#This Row],[Cr]]&gt;0,1,0),1)</f>
        <v>1</v>
      </c>
      <c r="J1261" s="32">
        <f>(Table1[[#This Row],[Gp]]*Table1[[#This Row],[Cr]])/Raw!$R$1</f>
        <v>0.91304347826086951</v>
      </c>
    </row>
    <row r="1262" spans="1:10">
      <c r="A1262" s="63" t="str">
        <f>LEFT(Table1[[#This Row],[Subcode]],3)</f>
        <v>R20</v>
      </c>
      <c r="B1262" s="63" t="s">
        <v>290</v>
      </c>
      <c r="C1262" s="38" t="s">
        <v>149</v>
      </c>
      <c r="D1262" s="39" t="s">
        <v>150</v>
      </c>
      <c r="E1262" s="39">
        <f>VLOOKUP(Table1[[#This Row],[Gr]],Raw!T:U,2,0)</f>
        <v>6</v>
      </c>
      <c r="F1262" s="38" t="s">
        <v>5</v>
      </c>
      <c r="G1262" s="39">
        <v>3</v>
      </c>
      <c r="H1262" s="64" t="str">
        <f>VLOOKUP(MID(Table1[[#This Row],[Htno]],7,2),Raw!A:B,2,0)</f>
        <v>ECE</v>
      </c>
      <c r="I1262" s="60">
        <f>IF(Table1[[#This Row],[Gr]]&lt;&gt;"COMPLE",IF(Table1[[#This Row],[Cr]]&gt;0,1,0),1)</f>
        <v>1</v>
      </c>
      <c r="J1262" s="32">
        <f>(Table1[[#This Row],[Gp]]*Table1[[#This Row],[Cr]])/Raw!$R$1</f>
        <v>0.78260869565217395</v>
      </c>
    </row>
    <row r="1263" spans="1:10">
      <c r="A1263" s="63" t="str">
        <f>LEFT(Table1[[#This Row],[Subcode]],3)</f>
        <v>R20</v>
      </c>
      <c r="B1263" s="63" t="s">
        <v>290</v>
      </c>
      <c r="C1263" s="38" t="s">
        <v>151</v>
      </c>
      <c r="D1263" s="39" t="s">
        <v>152</v>
      </c>
      <c r="E1263" s="39">
        <f>VLOOKUP(Table1[[#This Row],[Gr]],Raw!T:U,2,0)</f>
        <v>10</v>
      </c>
      <c r="F1263" s="38" t="s">
        <v>9</v>
      </c>
      <c r="G1263" s="39">
        <v>2</v>
      </c>
      <c r="H1263" s="64" t="str">
        <f>VLOOKUP(MID(Table1[[#This Row],[Htno]],7,2),Raw!A:B,2,0)</f>
        <v>ECE</v>
      </c>
      <c r="I1263" s="60">
        <f>IF(Table1[[#This Row],[Gr]]&lt;&gt;"COMPLE",IF(Table1[[#This Row],[Cr]]&gt;0,1,0),1)</f>
        <v>1</v>
      </c>
      <c r="J1263" s="32">
        <f>(Table1[[#This Row],[Gp]]*Table1[[#This Row],[Cr]])/Raw!$R$1</f>
        <v>0.86956521739130432</v>
      </c>
    </row>
    <row r="1264" spans="1:10">
      <c r="A1264" s="63" t="str">
        <f>LEFT(Table1[[#This Row],[Subcode]],3)</f>
        <v>R20</v>
      </c>
      <c r="B1264" s="63" t="s">
        <v>290</v>
      </c>
      <c r="C1264" s="38" t="s">
        <v>153</v>
      </c>
      <c r="D1264" s="39" t="s">
        <v>154</v>
      </c>
      <c r="E1264" s="39">
        <f>VLOOKUP(Table1[[#This Row],[Gr]],Raw!T:U,2,0)</f>
        <v>6</v>
      </c>
      <c r="F1264" s="38" t="s">
        <v>5</v>
      </c>
      <c r="G1264" s="39">
        <v>3</v>
      </c>
      <c r="H1264" s="64" t="str">
        <f>VLOOKUP(MID(Table1[[#This Row],[Htno]],7,2),Raw!A:B,2,0)</f>
        <v>ECE</v>
      </c>
      <c r="I1264" s="60">
        <f>IF(Table1[[#This Row],[Gr]]&lt;&gt;"COMPLE",IF(Table1[[#This Row],[Cr]]&gt;0,1,0),1)</f>
        <v>1</v>
      </c>
      <c r="J1264" s="32">
        <f>(Table1[[#This Row],[Gp]]*Table1[[#This Row],[Cr]])/Raw!$R$1</f>
        <v>0.78260869565217395</v>
      </c>
    </row>
    <row r="1265" spans="1:10">
      <c r="A1265" s="63" t="str">
        <f>LEFT(Table1[[#This Row],[Subcode]],3)</f>
        <v>R20</v>
      </c>
      <c r="B1265" s="63" t="s">
        <v>290</v>
      </c>
      <c r="C1265" s="38" t="s">
        <v>155</v>
      </c>
      <c r="D1265" s="39" t="s">
        <v>156</v>
      </c>
      <c r="E1265" s="39">
        <f>VLOOKUP(Table1[[#This Row],[Gr]],Raw!T:U,2,0)</f>
        <v>7</v>
      </c>
      <c r="F1265" s="38" t="s">
        <v>4</v>
      </c>
      <c r="G1265" s="39">
        <v>3</v>
      </c>
      <c r="H1265" s="64" t="str">
        <f>VLOOKUP(MID(Table1[[#This Row],[Htno]],7,2),Raw!A:B,2,0)</f>
        <v>ECE</v>
      </c>
      <c r="I1265" s="60">
        <f>IF(Table1[[#This Row],[Gr]]&lt;&gt;"COMPLE",IF(Table1[[#This Row],[Cr]]&gt;0,1,0),1)</f>
        <v>1</v>
      </c>
      <c r="J1265" s="32">
        <f>(Table1[[#This Row],[Gp]]*Table1[[#This Row],[Cr]])/Raw!$R$1</f>
        <v>0.91304347826086951</v>
      </c>
    </row>
    <row r="1266" spans="1:10">
      <c r="A1266" s="63" t="str">
        <f>LEFT(Table1[[#This Row],[Subcode]],3)</f>
        <v>R20</v>
      </c>
      <c r="B1266" s="63" t="s">
        <v>291</v>
      </c>
      <c r="C1266" s="38" t="s">
        <v>78</v>
      </c>
      <c r="D1266" s="39" t="s">
        <v>79</v>
      </c>
      <c r="E1266" s="39">
        <f>VLOOKUP(Table1[[#This Row],[Gr]],Raw!T:U,2,0)</f>
        <v>8</v>
      </c>
      <c r="F1266" s="38" t="s">
        <v>6</v>
      </c>
      <c r="G1266" s="39">
        <v>3</v>
      </c>
      <c r="H1266" s="64" t="str">
        <f>VLOOKUP(MID(Table1[[#This Row],[Htno]],7,2),Raw!A:B,2,0)</f>
        <v>CSE</v>
      </c>
      <c r="I1266" s="60">
        <f>IF(Table1[[#This Row],[Gr]]&lt;&gt;"COMPLE",IF(Table1[[#This Row],[Cr]]&gt;0,1,0),1)</f>
        <v>1</v>
      </c>
      <c r="J1266" s="32">
        <f>(Table1[[#This Row],[Gp]]*Table1[[#This Row],[Cr]])/Raw!$R$1</f>
        <v>1.0434782608695652</v>
      </c>
    </row>
    <row r="1267" spans="1:10">
      <c r="A1267" s="63" t="str">
        <f>LEFT(Table1[[#This Row],[Subcode]],3)</f>
        <v>R20</v>
      </c>
      <c r="B1267" s="63" t="s">
        <v>291</v>
      </c>
      <c r="C1267" s="38" t="s">
        <v>292</v>
      </c>
      <c r="D1267" s="39" t="s">
        <v>293</v>
      </c>
      <c r="E1267" s="39">
        <f>VLOOKUP(Table1[[#This Row],[Gr]],Raw!T:U,2,0)</f>
        <v>6</v>
      </c>
      <c r="F1267" s="38" t="s">
        <v>5</v>
      </c>
      <c r="G1267" s="39">
        <v>3</v>
      </c>
      <c r="H1267" s="64" t="str">
        <f>VLOOKUP(MID(Table1[[#This Row],[Htno]],7,2),Raw!A:B,2,0)</f>
        <v>CSE</v>
      </c>
      <c r="I1267" s="60">
        <f>IF(Table1[[#This Row],[Gr]]&lt;&gt;"COMPLE",IF(Table1[[#This Row],[Cr]]&gt;0,1,0),1)</f>
        <v>1</v>
      </c>
      <c r="J1267" s="32">
        <f>(Table1[[#This Row],[Gp]]*Table1[[#This Row],[Cr]])/Raw!$R$1</f>
        <v>0.78260869565217395</v>
      </c>
    </row>
    <row r="1268" spans="1:10">
      <c r="A1268" s="63" t="str">
        <f>LEFT(Table1[[#This Row],[Subcode]],3)</f>
        <v>R20</v>
      </c>
      <c r="B1268" s="63" t="s">
        <v>291</v>
      </c>
      <c r="C1268" s="38" t="s">
        <v>294</v>
      </c>
      <c r="D1268" s="39" t="s">
        <v>295</v>
      </c>
      <c r="E1268" s="39">
        <f>VLOOKUP(Table1[[#This Row],[Gr]],Raw!T:U,2,0)</f>
        <v>0</v>
      </c>
      <c r="F1268" s="38" t="s">
        <v>3</v>
      </c>
      <c r="G1268" s="39">
        <v>0</v>
      </c>
      <c r="H1268" s="64" t="str">
        <f>VLOOKUP(MID(Table1[[#This Row],[Htno]],7,2),Raw!A:B,2,0)</f>
        <v>CSE</v>
      </c>
      <c r="I1268" s="60">
        <f>IF(Table1[[#This Row],[Gr]]&lt;&gt;"COMPLE",IF(Table1[[#This Row],[Cr]]&gt;0,1,0),1)</f>
        <v>0</v>
      </c>
      <c r="J1268" s="32">
        <f>(Table1[[#This Row],[Gp]]*Table1[[#This Row],[Cr]])/Raw!$R$1</f>
        <v>0</v>
      </c>
    </row>
    <row r="1269" spans="1:10">
      <c r="A1269" s="63" t="str">
        <f>LEFT(Table1[[#This Row],[Subcode]],3)</f>
        <v>R20</v>
      </c>
      <c r="B1269" s="63" t="s">
        <v>291</v>
      </c>
      <c r="C1269" s="38" t="s">
        <v>296</v>
      </c>
      <c r="D1269" s="39" t="s">
        <v>297</v>
      </c>
      <c r="E1269" s="39">
        <f>VLOOKUP(Table1[[#This Row],[Gr]],Raw!T:U,2,0)</f>
        <v>10</v>
      </c>
      <c r="F1269" s="38" t="s">
        <v>9</v>
      </c>
      <c r="G1269" s="39">
        <v>2</v>
      </c>
      <c r="H1269" s="64" t="str">
        <f>VLOOKUP(MID(Table1[[#This Row],[Htno]],7,2),Raw!A:B,2,0)</f>
        <v>CSE</v>
      </c>
      <c r="I1269" s="60">
        <f>IF(Table1[[#This Row],[Gr]]&lt;&gt;"COMPLE",IF(Table1[[#This Row],[Cr]]&gt;0,1,0),1)</f>
        <v>1</v>
      </c>
      <c r="J1269" s="32">
        <f>(Table1[[#This Row],[Gp]]*Table1[[#This Row],[Cr]])/Raw!$R$1</f>
        <v>0.86956521739130432</v>
      </c>
    </row>
    <row r="1270" spans="1:10">
      <c r="A1270" s="63" t="str">
        <f>LEFT(Table1[[#This Row],[Subcode]],3)</f>
        <v>R20</v>
      </c>
      <c r="B1270" s="63" t="s">
        <v>291</v>
      </c>
      <c r="C1270" s="38" t="s">
        <v>298</v>
      </c>
      <c r="D1270" s="39" t="s">
        <v>93</v>
      </c>
      <c r="E1270" s="39">
        <f>VLOOKUP(Table1[[#This Row],[Gr]],Raw!T:U,2,0)</f>
        <v>10</v>
      </c>
      <c r="F1270" s="38" t="s">
        <v>9</v>
      </c>
      <c r="G1270" s="39">
        <v>3</v>
      </c>
      <c r="H1270" s="64" t="str">
        <f>VLOOKUP(MID(Table1[[#This Row],[Htno]],7,2),Raw!A:B,2,0)</f>
        <v>CSE</v>
      </c>
      <c r="I1270" s="60">
        <f>IF(Table1[[#This Row],[Gr]]&lt;&gt;"COMPLE",IF(Table1[[#This Row],[Cr]]&gt;0,1,0),1)</f>
        <v>1</v>
      </c>
      <c r="J1270" s="32">
        <f>(Table1[[#This Row],[Gp]]*Table1[[#This Row],[Cr]])/Raw!$R$1</f>
        <v>1.3043478260869565</v>
      </c>
    </row>
    <row r="1271" spans="1:10">
      <c r="A1271" s="63" t="str">
        <f>LEFT(Table1[[#This Row],[Subcode]],3)</f>
        <v>R20</v>
      </c>
      <c r="B1271" s="63" t="s">
        <v>291</v>
      </c>
      <c r="C1271" s="38" t="s">
        <v>299</v>
      </c>
      <c r="D1271" s="39" t="s">
        <v>300</v>
      </c>
      <c r="E1271" s="39">
        <f>VLOOKUP(Table1[[#This Row],[Gr]],Raw!T:U,2,0)</f>
        <v>6</v>
      </c>
      <c r="F1271" s="38" t="s">
        <v>5</v>
      </c>
      <c r="G1271" s="39">
        <v>3</v>
      </c>
      <c r="H1271" s="64" t="str">
        <f>VLOOKUP(MID(Table1[[#This Row],[Htno]],7,2),Raw!A:B,2,0)</f>
        <v>CSE</v>
      </c>
      <c r="I1271" s="60">
        <f>IF(Table1[[#This Row],[Gr]]&lt;&gt;"COMPLE",IF(Table1[[#This Row],[Cr]]&gt;0,1,0),1)</f>
        <v>1</v>
      </c>
      <c r="J1271" s="32">
        <f>(Table1[[#This Row],[Gp]]*Table1[[#This Row],[Cr]])/Raw!$R$1</f>
        <v>0.78260869565217395</v>
      </c>
    </row>
    <row r="1272" spans="1:10">
      <c r="A1272" s="63" t="str">
        <f>LEFT(Table1[[#This Row],[Subcode]],3)</f>
        <v>R20</v>
      </c>
      <c r="B1272" s="63" t="s">
        <v>291</v>
      </c>
      <c r="C1272" s="38" t="s">
        <v>301</v>
      </c>
      <c r="D1272" s="39" t="s">
        <v>302</v>
      </c>
      <c r="E1272" s="39">
        <f>VLOOKUP(Table1[[#This Row],[Gr]],Raw!T:U,2,0)</f>
        <v>0</v>
      </c>
      <c r="F1272" s="38" t="s">
        <v>3</v>
      </c>
      <c r="G1272" s="39">
        <v>0</v>
      </c>
      <c r="H1272" s="64" t="str">
        <f>VLOOKUP(MID(Table1[[#This Row],[Htno]],7,2),Raw!A:B,2,0)</f>
        <v>CSE</v>
      </c>
      <c r="I1272" s="60">
        <f>IF(Table1[[#This Row],[Gr]]&lt;&gt;"COMPLE",IF(Table1[[#This Row],[Cr]]&gt;0,1,0),1)</f>
        <v>0</v>
      </c>
      <c r="J1272" s="32">
        <f>(Table1[[#This Row],[Gp]]*Table1[[#This Row],[Cr]])/Raw!$R$1</f>
        <v>0</v>
      </c>
    </row>
    <row r="1273" spans="1:10">
      <c r="A1273" s="63" t="str">
        <f>LEFT(Table1[[#This Row],[Subcode]],3)</f>
        <v>R20</v>
      </c>
      <c r="B1273" s="63" t="s">
        <v>291</v>
      </c>
      <c r="C1273" s="38" t="s">
        <v>303</v>
      </c>
      <c r="D1273" s="39" t="s">
        <v>304</v>
      </c>
      <c r="E1273" s="39">
        <f>VLOOKUP(Table1[[#This Row],[Gr]],Raw!T:U,2,0)</f>
        <v>7</v>
      </c>
      <c r="F1273" s="38" t="s">
        <v>4</v>
      </c>
      <c r="G1273" s="39">
        <v>3</v>
      </c>
      <c r="H1273" s="64" t="str">
        <f>VLOOKUP(MID(Table1[[#This Row],[Htno]],7,2),Raw!A:B,2,0)</f>
        <v>CSE</v>
      </c>
      <c r="I1273" s="60">
        <f>IF(Table1[[#This Row],[Gr]]&lt;&gt;"COMPLE",IF(Table1[[#This Row],[Cr]]&gt;0,1,0),1)</f>
        <v>1</v>
      </c>
      <c r="J1273" s="32">
        <f>(Table1[[#This Row],[Gp]]*Table1[[#This Row],[Cr]])/Raw!$R$1</f>
        <v>0.91304347826086951</v>
      </c>
    </row>
    <row r="1274" spans="1:10">
      <c r="A1274" s="63" t="str">
        <f>LEFT(Table1[[#This Row],[Subcode]],3)</f>
        <v>R20</v>
      </c>
      <c r="B1274" s="63" t="s">
        <v>305</v>
      </c>
      <c r="C1274" s="38" t="s">
        <v>78</v>
      </c>
      <c r="D1274" s="39" t="s">
        <v>79</v>
      </c>
      <c r="E1274" s="39">
        <f>VLOOKUP(Table1[[#This Row],[Gr]],Raw!T:U,2,0)</f>
        <v>7</v>
      </c>
      <c r="F1274" s="38" t="s">
        <v>4</v>
      </c>
      <c r="G1274" s="39">
        <v>3</v>
      </c>
      <c r="H1274" s="64" t="str">
        <f>VLOOKUP(MID(Table1[[#This Row],[Htno]],7,2),Raw!A:B,2,0)</f>
        <v>CSE</v>
      </c>
      <c r="I1274" s="60">
        <f>IF(Table1[[#This Row],[Gr]]&lt;&gt;"COMPLE",IF(Table1[[#This Row],[Cr]]&gt;0,1,0),1)</f>
        <v>1</v>
      </c>
      <c r="J1274" s="32">
        <f>(Table1[[#This Row],[Gp]]*Table1[[#This Row],[Cr]])/Raw!$R$1</f>
        <v>0.91304347826086951</v>
      </c>
    </row>
    <row r="1275" spans="1:10">
      <c r="A1275" s="63" t="str">
        <f>LEFT(Table1[[#This Row],[Subcode]],3)</f>
        <v>R20</v>
      </c>
      <c r="B1275" s="63" t="s">
        <v>305</v>
      </c>
      <c r="C1275" s="38" t="s">
        <v>292</v>
      </c>
      <c r="D1275" s="39" t="s">
        <v>293</v>
      </c>
      <c r="E1275" s="39">
        <f>VLOOKUP(Table1[[#This Row],[Gr]],Raw!T:U,2,0)</f>
        <v>7</v>
      </c>
      <c r="F1275" s="38" t="s">
        <v>4</v>
      </c>
      <c r="G1275" s="39">
        <v>3</v>
      </c>
      <c r="H1275" s="64" t="str">
        <f>VLOOKUP(MID(Table1[[#This Row],[Htno]],7,2),Raw!A:B,2,0)</f>
        <v>CSE</v>
      </c>
      <c r="I1275" s="60">
        <f>IF(Table1[[#This Row],[Gr]]&lt;&gt;"COMPLE",IF(Table1[[#This Row],[Cr]]&gt;0,1,0),1)</f>
        <v>1</v>
      </c>
      <c r="J1275" s="32">
        <f>(Table1[[#This Row],[Gp]]*Table1[[#This Row],[Cr]])/Raw!$R$1</f>
        <v>0.91304347826086951</v>
      </c>
    </row>
    <row r="1276" spans="1:10">
      <c r="A1276" s="63" t="str">
        <f>LEFT(Table1[[#This Row],[Subcode]],3)</f>
        <v>R20</v>
      </c>
      <c r="B1276" s="63" t="s">
        <v>305</v>
      </c>
      <c r="C1276" s="38" t="s">
        <v>294</v>
      </c>
      <c r="D1276" s="39" t="s">
        <v>295</v>
      </c>
      <c r="E1276" s="39">
        <f>VLOOKUP(Table1[[#This Row],[Gr]],Raw!T:U,2,0)</f>
        <v>5</v>
      </c>
      <c r="F1276" s="38" t="s">
        <v>7</v>
      </c>
      <c r="G1276" s="39">
        <v>3</v>
      </c>
      <c r="H1276" s="64" t="str">
        <f>VLOOKUP(MID(Table1[[#This Row],[Htno]],7,2),Raw!A:B,2,0)</f>
        <v>CSE</v>
      </c>
      <c r="I1276" s="60">
        <f>IF(Table1[[#This Row],[Gr]]&lt;&gt;"COMPLE",IF(Table1[[#This Row],[Cr]]&gt;0,1,0),1)</f>
        <v>1</v>
      </c>
      <c r="J1276" s="32">
        <f>(Table1[[#This Row],[Gp]]*Table1[[#This Row],[Cr]])/Raw!$R$1</f>
        <v>0.65217391304347827</v>
      </c>
    </row>
    <row r="1277" spans="1:10">
      <c r="A1277" s="63" t="str">
        <f>LEFT(Table1[[#This Row],[Subcode]],3)</f>
        <v>R20</v>
      </c>
      <c r="B1277" s="63" t="s">
        <v>305</v>
      </c>
      <c r="C1277" s="38" t="s">
        <v>296</v>
      </c>
      <c r="D1277" s="39" t="s">
        <v>297</v>
      </c>
      <c r="E1277" s="39">
        <f>VLOOKUP(Table1[[#This Row],[Gr]],Raw!T:U,2,0)</f>
        <v>10</v>
      </c>
      <c r="F1277" s="38" t="s">
        <v>9</v>
      </c>
      <c r="G1277" s="39">
        <v>2</v>
      </c>
      <c r="H1277" s="64" t="str">
        <f>VLOOKUP(MID(Table1[[#This Row],[Htno]],7,2),Raw!A:B,2,0)</f>
        <v>CSE</v>
      </c>
      <c r="I1277" s="60">
        <f>IF(Table1[[#This Row],[Gr]]&lt;&gt;"COMPLE",IF(Table1[[#This Row],[Cr]]&gt;0,1,0),1)</f>
        <v>1</v>
      </c>
      <c r="J1277" s="32">
        <f>(Table1[[#This Row],[Gp]]*Table1[[#This Row],[Cr]])/Raw!$R$1</f>
        <v>0.86956521739130432</v>
      </c>
    </row>
    <row r="1278" spans="1:10">
      <c r="A1278" s="63" t="str">
        <f>LEFT(Table1[[#This Row],[Subcode]],3)</f>
        <v>R20</v>
      </c>
      <c r="B1278" s="63" t="s">
        <v>305</v>
      </c>
      <c r="C1278" s="38" t="s">
        <v>298</v>
      </c>
      <c r="D1278" s="39" t="s">
        <v>93</v>
      </c>
      <c r="E1278" s="39">
        <f>VLOOKUP(Table1[[#This Row],[Gr]],Raw!T:U,2,0)</f>
        <v>10</v>
      </c>
      <c r="F1278" s="38" t="s">
        <v>9</v>
      </c>
      <c r="G1278" s="39">
        <v>3</v>
      </c>
      <c r="H1278" s="64" t="str">
        <f>VLOOKUP(MID(Table1[[#This Row],[Htno]],7,2),Raw!A:B,2,0)</f>
        <v>CSE</v>
      </c>
      <c r="I1278" s="60">
        <f>IF(Table1[[#This Row],[Gr]]&lt;&gt;"COMPLE",IF(Table1[[#This Row],[Cr]]&gt;0,1,0),1)</f>
        <v>1</v>
      </c>
      <c r="J1278" s="32">
        <f>(Table1[[#This Row],[Gp]]*Table1[[#This Row],[Cr]])/Raw!$R$1</f>
        <v>1.3043478260869565</v>
      </c>
    </row>
    <row r="1279" spans="1:10">
      <c r="A1279" s="63" t="str">
        <f>LEFT(Table1[[#This Row],[Subcode]],3)</f>
        <v>R20</v>
      </c>
      <c r="B1279" s="63" t="s">
        <v>305</v>
      </c>
      <c r="C1279" s="38" t="s">
        <v>299</v>
      </c>
      <c r="D1279" s="39" t="s">
        <v>300</v>
      </c>
      <c r="E1279" s="39">
        <f>VLOOKUP(Table1[[#This Row],[Gr]],Raw!T:U,2,0)</f>
        <v>5</v>
      </c>
      <c r="F1279" s="38" t="s">
        <v>7</v>
      </c>
      <c r="G1279" s="39">
        <v>3</v>
      </c>
      <c r="H1279" s="64" t="str">
        <f>VLOOKUP(MID(Table1[[#This Row],[Htno]],7,2),Raw!A:B,2,0)</f>
        <v>CSE</v>
      </c>
      <c r="I1279" s="60">
        <f>IF(Table1[[#This Row],[Gr]]&lt;&gt;"COMPLE",IF(Table1[[#This Row],[Cr]]&gt;0,1,0),1)</f>
        <v>1</v>
      </c>
      <c r="J1279" s="32">
        <f>(Table1[[#This Row],[Gp]]*Table1[[#This Row],[Cr]])/Raw!$R$1</f>
        <v>0.65217391304347827</v>
      </c>
    </row>
    <row r="1280" spans="1:10">
      <c r="A1280" s="63" t="str">
        <f>LEFT(Table1[[#This Row],[Subcode]],3)</f>
        <v>R20</v>
      </c>
      <c r="B1280" s="63" t="s">
        <v>305</v>
      </c>
      <c r="C1280" s="38" t="s">
        <v>301</v>
      </c>
      <c r="D1280" s="39" t="s">
        <v>302</v>
      </c>
      <c r="E1280" s="39">
        <f>VLOOKUP(Table1[[#This Row],[Gr]],Raw!T:U,2,0)</f>
        <v>6</v>
      </c>
      <c r="F1280" s="38" t="s">
        <v>5</v>
      </c>
      <c r="G1280" s="39">
        <v>3</v>
      </c>
      <c r="H1280" s="64" t="str">
        <f>VLOOKUP(MID(Table1[[#This Row],[Htno]],7,2),Raw!A:B,2,0)</f>
        <v>CSE</v>
      </c>
      <c r="I1280" s="60">
        <f>IF(Table1[[#This Row],[Gr]]&lt;&gt;"COMPLE",IF(Table1[[#This Row],[Cr]]&gt;0,1,0),1)</f>
        <v>1</v>
      </c>
      <c r="J1280" s="32">
        <f>(Table1[[#This Row],[Gp]]*Table1[[#This Row],[Cr]])/Raw!$R$1</f>
        <v>0.78260869565217395</v>
      </c>
    </row>
    <row r="1281" spans="1:10">
      <c r="A1281" s="63" t="str">
        <f>LEFT(Table1[[#This Row],[Subcode]],3)</f>
        <v>R20</v>
      </c>
      <c r="B1281" s="63" t="s">
        <v>305</v>
      </c>
      <c r="C1281" s="38" t="s">
        <v>303</v>
      </c>
      <c r="D1281" s="39" t="s">
        <v>304</v>
      </c>
      <c r="E1281" s="39">
        <f>VLOOKUP(Table1[[#This Row],[Gr]],Raw!T:U,2,0)</f>
        <v>6</v>
      </c>
      <c r="F1281" s="38" t="s">
        <v>5</v>
      </c>
      <c r="G1281" s="39">
        <v>3</v>
      </c>
      <c r="H1281" s="64" t="str">
        <f>VLOOKUP(MID(Table1[[#This Row],[Htno]],7,2),Raw!A:B,2,0)</f>
        <v>CSE</v>
      </c>
      <c r="I1281" s="60">
        <f>IF(Table1[[#This Row],[Gr]]&lt;&gt;"COMPLE",IF(Table1[[#This Row],[Cr]]&gt;0,1,0),1)</f>
        <v>1</v>
      </c>
      <c r="J1281" s="32">
        <f>(Table1[[#This Row],[Gp]]*Table1[[#This Row],[Cr]])/Raw!$R$1</f>
        <v>0.78260869565217395</v>
      </c>
    </row>
    <row r="1282" spans="1:10">
      <c r="A1282" s="63" t="str">
        <f>LEFT(Table1[[#This Row],[Subcode]],3)</f>
        <v>R20</v>
      </c>
      <c r="B1282" s="63" t="s">
        <v>306</v>
      </c>
      <c r="C1282" s="38" t="s">
        <v>78</v>
      </c>
      <c r="D1282" s="39" t="s">
        <v>79</v>
      </c>
      <c r="E1282" s="39">
        <f>VLOOKUP(Table1[[#This Row],[Gr]],Raw!T:U,2,0)</f>
        <v>7</v>
      </c>
      <c r="F1282" s="38" t="s">
        <v>4</v>
      </c>
      <c r="G1282" s="39">
        <v>3</v>
      </c>
      <c r="H1282" s="64" t="str">
        <f>VLOOKUP(MID(Table1[[#This Row],[Htno]],7,2),Raw!A:B,2,0)</f>
        <v>CSE</v>
      </c>
      <c r="I1282" s="60">
        <f>IF(Table1[[#This Row],[Gr]]&lt;&gt;"COMPLE",IF(Table1[[#This Row],[Cr]]&gt;0,1,0),1)</f>
        <v>1</v>
      </c>
      <c r="J1282" s="32">
        <f>(Table1[[#This Row],[Gp]]*Table1[[#This Row],[Cr]])/Raw!$R$1</f>
        <v>0.91304347826086951</v>
      </c>
    </row>
    <row r="1283" spans="1:10">
      <c r="A1283" s="63" t="str">
        <f>LEFT(Table1[[#This Row],[Subcode]],3)</f>
        <v>R20</v>
      </c>
      <c r="B1283" s="63" t="s">
        <v>306</v>
      </c>
      <c r="C1283" s="38" t="s">
        <v>292</v>
      </c>
      <c r="D1283" s="39" t="s">
        <v>293</v>
      </c>
      <c r="E1283" s="39">
        <f>VLOOKUP(Table1[[#This Row],[Gr]],Raw!T:U,2,0)</f>
        <v>8</v>
      </c>
      <c r="F1283" s="38" t="s">
        <v>6</v>
      </c>
      <c r="G1283" s="39">
        <v>3</v>
      </c>
      <c r="H1283" s="64" t="str">
        <f>VLOOKUP(MID(Table1[[#This Row],[Htno]],7,2),Raw!A:B,2,0)</f>
        <v>CSE</v>
      </c>
      <c r="I1283" s="60">
        <f>IF(Table1[[#This Row],[Gr]]&lt;&gt;"COMPLE",IF(Table1[[#This Row],[Cr]]&gt;0,1,0),1)</f>
        <v>1</v>
      </c>
      <c r="J1283" s="32">
        <f>(Table1[[#This Row],[Gp]]*Table1[[#This Row],[Cr]])/Raw!$R$1</f>
        <v>1.0434782608695652</v>
      </c>
    </row>
    <row r="1284" spans="1:10">
      <c r="A1284" s="63" t="str">
        <f>LEFT(Table1[[#This Row],[Subcode]],3)</f>
        <v>R20</v>
      </c>
      <c r="B1284" s="63" t="s">
        <v>306</v>
      </c>
      <c r="C1284" s="38" t="s">
        <v>294</v>
      </c>
      <c r="D1284" s="39" t="s">
        <v>295</v>
      </c>
      <c r="E1284" s="39">
        <f>VLOOKUP(Table1[[#This Row],[Gr]],Raw!T:U,2,0)</f>
        <v>8</v>
      </c>
      <c r="F1284" s="38" t="s">
        <v>6</v>
      </c>
      <c r="G1284" s="39">
        <v>3</v>
      </c>
      <c r="H1284" s="64" t="str">
        <f>VLOOKUP(MID(Table1[[#This Row],[Htno]],7,2),Raw!A:B,2,0)</f>
        <v>CSE</v>
      </c>
      <c r="I1284" s="60">
        <f>IF(Table1[[#This Row],[Gr]]&lt;&gt;"COMPLE",IF(Table1[[#This Row],[Cr]]&gt;0,1,0),1)</f>
        <v>1</v>
      </c>
      <c r="J1284" s="32">
        <f>(Table1[[#This Row],[Gp]]*Table1[[#This Row],[Cr]])/Raw!$R$1</f>
        <v>1.0434782608695652</v>
      </c>
    </row>
    <row r="1285" spans="1:10">
      <c r="A1285" s="63" t="str">
        <f>LEFT(Table1[[#This Row],[Subcode]],3)</f>
        <v>R20</v>
      </c>
      <c r="B1285" s="63" t="s">
        <v>306</v>
      </c>
      <c r="C1285" s="38" t="s">
        <v>296</v>
      </c>
      <c r="D1285" s="39" t="s">
        <v>297</v>
      </c>
      <c r="E1285" s="39">
        <f>VLOOKUP(Table1[[#This Row],[Gr]],Raw!T:U,2,0)</f>
        <v>10</v>
      </c>
      <c r="F1285" s="38" t="s">
        <v>9</v>
      </c>
      <c r="G1285" s="39">
        <v>2</v>
      </c>
      <c r="H1285" s="64" t="str">
        <f>VLOOKUP(MID(Table1[[#This Row],[Htno]],7,2),Raw!A:B,2,0)</f>
        <v>CSE</v>
      </c>
      <c r="I1285" s="60">
        <f>IF(Table1[[#This Row],[Gr]]&lt;&gt;"COMPLE",IF(Table1[[#This Row],[Cr]]&gt;0,1,0),1)</f>
        <v>1</v>
      </c>
      <c r="J1285" s="32">
        <f>(Table1[[#This Row],[Gp]]*Table1[[#This Row],[Cr]])/Raw!$R$1</f>
        <v>0.86956521739130432</v>
      </c>
    </row>
    <row r="1286" spans="1:10">
      <c r="A1286" s="63" t="str">
        <f>LEFT(Table1[[#This Row],[Subcode]],3)</f>
        <v>R20</v>
      </c>
      <c r="B1286" s="63" t="s">
        <v>306</v>
      </c>
      <c r="C1286" s="38" t="s">
        <v>298</v>
      </c>
      <c r="D1286" s="39" t="s">
        <v>93</v>
      </c>
      <c r="E1286" s="39">
        <f>VLOOKUP(Table1[[#This Row],[Gr]],Raw!T:U,2,0)</f>
        <v>10</v>
      </c>
      <c r="F1286" s="38" t="s">
        <v>9</v>
      </c>
      <c r="G1286" s="39">
        <v>3</v>
      </c>
      <c r="H1286" s="64" t="str">
        <f>VLOOKUP(MID(Table1[[#This Row],[Htno]],7,2),Raw!A:B,2,0)</f>
        <v>CSE</v>
      </c>
      <c r="I1286" s="60">
        <f>IF(Table1[[#This Row],[Gr]]&lt;&gt;"COMPLE",IF(Table1[[#This Row],[Cr]]&gt;0,1,0),1)</f>
        <v>1</v>
      </c>
      <c r="J1286" s="32">
        <f>(Table1[[#This Row],[Gp]]*Table1[[#This Row],[Cr]])/Raw!$R$1</f>
        <v>1.3043478260869565</v>
      </c>
    </row>
    <row r="1287" spans="1:10">
      <c r="A1287" s="63" t="str">
        <f>LEFT(Table1[[#This Row],[Subcode]],3)</f>
        <v>R20</v>
      </c>
      <c r="B1287" s="63" t="s">
        <v>306</v>
      </c>
      <c r="C1287" s="38" t="s">
        <v>299</v>
      </c>
      <c r="D1287" s="39" t="s">
        <v>300</v>
      </c>
      <c r="E1287" s="39">
        <f>VLOOKUP(Table1[[#This Row],[Gr]],Raw!T:U,2,0)</f>
        <v>7</v>
      </c>
      <c r="F1287" s="38" t="s">
        <v>4</v>
      </c>
      <c r="G1287" s="39">
        <v>3</v>
      </c>
      <c r="H1287" s="64" t="str">
        <f>VLOOKUP(MID(Table1[[#This Row],[Htno]],7,2),Raw!A:B,2,0)</f>
        <v>CSE</v>
      </c>
      <c r="I1287" s="60">
        <f>IF(Table1[[#This Row],[Gr]]&lt;&gt;"COMPLE",IF(Table1[[#This Row],[Cr]]&gt;0,1,0),1)</f>
        <v>1</v>
      </c>
      <c r="J1287" s="32">
        <f>(Table1[[#This Row],[Gp]]*Table1[[#This Row],[Cr]])/Raw!$R$1</f>
        <v>0.91304347826086951</v>
      </c>
    </row>
    <row r="1288" spans="1:10">
      <c r="A1288" s="63" t="str">
        <f>LEFT(Table1[[#This Row],[Subcode]],3)</f>
        <v>R20</v>
      </c>
      <c r="B1288" s="63" t="s">
        <v>306</v>
      </c>
      <c r="C1288" s="38" t="s">
        <v>301</v>
      </c>
      <c r="D1288" s="39" t="s">
        <v>302</v>
      </c>
      <c r="E1288" s="39">
        <f>VLOOKUP(Table1[[#This Row],[Gr]],Raw!T:U,2,0)</f>
        <v>7</v>
      </c>
      <c r="F1288" s="38" t="s">
        <v>4</v>
      </c>
      <c r="G1288" s="39">
        <v>3</v>
      </c>
      <c r="H1288" s="64" t="str">
        <f>VLOOKUP(MID(Table1[[#This Row],[Htno]],7,2),Raw!A:B,2,0)</f>
        <v>CSE</v>
      </c>
      <c r="I1288" s="60">
        <f>IF(Table1[[#This Row],[Gr]]&lt;&gt;"COMPLE",IF(Table1[[#This Row],[Cr]]&gt;0,1,0),1)</f>
        <v>1</v>
      </c>
      <c r="J1288" s="32">
        <f>(Table1[[#This Row],[Gp]]*Table1[[#This Row],[Cr]])/Raw!$R$1</f>
        <v>0.91304347826086951</v>
      </c>
    </row>
    <row r="1289" spans="1:10">
      <c r="A1289" s="63" t="str">
        <f>LEFT(Table1[[#This Row],[Subcode]],3)</f>
        <v>R20</v>
      </c>
      <c r="B1289" s="63" t="s">
        <v>306</v>
      </c>
      <c r="C1289" s="38" t="s">
        <v>303</v>
      </c>
      <c r="D1289" s="39" t="s">
        <v>304</v>
      </c>
      <c r="E1289" s="39">
        <f>VLOOKUP(Table1[[#This Row],[Gr]],Raw!T:U,2,0)</f>
        <v>8</v>
      </c>
      <c r="F1289" s="38" t="s">
        <v>6</v>
      </c>
      <c r="G1289" s="39">
        <v>3</v>
      </c>
      <c r="H1289" s="64" t="str">
        <f>VLOOKUP(MID(Table1[[#This Row],[Htno]],7,2),Raw!A:B,2,0)</f>
        <v>CSE</v>
      </c>
      <c r="I1289" s="60">
        <f>IF(Table1[[#This Row],[Gr]]&lt;&gt;"COMPLE",IF(Table1[[#This Row],[Cr]]&gt;0,1,0),1)</f>
        <v>1</v>
      </c>
      <c r="J1289" s="32">
        <f>(Table1[[#This Row],[Gp]]*Table1[[#This Row],[Cr]])/Raw!$R$1</f>
        <v>1.0434782608695652</v>
      </c>
    </row>
    <row r="1290" spans="1:10">
      <c r="A1290" s="63" t="str">
        <f>LEFT(Table1[[#This Row],[Subcode]],3)</f>
        <v>R20</v>
      </c>
      <c r="B1290" s="63" t="s">
        <v>307</v>
      </c>
      <c r="C1290" s="38" t="s">
        <v>78</v>
      </c>
      <c r="D1290" s="39" t="s">
        <v>79</v>
      </c>
      <c r="E1290" s="39">
        <f>VLOOKUP(Table1[[#This Row],[Gr]],Raw!T:U,2,0)</f>
        <v>9</v>
      </c>
      <c r="F1290" s="38" t="s">
        <v>8</v>
      </c>
      <c r="G1290" s="39">
        <v>3</v>
      </c>
      <c r="H1290" s="64" t="str">
        <f>VLOOKUP(MID(Table1[[#This Row],[Htno]],7,2),Raw!A:B,2,0)</f>
        <v>CSE</v>
      </c>
      <c r="I1290" s="60">
        <f>IF(Table1[[#This Row],[Gr]]&lt;&gt;"COMPLE",IF(Table1[[#This Row],[Cr]]&gt;0,1,0),1)</f>
        <v>1</v>
      </c>
      <c r="J1290" s="32">
        <f>(Table1[[#This Row],[Gp]]*Table1[[#This Row],[Cr]])/Raw!$R$1</f>
        <v>1.173913043478261</v>
      </c>
    </row>
    <row r="1291" spans="1:10">
      <c r="A1291" s="63" t="str">
        <f>LEFT(Table1[[#This Row],[Subcode]],3)</f>
        <v>R20</v>
      </c>
      <c r="B1291" s="63" t="s">
        <v>307</v>
      </c>
      <c r="C1291" s="38" t="s">
        <v>292</v>
      </c>
      <c r="D1291" s="39" t="s">
        <v>293</v>
      </c>
      <c r="E1291" s="39">
        <f>VLOOKUP(Table1[[#This Row],[Gr]],Raw!T:U,2,0)</f>
        <v>8</v>
      </c>
      <c r="F1291" s="38" t="s">
        <v>6</v>
      </c>
      <c r="G1291" s="39">
        <v>3</v>
      </c>
      <c r="H1291" s="64" t="str">
        <f>VLOOKUP(MID(Table1[[#This Row],[Htno]],7,2),Raw!A:B,2,0)</f>
        <v>CSE</v>
      </c>
      <c r="I1291" s="60">
        <f>IF(Table1[[#This Row],[Gr]]&lt;&gt;"COMPLE",IF(Table1[[#This Row],[Cr]]&gt;0,1,0),1)</f>
        <v>1</v>
      </c>
      <c r="J1291" s="32">
        <f>(Table1[[#This Row],[Gp]]*Table1[[#This Row],[Cr]])/Raw!$R$1</f>
        <v>1.0434782608695652</v>
      </c>
    </row>
    <row r="1292" spans="1:10">
      <c r="A1292" s="63" t="str">
        <f>LEFT(Table1[[#This Row],[Subcode]],3)</f>
        <v>R20</v>
      </c>
      <c r="B1292" s="63" t="s">
        <v>307</v>
      </c>
      <c r="C1292" s="38" t="s">
        <v>294</v>
      </c>
      <c r="D1292" s="39" t="s">
        <v>295</v>
      </c>
      <c r="E1292" s="39">
        <f>VLOOKUP(Table1[[#This Row],[Gr]],Raw!T:U,2,0)</f>
        <v>8</v>
      </c>
      <c r="F1292" s="38" t="s">
        <v>6</v>
      </c>
      <c r="G1292" s="39">
        <v>3</v>
      </c>
      <c r="H1292" s="64" t="str">
        <f>VLOOKUP(MID(Table1[[#This Row],[Htno]],7,2),Raw!A:B,2,0)</f>
        <v>CSE</v>
      </c>
      <c r="I1292" s="60">
        <f>IF(Table1[[#This Row],[Gr]]&lt;&gt;"COMPLE",IF(Table1[[#This Row],[Cr]]&gt;0,1,0),1)</f>
        <v>1</v>
      </c>
      <c r="J1292" s="32">
        <f>(Table1[[#This Row],[Gp]]*Table1[[#This Row],[Cr]])/Raw!$R$1</f>
        <v>1.0434782608695652</v>
      </c>
    </row>
    <row r="1293" spans="1:10">
      <c r="A1293" s="63" t="str">
        <f>LEFT(Table1[[#This Row],[Subcode]],3)</f>
        <v>R20</v>
      </c>
      <c r="B1293" s="63" t="s">
        <v>307</v>
      </c>
      <c r="C1293" s="38" t="s">
        <v>296</v>
      </c>
      <c r="D1293" s="39" t="s">
        <v>297</v>
      </c>
      <c r="E1293" s="39">
        <f>VLOOKUP(Table1[[#This Row],[Gr]],Raw!T:U,2,0)</f>
        <v>10</v>
      </c>
      <c r="F1293" s="38" t="s">
        <v>9</v>
      </c>
      <c r="G1293" s="39">
        <v>2</v>
      </c>
      <c r="H1293" s="64" t="str">
        <f>VLOOKUP(MID(Table1[[#This Row],[Htno]],7,2),Raw!A:B,2,0)</f>
        <v>CSE</v>
      </c>
      <c r="I1293" s="60">
        <f>IF(Table1[[#This Row],[Gr]]&lt;&gt;"COMPLE",IF(Table1[[#This Row],[Cr]]&gt;0,1,0),1)</f>
        <v>1</v>
      </c>
      <c r="J1293" s="32">
        <f>(Table1[[#This Row],[Gp]]*Table1[[#This Row],[Cr]])/Raw!$R$1</f>
        <v>0.86956521739130432</v>
      </c>
    </row>
    <row r="1294" spans="1:10">
      <c r="A1294" s="63" t="str">
        <f>LEFT(Table1[[#This Row],[Subcode]],3)</f>
        <v>R20</v>
      </c>
      <c r="B1294" s="63" t="s">
        <v>307</v>
      </c>
      <c r="C1294" s="38" t="s">
        <v>298</v>
      </c>
      <c r="D1294" s="39" t="s">
        <v>93</v>
      </c>
      <c r="E1294" s="39">
        <f>VLOOKUP(Table1[[#This Row],[Gr]],Raw!T:U,2,0)</f>
        <v>10</v>
      </c>
      <c r="F1294" s="38" t="s">
        <v>9</v>
      </c>
      <c r="G1294" s="39">
        <v>3</v>
      </c>
      <c r="H1294" s="64" t="str">
        <f>VLOOKUP(MID(Table1[[#This Row],[Htno]],7,2),Raw!A:B,2,0)</f>
        <v>CSE</v>
      </c>
      <c r="I1294" s="60">
        <f>IF(Table1[[#This Row],[Gr]]&lt;&gt;"COMPLE",IF(Table1[[#This Row],[Cr]]&gt;0,1,0),1)</f>
        <v>1</v>
      </c>
      <c r="J1294" s="32">
        <f>(Table1[[#This Row],[Gp]]*Table1[[#This Row],[Cr]])/Raw!$R$1</f>
        <v>1.3043478260869565</v>
      </c>
    </row>
    <row r="1295" spans="1:10">
      <c r="A1295" s="63" t="str">
        <f>LEFT(Table1[[#This Row],[Subcode]],3)</f>
        <v>R20</v>
      </c>
      <c r="B1295" s="63" t="s">
        <v>307</v>
      </c>
      <c r="C1295" s="38" t="s">
        <v>299</v>
      </c>
      <c r="D1295" s="39" t="s">
        <v>300</v>
      </c>
      <c r="E1295" s="39">
        <f>VLOOKUP(Table1[[#This Row],[Gr]],Raw!T:U,2,0)</f>
        <v>7</v>
      </c>
      <c r="F1295" s="38" t="s">
        <v>4</v>
      </c>
      <c r="G1295" s="39">
        <v>3</v>
      </c>
      <c r="H1295" s="64" t="str">
        <f>VLOOKUP(MID(Table1[[#This Row],[Htno]],7,2),Raw!A:B,2,0)</f>
        <v>CSE</v>
      </c>
      <c r="I1295" s="60">
        <f>IF(Table1[[#This Row],[Gr]]&lt;&gt;"COMPLE",IF(Table1[[#This Row],[Cr]]&gt;0,1,0),1)</f>
        <v>1</v>
      </c>
      <c r="J1295" s="32">
        <f>(Table1[[#This Row],[Gp]]*Table1[[#This Row],[Cr]])/Raw!$R$1</f>
        <v>0.91304347826086951</v>
      </c>
    </row>
    <row r="1296" spans="1:10">
      <c r="A1296" s="63" t="str">
        <f>LEFT(Table1[[#This Row],[Subcode]],3)</f>
        <v>R20</v>
      </c>
      <c r="B1296" s="63" t="s">
        <v>307</v>
      </c>
      <c r="C1296" s="38" t="s">
        <v>301</v>
      </c>
      <c r="D1296" s="39" t="s">
        <v>302</v>
      </c>
      <c r="E1296" s="39">
        <f>VLOOKUP(Table1[[#This Row],[Gr]],Raw!T:U,2,0)</f>
        <v>0</v>
      </c>
      <c r="F1296" s="38" t="s">
        <v>3</v>
      </c>
      <c r="G1296" s="39">
        <v>0</v>
      </c>
      <c r="H1296" s="64" t="str">
        <f>VLOOKUP(MID(Table1[[#This Row],[Htno]],7,2),Raw!A:B,2,0)</f>
        <v>CSE</v>
      </c>
      <c r="I1296" s="60">
        <f>IF(Table1[[#This Row],[Gr]]&lt;&gt;"COMPLE",IF(Table1[[#This Row],[Cr]]&gt;0,1,0),1)</f>
        <v>0</v>
      </c>
      <c r="J1296" s="32">
        <f>(Table1[[#This Row],[Gp]]*Table1[[#This Row],[Cr]])/Raw!$R$1</f>
        <v>0</v>
      </c>
    </row>
    <row r="1297" spans="1:10">
      <c r="A1297" s="63" t="str">
        <f>LEFT(Table1[[#This Row],[Subcode]],3)</f>
        <v>R20</v>
      </c>
      <c r="B1297" s="63" t="s">
        <v>307</v>
      </c>
      <c r="C1297" s="38" t="s">
        <v>303</v>
      </c>
      <c r="D1297" s="39" t="s">
        <v>304</v>
      </c>
      <c r="E1297" s="39">
        <f>VLOOKUP(Table1[[#This Row],[Gr]],Raw!T:U,2,0)</f>
        <v>6</v>
      </c>
      <c r="F1297" s="38" t="s">
        <v>5</v>
      </c>
      <c r="G1297" s="39">
        <v>3</v>
      </c>
      <c r="H1297" s="64" t="str">
        <f>VLOOKUP(MID(Table1[[#This Row],[Htno]],7,2),Raw!A:B,2,0)</f>
        <v>CSE</v>
      </c>
      <c r="I1297" s="60">
        <f>IF(Table1[[#This Row],[Gr]]&lt;&gt;"COMPLE",IF(Table1[[#This Row],[Cr]]&gt;0,1,0),1)</f>
        <v>1</v>
      </c>
      <c r="J1297" s="32">
        <f>(Table1[[#This Row],[Gp]]*Table1[[#This Row],[Cr]])/Raw!$R$1</f>
        <v>0.78260869565217395</v>
      </c>
    </row>
    <row r="1298" spans="1:10">
      <c r="A1298" s="63" t="str">
        <f>LEFT(Table1[[#This Row],[Subcode]],3)</f>
        <v>R20</v>
      </c>
      <c r="B1298" s="63" t="s">
        <v>308</v>
      </c>
      <c r="C1298" s="38" t="s">
        <v>78</v>
      </c>
      <c r="D1298" s="39" t="s">
        <v>79</v>
      </c>
      <c r="E1298" s="39">
        <f>VLOOKUP(Table1[[#This Row],[Gr]],Raw!T:U,2,0)</f>
        <v>6</v>
      </c>
      <c r="F1298" s="38" t="s">
        <v>5</v>
      </c>
      <c r="G1298" s="39">
        <v>3</v>
      </c>
      <c r="H1298" s="64" t="str">
        <f>VLOOKUP(MID(Table1[[#This Row],[Htno]],7,2),Raw!A:B,2,0)</f>
        <v>CSE</v>
      </c>
      <c r="I1298" s="60">
        <f>IF(Table1[[#This Row],[Gr]]&lt;&gt;"COMPLE",IF(Table1[[#This Row],[Cr]]&gt;0,1,0),1)</f>
        <v>1</v>
      </c>
      <c r="J1298" s="32">
        <f>(Table1[[#This Row],[Gp]]*Table1[[#This Row],[Cr]])/Raw!$R$1</f>
        <v>0.78260869565217395</v>
      </c>
    </row>
    <row r="1299" spans="1:10">
      <c r="A1299" s="63" t="str">
        <f>LEFT(Table1[[#This Row],[Subcode]],3)</f>
        <v>R20</v>
      </c>
      <c r="B1299" s="63" t="s">
        <v>308</v>
      </c>
      <c r="C1299" s="38" t="s">
        <v>292</v>
      </c>
      <c r="D1299" s="39" t="s">
        <v>293</v>
      </c>
      <c r="E1299" s="39">
        <f>VLOOKUP(Table1[[#This Row],[Gr]],Raw!T:U,2,0)</f>
        <v>7</v>
      </c>
      <c r="F1299" s="38" t="s">
        <v>4</v>
      </c>
      <c r="G1299" s="39">
        <v>3</v>
      </c>
      <c r="H1299" s="64" t="str">
        <f>VLOOKUP(MID(Table1[[#This Row],[Htno]],7,2),Raw!A:B,2,0)</f>
        <v>CSE</v>
      </c>
      <c r="I1299" s="60">
        <f>IF(Table1[[#This Row],[Gr]]&lt;&gt;"COMPLE",IF(Table1[[#This Row],[Cr]]&gt;0,1,0),1)</f>
        <v>1</v>
      </c>
      <c r="J1299" s="32">
        <f>(Table1[[#This Row],[Gp]]*Table1[[#This Row],[Cr]])/Raw!$R$1</f>
        <v>0.91304347826086951</v>
      </c>
    </row>
    <row r="1300" spans="1:10">
      <c r="A1300" s="63" t="str">
        <f>LEFT(Table1[[#This Row],[Subcode]],3)</f>
        <v>R20</v>
      </c>
      <c r="B1300" s="63" t="s">
        <v>308</v>
      </c>
      <c r="C1300" s="38" t="s">
        <v>294</v>
      </c>
      <c r="D1300" s="39" t="s">
        <v>295</v>
      </c>
      <c r="E1300" s="39">
        <f>VLOOKUP(Table1[[#This Row],[Gr]],Raw!T:U,2,0)</f>
        <v>0</v>
      </c>
      <c r="F1300" s="38" t="s">
        <v>3</v>
      </c>
      <c r="G1300" s="39">
        <v>0</v>
      </c>
      <c r="H1300" s="64" t="str">
        <f>VLOOKUP(MID(Table1[[#This Row],[Htno]],7,2),Raw!A:B,2,0)</f>
        <v>CSE</v>
      </c>
      <c r="I1300" s="60">
        <f>IF(Table1[[#This Row],[Gr]]&lt;&gt;"COMPLE",IF(Table1[[#This Row],[Cr]]&gt;0,1,0),1)</f>
        <v>0</v>
      </c>
      <c r="J1300" s="32">
        <f>(Table1[[#This Row],[Gp]]*Table1[[#This Row],[Cr]])/Raw!$R$1</f>
        <v>0</v>
      </c>
    </row>
    <row r="1301" spans="1:10">
      <c r="A1301" s="63" t="str">
        <f>LEFT(Table1[[#This Row],[Subcode]],3)</f>
        <v>R20</v>
      </c>
      <c r="B1301" s="63" t="s">
        <v>308</v>
      </c>
      <c r="C1301" s="38" t="s">
        <v>296</v>
      </c>
      <c r="D1301" s="39" t="s">
        <v>297</v>
      </c>
      <c r="E1301" s="39">
        <f>VLOOKUP(Table1[[#This Row],[Gr]],Raw!T:U,2,0)</f>
        <v>10</v>
      </c>
      <c r="F1301" s="38" t="s">
        <v>9</v>
      </c>
      <c r="G1301" s="39">
        <v>2</v>
      </c>
      <c r="H1301" s="64" t="str">
        <f>VLOOKUP(MID(Table1[[#This Row],[Htno]],7,2),Raw!A:B,2,0)</f>
        <v>CSE</v>
      </c>
      <c r="I1301" s="60">
        <f>IF(Table1[[#This Row],[Gr]]&lt;&gt;"COMPLE",IF(Table1[[#This Row],[Cr]]&gt;0,1,0),1)</f>
        <v>1</v>
      </c>
      <c r="J1301" s="32">
        <f>(Table1[[#This Row],[Gp]]*Table1[[#This Row],[Cr]])/Raw!$R$1</f>
        <v>0.86956521739130432</v>
      </c>
    </row>
    <row r="1302" spans="1:10">
      <c r="A1302" s="63" t="str">
        <f>LEFT(Table1[[#This Row],[Subcode]],3)</f>
        <v>R20</v>
      </c>
      <c r="B1302" s="63" t="s">
        <v>308</v>
      </c>
      <c r="C1302" s="38" t="s">
        <v>298</v>
      </c>
      <c r="D1302" s="39" t="s">
        <v>93</v>
      </c>
      <c r="E1302" s="39">
        <f>VLOOKUP(Table1[[#This Row],[Gr]],Raw!T:U,2,0)</f>
        <v>10</v>
      </c>
      <c r="F1302" s="38" t="s">
        <v>9</v>
      </c>
      <c r="G1302" s="39">
        <v>3</v>
      </c>
      <c r="H1302" s="64" t="str">
        <f>VLOOKUP(MID(Table1[[#This Row],[Htno]],7,2),Raw!A:B,2,0)</f>
        <v>CSE</v>
      </c>
      <c r="I1302" s="60">
        <f>IF(Table1[[#This Row],[Gr]]&lt;&gt;"COMPLE",IF(Table1[[#This Row],[Cr]]&gt;0,1,0),1)</f>
        <v>1</v>
      </c>
      <c r="J1302" s="32">
        <f>(Table1[[#This Row],[Gp]]*Table1[[#This Row],[Cr]])/Raw!$R$1</f>
        <v>1.3043478260869565</v>
      </c>
    </row>
    <row r="1303" spans="1:10">
      <c r="A1303" s="63" t="str">
        <f>LEFT(Table1[[#This Row],[Subcode]],3)</f>
        <v>R20</v>
      </c>
      <c r="B1303" s="63" t="s">
        <v>308</v>
      </c>
      <c r="C1303" s="38" t="s">
        <v>299</v>
      </c>
      <c r="D1303" s="39" t="s">
        <v>300</v>
      </c>
      <c r="E1303" s="39">
        <f>VLOOKUP(Table1[[#This Row],[Gr]],Raw!T:U,2,0)</f>
        <v>5</v>
      </c>
      <c r="F1303" s="38" t="s">
        <v>7</v>
      </c>
      <c r="G1303" s="39">
        <v>3</v>
      </c>
      <c r="H1303" s="64" t="str">
        <f>VLOOKUP(MID(Table1[[#This Row],[Htno]],7,2),Raw!A:B,2,0)</f>
        <v>CSE</v>
      </c>
      <c r="I1303" s="60">
        <f>IF(Table1[[#This Row],[Gr]]&lt;&gt;"COMPLE",IF(Table1[[#This Row],[Cr]]&gt;0,1,0),1)</f>
        <v>1</v>
      </c>
      <c r="J1303" s="32">
        <f>(Table1[[#This Row],[Gp]]*Table1[[#This Row],[Cr]])/Raw!$R$1</f>
        <v>0.65217391304347827</v>
      </c>
    </row>
    <row r="1304" spans="1:10">
      <c r="A1304" s="63" t="str">
        <f>LEFT(Table1[[#This Row],[Subcode]],3)</f>
        <v>R20</v>
      </c>
      <c r="B1304" s="63" t="s">
        <v>308</v>
      </c>
      <c r="C1304" s="38" t="s">
        <v>301</v>
      </c>
      <c r="D1304" s="39" t="s">
        <v>302</v>
      </c>
      <c r="E1304" s="39">
        <f>VLOOKUP(Table1[[#This Row],[Gr]],Raw!T:U,2,0)</f>
        <v>5</v>
      </c>
      <c r="F1304" s="38" t="s">
        <v>7</v>
      </c>
      <c r="G1304" s="39">
        <v>3</v>
      </c>
      <c r="H1304" s="64" t="str">
        <f>VLOOKUP(MID(Table1[[#This Row],[Htno]],7,2),Raw!A:B,2,0)</f>
        <v>CSE</v>
      </c>
      <c r="I1304" s="60">
        <f>IF(Table1[[#This Row],[Gr]]&lt;&gt;"COMPLE",IF(Table1[[#This Row],[Cr]]&gt;0,1,0),1)</f>
        <v>1</v>
      </c>
      <c r="J1304" s="32">
        <f>(Table1[[#This Row],[Gp]]*Table1[[#This Row],[Cr]])/Raw!$R$1</f>
        <v>0.65217391304347827</v>
      </c>
    </row>
    <row r="1305" spans="1:10">
      <c r="A1305" s="63" t="str">
        <f>LEFT(Table1[[#This Row],[Subcode]],3)</f>
        <v>R20</v>
      </c>
      <c r="B1305" s="63" t="s">
        <v>308</v>
      </c>
      <c r="C1305" s="38" t="s">
        <v>303</v>
      </c>
      <c r="D1305" s="39" t="s">
        <v>304</v>
      </c>
      <c r="E1305" s="39">
        <f>VLOOKUP(Table1[[#This Row],[Gr]],Raw!T:U,2,0)</f>
        <v>6</v>
      </c>
      <c r="F1305" s="38" t="s">
        <v>5</v>
      </c>
      <c r="G1305" s="39">
        <v>3</v>
      </c>
      <c r="H1305" s="64" t="str">
        <f>VLOOKUP(MID(Table1[[#This Row],[Htno]],7,2),Raw!A:B,2,0)</f>
        <v>CSE</v>
      </c>
      <c r="I1305" s="60">
        <f>IF(Table1[[#This Row],[Gr]]&lt;&gt;"COMPLE",IF(Table1[[#This Row],[Cr]]&gt;0,1,0),1)</f>
        <v>1</v>
      </c>
      <c r="J1305" s="32">
        <f>(Table1[[#This Row],[Gp]]*Table1[[#This Row],[Cr]])/Raw!$R$1</f>
        <v>0.78260869565217395</v>
      </c>
    </row>
    <row r="1306" spans="1:10">
      <c r="A1306" s="63" t="str">
        <f>LEFT(Table1[[#This Row],[Subcode]],3)</f>
        <v>R20</v>
      </c>
      <c r="B1306" s="63" t="s">
        <v>309</v>
      </c>
      <c r="C1306" s="38" t="s">
        <v>78</v>
      </c>
      <c r="D1306" s="39" t="s">
        <v>79</v>
      </c>
      <c r="E1306" s="39">
        <f>VLOOKUP(Table1[[#This Row],[Gr]],Raw!T:U,2,0)</f>
        <v>6</v>
      </c>
      <c r="F1306" s="38" t="s">
        <v>5</v>
      </c>
      <c r="G1306" s="39">
        <v>3</v>
      </c>
      <c r="H1306" s="64" t="str">
        <f>VLOOKUP(MID(Table1[[#This Row],[Htno]],7,2),Raw!A:B,2,0)</f>
        <v>CSE</v>
      </c>
      <c r="I1306" s="60">
        <f>IF(Table1[[#This Row],[Gr]]&lt;&gt;"COMPLE",IF(Table1[[#This Row],[Cr]]&gt;0,1,0),1)</f>
        <v>1</v>
      </c>
      <c r="J1306" s="32">
        <f>(Table1[[#This Row],[Gp]]*Table1[[#This Row],[Cr]])/Raw!$R$1</f>
        <v>0.78260869565217395</v>
      </c>
    </row>
    <row r="1307" spans="1:10">
      <c r="A1307" s="63" t="str">
        <f>LEFT(Table1[[#This Row],[Subcode]],3)</f>
        <v>R20</v>
      </c>
      <c r="B1307" s="63" t="s">
        <v>309</v>
      </c>
      <c r="C1307" s="38" t="s">
        <v>292</v>
      </c>
      <c r="D1307" s="39" t="s">
        <v>293</v>
      </c>
      <c r="E1307" s="39">
        <f>VLOOKUP(Table1[[#This Row],[Gr]],Raw!T:U,2,0)</f>
        <v>7</v>
      </c>
      <c r="F1307" s="38" t="s">
        <v>4</v>
      </c>
      <c r="G1307" s="39">
        <v>3</v>
      </c>
      <c r="H1307" s="64" t="str">
        <f>VLOOKUP(MID(Table1[[#This Row],[Htno]],7,2),Raw!A:B,2,0)</f>
        <v>CSE</v>
      </c>
      <c r="I1307" s="60">
        <f>IF(Table1[[#This Row],[Gr]]&lt;&gt;"COMPLE",IF(Table1[[#This Row],[Cr]]&gt;0,1,0),1)</f>
        <v>1</v>
      </c>
      <c r="J1307" s="32">
        <f>(Table1[[#This Row],[Gp]]*Table1[[#This Row],[Cr]])/Raw!$R$1</f>
        <v>0.91304347826086951</v>
      </c>
    </row>
    <row r="1308" spans="1:10">
      <c r="A1308" s="63" t="str">
        <f>LEFT(Table1[[#This Row],[Subcode]],3)</f>
        <v>R20</v>
      </c>
      <c r="B1308" s="63" t="s">
        <v>309</v>
      </c>
      <c r="C1308" s="38" t="s">
        <v>294</v>
      </c>
      <c r="D1308" s="39" t="s">
        <v>295</v>
      </c>
      <c r="E1308" s="39">
        <f>VLOOKUP(Table1[[#This Row],[Gr]],Raw!T:U,2,0)</f>
        <v>5</v>
      </c>
      <c r="F1308" s="38" t="s">
        <v>7</v>
      </c>
      <c r="G1308" s="39">
        <v>3</v>
      </c>
      <c r="H1308" s="64" t="str">
        <f>VLOOKUP(MID(Table1[[#This Row],[Htno]],7,2),Raw!A:B,2,0)</f>
        <v>CSE</v>
      </c>
      <c r="I1308" s="60">
        <f>IF(Table1[[#This Row],[Gr]]&lt;&gt;"COMPLE",IF(Table1[[#This Row],[Cr]]&gt;0,1,0),1)</f>
        <v>1</v>
      </c>
      <c r="J1308" s="32">
        <f>(Table1[[#This Row],[Gp]]*Table1[[#This Row],[Cr]])/Raw!$R$1</f>
        <v>0.65217391304347827</v>
      </c>
    </row>
    <row r="1309" spans="1:10">
      <c r="A1309" s="63" t="str">
        <f>LEFT(Table1[[#This Row],[Subcode]],3)</f>
        <v>R20</v>
      </c>
      <c r="B1309" s="63" t="s">
        <v>309</v>
      </c>
      <c r="C1309" s="38" t="s">
        <v>296</v>
      </c>
      <c r="D1309" s="39" t="s">
        <v>297</v>
      </c>
      <c r="E1309" s="39">
        <f>VLOOKUP(Table1[[#This Row],[Gr]],Raw!T:U,2,0)</f>
        <v>10</v>
      </c>
      <c r="F1309" s="38" t="s">
        <v>9</v>
      </c>
      <c r="G1309" s="39">
        <v>2</v>
      </c>
      <c r="H1309" s="64" t="str">
        <f>VLOOKUP(MID(Table1[[#This Row],[Htno]],7,2),Raw!A:B,2,0)</f>
        <v>CSE</v>
      </c>
      <c r="I1309" s="60">
        <f>IF(Table1[[#This Row],[Gr]]&lt;&gt;"COMPLE",IF(Table1[[#This Row],[Cr]]&gt;0,1,0),1)</f>
        <v>1</v>
      </c>
      <c r="J1309" s="32">
        <f>(Table1[[#This Row],[Gp]]*Table1[[#This Row],[Cr]])/Raw!$R$1</f>
        <v>0.86956521739130432</v>
      </c>
    </row>
    <row r="1310" spans="1:10">
      <c r="A1310" s="63" t="str">
        <f>LEFT(Table1[[#This Row],[Subcode]],3)</f>
        <v>R20</v>
      </c>
      <c r="B1310" s="63" t="s">
        <v>309</v>
      </c>
      <c r="C1310" s="38" t="s">
        <v>298</v>
      </c>
      <c r="D1310" s="39" t="s">
        <v>93</v>
      </c>
      <c r="E1310" s="39">
        <f>VLOOKUP(Table1[[#This Row],[Gr]],Raw!T:U,2,0)</f>
        <v>10</v>
      </c>
      <c r="F1310" s="38" t="s">
        <v>9</v>
      </c>
      <c r="G1310" s="39">
        <v>3</v>
      </c>
      <c r="H1310" s="64" t="str">
        <f>VLOOKUP(MID(Table1[[#This Row],[Htno]],7,2),Raw!A:B,2,0)</f>
        <v>CSE</v>
      </c>
      <c r="I1310" s="60">
        <f>IF(Table1[[#This Row],[Gr]]&lt;&gt;"COMPLE",IF(Table1[[#This Row],[Cr]]&gt;0,1,0),1)</f>
        <v>1</v>
      </c>
      <c r="J1310" s="32">
        <f>(Table1[[#This Row],[Gp]]*Table1[[#This Row],[Cr]])/Raw!$R$1</f>
        <v>1.3043478260869565</v>
      </c>
    </row>
    <row r="1311" spans="1:10">
      <c r="A1311" s="63" t="str">
        <f>LEFT(Table1[[#This Row],[Subcode]],3)</f>
        <v>R20</v>
      </c>
      <c r="B1311" s="63" t="s">
        <v>309</v>
      </c>
      <c r="C1311" s="38" t="s">
        <v>299</v>
      </c>
      <c r="D1311" s="39" t="s">
        <v>300</v>
      </c>
      <c r="E1311" s="39">
        <f>VLOOKUP(Table1[[#This Row],[Gr]],Raw!T:U,2,0)</f>
        <v>6</v>
      </c>
      <c r="F1311" s="38" t="s">
        <v>5</v>
      </c>
      <c r="G1311" s="39">
        <v>3</v>
      </c>
      <c r="H1311" s="64" t="str">
        <f>VLOOKUP(MID(Table1[[#This Row],[Htno]],7,2),Raw!A:B,2,0)</f>
        <v>CSE</v>
      </c>
      <c r="I1311" s="60">
        <f>IF(Table1[[#This Row],[Gr]]&lt;&gt;"COMPLE",IF(Table1[[#This Row],[Cr]]&gt;0,1,0),1)</f>
        <v>1</v>
      </c>
      <c r="J1311" s="32">
        <f>(Table1[[#This Row],[Gp]]*Table1[[#This Row],[Cr]])/Raw!$R$1</f>
        <v>0.78260869565217395</v>
      </c>
    </row>
    <row r="1312" spans="1:10">
      <c r="A1312" s="63" t="str">
        <f>LEFT(Table1[[#This Row],[Subcode]],3)</f>
        <v>R20</v>
      </c>
      <c r="B1312" s="63" t="s">
        <v>309</v>
      </c>
      <c r="C1312" s="38" t="s">
        <v>301</v>
      </c>
      <c r="D1312" s="39" t="s">
        <v>302</v>
      </c>
      <c r="E1312" s="39">
        <f>VLOOKUP(Table1[[#This Row],[Gr]],Raw!T:U,2,0)</f>
        <v>7</v>
      </c>
      <c r="F1312" s="38" t="s">
        <v>4</v>
      </c>
      <c r="G1312" s="39">
        <v>3</v>
      </c>
      <c r="H1312" s="64" t="str">
        <f>VLOOKUP(MID(Table1[[#This Row],[Htno]],7,2),Raw!A:B,2,0)</f>
        <v>CSE</v>
      </c>
      <c r="I1312" s="60">
        <f>IF(Table1[[#This Row],[Gr]]&lt;&gt;"COMPLE",IF(Table1[[#This Row],[Cr]]&gt;0,1,0),1)</f>
        <v>1</v>
      </c>
      <c r="J1312" s="32">
        <f>(Table1[[#This Row],[Gp]]*Table1[[#This Row],[Cr]])/Raw!$R$1</f>
        <v>0.91304347826086951</v>
      </c>
    </row>
    <row r="1313" spans="1:10">
      <c r="A1313" s="63" t="str">
        <f>LEFT(Table1[[#This Row],[Subcode]],3)</f>
        <v>R20</v>
      </c>
      <c r="B1313" s="63" t="s">
        <v>309</v>
      </c>
      <c r="C1313" s="38" t="s">
        <v>303</v>
      </c>
      <c r="D1313" s="39" t="s">
        <v>304</v>
      </c>
      <c r="E1313" s="39">
        <f>VLOOKUP(Table1[[#This Row],[Gr]],Raw!T:U,2,0)</f>
        <v>7</v>
      </c>
      <c r="F1313" s="38" t="s">
        <v>4</v>
      </c>
      <c r="G1313" s="39">
        <v>3</v>
      </c>
      <c r="H1313" s="64" t="str">
        <f>VLOOKUP(MID(Table1[[#This Row],[Htno]],7,2),Raw!A:B,2,0)</f>
        <v>CSE</v>
      </c>
      <c r="I1313" s="60">
        <f>IF(Table1[[#This Row],[Gr]]&lt;&gt;"COMPLE",IF(Table1[[#This Row],[Cr]]&gt;0,1,0),1)</f>
        <v>1</v>
      </c>
      <c r="J1313" s="32">
        <f>(Table1[[#This Row],[Gp]]*Table1[[#This Row],[Cr]])/Raw!$R$1</f>
        <v>0.91304347826086951</v>
      </c>
    </row>
    <row r="1314" spans="1:10">
      <c r="A1314" s="63" t="str">
        <f>LEFT(Table1[[#This Row],[Subcode]],3)</f>
        <v>R20</v>
      </c>
      <c r="B1314" s="63" t="s">
        <v>310</v>
      </c>
      <c r="C1314" s="38" t="s">
        <v>78</v>
      </c>
      <c r="D1314" s="39" t="s">
        <v>79</v>
      </c>
      <c r="E1314" s="39">
        <f>VLOOKUP(Table1[[#This Row],[Gr]],Raw!T:U,2,0)</f>
        <v>7</v>
      </c>
      <c r="F1314" s="38" t="s">
        <v>4</v>
      </c>
      <c r="G1314" s="39">
        <v>3</v>
      </c>
      <c r="H1314" s="64" t="str">
        <f>VLOOKUP(MID(Table1[[#This Row],[Htno]],7,2),Raw!A:B,2,0)</f>
        <v>CSE</v>
      </c>
      <c r="I1314" s="60">
        <f>IF(Table1[[#This Row],[Gr]]&lt;&gt;"COMPLE",IF(Table1[[#This Row],[Cr]]&gt;0,1,0),1)</f>
        <v>1</v>
      </c>
      <c r="J1314" s="32">
        <f>(Table1[[#This Row],[Gp]]*Table1[[#This Row],[Cr]])/Raw!$R$1</f>
        <v>0.91304347826086951</v>
      </c>
    </row>
    <row r="1315" spans="1:10">
      <c r="A1315" s="63" t="str">
        <f>LEFT(Table1[[#This Row],[Subcode]],3)</f>
        <v>R20</v>
      </c>
      <c r="B1315" s="63" t="s">
        <v>310</v>
      </c>
      <c r="C1315" s="38" t="s">
        <v>292</v>
      </c>
      <c r="D1315" s="39" t="s">
        <v>293</v>
      </c>
      <c r="E1315" s="39">
        <f>VLOOKUP(Table1[[#This Row],[Gr]],Raw!T:U,2,0)</f>
        <v>8</v>
      </c>
      <c r="F1315" s="38" t="s">
        <v>6</v>
      </c>
      <c r="G1315" s="39">
        <v>3</v>
      </c>
      <c r="H1315" s="64" t="str">
        <f>VLOOKUP(MID(Table1[[#This Row],[Htno]],7,2),Raw!A:B,2,0)</f>
        <v>CSE</v>
      </c>
      <c r="I1315" s="60">
        <f>IF(Table1[[#This Row],[Gr]]&lt;&gt;"COMPLE",IF(Table1[[#This Row],[Cr]]&gt;0,1,0),1)</f>
        <v>1</v>
      </c>
      <c r="J1315" s="32">
        <f>(Table1[[#This Row],[Gp]]*Table1[[#This Row],[Cr]])/Raw!$R$1</f>
        <v>1.0434782608695652</v>
      </c>
    </row>
    <row r="1316" spans="1:10">
      <c r="A1316" s="63" t="str">
        <f>LEFT(Table1[[#This Row],[Subcode]],3)</f>
        <v>R20</v>
      </c>
      <c r="B1316" s="63" t="s">
        <v>310</v>
      </c>
      <c r="C1316" s="38" t="s">
        <v>294</v>
      </c>
      <c r="D1316" s="39" t="s">
        <v>295</v>
      </c>
      <c r="E1316" s="39">
        <f>VLOOKUP(Table1[[#This Row],[Gr]],Raw!T:U,2,0)</f>
        <v>8</v>
      </c>
      <c r="F1316" s="38" t="s">
        <v>6</v>
      </c>
      <c r="G1316" s="39">
        <v>3</v>
      </c>
      <c r="H1316" s="64" t="str">
        <f>VLOOKUP(MID(Table1[[#This Row],[Htno]],7,2),Raw!A:B,2,0)</f>
        <v>CSE</v>
      </c>
      <c r="I1316" s="60">
        <f>IF(Table1[[#This Row],[Gr]]&lt;&gt;"COMPLE",IF(Table1[[#This Row],[Cr]]&gt;0,1,0),1)</f>
        <v>1</v>
      </c>
      <c r="J1316" s="32">
        <f>(Table1[[#This Row],[Gp]]*Table1[[#This Row],[Cr]])/Raw!$R$1</f>
        <v>1.0434782608695652</v>
      </c>
    </row>
    <row r="1317" spans="1:10">
      <c r="A1317" s="63" t="str">
        <f>LEFT(Table1[[#This Row],[Subcode]],3)</f>
        <v>R20</v>
      </c>
      <c r="B1317" s="63" t="s">
        <v>310</v>
      </c>
      <c r="C1317" s="38" t="s">
        <v>296</v>
      </c>
      <c r="D1317" s="39" t="s">
        <v>297</v>
      </c>
      <c r="E1317" s="39">
        <f>VLOOKUP(Table1[[#This Row],[Gr]],Raw!T:U,2,0)</f>
        <v>10</v>
      </c>
      <c r="F1317" s="38" t="s">
        <v>9</v>
      </c>
      <c r="G1317" s="39">
        <v>2</v>
      </c>
      <c r="H1317" s="64" t="str">
        <f>VLOOKUP(MID(Table1[[#This Row],[Htno]],7,2),Raw!A:B,2,0)</f>
        <v>CSE</v>
      </c>
      <c r="I1317" s="60">
        <f>IF(Table1[[#This Row],[Gr]]&lt;&gt;"COMPLE",IF(Table1[[#This Row],[Cr]]&gt;0,1,0),1)</f>
        <v>1</v>
      </c>
      <c r="J1317" s="32">
        <f>(Table1[[#This Row],[Gp]]*Table1[[#This Row],[Cr]])/Raw!$R$1</f>
        <v>0.86956521739130432</v>
      </c>
    </row>
    <row r="1318" spans="1:10">
      <c r="A1318" s="63" t="str">
        <f>LEFT(Table1[[#This Row],[Subcode]],3)</f>
        <v>R20</v>
      </c>
      <c r="B1318" s="63" t="s">
        <v>310</v>
      </c>
      <c r="C1318" s="38" t="s">
        <v>298</v>
      </c>
      <c r="D1318" s="39" t="s">
        <v>93</v>
      </c>
      <c r="E1318" s="39">
        <f>VLOOKUP(Table1[[#This Row],[Gr]],Raw!T:U,2,0)</f>
        <v>10</v>
      </c>
      <c r="F1318" s="38" t="s">
        <v>9</v>
      </c>
      <c r="G1318" s="39">
        <v>3</v>
      </c>
      <c r="H1318" s="64" t="str">
        <f>VLOOKUP(MID(Table1[[#This Row],[Htno]],7,2),Raw!A:B,2,0)</f>
        <v>CSE</v>
      </c>
      <c r="I1318" s="60">
        <f>IF(Table1[[#This Row],[Gr]]&lt;&gt;"COMPLE",IF(Table1[[#This Row],[Cr]]&gt;0,1,0),1)</f>
        <v>1</v>
      </c>
      <c r="J1318" s="32">
        <f>(Table1[[#This Row],[Gp]]*Table1[[#This Row],[Cr]])/Raw!$R$1</f>
        <v>1.3043478260869565</v>
      </c>
    </row>
    <row r="1319" spans="1:10">
      <c r="A1319" s="63" t="str">
        <f>LEFT(Table1[[#This Row],[Subcode]],3)</f>
        <v>R20</v>
      </c>
      <c r="B1319" s="63" t="s">
        <v>310</v>
      </c>
      <c r="C1319" s="38" t="s">
        <v>299</v>
      </c>
      <c r="D1319" s="39" t="s">
        <v>300</v>
      </c>
      <c r="E1319" s="39">
        <f>VLOOKUP(Table1[[#This Row],[Gr]],Raw!T:U,2,0)</f>
        <v>7</v>
      </c>
      <c r="F1319" s="38" t="s">
        <v>4</v>
      </c>
      <c r="G1319" s="39">
        <v>3</v>
      </c>
      <c r="H1319" s="64" t="str">
        <f>VLOOKUP(MID(Table1[[#This Row],[Htno]],7,2),Raw!A:B,2,0)</f>
        <v>CSE</v>
      </c>
      <c r="I1319" s="60">
        <f>IF(Table1[[#This Row],[Gr]]&lt;&gt;"COMPLE",IF(Table1[[#This Row],[Cr]]&gt;0,1,0),1)</f>
        <v>1</v>
      </c>
      <c r="J1319" s="32">
        <f>(Table1[[#This Row],[Gp]]*Table1[[#This Row],[Cr]])/Raw!$R$1</f>
        <v>0.91304347826086951</v>
      </c>
    </row>
    <row r="1320" spans="1:10">
      <c r="A1320" s="63" t="str">
        <f>LEFT(Table1[[#This Row],[Subcode]],3)</f>
        <v>R20</v>
      </c>
      <c r="B1320" s="63" t="s">
        <v>310</v>
      </c>
      <c r="C1320" s="38" t="s">
        <v>301</v>
      </c>
      <c r="D1320" s="39" t="s">
        <v>302</v>
      </c>
      <c r="E1320" s="39">
        <f>VLOOKUP(Table1[[#This Row],[Gr]],Raw!T:U,2,0)</f>
        <v>8</v>
      </c>
      <c r="F1320" s="38" t="s">
        <v>6</v>
      </c>
      <c r="G1320" s="39">
        <v>3</v>
      </c>
      <c r="H1320" s="64" t="str">
        <f>VLOOKUP(MID(Table1[[#This Row],[Htno]],7,2),Raw!A:B,2,0)</f>
        <v>CSE</v>
      </c>
      <c r="I1320" s="60">
        <f>IF(Table1[[#This Row],[Gr]]&lt;&gt;"COMPLE",IF(Table1[[#This Row],[Cr]]&gt;0,1,0),1)</f>
        <v>1</v>
      </c>
      <c r="J1320" s="32">
        <f>(Table1[[#This Row],[Gp]]*Table1[[#This Row],[Cr]])/Raw!$R$1</f>
        <v>1.0434782608695652</v>
      </c>
    </row>
    <row r="1321" spans="1:10">
      <c r="A1321" s="63" t="str">
        <f>LEFT(Table1[[#This Row],[Subcode]],3)</f>
        <v>R20</v>
      </c>
      <c r="B1321" s="63" t="s">
        <v>310</v>
      </c>
      <c r="C1321" s="38" t="s">
        <v>303</v>
      </c>
      <c r="D1321" s="39" t="s">
        <v>304</v>
      </c>
      <c r="E1321" s="39">
        <f>VLOOKUP(Table1[[#This Row],[Gr]],Raw!T:U,2,0)</f>
        <v>8</v>
      </c>
      <c r="F1321" s="38" t="s">
        <v>6</v>
      </c>
      <c r="G1321" s="39">
        <v>3</v>
      </c>
      <c r="H1321" s="64" t="str">
        <f>VLOOKUP(MID(Table1[[#This Row],[Htno]],7,2),Raw!A:B,2,0)</f>
        <v>CSE</v>
      </c>
      <c r="I1321" s="60">
        <f>IF(Table1[[#This Row],[Gr]]&lt;&gt;"COMPLE",IF(Table1[[#This Row],[Cr]]&gt;0,1,0),1)</f>
        <v>1</v>
      </c>
      <c r="J1321" s="32">
        <f>(Table1[[#This Row],[Gp]]*Table1[[#This Row],[Cr]])/Raw!$R$1</f>
        <v>1.0434782608695652</v>
      </c>
    </row>
    <row r="1322" spans="1:10">
      <c r="A1322" s="63" t="str">
        <f>LEFT(Table1[[#This Row],[Subcode]],3)</f>
        <v>R20</v>
      </c>
      <c r="B1322" s="63" t="s">
        <v>311</v>
      </c>
      <c r="C1322" s="38" t="s">
        <v>78</v>
      </c>
      <c r="D1322" s="39" t="s">
        <v>79</v>
      </c>
      <c r="E1322" s="39">
        <f>VLOOKUP(Table1[[#This Row],[Gr]],Raw!T:U,2,0)</f>
        <v>8</v>
      </c>
      <c r="F1322" s="38" t="s">
        <v>6</v>
      </c>
      <c r="G1322" s="39">
        <v>3</v>
      </c>
      <c r="H1322" s="64" t="str">
        <f>VLOOKUP(MID(Table1[[#This Row],[Htno]],7,2),Raw!A:B,2,0)</f>
        <v>CSE</v>
      </c>
      <c r="I1322" s="60">
        <f>IF(Table1[[#This Row],[Gr]]&lt;&gt;"COMPLE",IF(Table1[[#This Row],[Cr]]&gt;0,1,0),1)</f>
        <v>1</v>
      </c>
      <c r="J1322" s="32">
        <f>(Table1[[#This Row],[Gp]]*Table1[[#This Row],[Cr]])/Raw!$R$1</f>
        <v>1.0434782608695652</v>
      </c>
    </row>
    <row r="1323" spans="1:10">
      <c r="A1323" s="63" t="str">
        <f>LEFT(Table1[[#This Row],[Subcode]],3)</f>
        <v>R20</v>
      </c>
      <c r="B1323" s="63" t="s">
        <v>311</v>
      </c>
      <c r="C1323" s="38" t="s">
        <v>292</v>
      </c>
      <c r="D1323" s="39" t="s">
        <v>293</v>
      </c>
      <c r="E1323" s="39">
        <f>VLOOKUP(Table1[[#This Row],[Gr]],Raw!T:U,2,0)</f>
        <v>7</v>
      </c>
      <c r="F1323" s="38" t="s">
        <v>4</v>
      </c>
      <c r="G1323" s="39">
        <v>3</v>
      </c>
      <c r="H1323" s="64" t="str">
        <f>VLOOKUP(MID(Table1[[#This Row],[Htno]],7,2),Raw!A:B,2,0)</f>
        <v>CSE</v>
      </c>
      <c r="I1323" s="60">
        <f>IF(Table1[[#This Row],[Gr]]&lt;&gt;"COMPLE",IF(Table1[[#This Row],[Cr]]&gt;0,1,0),1)</f>
        <v>1</v>
      </c>
      <c r="J1323" s="32">
        <f>(Table1[[#This Row],[Gp]]*Table1[[#This Row],[Cr]])/Raw!$R$1</f>
        <v>0.91304347826086951</v>
      </c>
    </row>
    <row r="1324" spans="1:10">
      <c r="A1324" s="63" t="str">
        <f>LEFT(Table1[[#This Row],[Subcode]],3)</f>
        <v>R20</v>
      </c>
      <c r="B1324" s="63" t="s">
        <v>311</v>
      </c>
      <c r="C1324" s="38" t="s">
        <v>294</v>
      </c>
      <c r="D1324" s="39" t="s">
        <v>295</v>
      </c>
      <c r="E1324" s="39">
        <f>VLOOKUP(Table1[[#This Row],[Gr]],Raw!T:U,2,0)</f>
        <v>5</v>
      </c>
      <c r="F1324" s="38" t="s">
        <v>7</v>
      </c>
      <c r="G1324" s="39">
        <v>3</v>
      </c>
      <c r="H1324" s="64" t="str">
        <f>VLOOKUP(MID(Table1[[#This Row],[Htno]],7,2),Raw!A:B,2,0)</f>
        <v>CSE</v>
      </c>
      <c r="I1324" s="60">
        <f>IF(Table1[[#This Row],[Gr]]&lt;&gt;"COMPLE",IF(Table1[[#This Row],[Cr]]&gt;0,1,0),1)</f>
        <v>1</v>
      </c>
      <c r="J1324" s="32">
        <f>(Table1[[#This Row],[Gp]]*Table1[[#This Row],[Cr]])/Raw!$R$1</f>
        <v>0.65217391304347827</v>
      </c>
    </row>
    <row r="1325" spans="1:10">
      <c r="A1325" s="63" t="str">
        <f>LEFT(Table1[[#This Row],[Subcode]],3)</f>
        <v>R20</v>
      </c>
      <c r="B1325" s="63" t="s">
        <v>311</v>
      </c>
      <c r="C1325" s="38" t="s">
        <v>296</v>
      </c>
      <c r="D1325" s="39" t="s">
        <v>297</v>
      </c>
      <c r="E1325" s="39">
        <f>VLOOKUP(Table1[[#This Row],[Gr]],Raw!T:U,2,0)</f>
        <v>10</v>
      </c>
      <c r="F1325" s="38" t="s">
        <v>9</v>
      </c>
      <c r="G1325" s="39">
        <v>2</v>
      </c>
      <c r="H1325" s="64" t="str">
        <f>VLOOKUP(MID(Table1[[#This Row],[Htno]],7,2),Raw!A:B,2,0)</f>
        <v>CSE</v>
      </c>
      <c r="I1325" s="60">
        <f>IF(Table1[[#This Row],[Gr]]&lt;&gt;"COMPLE",IF(Table1[[#This Row],[Cr]]&gt;0,1,0),1)</f>
        <v>1</v>
      </c>
      <c r="J1325" s="32">
        <f>(Table1[[#This Row],[Gp]]*Table1[[#This Row],[Cr]])/Raw!$R$1</f>
        <v>0.86956521739130432</v>
      </c>
    </row>
    <row r="1326" spans="1:10">
      <c r="A1326" s="63" t="str">
        <f>LEFT(Table1[[#This Row],[Subcode]],3)</f>
        <v>R20</v>
      </c>
      <c r="B1326" s="63" t="s">
        <v>311</v>
      </c>
      <c r="C1326" s="38" t="s">
        <v>298</v>
      </c>
      <c r="D1326" s="39" t="s">
        <v>93</v>
      </c>
      <c r="E1326" s="39">
        <f>VLOOKUP(Table1[[#This Row],[Gr]],Raw!T:U,2,0)</f>
        <v>10</v>
      </c>
      <c r="F1326" s="38" t="s">
        <v>9</v>
      </c>
      <c r="G1326" s="39">
        <v>3</v>
      </c>
      <c r="H1326" s="64" t="str">
        <f>VLOOKUP(MID(Table1[[#This Row],[Htno]],7,2),Raw!A:B,2,0)</f>
        <v>CSE</v>
      </c>
      <c r="I1326" s="60">
        <f>IF(Table1[[#This Row],[Gr]]&lt;&gt;"COMPLE",IF(Table1[[#This Row],[Cr]]&gt;0,1,0),1)</f>
        <v>1</v>
      </c>
      <c r="J1326" s="32">
        <f>(Table1[[#This Row],[Gp]]*Table1[[#This Row],[Cr]])/Raw!$R$1</f>
        <v>1.3043478260869565</v>
      </c>
    </row>
    <row r="1327" spans="1:10">
      <c r="A1327" s="63" t="str">
        <f>LEFT(Table1[[#This Row],[Subcode]],3)</f>
        <v>R20</v>
      </c>
      <c r="B1327" s="63" t="s">
        <v>311</v>
      </c>
      <c r="C1327" s="38" t="s">
        <v>299</v>
      </c>
      <c r="D1327" s="39" t="s">
        <v>300</v>
      </c>
      <c r="E1327" s="39">
        <f>VLOOKUP(Table1[[#This Row],[Gr]],Raw!T:U,2,0)</f>
        <v>5</v>
      </c>
      <c r="F1327" s="38" t="s">
        <v>7</v>
      </c>
      <c r="G1327" s="39">
        <v>3</v>
      </c>
      <c r="H1327" s="64" t="str">
        <f>VLOOKUP(MID(Table1[[#This Row],[Htno]],7,2),Raw!A:B,2,0)</f>
        <v>CSE</v>
      </c>
      <c r="I1327" s="60">
        <f>IF(Table1[[#This Row],[Gr]]&lt;&gt;"COMPLE",IF(Table1[[#This Row],[Cr]]&gt;0,1,0),1)</f>
        <v>1</v>
      </c>
      <c r="J1327" s="32">
        <f>(Table1[[#This Row],[Gp]]*Table1[[#This Row],[Cr]])/Raw!$R$1</f>
        <v>0.65217391304347827</v>
      </c>
    </row>
    <row r="1328" spans="1:10">
      <c r="A1328" s="63" t="str">
        <f>LEFT(Table1[[#This Row],[Subcode]],3)</f>
        <v>R20</v>
      </c>
      <c r="B1328" s="63" t="s">
        <v>311</v>
      </c>
      <c r="C1328" s="38" t="s">
        <v>301</v>
      </c>
      <c r="D1328" s="39" t="s">
        <v>302</v>
      </c>
      <c r="E1328" s="39">
        <f>VLOOKUP(Table1[[#This Row],[Gr]],Raw!T:U,2,0)</f>
        <v>0</v>
      </c>
      <c r="F1328" s="38" t="s">
        <v>3</v>
      </c>
      <c r="G1328" s="39">
        <v>0</v>
      </c>
      <c r="H1328" s="64" t="str">
        <f>VLOOKUP(MID(Table1[[#This Row],[Htno]],7,2),Raw!A:B,2,0)</f>
        <v>CSE</v>
      </c>
      <c r="I1328" s="60">
        <f>IF(Table1[[#This Row],[Gr]]&lt;&gt;"COMPLE",IF(Table1[[#This Row],[Cr]]&gt;0,1,0),1)</f>
        <v>0</v>
      </c>
      <c r="J1328" s="32">
        <f>(Table1[[#This Row],[Gp]]*Table1[[#This Row],[Cr]])/Raw!$R$1</f>
        <v>0</v>
      </c>
    </row>
    <row r="1329" spans="1:10">
      <c r="A1329" s="63" t="str">
        <f>LEFT(Table1[[#This Row],[Subcode]],3)</f>
        <v>R20</v>
      </c>
      <c r="B1329" s="63" t="s">
        <v>311</v>
      </c>
      <c r="C1329" s="38" t="s">
        <v>303</v>
      </c>
      <c r="D1329" s="39" t="s">
        <v>304</v>
      </c>
      <c r="E1329" s="39">
        <f>VLOOKUP(Table1[[#This Row],[Gr]],Raw!T:U,2,0)</f>
        <v>5</v>
      </c>
      <c r="F1329" s="38" t="s">
        <v>7</v>
      </c>
      <c r="G1329" s="39">
        <v>3</v>
      </c>
      <c r="H1329" s="64" t="str">
        <f>VLOOKUP(MID(Table1[[#This Row],[Htno]],7,2),Raw!A:B,2,0)</f>
        <v>CSE</v>
      </c>
      <c r="I1329" s="60">
        <f>IF(Table1[[#This Row],[Gr]]&lt;&gt;"COMPLE",IF(Table1[[#This Row],[Cr]]&gt;0,1,0),1)</f>
        <v>1</v>
      </c>
      <c r="J1329" s="32">
        <f>(Table1[[#This Row],[Gp]]*Table1[[#This Row],[Cr]])/Raw!$R$1</f>
        <v>0.65217391304347827</v>
      </c>
    </row>
    <row r="1330" spans="1:10">
      <c r="A1330" s="63" t="str">
        <f>LEFT(Table1[[#This Row],[Subcode]],3)</f>
        <v>R20</v>
      </c>
      <c r="B1330" s="63" t="s">
        <v>312</v>
      </c>
      <c r="C1330" s="38" t="s">
        <v>78</v>
      </c>
      <c r="D1330" s="39" t="s">
        <v>79</v>
      </c>
      <c r="E1330" s="39">
        <f>VLOOKUP(Table1[[#This Row],[Gr]],Raw!T:U,2,0)</f>
        <v>7</v>
      </c>
      <c r="F1330" s="38" t="s">
        <v>4</v>
      </c>
      <c r="G1330" s="39">
        <v>3</v>
      </c>
      <c r="H1330" s="64" t="str">
        <f>VLOOKUP(MID(Table1[[#This Row],[Htno]],7,2),Raw!A:B,2,0)</f>
        <v>CSE</v>
      </c>
      <c r="I1330" s="60">
        <f>IF(Table1[[#This Row],[Gr]]&lt;&gt;"COMPLE",IF(Table1[[#This Row],[Cr]]&gt;0,1,0),1)</f>
        <v>1</v>
      </c>
      <c r="J1330" s="32">
        <f>(Table1[[#This Row],[Gp]]*Table1[[#This Row],[Cr]])/Raw!$R$1</f>
        <v>0.91304347826086951</v>
      </c>
    </row>
    <row r="1331" spans="1:10">
      <c r="A1331" s="63" t="str">
        <f>LEFT(Table1[[#This Row],[Subcode]],3)</f>
        <v>R20</v>
      </c>
      <c r="B1331" s="63" t="s">
        <v>312</v>
      </c>
      <c r="C1331" s="38" t="s">
        <v>292</v>
      </c>
      <c r="D1331" s="39" t="s">
        <v>293</v>
      </c>
      <c r="E1331" s="39">
        <f>VLOOKUP(Table1[[#This Row],[Gr]],Raw!T:U,2,0)</f>
        <v>7</v>
      </c>
      <c r="F1331" s="38" t="s">
        <v>4</v>
      </c>
      <c r="G1331" s="39">
        <v>3</v>
      </c>
      <c r="H1331" s="64" t="str">
        <f>VLOOKUP(MID(Table1[[#This Row],[Htno]],7,2),Raw!A:B,2,0)</f>
        <v>CSE</v>
      </c>
      <c r="I1331" s="60">
        <f>IF(Table1[[#This Row],[Gr]]&lt;&gt;"COMPLE",IF(Table1[[#This Row],[Cr]]&gt;0,1,0),1)</f>
        <v>1</v>
      </c>
      <c r="J1331" s="32">
        <f>(Table1[[#This Row],[Gp]]*Table1[[#This Row],[Cr]])/Raw!$R$1</f>
        <v>0.91304347826086951</v>
      </c>
    </row>
    <row r="1332" spans="1:10">
      <c r="A1332" s="63" t="str">
        <f>LEFT(Table1[[#This Row],[Subcode]],3)</f>
        <v>R20</v>
      </c>
      <c r="B1332" s="63" t="s">
        <v>312</v>
      </c>
      <c r="C1332" s="38" t="s">
        <v>294</v>
      </c>
      <c r="D1332" s="39" t="s">
        <v>295</v>
      </c>
      <c r="E1332" s="39">
        <f>VLOOKUP(Table1[[#This Row],[Gr]],Raw!T:U,2,0)</f>
        <v>5</v>
      </c>
      <c r="F1332" s="38" t="s">
        <v>7</v>
      </c>
      <c r="G1332" s="39">
        <v>3</v>
      </c>
      <c r="H1332" s="64" t="str">
        <f>VLOOKUP(MID(Table1[[#This Row],[Htno]],7,2),Raw!A:B,2,0)</f>
        <v>CSE</v>
      </c>
      <c r="I1332" s="60">
        <f>IF(Table1[[#This Row],[Gr]]&lt;&gt;"COMPLE",IF(Table1[[#This Row],[Cr]]&gt;0,1,0),1)</f>
        <v>1</v>
      </c>
      <c r="J1332" s="32">
        <f>(Table1[[#This Row],[Gp]]*Table1[[#This Row],[Cr]])/Raw!$R$1</f>
        <v>0.65217391304347827</v>
      </c>
    </row>
    <row r="1333" spans="1:10">
      <c r="A1333" s="63" t="str">
        <f>LEFT(Table1[[#This Row],[Subcode]],3)</f>
        <v>R20</v>
      </c>
      <c r="B1333" s="63" t="s">
        <v>312</v>
      </c>
      <c r="C1333" s="38" t="s">
        <v>296</v>
      </c>
      <c r="D1333" s="39" t="s">
        <v>297</v>
      </c>
      <c r="E1333" s="39">
        <f>VLOOKUP(Table1[[#This Row],[Gr]],Raw!T:U,2,0)</f>
        <v>10</v>
      </c>
      <c r="F1333" s="38" t="s">
        <v>9</v>
      </c>
      <c r="G1333" s="39">
        <v>2</v>
      </c>
      <c r="H1333" s="64" t="str">
        <f>VLOOKUP(MID(Table1[[#This Row],[Htno]],7,2),Raw!A:B,2,0)</f>
        <v>CSE</v>
      </c>
      <c r="I1333" s="60">
        <f>IF(Table1[[#This Row],[Gr]]&lt;&gt;"COMPLE",IF(Table1[[#This Row],[Cr]]&gt;0,1,0),1)</f>
        <v>1</v>
      </c>
      <c r="J1333" s="32">
        <f>(Table1[[#This Row],[Gp]]*Table1[[#This Row],[Cr]])/Raw!$R$1</f>
        <v>0.86956521739130432</v>
      </c>
    </row>
    <row r="1334" spans="1:10">
      <c r="A1334" s="63" t="str">
        <f>LEFT(Table1[[#This Row],[Subcode]],3)</f>
        <v>R20</v>
      </c>
      <c r="B1334" s="63" t="s">
        <v>312</v>
      </c>
      <c r="C1334" s="38" t="s">
        <v>298</v>
      </c>
      <c r="D1334" s="39" t="s">
        <v>93</v>
      </c>
      <c r="E1334" s="39">
        <f>VLOOKUP(Table1[[#This Row],[Gr]],Raw!T:U,2,0)</f>
        <v>10</v>
      </c>
      <c r="F1334" s="38" t="s">
        <v>9</v>
      </c>
      <c r="G1334" s="39">
        <v>3</v>
      </c>
      <c r="H1334" s="64" t="str">
        <f>VLOOKUP(MID(Table1[[#This Row],[Htno]],7,2),Raw!A:B,2,0)</f>
        <v>CSE</v>
      </c>
      <c r="I1334" s="60">
        <f>IF(Table1[[#This Row],[Gr]]&lt;&gt;"COMPLE",IF(Table1[[#This Row],[Cr]]&gt;0,1,0),1)</f>
        <v>1</v>
      </c>
      <c r="J1334" s="32">
        <f>(Table1[[#This Row],[Gp]]*Table1[[#This Row],[Cr]])/Raw!$R$1</f>
        <v>1.3043478260869565</v>
      </c>
    </row>
    <row r="1335" spans="1:10">
      <c r="A1335" s="63" t="str">
        <f>LEFT(Table1[[#This Row],[Subcode]],3)</f>
        <v>R20</v>
      </c>
      <c r="B1335" s="63" t="s">
        <v>312</v>
      </c>
      <c r="C1335" s="38" t="s">
        <v>299</v>
      </c>
      <c r="D1335" s="39" t="s">
        <v>300</v>
      </c>
      <c r="E1335" s="39">
        <f>VLOOKUP(Table1[[#This Row],[Gr]],Raw!T:U,2,0)</f>
        <v>7</v>
      </c>
      <c r="F1335" s="38" t="s">
        <v>4</v>
      </c>
      <c r="G1335" s="39">
        <v>3</v>
      </c>
      <c r="H1335" s="64" t="str">
        <f>VLOOKUP(MID(Table1[[#This Row],[Htno]],7,2),Raw!A:B,2,0)</f>
        <v>CSE</v>
      </c>
      <c r="I1335" s="60">
        <f>IF(Table1[[#This Row],[Gr]]&lt;&gt;"COMPLE",IF(Table1[[#This Row],[Cr]]&gt;0,1,0),1)</f>
        <v>1</v>
      </c>
      <c r="J1335" s="32">
        <f>(Table1[[#This Row],[Gp]]*Table1[[#This Row],[Cr]])/Raw!$R$1</f>
        <v>0.91304347826086951</v>
      </c>
    </row>
    <row r="1336" spans="1:10">
      <c r="A1336" s="63" t="str">
        <f>LEFT(Table1[[#This Row],[Subcode]],3)</f>
        <v>R20</v>
      </c>
      <c r="B1336" s="63" t="s">
        <v>312</v>
      </c>
      <c r="C1336" s="38" t="s">
        <v>301</v>
      </c>
      <c r="D1336" s="39" t="s">
        <v>302</v>
      </c>
      <c r="E1336" s="39">
        <f>VLOOKUP(Table1[[#This Row],[Gr]],Raw!T:U,2,0)</f>
        <v>6</v>
      </c>
      <c r="F1336" s="38" t="s">
        <v>5</v>
      </c>
      <c r="G1336" s="39">
        <v>3</v>
      </c>
      <c r="H1336" s="64" t="str">
        <f>VLOOKUP(MID(Table1[[#This Row],[Htno]],7,2),Raw!A:B,2,0)</f>
        <v>CSE</v>
      </c>
      <c r="I1336" s="60">
        <f>IF(Table1[[#This Row],[Gr]]&lt;&gt;"COMPLE",IF(Table1[[#This Row],[Cr]]&gt;0,1,0),1)</f>
        <v>1</v>
      </c>
      <c r="J1336" s="32">
        <f>(Table1[[#This Row],[Gp]]*Table1[[#This Row],[Cr]])/Raw!$R$1</f>
        <v>0.78260869565217395</v>
      </c>
    </row>
    <row r="1337" spans="1:10">
      <c r="A1337" s="63" t="str">
        <f>LEFT(Table1[[#This Row],[Subcode]],3)</f>
        <v>R20</v>
      </c>
      <c r="B1337" s="63" t="s">
        <v>312</v>
      </c>
      <c r="C1337" s="38" t="s">
        <v>303</v>
      </c>
      <c r="D1337" s="39" t="s">
        <v>304</v>
      </c>
      <c r="E1337" s="39">
        <f>VLOOKUP(Table1[[#This Row],[Gr]],Raw!T:U,2,0)</f>
        <v>8</v>
      </c>
      <c r="F1337" s="38" t="s">
        <v>6</v>
      </c>
      <c r="G1337" s="39">
        <v>3</v>
      </c>
      <c r="H1337" s="64" t="str">
        <f>VLOOKUP(MID(Table1[[#This Row],[Htno]],7,2),Raw!A:B,2,0)</f>
        <v>CSE</v>
      </c>
      <c r="I1337" s="60">
        <f>IF(Table1[[#This Row],[Gr]]&lt;&gt;"COMPLE",IF(Table1[[#This Row],[Cr]]&gt;0,1,0),1)</f>
        <v>1</v>
      </c>
      <c r="J1337" s="32">
        <f>(Table1[[#This Row],[Gp]]*Table1[[#This Row],[Cr]])/Raw!$R$1</f>
        <v>1.0434782608695652</v>
      </c>
    </row>
    <row r="1338" spans="1:10">
      <c r="A1338" s="63" t="str">
        <f>LEFT(Table1[[#This Row],[Subcode]],3)</f>
        <v>R20</v>
      </c>
      <c r="B1338" s="63" t="s">
        <v>313</v>
      </c>
      <c r="C1338" s="38" t="s">
        <v>78</v>
      </c>
      <c r="D1338" s="39" t="s">
        <v>79</v>
      </c>
      <c r="E1338" s="39">
        <f>VLOOKUP(Table1[[#This Row],[Gr]],Raw!T:U,2,0)</f>
        <v>7</v>
      </c>
      <c r="F1338" s="38" t="s">
        <v>4</v>
      </c>
      <c r="G1338" s="39">
        <v>3</v>
      </c>
      <c r="H1338" s="64" t="str">
        <f>VLOOKUP(MID(Table1[[#This Row],[Htno]],7,2),Raw!A:B,2,0)</f>
        <v>CSE</v>
      </c>
      <c r="I1338" s="60">
        <f>IF(Table1[[#This Row],[Gr]]&lt;&gt;"COMPLE",IF(Table1[[#This Row],[Cr]]&gt;0,1,0),1)</f>
        <v>1</v>
      </c>
      <c r="J1338" s="32">
        <f>(Table1[[#This Row],[Gp]]*Table1[[#This Row],[Cr]])/Raw!$R$1</f>
        <v>0.91304347826086951</v>
      </c>
    </row>
    <row r="1339" spans="1:10">
      <c r="A1339" s="63" t="str">
        <f>LEFT(Table1[[#This Row],[Subcode]],3)</f>
        <v>R20</v>
      </c>
      <c r="B1339" s="63" t="s">
        <v>313</v>
      </c>
      <c r="C1339" s="38" t="s">
        <v>292</v>
      </c>
      <c r="D1339" s="39" t="s">
        <v>293</v>
      </c>
      <c r="E1339" s="39">
        <f>VLOOKUP(Table1[[#This Row],[Gr]],Raw!T:U,2,0)</f>
        <v>7</v>
      </c>
      <c r="F1339" s="38" t="s">
        <v>4</v>
      </c>
      <c r="G1339" s="39">
        <v>3</v>
      </c>
      <c r="H1339" s="64" t="str">
        <f>VLOOKUP(MID(Table1[[#This Row],[Htno]],7,2),Raw!A:B,2,0)</f>
        <v>CSE</v>
      </c>
      <c r="I1339" s="60">
        <f>IF(Table1[[#This Row],[Gr]]&lt;&gt;"COMPLE",IF(Table1[[#This Row],[Cr]]&gt;0,1,0),1)</f>
        <v>1</v>
      </c>
      <c r="J1339" s="32">
        <f>(Table1[[#This Row],[Gp]]*Table1[[#This Row],[Cr]])/Raw!$R$1</f>
        <v>0.91304347826086951</v>
      </c>
    </row>
    <row r="1340" spans="1:10">
      <c r="A1340" s="63" t="str">
        <f>LEFT(Table1[[#This Row],[Subcode]],3)</f>
        <v>R20</v>
      </c>
      <c r="B1340" s="63" t="s">
        <v>313</v>
      </c>
      <c r="C1340" s="38" t="s">
        <v>294</v>
      </c>
      <c r="D1340" s="39" t="s">
        <v>295</v>
      </c>
      <c r="E1340" s="39">
        <f>VLOOKUP(Table1[[#This Row],[Gr]],Raw!T:U,2,0)</f>
        <v>5</v>
      </c>
      <c r="F1340" s="38" t="s">
        <v>7</v>
      </c>
      <c r="G1340" s="39">
        <v>3</v>
      </c>
      <c r="H1340" s="64" t="str">
        <f>VLOOKUP(MID(Table1[[#This Row],[Htno]],7,2),Raw!A:B,2,0)</f>
        <v>CSE</v>
      </c>
      <c r="I1340" s="60">
        <f>IF(Table1[[#This Row],[Gr]]&lt;&gt;"COMPLE",IF(Table1[[#This Row],[Cr]]&gt;0,1,0),1)</f>
        <v>1</v>
      </c>
      <c r="J1340" s="32">
        <f>(Table1[[#This Row],[Gp]]*Table1[[#This Row],[Cr]])/Raw!$R$1</f>
        <v>0.65217391304347827</v>
      </c>
    </row>
    <row r="1341" spans="1:10">
      <c r="A1341" s="63" t="str">
        <f>LEFT(Table1[[#This Row],[Subcode]],3)</f>
        <v>R20</v>
      </c>
      <c r="B1341" s="63" t="s">
        <v>313</v>
      </c>
      <c r="C1341" s="38" t="s">
        <v>296</v>
      </c>
      <c r="D1341" s="39" t="s">
        <v>297</v>
      </c>
      <c r="E1341" s="39">
        <f>VLOOKUP(Table1[[#This Row],[Gr]],Raw!T:U,2,0)</f>
        <v>10</v>
      </c>
      <c r="F1341" s="38" t="s">
        <v>9</v>
      </c>
      <c r="G1341" s="39">
        <v>2</v>
      </c>
      <c r="H1341" s="64" t="str">
        <f>VLOOKUP(MID(Table1[[#This Row],[Htno]],7,2),Raw!A:B,2,0)</f>
        <v>CSE</v>
      </c>
      <c r="I1341" s="60">
        <f>IF(Table1[[#This Row],[Gr]]&lt;&gt;"COMPLE",IF(Table1[[#This Row],[Cr]]&gt;0,1,0),1)</f>
        <v>1</v>
      </c>
      <c r="J1341" s="32">
        <f>(Table1[[#This Row],[Gp]]*Table1[[#This Row],[Cr]])/Raw!$R$1</f>
        <v>0.86956521739130432</v>
      </c>
    </row>
    <row r="1342" spans="1:10">
      <c r="A1342" s="63" t="str">
        <f>LEFT(Table1[[#This Row],[Subcode]],3)</f>
        <v>R20</v>
      </c>
      <c r="B1342" s="63" t="s">
        <v>313</v>
      </c>
      <c r="C1342" s="38" t="s">
        <v>298</v>
      </c>
      <c r="D1342" s="39" t="s">
        <v>93</v>
      </c>
      <c r="E1342" s="39">
        <f>VLOOKUP(Table1[[#This Row],[Gr]],Raw!T:U,2,0)</f>
        <v>10</v>
      </c>
      <c r="F1342" s="38" t="s">
        <v>9</v>
      </c>
      <c r="G1342" s="39">
        <v>3</v>
      </c>
      <c r="H1342" s="64" t="str">
        <f>VLOOKUP(MID(Table1[[#This Row],[Htno]],7,2),Raw!A:B,2,0)</f>
        <v>CSE</v>
      </c>
      <c r="I1342" s="60">
        <f>IF(Table1[[#This Row],[Gr]]&lt;&gt;"COMPLE",IF(Table1[[#This Row],[Cr]]&gt;0,1,0),1)</f>
        <v>1</v>
      </c>
      <c r="J1342" s="32">
        <f>(Table1[[#This Row],[Gp]]*Table1[[#This Row],[Cr]])/Raw!$R$1</f>
        <v>1.3043478260869565</v>
      </c>
    </row>
    <row r="1343" spans="1:10">
      <c r="A1343" s="63" t="str">
        <f>LEFT(Table1[[#This Row],[Subcode]],3)</f>
        <v>R20</v>
      </c>
      <c r="B1343" s="63" t="s">
        <v>313</v>
      </c>
      <c r="C1343" s="38" t="s">
        <v>299</v>
      </c>
      <c r="D1343" s="39" t="s">
        <v>300</v>
      </c>
      <c r="E1343" s="39">
        <f>VLOOKUP(Table1[[#This Row],[Gr]],Raw!T:U,2,0)</f>
        <v>6</v>
      </c>
      <c r="F1343" s="38" t="s">
        <v>5</v>
      </c>
      <c r="G1343" s="39">
        <v>3</v>
      </c>
      <c r="H1343" s="64" t="str">
        <f>VLOOKUP(MID(Table1[[#This Row],[Htno]],7,2),Raw!A:B,2,0)</f>
        <v>CSE</v>
      </c>
      <c r="I1343" s="60">
        <f>IF(Table1[[#This Row],[Gr]]&lt;&gt;"COMPLE",IF(Table1[[#This Row],[Cr]]&gt;0,1,0),1)</f>
        <v>1</v>
      </c>
      <c r="J1343" s="32">
        <f>(Table1[[#This Row],[Gp]]*Table1[[#This Row],[Cr]])/Raw!$R$1</f>
        <v>0.78260869565217395</v>
      </c>
    </row>
    <row r="1344" spans="1:10">
      <c r="A1344" s="63" t="str">
        <f>LEFT(Table1[[#This Row],[Subcode]],3)</f>
        <v>R20</v>
      </c>
      <c r="B1344" s="63" t="s">
        <v>313</v>
      </c>
      <c r="C1344" s="38" t="s">
        <v>301</v>
      </c>
      <c r="D1344" s="39" t="s">
        <v>302</v>
      </c>
      <c r="E1344" s="39">
        <f>VLOOKUP(Table1[[#This Row],[Gr]],Raw!T:U,2,0)</f>
        <v>7</v>
      </c>
      <c r="F1344" s="38" t="s">
        <v>4</v>
      </c>
      <c r="G1344" s="39">
        <v>3</v>
      </c>
      <c r="H1344" s="64" t="str">
        <f>VLOOKUP(MID(Table1[[#This Row],[Htno]],7,2),Raw!A:B,2,0)</f>
        <v>CSE</v>
      </c>
      <c r="I1344" s="60">
        <f>IF(Table1[[#This Row],[Gr]]&lt;&gt;"COMPLE",IF(Table1[[#This Row],[Cr]]&gt;0,1,0),1)</f>
        <v>1</v>
      </c>
      <c r="J1344" s="32">
        <f>(Table1[[#This Row],[Gp]]*Table1[[#This Row],[Cr]])/Raw!$R$1</f>
        <v>0.91304347826086951</v>
      </c>
    </row>
    <row r="1345" spans="1:10">
      <c r="A1345" s="63" t="str">
        <f>LEFT(Table1[[#This Row],[Subcode]],3)</f>
        <v>R20</v>
      </c>
      <c r="B1345" s="63" t="s">
        <v>313</v>
      </c>
      <c r="C1345" s="38" t="s">
        <v>303</v>
      </c>
      <c r="D1345" s="39" t="s">
        <v>304</v>
      </c>
      <c r="E1345" s="39">
        <f>VLOOKUP(Table1[[#This Row],[Gr]],Raw!T:U,2,0)</f>
        <v>7</v>
      </c>
      <c r="F1345" s="38" t="s">
        <v>4</v>
      </c>
      <c r="G1345" s="39">
        <v>3</v>
      </c>
      <c r="H1345" s="64" t="str">
        <f>VLOOKUP(MID(Table1[[#This Row],[Htno]],7,2),Raw!A:B,2,0)</f>
        <v>CSE</v>
      </c>
      <c r="I1345" s="60">
        <f>IF(Table1[[#This Row],[Gr]]&lt;&gt;"COMPLE",IF(Table1[[#This Row],[Cr]]&gt;0,1,0),1)</f>
        <v>1</v>
      </c>
      <c r="J1345" s="32">
        <f>(Table1[[#This Row],[Gp]]*Table1[[#This Row],[Cr]])/Raw!$R$1</f>
        <v>0.91304347826086951</v>
      </c>
    </row>
    <row r="1346" spans="1:10">
      <c r="A1346" s="63" t="str">
        <f>LEFT(Table1[[#This Row],[Subcode]],3)</f>
        <v>R20</v>
      </c>
      <c r="B1346" s="63" t="s">
        <v>314</v>
      </c>
      <c r="C1346" s="38" t="s">
        <v>78</v>
      </c>
      <c r="D1346" s="39" t="s">
        <v>79</v>
      </c>
      <c r="E1346" s="39">
        <f>VLOOKUP(Table1[[#This Row],[Gr]],Raw!T:U,2,0)</f>
        <v>7</v>
      </c>
      <c r="F1346" s="38" t="s">
        <v>4</v>
      </c>
      <c r="G1346" s="39">
        <v>3</v>
      </c>
      <c r="H1346" s="64" t="str">
        <f>VLOOKUP(MID(Table1[[#This Row],[Htno]],7,2),Raw!A:B,2,0)</f>
        <v>CSE</v>
      </c>
      <c r="I1346" s="60">
        <f>IF(Table1[[#This Row],[Gr]]&lt;&gt;"COMPLE",IF(Table1[[#This Row],[Cr]]&gt;0,1,0),1)</f>
        <v>1</v>
      </c>
      <c r="J1346" s="32">
        <f>(Table1[[#This Row],[Gp]]*Table1[[#This Row],[Cr]])/Raw!$R$1</f>
        <v>0.91304347826086951</v>
      </c>
    </row>
    <row r="1347" spans="1:10">
      <c r="A1347" s="63" t="str">
        <f>LEFT(Table1[[#This Row],[Subcode]],3)</f>
        <v>R20</v>
      </c>
      <c r="B1347" s="63" t="s">
        <v>314</v>
      </c>
      <c r="C1347" s="38" t="s">
        <v>292</v>
      </c>
      <c r="D1347" s="39" t="s">
        <v>293</v>
      </c>
      <c r="E1347" s="39">
        <f>VLOOKUP(Table1[[#This Row],[Gr]],Raw!T:U,2,0)</f>
        <v>7</v>
      </c>
      <c r="F1347" s="38" t="s">
        <v>4</v>
      </c>
      <c r="G1347" s="39">
        <v>3</v>
      </c>
      <c r="H1347" s="64" t="str">
        <f>VLOOKUP(MID(Table1[[#This Row],[Htno]],7,2),Raw!A:B,2,0)</f>
        <v>CSE</v>
      </c>
      <c r="I1347" s="60">
        <f>IF(Table1[[#This Row],[Gr]]&lt;&gt;"COMPLE",IF(Table1[[#This Row],[Cr]]&gt;0,1,0),1)</f>
        <v>1</v>
      </c>
      <c r="J1347" s="32">
        <f>(Table1[[#This Row],[Gp]]*Table1[[#This Row],[Cr]])/Raw!$R$1</f>
        <v>0.91304347826086951</v>
      </c>
    </row>
    <row r="1348" spans="1:10">
      <c r="A1348" s="63" t="str">
        <f>LEFT(Table1[[#This Row],[Subcode]],3)</f>
        <v>R20</v>
      </c>
      <c r="B1348" s="63" t="s">
        <v>314</v>
      </c>
      <c r="C1348" s="38" t="s">
        <v>294</v>
      </c>
      <c r="D1348" s="39" t="s">
        <v>295</v>
      </c>
      <c r="E1348" s="39">
        <f>VLOOKUP(Table1[[#This Row],[Gr]],Raw!T:U,2,0)</f>
        <v>7</v>
      </c>
      <c r="F1348" s="38" t="s">
        <v>4</v>
      </c>
      <c r="G1348" s="39">
        <v>3</v>
      </c>
      <c r="H1348" s="64" t="str">
        <f>VLOOKUP(MID(Table1[[#This Row],[Htno]],7,2),Raw!A:B,2,0)</f>
        <v>CSE</v>
      </c>
      <c r="I1348" s="60">
        <f>IF(Table1[[#This Row],[Gr]]&lt;&gt;"COMPLE",IF(Table1[[#This Row],[Cr]]&gt;0,1,0),1)</f>
        <v>1</v>
      </c>
      <c r="J1348" s="32">
        <f>(Table1[[#This Row],[Gp]]*Table1[[#This Row],[Cr]])/Raw!$R$1</f>
        <v>0.91304347826086951</v>
      </c>
    </row>
    <row r="1349" spans="1:10">
      <c r="A1349" s="63" t="str">
        <f>LEFT(Table1[[#This Row],[Subcode]],3)</f>
        <v>R20</v>
      </c>
      <c r="B1349" s="63" t="s">
        <v>314</v>
      </c>
      <c r="C1349" s="38" t="s">
        <v>296</v>
      </c>
      <c r="D1349" s="39" t="s">
        <v>297</v>
      </c>
      <c r="E1349" s="39">
        <f>VLOOKUP(Table1[[#This Row],[Gr]],Raw!T:U,2,0)</f>
        <v>10</v>
      </c>
      <c r="F1349" s="38" t="s">
        <v>9</v>
      </c>
      <c r="G1349" s="39">
        <v>2</v>
      </c>
      <c r="H1349" s="64" t="str">
        <f>VLOOKUP(MID(Table1[[#This Row],[Htno]],7,2),Raw!A:B,2,0)</f>
        <v>CSE</v>
      </c>
      <c r="I1349" s="60">
        <f>IF(Table1[[#This Row],[Gr]]&lt;&gt;"COMPLE",IF(Table1[[#This Row],[Cr]]&gt;0,1,0),1)</f>
        <v>1</v>
      </c>
      <c r="J1349" s="32">
        <f>(Table1[[#This Row],[Gp]]*Table1[[#This Row],[Cr]])/Raw!$R$1</f>
        <v>0.86956521739130432</v>
      </c>
    </row>
    <row r="1350" spans="1:10">
      <c r="A1350" s="63" t="str">
        <f>LEFT(Table1[[#This Row],[Subcode]],3)</f>
        <v>R20</v>
      </c>
      <c r="B1350" s="63" t="s">
        <v>314</v>
      </c>
      <c r="C1350" s="38" t="s">
        <v>298</v>
      </c>
      <c r="D1350" s="39" t="s">
        <v>93</v>
      </c>
      <c r="E1350" s="39">
        <f>VLOOKUP(Table1[[#This Row],[Gr]],Raw!T:U,2,0)</f>
        <v>10</v>
      </c>
      <c r="F1350" s="38" t="s">
        <v>9</v>
      </c>
      <c r="G1350" s="39">
        <v>3</v>
      </c>
      <c r="H1350" s="64" t="str">
        <f>VLOOKUP(MID(Table1[[#This Row],[Htno]],7,2),Raw!A:B,2,0)</f>
        <v>CSE</v>
      </c>
      <c r="I1350" s="60">
        <f>IF(Table1[[#This Row],[Gr]]&lt;&gt;"COMPLE",IF(Table1[[#This Row],[Cr]]&gt;0,1,0),1)</f>
        <v>1</v>
      </c>
      <c r="J1350" s="32">
        <f>(Table1[[#This Row],[Gp]]*Table1[[#This Row],[Cr]])/Raw!$R$1</f>
        <v>1.3043478260869565</v>
      </c>
    </row>
    <row r="1351" spans="1:10">
      <c r="A1351" s="63" t="str">
        <f>LEFT(Table1[[#This Row],[Subcode]],3)</f>
        <v>R20</v>
      </c>
      <c r="B1351" s="63" t="s">
        <v>314</v>
      </c>
      <c r="C1351" s="38" t="s">
        <v>299</v>
      </c>
      <c r="D1351" s="39" t="s">
        <v>300</v>
      </c>
      <c r="E1351" s="39">
        <f>VLOOKUP(Table1[[#This Row],[Gr]],Raw!T:U,2,0)</f>
        <v>7</v>
      </c>
      <c r="F1351" s="38" t="s">
        <v>4</v>
      </c>
      <c r="G1351" s="39">
        <v>3</v>
      </c>
      <c r="H1351" s="64" t="str">
        <f>VLOOKUP(MID(Table1[[#This Row],[Htno]],7,2),Raw!A:B,2,0)</f>
        <v>CSE</v>
      </c>
      <c r="I1351" s="60">
        <f>IF(Table1[[#This Row],[Gr]]&lt;&gt;"COMPLE",IF(Table1[[#This Row],[Cr]]&gt;0,1,0),1)</f>
        <v>1</v>
      </c>
      <c r="J1351" s="32">
        <f>(Table1[[#This Row],[Gp]]*Table1[[#This Row],[Cr]])/Raw!$R$1</f>
        <v>0.91304347826086951</v>
      </c>
    </row>
    <row r="1352" spans="1:10">
      <c r="A1352" s="63" t="str">
        <f>LEFT(Table1[[#This Row],[Subcode]],3)</f>
        <v>R20</v>
      </c>
      <c r="B1352" s="63" t="s">
        <v>314</v>
      </c>
      <c r="C1352" s="38" t="s">
        <v>301</v>
      </c>
      <c r="D1352" s="39" t="s">
        <v>302</v>
      </c>
      <c r="E1352" s="39">
        <f>VLOOKUP(Table1[[#This Row],[Gr]],Raw!T:U,2,0)</f>
        <v>8</v>
      </c>
      <c r="F1352" s="38" t="s">
        <v>6</v>
      </c>
      <c r="G1352" s="39">
        <v>3</v>
      </c>
      <c r="H1352" s="64" t="str">
        <f>VLOOKUP(MID(Table1[[#This Row],[Htno]],7,2),Raw!A:B,2,0)</f>
        <v>CSE</v>
      </c>
      <c r="I1352" s="60">
        <f>IF(Table1[[#This Row],[Gr]]&lt;&gt;"COMPLE",IF(Table1[[#This Row],[Cr]]&gt;0,1,0),1)</f>
        <v>1</v>
      </c>
      <c r="J1352" s="32">
        <f>(Table1[[#This Row],[Gp]]*Table1[[#This Row],[Cr]])/Raw!$R$1</f>
        <v>1.0434782608695652</v>
      </c>
    </row>
    <row r="1353" spans="1:10">
      <c r="A1353" s="63" t="str">
        <f>LEFT(Table1[[#This Row],[Subcode]],3)</f>
        <v>R20</v>
      </c>
      <c r="B1353" s="63" t="s">
        <v>314</v>
      </c>
      <c r="C1353" s="38" t="s">
        <v>303</v>
      </c>
      <c r="D1353" s="39" t="s">
        <v>304</v>
      </c>
      <c r="E1353" s="39">
        <f>VLOOKUP(Table1[[#This Row],[Gr]],Raw!T:U,2,0)</f>
        <v>7</v>
      </c>
      <c r="F1353" s="38" t="s">
        <v>4</v>
      </c>
      <c r="G1353" s="39">
        <v>3</v>
      </c>
      <c r="H1353" s="64" t="str">
        <f>VLOOKUP(MID(Table1[[#This Row],[Htno]],7,2),Raw!A:B,2,0)</f>
        <v>CSE</v>
      </c>
      <c r="I1353" s="60">
        <f>IF(Table1[[#This Row],[Gr]]&lt;&gt;"COMPLE",IF(Table1[[#This Row],[Cr]]&gt;0,1,0),1)</f>
        <v>1</v>
      </c>
      <c r="J1353" s="32">
        <f>(Table1[[#This Row],[Gp]]*Table1[[#This Row],[Cr]])/Raw!$R$1</f>
        <v>0.91304347826086951</v>
      </c>
    </row>
    <row r="1354" spans="1:10">
      <c r="A1354" s="63" t="str">
        <f>LEFT(Table1[[#This Row],[Subcode]],3)</f>
        <v>R20</v>
      </c>
      <c r="B1354" s="63" t="s">
        <v>315</v>
      </c>
      <c r="C1354" s="38" t="s">
        <v>78</v>
      </c>
      <c r="D1354" s="39" t="s">
        <v>79</v>
      </c>
      <c r="E1354" s="39">
        <f>VLOOKUP(Table1[[#This Row],[Gr]],Raw!T:U,2,0)</f>
        <v>9</v>
      </c>
      <c r="F1354" s="38" t="s">
        <v>8</v>
      </c>
      <c r="G1354" s="39">
        <v>3</v>
      </c>
      <c r="H1354" s="64" t="str">
        <f>VLOOKUP(MID(Table1[[#This Row],[Htno]],7,2),Raw!A:B,2,0)</f>
        <v>CSE</v>
      </c>
      <c r="I1354" s="60">
        <f>IF(Table1[[#This Row],[Gr]]&lt;&gt;"COMPLE",IF(Table1[[#This Row],[Cr]]&gt;0,1,0),1)</f>
        <v>1</v>
      </c>
      <c r="J1354" s="32">
        <f>(Table1[[#This Row],[Gp]]*Table1[[#This Row],[Cr]])/Raw!$R$1</f>
        <v>1.173913043478261</v>
      </c>
    </row>
    <row r="1355" spans="1:10">
      <c r="A1355" s="63" t="str">
        <f>LEFT(Table1[[#This Row],[Subcode]],3)</f>
        <v>R20</v>
      </c>
      <c r="B1355" s="63" t="s">
        <v>315</v>
      </c>
      <c r="C1355" s="38" t="s">
        <v>292</v>
      </c>
      <c r="D1355" s="39" t="s">
        <v>293</v>
      </c>
      <c r="E1355" s="39">
        <f>VLOOKUP(Table1[[#This Row],[Gr]],Raw!T:U,2,0)</f>
        <v>8</v>
      </c>
      <c r="F1355" s="38" t="s">
        <v>6</v>
      </c>
      <c r="G1355" s="39">
        <v>3</v>
      </c>
      <c r="H1355" s="64" t="str">
        <f>VLOOKUP(MID(Table1[[#This Row],[Htno]],7,2),Raw!A:B,2,0)</f>
        <v>CSE</v>
      </c>
      <c r="I1355" s="60">
        <f>IF(Table1[[#This Row],[Gr]]&lt;&gt;"COMPLE",IF(Table1[[#This Row],[Cr]]&gt;0,1,0),1)</f>
        <v>1</v>
      </c>
      <c r="J1355" s="32">
        <f>(Table1[[#This Row],[Gp]]*Table1[[#This Row],[Cr]])/Raw!$R$1</f>
        <v>1.0434782608695652</v>
      </c>
    </row>
    <row r="1356" spans="1:10">
      <c r="A1356" s="63" t="str">
        <f>LEFT(Table1[[#This Row],[Subcode]],3)</f>
        <v>R20</v>
      </c>
      <c r="B1356" s="63" t="s">
        <v>315</v>
      </c>
      <c r="C1356" s="38" t="s">
        <v>294</v>
      </c>
      <c r="D1356" s="39" t="s">
        <v>295</v>
      </c>
      <c r="E1356" s="39">
        <f>VLOOKUP(Table1[[#This Row],[Gr]],Raw!T:U,2,0)</f>
        <v>10</v>
      </c>
      <c r="F1356" s="38" t="s">
        <v>9</v>
      </c>
      <c r="G1356" s="39">
        <v>3</v>
      </c>
      <c r="H1356" s="64" t="str">
        <f>VLOOKUP(MID(Table1[[#This Row],[Htno]],7,2),Raw!A:B,2,0)</f>
        <v>CSE</v>
      </c>
      <c r="I1356" s="60">
        <f>IF(Table1[[#This Row],[Gr]]&lt;&gt;"COMPLE",IF(Table1[[#This Row],[Cr]]&gt;0,1,0),1)</f>
        <v>1</v>
      </c>
      <c r="J1356" s="32">
        <f>(Table1[[#This Row],[Gp]]*Table1[[#This Row],[Cr]])/Raw!$R$1</f>
        <v>1.3043478260869565</v>
      </c>
    </row>
    <row r="1357" spans="1:10">
      <c r="A1357" s="63" t="str">
        <f>LEFT(Table1[[#This Row],[Subcode]],3)</f>
        <v>R20</v>
      </c>
      <c r="B1357" s="63" t="s">
        <v>315</v>
      </c>
      <c r="C1357" s="38" t="s">
        <v>296</v>
      </c>
      <c r="D1357" s="39" t="s">
        <v>297</v>
      </c>
      <c r="E1357" s="39">
        <f>VLOOKUP(Table1[[#This Row],[Gr]],Raw!T:U,2,0)</f>
        <v>10</v>
      </c>
      <c r="F1357" s="38" t="s">
        <v>9</v>
      </c>
      <c r="G1357" s="39">
        <v>2</v>
      </c>
      <c r="H1357" s="64" t="str">
        <f>VLOOKUP(MID(Table1[[#This Row],[Htno]],7,2),Raw!A:B,2,0)</f>
        <v>CSE</v>
      </c>
      <c r="I1357" s="60">
        <f>IF(Table1[[#This Row],[Gr]]&lt;&gt;"COMPLE",IF(Table1[[#This Row],[Cr]]&gt;0,1,0),1)</f>
        <v>1</v>
      </c>
      <c r="J1357" s="32">
        <f>(Table1[[#This Row],[Gp]]*Table1[[#This Row],[Cr]])/Raw!$R$1</f>
        <v>0.86956521739130432</v>
      </c>
    </row>
    <row r="1358" spans="1:10">
      <c r="A1358" s="63" t="str">
        <f>LEFT(Table1[[#This Row],[Subcode]],3)</f>
        <v>R20</v>
      </c>
      <c r="B1358" s="63" t="s">
        <v>315</v>
      </c>
      <c r="C1358" s="38" t="s">
        <v>298</v>
      </c>
      <c r="D1358" s="39" t="s">
        <v>93</v>
      </c>
      <c r="E1358" s="39">
        <f>VLOOKUP(Table1[[#This Row],[Gr]],Raw!T:U,2,0)</f>
        <v>10</v>
      </c>
      <c r="F1358" s="38" t="s">
        <v>9</v>
      </c>
      <c r="G1358" s="39">
        <v>3</v>
      </c>
      <c r="H1358" s="64" t="str">
        <f>VLOOKUP(MID(Table1[[#This Row],[Htno]],7,2),Raw!A:B,2,0)</f>
        <v>CSE</v>
      </c>
      <c r="I1358" s="60">
        <f>IF(Table1[[#This Row],[Gr]]&lt;&gt;"COMPLE",IF(Table1[[#This Row],[Cr]]&gt;0,1,0),1)</f>
        <v>1</v>
      </c>
      <c r="J1358" s="32">
        <f>(Table1[[#This Row],[Gp]]*Table1[[#This Row],[Cr]])/Raw!$R$1</f>
        <v>1.3043478260869565</v>
      </c>
    </row>
    <row r="1359" spans="1:10">
      <c r="A1359" s="63" t="str">
        <f>LEFT(Table1[[#This Row],[Subcode]],3)</f>
        <v>R20</v>
      </c>
      <c r="B1359" s="63" t="s">
        <v>315</v>
      </c>
      <c r="C1359" s="38" t="s">
        <v>299</v>
      </c>
      <c r="D1359" s="39" t="s">
        <v>300</v>
      </c>
      <c r="E1359" s="39">
        <f>VLOOKUP(Table1[[#This Row],[Gr]],Raw!T:U,2,0)</f>
        <v>9</v>
      </c>
      <c r="F1359" s="38" t="s">
        <v>8</v>
      </c>
      <c r="G1359" s="39">
        <v>3</v>
      </c>
      <c r="H1359" s="64" t="str">
        <f>VLOOKUP(MID(Table1[[#This Row],[Htno]],7,2),Raw!A:B,2,0)</f>
        <v>CSE</v>
      </c>
      <c r="I1359" s="60">
        <f>IF(Table1[[#This Row],[Gr]]&lt;&gt;"COMPLE",IF(Table1[[#This Row],[Cr]]&gt;0,1,0),1)</f>
        <v>1</v>
      </c>
      <c r="J1359" s="32">
        <f>(Table1[[#This Row],[Gp]]*Table1[[#This Row],[Cr]])/Raw!$R$1</f>
        <v>1.173913043478261</v>
      </c>
    </row>
    <row r="1360" spans="1:10">
      <c r="A1360" s="63" t="str">
        <f>LEFT(Table1[[#This Row],[Subcode]],3)</f>
        <v>R20</v>
      </c>
      <c r="B1360" s="63" t="s">
        <v>315</v>
      </c>
      <c r="C1360" s="38" t="s">
        <v>301</v>
      </c>
      <c r="D1360" s="39" t="s">
        <v>302</v>
      </c>
      <c r="E1360" s="39">
        <f>VLOOKUP(Table1[[#This Row],[Gr]],Raw!T:U,2,0)</f>
        <v>7</v>
      </c>
      <c r="F1360" s="38" t="s">
        <v>4</v>
      </c>
      <c r="G1360" s="39">
        <v>3</v>
      </c>
      <c r="H1360" s="64" t="str">
        <f>VLOOKUP(MID(Table1[[#This Row],[Htno]],7,2),Raw!A:B,2,0)</f>
        <v>CSE</v>
      </c>
      <c r="I1360" s="60">
        <f>IF(Table1[[#This Row],[Gr]]&lt;&gt;"COMPLE",IF(Table1[[#This Row],[Cr]]&gt;0,1,0),1)</f>
        <v>1</v>
      </c>
      <c r="J1360" s="32">
        <f>(Table1[[#This Row],[Gp]]*Table1[[#This Row],[Cr]])/Raw!$R$1</f>
        <v>0.91304347826086951</v>
      </c>
    </row>
    <row r="1361" spans="1:10">
      <c r="A1361" s="63" t="str">
        <f>LEFT(Table1[[#This Row],[Subcode]],3)</f>
        <v>R20</v>
      </c>
      <c r="B1361" s="63" t="s">
        <v>315</v>
      </c>
      <c r="C1361" s="38" t="s">
        <v>303</v>
      </c>
      <c r="D1361" s="39" t="s">
        <v>304</v>
      </c>
      <c r="E1361" s="39">
        <f>VLOOKUP(Table1[[#This Row],[Gr]],Raw!T:U,2,0)</f>
        <v>7</v>
      </c>
      <c r="F1361" s="38" t="s">
        <v>4</v>
      </c>
      <c r="G1361" s="39">
        <v>3</v>
      </c>
      <c r="H1361" s="64" t="str">
        <f>VLOOKUP(MID(Table1[[#This Row],[Htno]],7,2),Raw!A:B,2,0)</f>
        <v>CSE</v>
      </c>
      <c r="I1361" s="60">
        <f>IF(Table1[[#This Row],[Gr]]&lt;&gt;"COMPLE",IF(Table1[[#This Row],[Cr]]&gt;0,1,0),1)</f>
        <v>1</v>
      </c>
      <c r="J1361" s="32">
        <f>(Table1[[#This Row],[Gp]]*Table1[[#This Row],[Cr]])/Raw!$R$1</f>
        <v>0.91304347826086951</v>
      </c>
    </row>
    <row r="1362" spans="1:10">
      <c r="A1362" s="63" t="str">
        <f>LEFT(Table1[[#This Row],[Subcode]],3)</f>
        <v>R20</v>
      </c>
      <c r="B1362" s="63" t="s">
        <v>316</v>
      </c>
      <c r="C1362" s="38" t="s">
        <v>78</v>
      </c>
      <c r="D1362" s="39" t="s">
        <v>79</v>
      </c>
      <c r="E1362" s="39">
        <f>VLOOKUP(Table1[[#This Row],[Gr]],Raw!T:U,2,0)</f>
        <v>7</v>
      </c>
      <c r="F1362" s="38" t="s">
        <v>4</v>
      </c>
      <c r="G1362" s="39">
        <v>3</v>
      </c>
      <c r="H1362" s="64" t="str">
        <f>VLOOKUP(MID(Table1[[#This Row],[Htno]],7,2),Raw!A:B,2,0)</f>
        <v>CSE</v>
      </c>
      <c r="I1362" s="60">
        <f>IF(Table1[[#This Row],[Gr]]&lt;&gt;"COMPLE",IF(Table1[[#This Row],[Cr]]&gt;0,1,0),1)</f>
        <v>1</v>
      </c>
      <c r="J1362" s="32">
        <f>(Table1[[#This Row],[Gp]]*Table1[[#This Row],[Cr]])/Raw!$R$1</f>
        <v>0.91304347826086951</v>
      </c>
    </row>
    <row r="1363" spans="1:10">
      <c r="A1363" s="63" t="str">
        <f>LEFT(Table1[[#This Row],[Subcode]],3)</f>
        <v>R20</v>
      </c>
      <c r="B1363" s="63" t="s">
        <v>316</v>
      </c>
      <c r="C1363" s="38" t="s">
        <v>292</v>
      </c>
      <c r="D1363" s="39" t="s">
        <v>293</v>
      </c>
      <c r="E1363" s="39">
        <f>VLOOKUP(Table1[[#This Row],[Gr]],Raw!T:U,2,0)</f>
        <v>7</v>
      </c>
      <c r="F1363" s="38" t="s">
        <v>4</v>
      </c>
      <c r="G1363" s="39">
        <v>3</v>
      </c>
      <c r="H1363" s="64" t="str">
        <f>VLOOKUP(MID(Table1[[#This Row],[Htno]],7,2),Raw!A:B,2,0)</f>
        <v>CSE</v>
      </c>
      <c r="I1363" s="60">
        <f>IF(Table1[[#This Row],[Gr]]&lt;&gt;"COMPLE",IF(Table1[[#This Row],[Cr]]&gt;0,1,0),1)</f>
        <v>1</v>
      </c>
      <c r="J1363" s="32">
        <f>(Table1[[#This Row],[Gp]]*Table1[[#This Row],[Cr]])/Raw!$R$1</f>
        <v>0.91304347826086951</v>
      </c>
    </row>
    <row r="1364" spans="1:10">
      <c r="A1364" s="63" t="str">
        <f>LEFT(Table1[[#This Row],[Subcode]],3)</f>
        <v>R20</v>
      </c>
      <c r="B1364" s="63" t="s">
        <v>316</v>
      </c>
      <c r="C1364" s="38" t="s">
        <v>294</v>
      </c>
      <c r="D1364" s="39" t="s">
        <v>295</v>
      </c>
      <c r="E1364" s="39">
        <f>VLOOKUP(Table1[[#This Row],[Gr]],Raw!T:U,2,0)</f>
        <v>0</v>
      </c>
      <c r="F1364" s="38" t="s">
        <v>3</v>
      </c>
      <c r="G1364" s="39">
        <v>0</v>
      </c>
      <c r="H1364" s="64" t="str">
        <f>VLOOKUP(MID(Table1[[#This Row],[Htno]],7,2),Raw!A:B,2,0)</f>
        <v>CSE</v>
      </c>
      <c r="I1364" s="60">
        <f>IF(Table1[[#This Row],[Gr]]&lt;&gt;"COMPLE",IF(Table1[[#This Row],[Cr]]&gt;0,1,0),1)</f>
        <v>0</v>
      </c>
      <c r="J1364" s="32">
        <f>(Table1[[#This Row],[Gp]]*Table1[[#This Row],[Cr]])/Raw!$R$1</f>
        <v>0</v>
      </c>
    </row>
    <row r="1365" spans="1:10">
      <c r="A1365" s="63" t="str">
        <f>LEFT(Table1[[#This Row],[Subcode]],3)</f>
        <v>R20</v>
      </c>
      <c r="B1365" s="63" t="s">
        <v>316</v>
      </c>
      <c r="C1365" s="38" t="s">
        <v>296</v>
      </c>
      <c r="D1365" s="39" t="s">
        <v>297</v>
      </c>
      <c r="E1365" s="39">
        <f>VLOOKUP(Table1[[#This Row],[Gr]],Raw!T:U,2,0)</f>
        <v>10</v>
      </c>
      <c r="F1365" s="38" t="s">
        <v>9</v>
      </c>
      <c r="G1365" s="39">
        <v>2</v>
      </c>
      <c r="H1365" s="64" t="str">
        <f>VLOOKUP(MID(Table1[[#This Row],[Htno]],7,2),Raw!A:B,2,0)</f>
        <v>CSE</v>
      </c>
      <c r="I1365" s="60">
        <f>IF(Table1[[#This Row],[Gr]]&lt;&gt;"COMPLE",IF(Table1[[#This Row],[Cr]]&gt;0,1,0),1)</f>
        <v>1</v>
      </c>
      <c r="J1365" s="32">
        <f>(Table1[[#This Row],[Gp]]*Table1[[#This Row],[Cr]])/Raw!$R$1</f>
        <v>0.86956521739130432</v>
      </c>
    </row>
    <row r="1366" spans="1:10">
      <c r="A1366" s="63" t="str">
        <f>LEFT(Table1[[#This Row],[Subcode]],3)</f>
        <v>R20</v>
      </c>
      <c r="B1366" s="63" t="s">
        <v>316</v>
      </c>
      <c r="C1366" s="38" t="s">
        <v>298</v>
      </c>
      <c r="D1366" s="39" t="s">
        <v>93</v>
      </c>
      <c r="E1366" s="39">
        <f>VLOOKUP(Table1[[#This Row],[Gr]],Raw!T:U,2,0)</f>
        <v>10</v>
      </c>
      <c r="F1366" s="38" t="s">
        <v>9</v>
      </c>
      <c r="G1366" s="39">
        <v>3</v>
      </c>
      <c r="H1366" s="64" t="str">
        <f>VLOOKUP(MID(Table1[[#This Row],[Htno]],7,2),Raw!A:B,2,0)</f>
        <v>CSE</v>
      </c>
      <c r="I1366" s="60">
        <f>IF(Table1[[#This Row],[Gr]]&lt;&gt;"COMPLE",IF(Table1[[#This Row],[Cr]]&gt;0,1,0),1)</f>
        <v>1</v>
      </c>
      <c r="J1366" s="32">
        <f>(Table1[[#This Row],[Gp]]*Table1[[#This Row],[Cr]])/Raw!$R$1</f>
        <v>1.3043478260869565</v>
      </c>
    </row>
    <row r="1367" spans="1:10">
      <c r="A1367" s="63" t="str">
        <f>LEFT(Table1[[#This Row],[Subcode]],3)</f>
        <v>R20</v>
      </c>
      <c r="B1367" s="63" t="s">
        <v>316</v>
      </c>
      <c r="C1367" s="38" t="s">
        <v>299</v>
      </c>
      <c r="D1367" s="39" t="s">
        <v>300</v>
      </c>
      <c r="E1367" s="39">
        <f>VLOOKUP(Table1[[#This Row],[Gr]],Raw!T:U,2,0)</f>
        <v>6</v>
      </c>
      <c r="F1367" s="38" t="s">
        <v>5</v>
      </c>
      <c r="G1367" s="39">
        <v>3</v>
      </c>
      <c r="H1367" s="64" t="str">
        <f>VLOOKUP(MID(Table1[[#This Row],[Htno]],7,2),Raw!A:B,2,0)</f>
        <v>CSE</v>
      </c>
      <c r="I1367" s="60">
        <f>IF(Table1[[#This Row],[Gr]]&lt;&gt;"COMPLE",IF(Table1[[#This Row],[Cr]]&gt;0,1,0),1)</f>
        <v>1</v>
      </c>
      <c r="J1367" s="32">
        <f>(Table1[[#This Row],[Gp]]*Table1[[#This Row],[Cr]])/Raw!$R$1</f>
        <v>0.78260869565217395</v>
      </c>
    </row>
    <row r="1368" spans="1:10">
      <c r="A1368" s="63" t="str">
        <f>LEFT(Table1[[#This Row],[Subcode]],3)</f>
        <v>R20</v>
      </c>
      <c r="B1368" s="63" t="s">
        <v>316</v>
      </c>
      <c r="C1368" s="38" t="s">
        <v>301</v>
      </c>
      <c r="D1368" s="39" t="s">
        <v>302</v>
      </c>
      <c r="E1368" s="39">
        <f>VLOOKUP(Table1[[#This Row],[Gr]],Raw!T:U,2,0)</f>
        <v>5</v>
      </c>
      <c r="F1368" s="38" t="s">
        <v>7</v>
      </c>
      <c r="G1368" s="39">
        <v>3</v>
      </c>
      <c r="H1368" s="64" t="str">
        <f>VLOOKUP(MID(Table1[[#This Row],[Htno]],7,2),Raw!A:B,2,0)</f>
        <v>CSE</v>
      </c>
      <c r="I1368" s="60">
        <f>IF(Table1[[#This Row],[Gr]]&lt;&gt;"COMPLE",IF(Table1[[#This Row],[Cr]]&gt;0,1,0),1)</f>
        <v>1</v>
      </c>
      <c r="J1368" s="32">
        <f>(Table1[[#This Row],[Gp]]*Table1[[#This Row],[Cr]])/Raw!$R$1</f>
        <v>0.65217391304347827</v>
      </c>
    </row>
    <row r="1369" spans="1:10">
      <c r="A1369" s="63" t="str">
        <f>LEFT(Table1[[#This Row],[Subcode]],3)</f>
        <v>R20</v>
      </c>
      <c r="B1369" s="63" t="s">
        <v>316</v>
      </c>
      <c r="C1369" s="38" t="s">
        <v>303</v>
      </c>
      <c r="D1369" s="39" t="s">
        <v>304</v>
      </c>
      <c r="E1369" s="39">
        <f>VLOOKUP(Table1[[#This Row],[Gr]],Raw!T:U,2,0)</f>
        <v>7</v>
      </c>
      <c r="F1369" s="38" t="s">
        <v>4</v>
      </c>
      <c r="G1369" s="39">
        <v>3</v>
      </c>
      <c r="H1369" s="64" t="str">
        <f>VLOOKUP(MID(Table1[[#This Row],[Htno]],7,2),Raw!A:B,2,0)</f>
        <v>CSE</v>
      </c>
      <c r="I1369" s="60">
        <f>IF(Table1[[#This Row],[Gr]]&lt;&gt;"COMPLE",IF(Table1[[#This Row],[Cr]]&gt;0,1,0),1)</f>
        <v>1</v>
      </c>
      <c r="J1369" s="32">
        <f>(Table1[[#This Row],[Gp]]*Table1[[#This Row],[Cr]])/Raw!$R$1</f>
        <v>0.91304347826086951</v>
      </c>
    </row>
    <row r="1370" spans="1:10">
      <c r="A1370" s="63" t="str">
        <f>LEFT(Table1[[#This Row],[Subcode]],3)</f>
        <v>R20</v>
      </c>
      <c r="B1370" s="63" t="s">
        <v>317</v>
      </c>
      <c r="C1370" s="38" t="s">
        <v>78</v>
      </c>
      <c r="D1370" s="39" t="s">
        <v>79</v>
      </c>
      <c r="E1370" s="39">
        <f>VLOOKUP(Table1[[#This Row],[Gr]],Raw!T:U,2,0)</f>
        <v>0</v>
      </c>
      <c r="F1370" s="38" t="s">
        <v>3</v>
      </c>
      <c r="G1370" s="39">
        <v>0</v>
      </c>
      <c r="H1370" s="64" t="str">
        <f>VLOOKUP(MID(Table1[[#This Row],[Htno]],7,2),Raw!A:B,2,0)</f>
        <v>CSE</v>
      </c>
      <c r="I1370" s="60">
        <f>IF(Table1[[#This Row],[Gr]]&lt;&gt;"COMPLE",IF(Table1[[#This Row],[Cr]]&gt;0,1,0),1)</f>
        <v>0</v>
      </c>
      <c r="J1370" s="32">
        <f>(Table1[[#This Row],[Gp]]*Table1[[#This Row],[Cr]])/Raw!$R$1</f>
        <v>0</v>
      </c>
    </row>
    <row r="1371" spans="1:10">
      <c r="A1371" s="63" t="str">
        <f>LEFT(Table1[[#This Row],[Subcode]],3)</f>
        <v>R20</v>
      </c>
      <c r="B1371" s="63" t="s">
        <v>317</v>
      </c>
      <c r="C1371" s="38" t="s">
        <v>292</v>
      </c>
      <c r="D1371" s="39" t="s">
        <v>293</v>
      </c>
      <c r="E1371" s="39">
        <f>VLOOKUP(Table1[[#This Row],[Gr]],Raw!T:U,2,0)</f>
        <v>0</v>
      </c>
      <c r="F1371" s="38" t="s">
        <v>3</v>
      </c>
      <c r="G1371" s="39">
        <v>0</v>
      </c>
      <c r="H1371" s="64" t="str">
        <f>VLOOKUP(MID(Table1[[#This Row],[Htno]],7,2),Raw!A:B,2,0)</f>
        <v>CSE</v>
      </c>
      <c r="I1371" s="60">
        <f>IF(Table1[[#This Row],[Gr]]&lt;&gt;"COMPLE",IF(Table1[[#This Row],[Cr]]&gt;0,1,0),1)</f>
        <v>0</v>
      </c>
      <c r="J1371" s="32">
        <f>(Table1[[#This Row],[Gp]]*Table1[[#This Row],[Cr]])/Raw!$R$1</f>
        <v>0</v>
      </c>
    </row>
    <row r="1372" spans="1:10">
      <c r="A1372" s="63" t="str">
        <f>LEFT(Table1[[#This Row],[Subcode]],3)</f>
        <v>R20</v>
      </c>
      <c r="B1372" s="63" t="s">
        <v>317</v>
      </c>
      <c r="C1372" s="38" t="s">
        <v>294</v>
      </c>
      <c r="D1372" s="39" t="s">
        <v>295</v>
      </c>
      <c r="E1372" s="39">
        <f>VLOOKUP(Table1[[#This Row],[Gr]],Raw!T:U,2,0)</f>
        <v>0</v>
      </c>
      <c r="F1372" s="38" t="s">
        <v>3</v>
      </c>
      <c r="G1372" s="39">
        <v>0</v>
      </c>
      <c r="H1372" s="64" t="str">
        <f>VLOOKUP(MID(Table1[[#This Row],[Htno]],7,2),Raw!A:B,2,0)</f>
        <v>CSE</v>
      </c>
      <c r="I1372" s="60">
        <f>IF(Table1[[#This Row],[Gr]]&lt;&gt;"COMPLE",IF(Table1[[#This Row],[Cr]]&gt;0,1,0),1)</f>
        <v>0</v>
      </c>
      <c r="J1372" s="32">
        <f>(Table1[[#This Row],[Gp]]*Table1[[#This Row],[Cr]])/Raw!$R$1</f>
        <v>0</v>
      </c>
    </row>
    <row r="1373" spans="1:10">
      <c r="A1373" s="63" t="str">
        <f>LEFT(Table1[[#This Row],[Subcode]],3)</f>
        <v>R20</v>
      </c>
      <c r="B1373" s="63" t="s">
        <v>317</v>
      </c>
      <c r="C1373" s="38" t="s">
        <v>296</v>
      </c>
      <c r="D1373" s="39" t="s">
        <v>297</v>
      </c>
      <c r="E1373" s="39">
        <f>VLOOKUP(Table1[[#This Row],[Gr]],Raw!T:U,2,0)</f>
        <v>10</v>
      </c>
      <c r="F1373" s="38" t="s">
        <v>9</v>
      </c>
      <c r="G1373" s="39">
        <v>2</v>
      </c>
      <c r="H1373" s="64" t="str">
        <f>VLOOKUP(MID(Table1[[#This Row],[Htno]],7,2),Raw!A:B,2,0)</f>
        <v>CSE</v>
      </c>
      <c r="I1373" s="60">
        <f>IF(Table1[[#This Row],[Gr]]&lt;&gt;"COMPLE",IF(Table1[[#This Row],[Cr]]&gt;0,1,0),1)</f>
        <v>1</v>
      </c>
      <c r="J1373" s="32">
        <f>(Table1[[#This Row],[Gp]]*Table1[[#This Row],[Cr]])/Raw!$R$1</f>
        <v>0.86956521739130432</v>
      </c>
    </row>
    <row r="1374" spans="1:10">
      <c r="A1374" s="63" t="str">
        <f>LEFT(Table1[[#This Row],[Subcode]],3)</f>
        <v>R20</v>
      </c>
      <c r="B1374" s="63" t="s">
        <v>317</v>
      </c>
      <c r="C1374" s="38" t="s">
        <v>298</v>
      </c>
      <c r="D1374" s="39" t="s">
        <v>93</v>
      </c>
      <c r="E1374" s="39">
        <f>VLOOKUP(Table1[[#This Row],[Gr]],Raw!T:U,2,0)</f>
        <v>10</v>
      </c>
      <c r="F1374" s="38" t="s">
        <v>9</v>
      </c>
      <c r="G1374" s="39">
        <v>3</v>
      </c>
      <c r="H1374" s="64" t="str">
        <f>VLOOKUP(MID(Table1[[#This Row],[Htno]],7,2),Raw!A:B,2,0)</f>
        <v>CSE</v>
      </c>
      <c r="I1374" s="60">
        <f>IF(Table1[[#This Row],[Gr]]&lt;&gt;"COMPLE",IF(Table1[[#This Row],[Cr]]&gt;0,1,0),1)</f>
        <v>1</v>
      </c>
      <c r="J1374" s="32">
        <f>(Table1[[#This Row],[Gp]]*Table1[[#This Row],[Cr]])/Raw!$R$1</f>
        <v>1.3043478260869565</v>
      </c>
    </row>
    <row r="1375" spans="1:10">
      <c r="A1375" s="63" t="str">
        <f>LEFT(Table1[[#This Row],[Subcode]],3)</f>
        <v>R20</v>
      </c>
      <c r="B1375" s="63" t="s">
        <v>317</v>
      </c>
      <c r="C1375" s="38" t="s">
        <v>299</v>
      </c>
      <c r="D1375" s="39" t="s">
        <v>300</v>
      </c>
      <c r="E1375" s="39">
        <f>VLOOKUP(Table1[[#This Row],[Gr]],Raw!T:U,2,0)</f>
        <v>0</v>
      </c>
      <c r="F1375" s="38" t="s">
        <v>3</v>
      </c>
      <c r="G1375" s="39">
        <v>0</v>
      </c>
      <c r="H1375" s="64" t="str">
        <f>VLOOKUP(MID(Table1[[#This Row],[Htno]],7,2),Raw!A:B,2,0)</f>
        <v>CSE</v>
      </c>
      <c r="I1375" s="60">
        <f>IF(Table1[[#This Row],[Gr]]&lt;&gt;"COMPLE",IF(Table1[[#This Row],[Cr]]&gt;0,1,0),1)</f>
        <v>0</v>
      </c>
      <c r="J1375" s="32">
        <f>(Table1[[#This Row],[Gp]]*Table1[[#This Row],[Cr]])/Raw!$R$1</f>
        <v>0</v>
      </c>
    </row>
    <row r="1376" spans="1:10">
      <c r="A1376" s="63" t="str">
        <f>LEFT(Table1[[#This Row],[Subcode]],3)</f>
        <v>R20</v>
      </c>
      <c r="B1376" s="63" t="s">
        <v>317</v>
      </c>
      <c r="C1376" s="38" t="s">
        <v>301</v>
      </c>
      <c r="D1376" s="39" t="s">
        <v>302</v>
      </c>
      <c r="E1376" s="39">
        <f>VLOOKUP(Table1[[#This Row],[Gr]],Raw!T:U,2,0)</f>
        <v>0</v>
      </c>
      <c r="F1376" s="38" t="s">
        <v>579</v>
      </c>
      <c r="G1376" s="39">
        <v>0</v>
      </c>
      <c r="H1376" s="64" t="str">
        <f>VLOOKUP(MID(Table1[[#This Row],[Htno]],7,2),Raw!A:B,2,0)</f>
        <v>CSE</v>
      </c>
      <c r="I1376" s="60">
        <f>IF(Table1[[#This Row],[Gr]]&lt;&gt;"COMPLE",IF(Table1[[#This Row],[Cr]]&gt;0,1,0),1)</f>
        <v>0</v>
      </c>
      <c r="J1376" s="32">
        <f>(Table1[[#This Row],[Gp]]*Table1[[#This Row],[Cr]])/Raw!$R$1</f>
        <v>0</v>
      </c>
    </row>
    <row r="1377" spans="1:10">
      <c r="A1377" s="63" t="str">
        <f>LEFT(Table1[[#This Row],[Subcode]],3)</f>
        <v>R20</v>
      </c>
      <c r="B1377" s="63" t="s">
        <v>317</v>
      </c>
      <c r="C1377" s="38" t="s">
        <v>303</v>
      </c>
      <c r="D1377" s="39" t="s">
        <v>304</v>
      </c>
      <c r="E1377" s="39">
        <f>VLOOKUP(Table1[[#This Row],[Gr]],Raw!T:U,2,0)</f>
        <v>0</v>
      </c>
      <c r="F1377" s="38" t="s">
        <v>3</v>
      </c>
      <c r="G1377" s="39">
        <v>0</v>
      </c>
      <c r="H1377" s="64" t="str">
        <f>VLOOKUP(MID(Table1[[#This Row],[Htno]],7,2),Raw!A:B,2,0)</f>
        <v>CSE</v>
      </c>
      <c r="I1377" s="60">
        <f>IF(Table1[[#This Row],[Gr]]&lt;&gt;"COMPLE",IF(Table1[[#This Row],[Cr]]&gt;0,1,0),1)</f>
        <v>0</v>
      </c>
      <c r="J1377" s="32">
        <f>(Table1[[#This Row],[Gp]]*Table1[[#This Row],[Cr]])/Raw!$R$1</f>
        <v>0</v>
      </c>
    </row>
    <row r="1378" spans="1:10">
      <c r="A1378" s="63" t="str">
        <f>LEFT(Table1[[#This Row],[Subcode]],3)</f>
        <v>R20</v>
      </c>
      <c r="B1378" s="63" t="s">
        <v>318</v>
      </c>
      <c r="C1378" s="38" t="s">
        <v>78</v>
      </c>
      <c r="D1378" s="39" t="s">
        <v>79</v>
      </c>
      <c r="E1378" s="39">
        <f>VLOOKUP(Table1[[#This Row],[Gr]],Raw!T:U,2,0)</f>
        <v>8</v>
      </c>
      <c r="F1378" s="38" t="s">
        <v>6</v>
      </c>
      <c r="G1378" s="39">
        <v>3</v>
      </c>
      <c r="H1378" s="64" t="str">
        <f>VLOOKUP(MID(Table1[[#This Row],[Htno]],7,2),Raw!A:B,2,0)</f>
        <v>CSE</v>
      </c>
      <c r="I1378" s="60">
        <f>IF(Table1[[#This Row],[Gr]]&lt;&gt;"COMPLE",IF(Table1[[#This Row],[Cr]]&gt;0,1,0),1)</f>
        <v>1</v>
      </c>
      <c r="J1378" s="32">
        <f>(Table1[[#This Row],[Gp]]*Table1[[#This Row],[Cr]])/Raw!$R$1</f>
        <v>1.0434782608695652</v>
      </c>
    </row>
    <row r="1379" spans="1:10">
      <c r="A1379" s="63" t="str">
        <f>LEFT(Table1[[#This Row],[Subcode]],3)</f>
        <v>R20</v>
      </c>
      <c r="B1379" s="63" t="s">
        <v>318</v>
      </c>
      <c r="C1379" s="38" t="s">
        <v>292</v>
      </c>
      <c r="D1379" s="39" t="s">
        <v>293</v>
      </c>
      <c r="E1379" s="39">
        <f>VLOOKUP(Table1[[#This Row],[Gr]],Raw!T:U,2,0)</f>
        <v>8</v>
      </c>
      <c r="F1379" s="38" t="s">
        <v>6</v>
      </c>
      <c r="G1379" s="39">
        <v>3</v>
      </c>
      <c r="H1379" s="64" t="str">
        <f>VLOOKUP(MID(Table1[[#This Row],[Htno]],7,2),Raw!A:B,2,0)</f>
        <v>CSE</v>
      </c>
      <c r="I1379" s="60">
        <f>IF(Table1[[#This Row],[Gr]]&lt;&gt;"COMPLE",IF(Table1[[#This Row],[Cr]]&gt;0,1,0),1)</f>
        <v>1</v>
      </c>
      <c r="J1379" s="32">
        <f>(Table1[[#This Row],[Gp]]*Table1[[#This Row],[Cr]])/Raw!$R$1</f>
        <v>1.0434782608695652</v>
      </c>
    </row>
    <row r="1380" spans="1:10">
      <c r="A1380" s="63" t="str">
        <f>LEFT(Table1[[#This Row],[Subcode]],3)</f>
        <v>R20</v>
      </c>
      <c r="B1380" s="63" t="s">
        <v>318</v>
      </c>
      <c r="C1380" s="38" t="s">
        <v>294</v>
      </c>
      <c r="D1380" s="39" t="s">
        <v>295</v>
      </c>
      <c r="E1380" s="39">
        <f>VLOOKUP(Table1[[#This Row],[Gr]],Raw!T:U,2,0)</f>
        <v>8</v>
      </c>
      <c r="F1380" s="38" t="s">
        <v>6</v>
      </c>
      <c r="G1380" s="39">
        <v>3</v>
      </c>
      <c r="H1380" s="64" t="str">
        <f>VLOOKUP(MID(Table1[[#This Row],[Htno]],7,2),Raw!A:B,2,0)</f>
        <v>CSE</v>
      </c>
      <c r="I1380" s="60">
        <f>IF(Table1[[#This Row],[Gr]]&lt;&gt;"COMPLE",IF(Table1[[#This Row],[Cr]]&gt;0,1,0),1)</f>
        <v>1</v>
      </c>
      <c r="J1380" s="32">
        <f>(Table1[[#This Row],[Gp]]*Table1[[#This Row],[Cr]])/Raw!$R$1</f>
        <v>1.0434782608695652</v>
      </c>
    </row>
    <row r="1381" spans="1:10">
      <c r="A1381" s="63" t="str">
        <f>LEFT(Table1[[#This Row],[Subcode]],3)</f>
        <v>R20</v>
      </c>
      <c r="B1381" s="63" t="s">
        <v>318</v>
      </c>
      <c r="C1381" s="38" t="s">
        <v>296</v>
      </c>
      <c r="D1381" s="39" t="s">
        <v>297</v>
      </c>
      <c r="E1381" s="39">
        <f>VLOOKUP(Table1[[#This Row],[Gr]],Raw!T:U,2,0)</f>
        <v>10</v>
      </c>
      <c r="F1381" s="38" t="s">
        <v>9</v>
      </c>
      <c r="G1381" s="39">
        <v>2</v>
      </c>
      <c r="H1381" s="64" t="str">
        <f>VLOOKUP(MID(Table1[[#This Row],[Htno]],7,2),Raw!A:B,2,0)</f>
        <v>CSE</v>
      </c>
      <c r="I1381" s="60">
        <f>IF(Table1[[#This Row],[Gr]]&lt;&gt;"COMPLE",IF(Table1[[#This Row],[Cr]]&gt;0,1,0),1)</f>
        <v>1</v>
      </c>
      <c r="J1381" s="32">
        <f>(Table1[[#This Row],[Gp]]*Table1[[#This Row],[Cr]])/Raw!$R$1</f>
        <v>0.86956521739130432</v>
      </c>
    </row>
    <row r="1382" spans="1:10">
      <c r="A1382" s="63" t="str">
        <f>LEFT(Table1[[#This Row],[Subcode]],3)</f>
        <v>R20</v>
      </c>
      <c r="B1382" s="63" t="s">
        <v>318</v>
      </c>
      <c r="C1382" s="38" t="s">
        <v>298</v>
      </c>
      <c r="D1382" s="39" t="s">
        <v>93</v>
      </c>
      <c r="E1382" s="39">
        <f>VLOOKUP(Table1[[#This Row],[Gr]],Raw!T:U,2,0)</f>
        <v>10</v>
      </c>
      <c r="F1382" s="38" t="s">
        <v>9</v>
      </c>
      <c r="G1382" s="39">
        <v>3</v>
      </c>
      <c r="H1382" s="64" t="str">
        <f>VLOOKUP(MID(Table1[[#This Row],[Htno]],7,2),Raw!A:B,2,0)</f>
        <v>CSE</v>
      </c>
      <c r="I1382" s="60">
        <f>IF(Table1[[#This Row],[Gr]]&lt;&gt;"COMPLE",IF(Table1[[#This Row],[Cr]]&gt;0,1,0),1)</f>
        <v>1</v>
      </c>
      <c r="J1382" s="32">
        <f>(Table1[[#This Row],[Gp]]*Table1[[#This Row],[Cr]])/Raw!$R$1</f>
        <v>1.3043478260869565</v>
      </c>
    </row>
    <row r="1383" spans="1:10">
      <c r="A1383" s="63" t="str">
        <f>LEFT(Table1[[#This Row],[Subcode]],3)</f>
        <v>R20</v>
      </c>
      <c r="B1383" s="63" t="s">
        <v>318</v>
      </c>
      <c r="C1383" s="38" t="s">
        <v>299</v>
      </c>
      <c r="D1383" s="39" t="s">
        <v>300</v>
      </c>
      <c r="E1383" s="39">
        <f>VLOOKUP(Table1[[#This Row],[Gr]],Raw!T:U,2,0)</f>
        <v>6</v>
      </c>
      <c r="F1383" s="38" t="s">
        <v>5</v>
      </c>
      <c r="G1383" s="39">
        <v>3</v>
      </c>
      <c r="H1383" s="64" t="str">
        <f>VLOOKUP(MID(Table1[[#This Row],[Htno]],7,2),Raw!A:B,2,0)</f>
        <v>CSE</v>
      </c>
      <c r="I1383" s="60">
        <f>IF(Table1[[#This Row],[Gr]]&lt;&gt;"COMPLE",IF(Table1[[#This Row],[Cr]]&gt;0,1,0),1)</f>
        <v>1</v>
      </c>
      <c r="J1383" s="32">
        <f>(Table1[[#This Row],[Gp]]*Table1[[#This Row],[Cr]])/Raw!$R$1</f>
        <v>0.78260869565217395</v>
      </c>
    </row>
    <row r="1384" spans="1:10">
      <c r="A1384" s="63" t="str">
        <f>LEFT(Table1[[#This Row],[Subcode]],3)</f>
        <v>R20</v>
      </c>
      <c r="B1384" s="63" t="s">
        <v>318</v>
      </c>
      <c r="C1384" s="38" t="s">
        <v>301</v>
      </c>
      <c r="D1384" s="39" t="s">
        <v>302</v>
      </c>
      <c r="E1384" s="39">
        <f>VLOOKUP(Table1[[#This Row],[Gr]],Raw!T:U,2,0)</f>
        <v>7</v>
      </c>
      <c r="F1384" s="38" t="s">
        <v>4</v>
      </c>
      <c r="G1384" s="39">
        <v>3</v>
      </c>
      <c r="H1384" s="64" t="str">
        <f>VLOOKUP(MID(Table1[[#This Row],[Htno]],7,2),Raw!A:B,2,0)</f>
        <v>CSE</v>
      </c>
      <c r="I1384" s="60">
        <f>IF(Table1[[#This Row],[Gr]]&lt;&gt;"COMPLE",IF(Table1[[#This Row],[Cr]]&gt;0,1,0),1)</f>
        <v>1</v>
      </c>
      <c r="J1384" s="32">
        <f>(Table1[[#This Row],[Gp]]*Table1[[#This Row],[Cr]])/Raw!$R$1</f>
        <v>0.91304347826086951</v>
      </c>
    </row>
    <row r="1385" spans="1:10">
      <c r="A1385" s="63" t="str">
        <f>LEFT(Table1[[#This Row],[Subcode]],3)</f>
        <v>R20</v>
      </c>
      <c r="B1385" s="63" t="s">
        <v>318</v>
      </c>
      <c r="C1385" s="38" t="s">
        <v>303</v>
      </c>
      <c r="D1385" s="39" t="s">
        <v>304</v>
      </c>
      <c r="E1385" s="39">
        <f>VLOOKUP(Table1[[#This Row],[Gr]],Raw!T:U,2,0)</f>
        <v>7</v>
      </c>
      <c r="F1385" s="38" t="s">
        <v>4</v>
      </c>
      <c r="G1385" s="39">
        <v>3</v>
      </c>
      <c r="H1385" s="64" t="str">
        <f>VLOOKUP(MID(Table1[[#This Row],[Htno]],7,2),Raw!A:B,2,0)</f>
        <v>CSE</v>
      </c>
      <c r="I1385" s="60">
        <f>IF(Table1[[#This Row],[Gr]]&lt;&gt;"COMPLE",IF(Table1[[#This Row],[Cr]]&gt;0,1,0),1)</f>
        <v>1</v>
      </c>
      <c r="J1385" s="32">
        <f>(Table1[[#This Row],[Gp]]*Table1[[#This Row],[Cr]])/Raw!$R$1</f>
        <v>0.91304347826086951</v>
      </c>
    </row>
    <row r="1386" spans="1:10">
      <c r="A1386" s="63" t="str">
        <f>LEFT(Table1[[#This Row],[Subcode]],3)</f>
        <v>R20</v>
      </c>
      <c r="B1386" s="63" t="s">
        <v>319</v>
      </c>
      <c r="C1386" s="38" t="s">
        <v>78</v>
      </c>
      <c r="D1386" s="39" t="s">
        <v>79</v>
      </c>
      <c r="E1386" s="39">
        <f>VLOOKUP(Table1[[#This Row],[Gr]],Raw!T:U,2,0)</f>
        <v>8</v>
      </c>
      <c r="F1386" s="38" t="s">
        <v>6</v>
      </c>
      <c r="G1386" s="39">
        <v>3</v>
      </c>
      <c r="H1386" s="64" t="str">
        <f>VLOOKUP(MID(Table1[[#This Row],[Htno]],7,2),Raw!A:B,2,0)</f>
        <v>CSE</v>
      </c>
      <c r="I1386" s="60">
        <f>IF(Table1[[#This Row],[Gr]]&lt;&gt;"COMPLE",IF(Table1[[#This Row],[Cr]]&gt;0,1,0),1)</f>
        <v>1</v>
      </c>
      <c r="J1386" s="32">
        <f>(Table1[[#This Row],[Gp]]*Table1[[#This Row],[Cr]])/Raw!$R$1</f>
        <v>1.0434782608695652</v>
      </c>
    </row>
    <row r="1387" spans="1:10">
      <c r="A1387" s="63" t="str">
        <f>LEFT(Table1[[#This Row],[Subcode]],3)</f>
        <v>R20</v>
      </c>
      <c r="B1387" s="63" t="s">
        <v>319</v>
      </c>
      <c r="C1387" s="38" t="s">
        <v>292</v>
      </c>
      <c r="D1387" s="39" t="s">
        <v>293</v>
      </c>
      <c r="E1387" s="39">
        <f>VLOOKUP(Table1[[#This Row],[Gr]],Raw!T:U,2,0)</f>
        <v>7</v>
      </c>
      <c r="F1387" s="38" t="s">
        <v>4</v>
      </c>
      <c r="G1387" s="39">
        <v>3</v>
      </c>
      <c r="H1387" s="64" t="str">
        <f>VLOOKUP(MID(Table1[[#This Row],[Htno]],7,2),Raw!A:B,2,0)</f>
        <v>CSE</v>
      </c>
      <c r="I1387" s="60">
        <f>IF(Table1[[#This Row],[Gr]]&lt;&gt;"COMPLE",IF(Table1[[#This Row],[Cr]]&gt;0,1,0),1)</f>
        <v>1</v>
      </c>
      <c r="J1387" s="32">
        <f>(Table1[[#This Row],[Gp]]*Table1[[#This Row],[Cr]])/Raw!$R$1</f>
        <v>0.91304347826086951</v>
      </c>
    </row>
    <row r="1388" spans="1:10">
      <c r="A1388" s="63" t="str">
        <f>LEFT(Table1[[#This Row],[Subcode]],3)</f>
        <v>R20</v>
      </c>
      <c r="B1388" s="63" t="s">
        <v>319</v>
      </c>
      <c r="C1388" s="38" t="s">
        <v>294</v>
      </c>
      <c r="D1388" s="39" t="s">
        <v>295</v>
      </c>
      <c r="E1388" s="39">
        <f>VLOOKUP(Table1[[#This Row],[Gr]],Raw!T:U,2,0)</f>
        <v>7</v>
      </c>
      <c r="F1388" s="38" t="s">
        <v>4</v>
      </c>
      <c r="G1388" s="39">
        <v>3</v>
      </c>
      <c r="H1388" s="64" t="str">
        <f>VLOOKUP(MID(Table1[[#This Row],[Htno]],7,2),Raw!A:B,2,0)</f>
        <v>CSE</v>
      </c>
      <c r="I1388" s="60">
        <f>IF(Table1[[#This Row],[Gr]]&lt;&gt;"COMPLE",IF(Table1[[#This Row],[Cr]]&gt;0,1,0),1)</f>
        <v>1</v>
      </c>
      <c r="J1388" s="32">
        <f>(Table1[[#This Row],[Gp]]*Table1[[#This Row],[Cr]])/Raw!$R$1</f>
        <v>0.91304347826086951</v>
      </c>
    </row>
    <row r="1389" spans="1:10">
      <c r="A1389" s="63" t="str">
        <f>LEFT(Table1[[#This Row],[Subcode]],3)</f>
        <v>R20</v>
      </c>
      <c r="B1389" s="63" t="s">
        <v>319</v>
      </c>
      <c r="C1389" s="38" t="s">
        <v>296</v>
      </c>
      <c r="D1389" s="39" t="s">
        <v>297</v>
      </c>
      <c r="E1389" s="39">
        <f>VLOOKUP(Table1[[#This Row],[Gr]],Raw!T:U,2,0)</f>
        <v>10</v>
      </c>
      <c r="F1389" s="38" t="s">
        <v>9</v>
      </c>
      <c r="G1389" s="39">
        <v>2</v>
      </c>
      <c r="H1389" s="64" t="str">
        <f>VLOOKUP(MID(Table1[[#This Row],[Htno]],7,2),Raw!A:B,2,0)</f>
        <v>CSE</v>
      </c>
      <c r="I1389" s="60">
        <f>IF(Table1[[#This Row],[Gr]]&lt;&gt;"COMPLE",IF(Table1[[#This Row],[Cr]]&gt;0,1,0),1)</f>
        <v>1</v>
      </c>
      <c r="J1389" s="32">
        <f>(Table1[[#This Row],[Gp]]*Table1[[#This Row],[Cr]])/Raw!$R$1</f>
        <v>0.86956521739130432</v>
      </c>
    </row>
    <row r="1390" spans="1:10">
      <c r="A1390" s="63" t="str">
        <f>LEFT(Table1[[#This Row],[Subcode]],3)</f>
        <v>R20</v>
      </c>
      <c r="B1390" s="63" t="s">
        <v>319</v>
      </c>
      <c r="C1390" s="38" t="s">
        <v>298</v>
      </c>
      <c r="D1390" s="39" t="s">
        <v>93</v>
      </c>
      <c r="E1390" s="39">
        <f>VLOOKUP(Table1[[#This Row],[Gr]],Raw!T:U,2,0)</f>
        <v>10</v>
      </c>
      <c r="F1390" s="38" t="s">
        <v>9</v>
      </c>
      <c r="G1390" s="39">
        <v>3</v>
      </c>
      <c r="H1390" s="64" t="str">
        <f>VLOOKUP(MID(Table1[[#This Row],[Htno]],7,2),Raw!A:B,2,0)</f>
        <v>CSE</v>
      </c>
      <c r="I1390" s="60">
        <f>IF(Table1[[#This Row],[Gr]]&lt;&gt;"COMPLE",IF(Table1[[#This Row],[Cr]]&gt;0,1,0),1)</f>
        <v>1</v>
      </c>
      <c r="J1390" s="32">
        <f>(Table1[[#This Row],[Gp]]*Table1[[#This Row],[Cr]])/Raw!$R$1</f>
        <v>1.3043478260869565</v>
      </c>
    </row>
    <row r="1391" spans="1:10">
      <c r="A1391" s="63" t="str">
        <f>LEFT(Table1[[#This Row],[Subcode]],3)</f>
        <v>R20</v>
      </c>
      <c r="B1391" s="63" t="s">
        <v>319</v>
      </c>
      <c r="C1391" s="38" t="s">
        <v>299</v>
      </c>
      <c r="D1391" s="39" t="s">
        <v>300</v>
      </c>
      <c r="E1391" s="39">
        <f>VLOOKUP(Table1[[#This Row],[Gr]],Raw!T:U,2,0)</f>
        <v>5</v>
      </c>
      <c r="F1391" s="38" t="s">
        <v>7</v>
      </c>
      <c r="G1391" s="39">
        <v>3</v>
      </c>
      <c r="H1391" s="64" t="str">
        <f>VLOOKUP(MID(Table1[[#This Row],[Htno]],7,2),Raw!A:B,2,0)</f>
        <v>CSE</v>
      </c>
      <c r="I1391" s="60">
        <f>IF(Table1[[#This Row],[Gr]]&lt;&gt;"COMPLE",IF(Table1[[#This Row],[Cr]]&gt;0,1,0),1)</f>
        <v>1</v>
      </c>
      <c r="J1391" s="32">
        <f>(Table1[[#This Row],[Gp]]*Table1[[#This Row],[Cr]])/Raw!$R$1</f>
        <v>0.65217391304347827</v>
      </c>
    </row>
    <row r="1392" spans="1:10">
      <c r="A1392" s="63" t="str">
        <f>LEFT(Table1[[#This Row],[Subcode]],3)</f>
        <v>R20</v>
      </c>
      <c r="B1392" s="63" t="s">
        <v>319</v>
      </c>
      <c r="C1392" s="38" t="s">
        <v>301</v>
      </c>
      <c r="D1392" s="39" t="s">
        <v>302</v>
      </c>
      <c r="E1392" s="39">
        <f>VLOOKUP(Table1[[#This Row],[Gr]],Raw!T:U,2,0)</f>
        <v>7</v>
      </c>
      <c r="F1392" s="38" t="s">
        <v>4</v>
      </c>
      <c r="G1392" s="39">
        <v>3</v>
      </c>
      <c r="H1392" s="64" t="str">
        <f>VLOOKUP(MID(Table1[[#This Row],[Htno]],7,2),Raw!A:B,2,0)</f>
        <v>CSE</v>
      </c>
      <c r="I1392" s="60">
        <f>IF(Table1[[#This Row],[Gr]]&lt;&gt;"COMPLE",IF(Table1[[#This Row],[Cr]]&gt;0,1,0),1)</f>
        <v>1</v>
      </c>
      <c r="J1392" s="32">
        <f>(Table1[[#This Row],[Gp]]*Table1[[#This Row],[Cr]])/Raw!$R$1</f>
        <v>0.91304347826086951</v>
      </c>
    </row>
    <row r="1393" spans="1:10">
      <c r="A1393" s="63" t="str">
        <f>LEFT(Table1[[#This Row],[Subcode]],3)</f>
        <v>R20</v>
      </c>
      <c r="B1393" s="63" t="s">
        <v>319</v>
      </c>
      <c r="C1393" s="38" t="s">
        <v>303</v>
      </c>
      <c r="D1393" s="39" t="s">
        <v>304</v>
      </c>
      <c r="E1393" s="39">
        <f>VLOOKUP(Table1[[#This Row],[Gr]],Raw!T:U,2,0)</f>
        <v>6</v>
      </c>
      <c r="F1393" s="38" t="s">
        <v>5</v>
      </c>
      <c r="G1393" s="39">
        <v>3</v>
      </c>
      <c r="H1393" s="64" t="str">
        <f>VLOOKUP(MID(Table1[[#This Row],[Htno]],7,2),Raw!A:B,2,0)</f>
        <v>CSE</v>
      </c>
      <c r="I1393" s="60">
        <f>IF(Table1[[#This Row],[Gr]]&lt;&gt;"COMPLE",IF(Table1[[#This Row],[Cr]]&gt;0,1,0),1)</f>
        <v>1</v>
      </c>
      <c r="J1393" s="32">
        <f>(Table1[[#This Row],[Gp]]*Table1[[#This Row],[Cr]])/Raw!$R$1</f>
        <v>0.78260869565217395</v>
      </c>
    </row>
    <row r="1394" spans="1:10">
      <c r="A1394" s="63" t="str">
        <f>LEFT(Table1[[#This Row],[Subcode]],3)</f>
        <v>R20</v>
      </c>
      <c r="B1394" s="63" t="s">
        <v>320</v>
      </c>
      <c r="C1394" s="38" t="s">
        <v>78</v>
      </c>
      <c r="D1394" s="39" t="s">
        <v>79</v>
      </c>
      <c r="E1394" s="39">
        <f>VLOOKUP(Table1[[#This Row],[Gr]],Raw!T:U,2,0)</f>
        <v>7</v>
      </c>
      <c r="F1394" s="38" t="s">
        <v>4</v>
      </c>
      <c r="G1394" s="39">
        <v>3</v>
      </c>
      <c r="H1394" s="64" t="str">
        <f>VLOOKUP(MID(Table1[[#This Row],[Htno]],7,2),Raw!A:B,2,0)</f>
        <v>CSE</v>
      </c>
      <c r="I1394" s="60">
        <f>IF(Table1[[#This Row],[Gr]]&lt;&gt;"COMPLE",IF(Table1[[#This Row],[Cr]]&gt;0,1,0),1)</f>
        <v>1</v>
      </c>
      <c r="J1394" s="32">
        <f>(Table1[[#This Row],[Gp]]*Table1[[#This Row],[Cr]])/Raw!$R$1</f>
        <v>0.91304347826086951</v>
      </c>
    </row>
    <row r="1395" spans="1:10">
      <c r="A1395" s="63" t="str">
        <f>LEFT(Table1[[#This Row],[Subcode]],3)</f>
        <v>R20</v>
      </c>
      <c r="B1395" s="63" t="s">
        <v>320</v>
      </c>
      <c r="C1395" s="38" t="s">
        <v>292</v>
      </c>
      <c r="D1395" s="39" t="s">
        <v>293</v>
      </c>
      <c r="E1395" s="39">
        <f>VLOOKUP(Table1[[#This Row],[Gr]],Raw!T:U,2,0)</f>
        <v>7</v>
      </c>
      <c r="F1395" s="38" t="s">
        <v>4</v>
      </c>
      <c r="G1395" s="39">
        <v>3</v>
      </c>
      <c r="H1395" s="64" t="str">
        <f>VLOOKUP(MID(Table1[[#This Row],[Htno]],7,2),Raw!A:B,2,0)</f>
        <v>CSE</v>
      </c>
      <c r="I1395" s="60">
        <f>IF(Table1[[#This Row],[Gr]]&lt;&gt;"COMPLE",IF(Table1[[#This Row],[Cr]]&gt;0,1,0),1)</f>
        <v>1</v>
      </c>
      <c r="J1395" s="32">
        <f>(Table1[[#This Row],[Gp]]*Table1[[#This Row],[Cr]])/Raw!$R$1</f>
        <v>0.91304347826086951</v>
      </c>
    </row>
    <row r="1396" spans="1:10">
      <c r="A1396" s="63" t="str">
        <f>LEFT(Table1[[#This Row],[Subcode]],3)</f>
        <v>R20</v>
      </c>
      <c r="B1396" s="63" t="s">
        <v>320</v>
      </c>
      <c r="C1396" s="38" t="s">
        <v>294</v>
      </c>
      <c r="D1396" s="39" t="s">
        <v>295</v>
      </c>
      <c r="E1396" s="39">
        <f>VLOOKUP(Table1[[#This Row],[Gr]],Raw!T:U,2,0)</f>
        <v>5</v>
      </c>
      <c r="F1396" s="38" t="s">
        <v>7</v>
      </c>
      <c r="G1396" s="39">
        <v>3</v>
      </c>
      <c r="H1396" s="64" t="str">
        <f>VLOOKUP(MID(Table1[[#This Row],[Htno]],7,2),Raw!A:B,2,0)</f>
        <v>CSE</v>
      </c>
      <c r="I1396" s="60">
        <f>IF(Table1[[#This Row],[Gr]]&lt;&gt;"COMPLE",IF(Table1[[#This Row],[Cr]]&gt;0,1,0),1)</f>
        <v>1</v>
      </c>
      <c r="J1396" s="32">
        <f>(Table1[[#This Row],[Gp]]*Table1[[#This Row],[Cr]])/Raw!$R$1</f>
        <v>0.65217391304347827</v>
      </c>
    </row>
    <row r="1397" spans="1:10">
      <c r="A1397" s="63" t="str">
        <f>LEFT(Table1[[#This Row],[Subcode]],3)</f>
        <v>R20</v>
      </c>
      <c r="B1397" s="63" t="s">
        <v>320</v>
      </c>
      <c r="C1397" s="38" t="s">
        <v>296</v>
      </c>
      <c r="D1397" s="39" t="s">
        <v>297</v>
      </c>
      <c r="E1397" s="39">
        <f>VLOOKUP(Table1[[#This Row],[Gr]],Raw!T:U,2,0)</f>
        <v>10</v>
      </c>
      <c r="F1397" s="38" t="s">
        <v>9</v>
      </c>
      <c r="G1397" s="39">
        <v>2</v>
      </c>
      <c r="H1397" s="64" t="str">
        <f>VLOOKUP(MID(Table1[[#This Row],[Htno]],7,2),Raw!A:B,2,0)</f>
        <v>CSE</v>
      </c>
      <c r="I1397" s="60">
        <f>IF(Table1[[#This Row],[Gr]]&lt;&gt;"COMPLE",IF(Table1[[#This Row],[Cr]]&gt;0,1,0),1)</f>
        <v>1</v>
      </c>
      <c r="J1397" s="32">
        <f>(Table1[[#This Row],[Gp]]*Table1[[#This Row],[Cr]])/Raw!$R$1</f>
        <v>0.86956521739130432</v>
      </c>
    </row>
    <row r="1398" spans="1:10">
      <c r="A1398" s="63" t="str">
        <f>LEFT(Table1[[#This Row],[Subcode]],3)</f>
        <v>R20</v>
      </c>
      <c r="B1398" s="63" t="s">
        <v>320</v>
      </c>
      <c r="C1398" s="38" t="s">
        <v>298</v>
      </c>
      <c r="D1398" s="39" t="s">
        <v>93</v>
      </c>
      <c r="E1398" s="39">
        <f>VLOOKUP(Table1[[#This Row],[Gr]],Raw!T:U,2,0)</f>
        <v>10</v>
      </c>
      <c r="F1398" s="38" t="s">
        <v>9</v>
      </c>
      <c r="G1398" s="39">
        <v>3</v>
      </c>
      <c r="H1398" s="64" t="str">
        <f>VLOOKUP(MID(Table1[[#This Row],[Htno]],7,2),Raw!A:B,2,0)</f>
        <v>CSE</v>
      </c>
      <c r="I1398" s="60">
        <f>IF(Table1[[#This Row],[Gr]]&lt;&gt;"COMPLE",IF(Table1[[#This Row],[Cr]]&gt;0,1,0),1)</f>
        <v>1</v>
      </c>
      <c r="J1398" s="32">
        <f>(Table1[[#This Row],[Gp]]*Table1[[#This Row],[Cr]])/Raw!$R$1</f>
        <v>1.3043478260869565</v>
      </c>
    </row>
    <row r="1399" spans="1:10">
      <c r="A1399" s="63" t="str">
        <f>LEFT(Table1[[#This Row],[Subcode]],3)</f>
        <v>R20</v>
      </c>
      <c r="B1399" s="63" t="s">
        <v>320</v>
      </c>
      <c r="C1399" s="38" t="s">
        <v>299</v>
      </c>
      <c r="D1399" s="39" t="s">
        <v>300</v>
      </c>
      <c r="E1399" s="39">
        <f>VLOOKUP(Table1[[#This Row],[Gr]],Raw!T:U,2,0)</f>
        <v>7</v>
      </c>
      <c r="F1399" s="38" t="s">
        <v>4</v>
      </c>
      <c r="G1399" s="39">
        <v>3</v>
      </c>
      <c r="H1399" s="64" t="str">
        <f>VLOOKUP(MID(Table1[[#This Row],[Htno]],7,2),Raw!A:B,2,0)</f>
        <v>CSE</v>
      </c>
      <c r="I1399" s="60">
        <f>IF(Table1[[#This Row],[Gr]]&lt;&gt;"COMPLE",IF(Table1[[#This Row],[Cr]]&gt;0,1,0),1)</f>
        <v>1</v>
      </c>
      <c r="J1399" s="32">
        <f>(Table1[[#This Row],[Gp]]*Table1[[#This Row],[Cr]])/Raw!$R$1</f>
        <v>0.91304347826086951</v>
      </c>
    </row>
    <row r="1400" spans="1:10">
      <c r="A1400" s="63" t="str">
        <f>LEFT(Table1[[#This Row],[Subcode]],3)</f>
        <v>R20</v>
      </c>
      <c r="B1400" s="63" t="s">
        <v>320</v>
      </c>
      <c r="C1400" s="38" t="s">
        <v>301</v>
      </c>
      <c r="D1400" s="39" t="s">
        <v>302</v>
      </c>
      <c r="E1400" s="39">
        <f>VLOOKUP(Table1[[#This Row],[Gr]],Raw!T:U,2,0)</f>
        <v>5</v>
      </c>
      <c r="F1400" s="38" t="s">
        <v>7</v>
      </c>
      <c r="G1400" s="39">
        <v>3</v>
      </c>
      <c r="H1400" s="64" t="str">
        <f>VLOOKUP(MID(Table1[[#This Row],[Htno]],7,2),Raw!A:B,2,0)</f>
        <v>CSE</v>
      </c>
      <c r="I1400" s="60">
        <f>IF(Table1[[#This Row],[Gr]]&lt;&gt;"COMPLE",IF(Table1[[#This Row],[Cr]]&gt;0,1,0),1)</f>
        <v>1</v>
      </c>
      <c r="J1400" s="32">
        <f>(Table1[[#This Row],[Gp]]*Table1[[#This Row],[Cr]])/Raw!$R$1</f>
        <v>0.65217391304347827</v>
      </c>
    </row>
    <row r="1401" spans="1:10">
      <c r="A1401" s="63" t="str">
        <f>LEFT(Table1[[#This Row],[Subcode]],3)</f>
        <v>R20</v>
      </c>
      <c r="B1401" s="63" t="s">
        <v>320</v>
      </c>
      <c r="C1401" s="38" t="s">
        <v>303</v>
      </c>
      <c r="D1401" s="39" t="s">
        <v>304</v>
      </c>
      <c r="E1401" s="39">
        <f>VLOOKUP(Table1[[#This Row],[Gr]],Raw!T:U,2,0)</f>
        <v>8</v>
      </c>
      <c r="F1401" s="38" t="s">
        <v>6</v>
      </c>
      <c r="G1401" s="39">
        <v>3</v>
      </c>
      <c r="H1401" s="64" t="str">
        <f>VLOOKUP(MID(Table1[[#This Row],[Htno]],7,2),Raw!A:B,2,0)</f>
        <v>CSE</v>
      </c>
      <c r="I1401" s="60">
        <f>IF(Table1[[#This Row],[Gr]]&lt;&gt;"COMPLE",IF(Table1[[#This Row],[Cr]]&gt;0,1,0),1)</f>
        <v>1</v>
      </c>
      <c r="J1401" s="32">
        <f>(Table1[[#This Row],[Gp]]*Table1[[#This Row],[Cr]])/Raw!$R$1</f>
        <v>1.0434782608695652</v>
      </c>
    </row>
    <row r="1402" spans="1:10">
      <c r="A1402" s="63" t="str">
        <f>LEFT(Table1[[#This Row],[Subcode]],3)</f>
        <v>R20</v>
      </c>
      <c r="B1402" s="63" t="s">
        <v>321</v>
      </c>
      <c r="C1402" s="38" t="s">
        <v>78</v>
      </c>
      <c r="D1402" s="39" t="s">
        <v>79</v>
      </c>
      <c r="E1402" s="39">
        <f>VLOOKUP(Table1[[#This Row],[Gr]],Raw!T:U,2,0)</f>
        <v>6</v>
      </c>
      <c r="F1402" s="38" t="s">
        <v>5</v>
      </c>
      <c r="G1402" s="39">
        <v>3</v>
      </c>
      <c r="H1402" s="64" t="str">
        <f>VLOOKUP(MID(Table1[[#This Row],[Htno]],7,2),Raw!A:B,2,0)</f>
        <v>CSE</v>
      </c>
      <c r="I1402" s="60">
        <f>IF(Table1[[#This Row],[Gr]]&lt;&gt;"COMPLE",IF(Table1[[#This Row],[Cr]]&gt;0,1,0),1)</f>
        <v>1</v>
      </c>
      <c r="J1402" s="32">
        <f>(Table1[[#This Row],[Gp]]*Table1[[#This Row],[Cr]])/Raw!$R$1</f>
        <v>0.78260869565217395</v>
      </c>
    </row>
    <row r="1403" spans="1:10">
      <c r="A1403" s="63" t="str">
        <f>LEFT(Table1[[#This Row],[Subcode]],3)</f>
        <v>R20</v>
      </c>
      <c r="B1403" s="63" t="s">
        <v>321</v>
      </c>
      <c r="C1403" s="38" t="s">
        <v>292</v>
      </c>
      <c r="D1403" s="39" t="s">
        <v>293</v>
      </c>
      <c r="E1403" s="39">
        <f>VLOOKUP(Table1[[#This Row],[Gr]],Raw!T:U,2,0)</f>
        <v>7</v>
      </c>
      <c r="F1403" s="38" t="s">
        <v>4</v>
      </c>
      <c r="G1403" s="39">
        <v>3</v>
      </c>
      <c r="H1403" s="64" t="str">
        <f>VLOOKUP(MID(Table1[[#This Row],[Htno]],7,2),Raw!A:B,2,0)</f>
        <v>CSE</v>
      </c>
      <c r="I1403" s="60">
        <f>IF(Table1[[#This Row],[Gr]]&lt;&gt;"COMPLE",IF(Table1[[#This Row],[Cr]]&gt;0,1,0),1)</f>
        <v>1</v>
      </c>
      <c r="J1403" s="32">
        <f>(Table1[[#This Row],[Gp]]*Table1[[#This Row],[Cr]])/Raw!$R$1</f>
        <v>0.91304347826086951</v>
      </c>
    </row>
    <row r="1404" spans="1:10">
      <c r="A1404" s="63" t="str">
        <f>LEFT(Table1[[#This Row],[Subcode]],3)</f>
        <v>R20</v>
      </c>
      <c r="B1404" s="63" t="s">
        <v>321</v>
      </c>
      <c r="C1404" s="38" t="s">
        <v>294</v>
      </c>
      <c r="D1404" s="39" t="s">
        <v>295</v>
      </c>
      <c r="E1404" s="39">
        <f>VLOOKUP(Table1[[#This Row],[Gr]],Raw!T:U,2,0)</f>
        <v>5</v>
      </c>
      <c r="F1404" s="38" t="s">
        <v>7</v>
      </c>
      <c r="G1404" s="39">
        <v>3</v>
      </c>
      <c r="H1404" s="64" t="str">
        <f>VLOOKUP(MID(Table1[[#This Row],[Htno]],7,2),Raw!A:B,2,0)</f>
        <v>CSE</v>
      </c>
      <c r="I1404" s="60">
        <f>IF(Table1[[#This Row],[Gr]]&lt;&gt;"COMPLE",IF(Table1[[#This Row],[Cr]]&gt;0,1,0),1)</f>
        <v>1</v>
      </c>
      <c r="J1404" s="32">
        <f>(Table1[[#This Row],[Gp]]*Table1[[#This Row],[Cr]])/Raw!$R$1</f>
        <v>0.65217391304347827</v>
      </c>
    </row>
    <row r="1405" spans="1:10">
      <c r="A1405" s="63" t="str">
        <f>LEFT(Table1[[#This Row],[Subcode]],3)</f>
        <v>R20</v>
      </c>
      <c r="B1405" s="63" t="s">
        <v>321</v>
      </c>
      <c r="C1405" s="38" t="s">
        <v>296</v>
      </c>
      <c r="D1405" s="39" t="s">
        <v>297</v>
      </c>
      <c r="E1405" s="39">
        <f>VLOOKUP(Table1[[#This Row],[Gr]],Raw!T:U,2,0)</f>
        <v>10</v>
      </c>
      <c r="F1405" s="38" t="s">
        <v>9</v>
      </c>
      <c r="G1405" s="39">
        <v>2</v>
      </c>
      <c r="H1405" s="64" t="str">
        <f>VLOOKUP(MID(Table1[[#This Row],[Htno]],7,2),Raw!A:B,2,0)</f>
        <v>CSE</v>
      </c>
      <c r="I1405" s="60">
        <f>IF(Table1[[#This Row],[Gr]]&lt;&gt;"COMPLE",IF(Table1[[#This Row],[Cr]]&gt;0,1,0),1)</f>
        <v>1</v>
      </c>
      <c r="J1405" s="32">
        <f>(Table1[[#This Row],[Gp]]*Table1[[#This Row],[Cr]])/Raw!$R$1</f>
        <v>0.86956521739130432</v>
      </c>
    </row>
    <row r="1406" spans="1:10">
      <c r="A1406" s="63" t="str">
        <f>LEFT(Table1[[#This Row],[Subcode]],3)</f>
        <v>R20</v>
      </c>
      <c r="B1406" s="63" t="s">
        <v>321</v>
      </c>
      <c r="C1406" s="38" t="s">
        <v>298</v>
      </c>
      <c r="D1406" s="39" t="s">
        <v>93</v>
      </c>
      <c r="E1406" s="39">
        <f>VLOOKUP(Table1[[#This Row],[Gr]],Raw!T:U,2,0)</f>
        <v>10</v>
      </c>
      <c r="F1406" s="38" t="s">
        <v>9</v>
      </c>
      <c r="G1406" s="39">
        <v>3</v>
      </c>
      <c r="H1406" s="64" t="str">
        <f>VLOOKUP(MID(Table1[[#This Row],[Htno]],7,2),Raw!A:B,2,0)</f>
        <v>CSE</v>
      </c>
      <c r="I1406" s="60">
        <f>IF(Table1[[#This Row],[Gr]]&lt;&gt;"COMPLE",IF(Table1[[#This Row],[Cr]]&gt;0,1,0),1)</f>
        <v>1</v>
      </c>
      <c r="J1406" s="32">
        <f>(Table1[[#This Row],[Gp]]*Table1[[#This Row],[Cr]])/Raw!$R$1</f>
        <v>1.3043478260869565</v>
      </c>
    </row>
    <row r="1407" spans="1:10">
      <c r="A1407" s="63" t="str">
        <f>LEFT(Table1[[#This Row],[Subcode]],3)</f>
        <v>R20</v>
      </c>
      <c r="B1407" s="63" t="s">
        <v>321</v>
      </c>
      <c r="C1407" s="38" t="s">
        <v>299</v>
      </c>
      <c r="D1407" s="39" t="s">
        <v>300</v>
      </c>
      <c r="E1407" s="39">
        <f>VLOOKUP(Table1[[#This Row],[Gr]],Raw!T:U,2,0)</f>
        <v>5</v>
      </c>
      <c r="F1407" s="38" t="s">
        <v>7</v>
      </c>
      <c r="G1407" s="39">
        <v>3</v>
      </c>
      <c r="H1407" s="64" t="str">
        <f>VLOOKUP(MID(Table1[[#This Row],[Htno]],7,2),Raw!A:B,2,0)</f>
        <v>CSE</v>
      </c>
      <c r="I1407" s="60">
        <f>IF(Table1[[#This Row],[Gr]]&lt;&gt;"COMPLE",IF(Table1[[#This Row],[Cr]]&gt;0,1,0),1)</f>
        <v>1</v>
      </c>
      <c r="J1407" s="32">
        <f>(Table1[[#This Row],[Gp]]*Table1[[#This Row],[Cr]])/Raw!$R$1</f>
        <v>0.65217391304347827</v>
      </c>
    </row>
    <row r="1408" spans="1:10">
      <c r="A1408" s="63" t="str">
        <f>LEFT(Table1[[#This Row],[Subcode]],3)</f>
        <v>R20</v>
      </c>
      <c r="B1408" s="63" t="s">
        <v>321</v>
      </c>
      <c r="C1408" s="38" t="s">
        <v>301</v>
      </c>
      <c r="D1408" s="39" t="s">
        <v>302</v>
      </c>
      <c r="E1408" s="39">
        <f>VLOOKUP(Table1[[#This Row],[Gr]],Raw!T:U,2,0)</f>
        <v>7</v>
      </c>
      <c r="F1408" s="38" t="s">
        <v>4</v>
      </c>
      <c r="G1408" s="39">
        <v>3</v>
      </c>
      <c r="H1408" s="64" t="str">
        <f>VLOOKUP(MID(Table1[[#This Row],[Htno]],7,2),Raw!A:B,2,0)</f>
        <v>CSE</v>
      </c>
      <c r="I1408" s="60">
        <f>IF(Table1[[#This Row],[Gr]]&lt;&gt;"COMPLE",IF(Table1[[#This Row],[Cr]]&gt;0,1,0),1)</f>
        <v>1</v>
      </c>
      <c r="J1408" s="32">
        <f>(Table1[[#This Row],[Gp]]*Table1[[#This Row],[Cr]])/Raw!$R$1</f>
        <v>0.91304347826086951</v>
      </c>
    </row>
    <row r="1409" spans="1:10">
      <c r="A1409" s="63" t="str">
        <f>LEFT(Table1[[#This Row],[Subcode]],3)</f>
        <v>R20</v>
      </c>
      <c r="B1409" s="63" t="s">
        <v>321</v>
      </c>
      <c r="C1409" s="38" t="s">
        <v>303</v>
      </c>
      <c r="D1409" s="39" t="s">
        <v>304</v>
      </c>
      <c r="E1409" s="39">
        <f>VLOOKUP(Table1[[#This Row],[Gr]],Raw!T:U,2,0)</f>
        <v>6</v>
      </c>
      <c r="F1409" s="38" t="s">
        <v>5</v>
      </c>
      <c r="G1409" s="39">
        <v>3</v>
      </c>
      <c r="H1409" s="64" t="str">
        <f>VLOOKUP(MID(Table1[[#This Row],[Htno]],7,2),Raw!A:B,2,0)</f>
        <v>CSE</v>
      </c>
      <c r="I1409" s="60">
        <f>IF(Table1[[#This Row],[Gr]]&lt;&gt;"COMPLE",IF(Table1[[#This Row],[Cr]]&gt;0,1,0),1)</f>
        <v>1</v>
      </c>
      <c r="J1409" s="32">
        <f>(Table1[[#This Row],[Gp]]*Table1[[#This Row],[Cr]])/Raw!$R$1</f>
        <v>0.78260869565217395</v>
      </c>
    </row>
    <row r="1410" spans="1:10">
      <c r="A1410" s="63" t="str">
        <f>LEFT(Table1[[#This Row],[Subcode]],3)</f>
        <v>R20</v>
      </c>
      <c r="B1410" s="63" t="s">
        <v>322</v>
      </c>
      <c r="C1410" s="38" t="s">
        <v>78</v>
      </c>
      <c r="D1410" s="39" t="s">
        <v>79</v>
      </c>
      <c r="E1410" s="39">
        <f>VLOOKUP(Table1[[#This Row],[Gr]],Raw!T:U,2,0)</f>
        <v>7</v>
      </c>
      <c r="F1410" s="38" t="s">
        <v>4</v>
      </c>
      <c r="G1410" s="39">
        <v>3</v>
      </c>
      <c r="H1410" s="64" t="str">
        <f>VLOOKUP(MID(Table1[[#This Row],[Htno]],7,2),Raw!A:B,2,0)</f>
        <v>CSE</v>
      </c>
      <c r="I1410" s="60">
        <f>IF(Table1[[#This Row],[Gr]]&lt;&gt;"COMPLE",IF(Table1[[#This Row],[Cr]]&gt;0,1,0),1)</f>
        <v>1</v>
      </c>
      <c r="J1410" s="32">
        <f>(Table1[[#This Row],[Gp]]*Table1[[#This Row],[Cr]])/Raw!$R$1</f>
        <v>0.91304347826086951</v>
      </c>
    </row>
    <row r="1411" spans="1:10">
      <c r="A1411" s="63" t="str">
        <f>LEFT(Table1[[#This Row],[Subcode]],3)</f>
        <v>R20</v>
      </c>
      <c r="B1411" s="63" t="s">
        <v>322</v>
      </c>
      <c r="C1411" s="38" t="s">
        <v>292</v>
      </c>
      <c r="D1411" s="39" t="s">
        <v>293</v>
      </c>
      <c r="E1411" s="39">
        <f>VLOOKUP(Table1[[#This Row],[Gr]],Raw!T:U,2,0)</f>
        <v>8</v>
      </c>
      <c r="F1411" s="38" t="s">
        <v>6</v>
      </c>
      <c r="G1411" s="39">
        <v>3</v>
      </c>
      <c r="H1411" s="64" t="str">
        <f>VLOOKUP(MID(Table1[[#This Row],[Htno]],7,2),Raw!A:B,2,0)</f>
        <v>CSE</v>
      </c>
      <c r="I1411" s="60">
        <f>IF(Table1[[#This Row],[Gr]]&lt;&gt;"COMPLE",IF(Table1[[#This Row],[Cr]]&gt;0,1,0),1)</f>
        <v>1</v>
      </c>
      <c r="J1411" s="32">
        <f>(Table1[[#This Row],[Gp]]*Table1[[#This Row],[Cr]])/Raw!$R$1</f>
        <v>1.0434782608695652</v>
      </c>
    </row>
    <row r="1412" spans="1:10">
      <c r="A1412" s="63" t="str">
        <f>LEFT(Table1[[#This Row],[Subcode]],3)</f>
        <v>R20</v>
      </c>
      <c r="B1412" s="63" t="s">
        <v>322</v>
      </c>
      <c r="C1412" s="38" t="s">
        <v>294</v>
      </c>
      <c r="D1412" s="39" t="s">
        <v>295</v>
      </c>
      <c r="E1412" s="39">
        <f>VLOOKUP(Table1[[#This Row],[Gr]],Raw!T:U,2,0)</f>
        <v>8</v>
      </c>
      <c r="F1412" s="38" t="s">
        <v>6</v>
      </c>
      <c r="G1412" s="39">
        <v>3</v>
      </c>
      <c r="H1412" s="64" t="str">
        <f>VLOOKUP(MID(Table1[[#This Row],[Htno]],7,2),Raw!A:B,2,0)</f>
        <v>CSE</v>
      </c>
      <c r="I1412" s="60">
        <f>IF(Table1[[#This Row],[Gr]]&lt;&gt;"COMPLE",IF(Table1[[#This Row],[Cr]]&gt;0,1,0),1)</f>
        <v>1</v>
      </c>
      <c r="J1412" s="32">
        <f>(Table1[[#This Row],[Gp]]*Table1[[#This Row],[Cr]])/Raw!$R$1</f>
        <v>1.0434782608695652</v>
      </c>
    </row>
    <row r="1413" spans="1:10">
      <c r="A1413" s="63" t="str">
        <f>LEFT(Table1[[#This Row],[Subcode]],3)</f>
        <v>R20</v>
      </c>
      <c r="B1413" s="63" t="s">
        <v>322</v>
      </c>
      <c r="C1413" s="38" t="s">
        <v>296</v>
      </c>
      <c r="D1413" s="39" t="s">
        <v>297</v>
      </c>
      <c r="E1413" s="39">
        <f>VLOOKUP(Table1[[#This Row],[Gr]],Raw!T:U,2,0)</f>
        <v>10</v>
      </c>
      <c r="F1413" s="38" t="s">
        <v>9</v>
      </c>
      <c r="G1413" s="39">
        <v>2</v>
      </c>
      <c r="H1413" s="64" t="str">
        <f>VLOOKUP(MID(Table1[[#This Row],[Htno]],7,2),Raw!A:B,2,0)</f>
        <v>CSE</v>
      </c>
      <c r="I1413" s="60">
        <f>IF(Table1[[#This Row],[Gr]]&lt;&gt;"COMPLE",IF(Table1[[#This Row],[Cr]]&gt;0,1,0),1)</f>
        <v>1</v>
      </c>
      <c r="J1413" s="32">
        <f>(Table1[[#This Row],[Gp]]*Table1[[#This Row],[Cr]])/Raw!$R$1</f>
        <v>0.86956521739130432</v>
      </c>
    </row>
    <row r="1414" spans="1:10">
      <c r="A1414" s="63" t="str">
        <f>LEFT(Table1[[#This Row],[Subcode]],3)</f>
        <v>R20</v>
      </c>
      <c r="B1414" s="63" t="s">
        <v>322</v>
      </c>
      <c r="C1414" s="38" t="s">
        <v>298</v>
      </c>
      <c r="D1414" s="39" t="s">
        <v>93</v>
      </c>
      <c r="E1414" s="39">
        <f>VLOOKUP(Table1[[#This Row],[Gr]],Raw!T:U,2,0)</f>
        <v>10</v>
      </c>
      <c r="F1414" s="38" t="s">
        <v>9</v>
      </c>
      <c r="G1414" s="39">
        <v>3</v>
      </c>
      <c r="H1414" s="64" t="str">
        <f>VLOOKUP(MID(Table1[[#This Row],[Htno]],7,2),Raw!A:B,2,0)</f>
        <v>CSE</v>
      </c>
      <c r="I1414" s="60">
        <f>IF(Table1[[#This Row],[Gr]]&lt;&gt;"COMPLE",IF(Table1[[#This Row],[Cr]]&gt;0,1,0),1)</f>
        <v>1</v>
      </c>
      <c r="J1414" s="32">
        <f>(Table1[[#This Row],[Gp]]*Table1[[#This Row],[Cr]])/Raw!$R$1</f>
        <v>1.3043478260869565</v>
      </c>
    </row>
    <row r="1415" spans="1:10">
      <c r="A1415" s="63" t="str">
        <f>LEFT(Table1[[#This Row],[Subcode]],3)</f>
        <v>R20</v>
      </c>
      <c r="B1415" s="63" t="s">
        <v>322</v>
      </c>
      <c r="C1415" s="38" t="s">
        <v>299</v>
      </c>
      <c r="D1415" s="39" t="s">
        <v>300</v>
      </c>
      <c r="E1415" s="39">
        <f>VLOOKUP(Table1[[#This Row],[Gr]],Raw!T:U,2,0)</f>
        <v>8</v>
      </c>
      <c r="F1415" s="38" t="s">
        <v>6</v>
      </c>
      <c r="G1415" s="39">
        <v>3</v>
      </c>
      <c r="H1415" s="64" t="str">
        <f>VLOOKUP(MID(Table1[[#This Row],[Htno]],7,2),Raw!A:B,2,0)</f>
        <v>CSE</v>
      </c>
      <c r="I1415" s="60">
        <f>IF(Table1[[#This Row],[Gr]]&lt;&gt;"COMPLE",IF(Table1[[#This Row],[Cr]]&gt;0,1,0),1)</f>
        <v>1</v>
      </c>
      <c r="J1415" s="32">
        <f>(Table1[[#This Row],[Gp]]*Table1[[#This Row],[Cr]])/Raw!$R$1</f>
        <v>1.0434782608695652</v>
      </c>
    </row>
    <row r="1416" spans="1:10">
      <c r="A1416" s="63" t="str">
        <f>LEFT(Table1[[#This Row],[Subcode]],3)</f>
        <v>R20</v>
      </c>
      <c r="B1416" s="63" t="s">
        <v>322</v>
      </c>
      <c r="C1416" s="38" t="s">
        <v>301</v>
      </c>
      <c r="D1416" s="39" t="s">
        <v>302</v>
      </c>
      <c r="E1416" s="39">
        <f>VLOOKUP(Table1[[#This Row],[Gr]],Raw!T:U,2,0)</f>
        <v>8</v>
      </c>
      <c r="F1416" s="38" t="s">
        <v>6</v>
      </c>
      <c r="G1416" s="39">
        <v>3</v>
      </c>
      <c r="H1416" s="64" t="str">
        <f>VLOOKUP(MID(Table1[[#This Row],[Htno]],7,2),Raw!A:B,2,0)</f>
        <v>CSE</v>
      </c>
      <c r="I1416" s="60">
        <f>IF(Table1[[#This Row],[Gr]]&lt;&gt;"COMPLE",IF(Table1[[#This Row],[Cr]]&gt;0,1,0),1)</f>
        <v>1</v>
      </c>
      <c r="J1416" s="32">
        <f>(Table1[[#This Row],[Gp]]*Table1[[#This Row],[Cr]])/Raw!$R$1</f>
        <v>1.0434782608695652</v>
      </c>
    </row>
    <row r="1417" spans="1:10">
      <c r="A1417" s="63" t="str">
        <f>LEFT(Table1[[#This Row],[Subcode]],3)</f>
        <v>R20</v>
      </c>
      <c r="B1417" s="63" t="s">
        <v>322</v>
      </c>
      <c r="C1417" s="38" t="s">
        <v>303</v>
      </c>
      <c r="D1417" s="39" t="s">
        <v>304</v>
      </c>
      <c r="E1417" s="39">
        <f>VLOOKUP(Table1[[#This Row],[Gr]],Raw!T:U,2,0)</f>
        <v>8</v>
      </c>
      <c r="F1417" s="38" t="s">
        <v>6</v>
      </c>
      <c r="G1417" s="39">
        <v>3</v>
      </c>
      <c r="H1417" s="64" t="str">
        <f>VLOOKUP(MID(Table1[[#This Row],[Htno]],7,2),Raw!A:B,2,0)</f>
        <v>CSE</v>
      </c>
      <c r="I1417" s="60">
        <f>IF(Table1[[#This Row],[Gr]]&lt;&gt;"COMPLE",IF(Table1[[#This Row],[Cr]]&gt;0,1,0),1)</f>
        <v>1</v>
      </c>
      <c r="J1417" s="32">
        <f>(Table1[[#This Row],[Gp]]*Table1[[#This Row],[Cr]])/Raw!$R$1</f>
        <v>1.0434782608695652</v>
      </c>
    </row>
    <row r="1418" spans="1:10">
      <c r="A1418" s="63" t="str">
        <f>LEFT(Table1[[#This Row],[Subcode]],3)</f>
        <v>R20</v>
      </c>
      <c r="B1418" s="63" t="s">
        <v>323</v>
      </c>
      <c r="C1418" s="38" t="s">
        <v>78</v>
      </c>
      <c r="D1418" s="39" t="s">
        <v>79</v>
      </c>
      <c r="E1418" s="39">
        <f>VLOOKUP(Table1[[#This Row],[Gr]],Raw!T:U,2,0)</f>
        <v>10</v>
      </c>
      <c r="F1418" s="38" t="s">
        <v>9</v>
      </c>
      <c r="G1418" s="39">
        <v>3</v>
      </c>
      <c r="H1418" s="64" t="str">
        <f>VLOOKUP(MID(Table1[[#This Row],[Htno]],7,2),Raw!A:B,2,0)</f>
        <v>CSE</v>
      </c>
      <c r="I1418" s="60">
        <f>IF(Table1[[#This Row],[Gr]]&lt;&gt;"COMPLE",IF(Table1[[#This Row],[Cr]]&gt;0,1,0),1)</f>
        <v>1</v>
      </c>
      <c r="J1418" s="32">
        <f>(Table1[[#This Row],[Gp]]*Table1[[#This Row],[Cr]])/Raw!$R$1</f>
        <v>1.3043478260869565</v>
      </c>
    </row>
    <row r="1419" spans="1:10">
      <c r="A1419" s="63" t="str">
        <f>LEFT(Table1[[#This Row],[Subcode]],3)</f>
        <v>R20</v>
      </c>
      <c r="B1419" s="63" t="s">
        <v>323</v>
      </c>
      <c r="C1419" s="38" t="s">
        <v>292</v>
      </c>
      <c r="D1419" s="39" t="s">
        <v>293</v>
      </c>
      <c r="E1419" s="39">
        <f>VLOOKUP(Table1[[#This Row],[Gr]],Raw!T:U,2,0)</f>
        <v>8</v>
      </c>
      <c r="F1419" s="38" t="s">
        <v>6</v>
      </c>
      <c r="G1419" s="39">
        <v>3</v>
      </c>
      <c r="H1419" s="64" t="str">
        <f>VLOOKUP(MID(Table1[[#This Row],[Htno]],7,2),Raw!A:B,2,0)</f>
        <v>CSE</v>
      </c>
      <c r="I1419" s="60">
        <f>IF(Table1[[#This Row],[Gr]]&lt;&gt;"COMPLE",IF(Table1[[#This Row],[Cr]]&gt;0,1,0),1)</f>
        <v>1</v>
      </c>
      <c r="J1419" s="32">
        <f>(Table1[[#This Row],[Gp]]*Table1[[#This Row],[Cr]])/Raw!$R$1</f>
        <v>1.0434782608695652</v>
      </c>
    </row>
    <row r="1420" spans="1:10">
      <c r="A1420" s="63" t="str">
        <f>LEFT(Table1[[#This Row],[Subcode]],3)</f>
        <v>R20</v>
      </c>
      <c r="B1420" s="63" t="s">
        <v>323</v>
      </c>
      <c r="C1420" s="38" t="s">
        <v>294</v>
      </c>
      <c r="D1420" s="39" t="s">
        <v>295</v>
      </c>
      <c r="E1420" s="39">
        <f>VLOOKUP(Table1[[#This Row],[Gr]],Raw!T:U,2,0)</f>
        <v>9</v>
      </c>
      <c r="F1420" s="38" t="s">
        <v>8</v>
      </c>
      <c r="G1420" s="39">
        <v>3</v>
      </c>
      <c r="H1420" s="64" t="str">
        <f>VLOOKUP(MID(Table1[[#This Row],[Htno]],7,2),Raw!A:B,2,0)</f>
        <v>CSE</v>
      </c>
      <c r="I1420" s="60">
        <f>IF(Table1[[#This Row],[Gr]]&lt;&gt;"COMPLE",IF(Table1[[#This Row],[Cr]]&gt;0,1,0),1)</f>
        <v>1</v>
      </c>
      <c r="J1420" s="32">
        <f>(Table1[[#This Row],[Gp]]*Table1[[#This Row],[Cr]])/Raw!$R$1</f>
        <v>1.173913043478261</v>
      </c>
    </row>
    <row r="1421" spans="1:10">
      <c r="A1421" s="63" t="str">
        <f>LEFT(Table1[[#This Row],[Subcode]],3)</f>
        <v>R20</v>
      </c>
      <c r="B1421" s="63" t="s">
        <v>323</v>
      </c>
      <c r="C1421" s="38" t="s">
        <v>296</v>
      </c>
      <c r="D1421" s="39" t="s">
        <v>297</v>
      </c>
      <c r="E1421" s="39">
        <f>VLOOKUP(Table1[[#This Row],[Gr]],Raw!T:U,2,0)</f>
        <v>10</v>
      </c>
      <c r="F1421" s="38" t="s">
        <v>9</v>
      </c>
      <c r="G1421" s="39">
        <v>2</v>
      </c>
      <c r="H1421" s="64" t="str">
        <f>VLOOKUP(MID(Table1[[#This Row],[Htno]],7,2),Raw!A:B,2,0)</f>
        <v>CSE</v>
      </c>
      <c r="I1421" s="60">
        <f>IF(Table1[[#This Row],[Gr]]&lt;&gt;"COMPLE",IF(Table1[[#This Row],[Cr]]&gt;0,1,0),1)</f>
        <v>1</v>
      </c>
      <c r="J1421" s="32">
        <f>(Table1[[#This Row],[Gp]]*Table1[[#This Row],[Cr]])/Raw!$R$1</f>
        <v>0.86956521739130432</v>
      </c>
    </row>
    <row r="1422" spans="1:10">
      <c r="A1422" s="63" t="str">
        <f>LEFT(Table1[[#This Row],[Subcode]],3)</f>
        <v>R20</v>
      </c>
      <c r="B1422" s="63" t="s">
        <v>323</v>
      </c>
      <c r="C1422" s="38" t="s">
        <v>298</v>
      </c>
      <c r="D1422" s="39" t="s">
        <v>93</v>
      </c>
      <c r="E1422" s="39">
        <f>VLOOKUP(Table1[[#This Row],[Gr]],Raw!T:U,2,0)</f>
        <v>10</v>
      </c>
      <c r="F1422" s="38" t="s">
        <v>9</v>
      </c>
      <c r="G1422" s="39">
        <v>3</v>
      </c>
      <c r="H1422" s="64" t="str">
        <f>VLOOKUP(MID(Table1[[#This Row],[Htno]],7,2),Raw!A:B,2,0)</f>
        <v>CSE</v>
      </c>
      <c r="I1422" s="60">
        <f>IF(Table1[[#This Row],[Gr]]&lt;&gt;"COMPLE",IF(Table1[[#This Row],[Cr]]&gt;0,1,0),1)</f>
        <v>1</v>
      </c>
      <c r="J1422" s="32">
        <f>(Table1[[#This Row],[Gp]]*Table1[[#This Row],[Cr]])/Raw!$R$1</f>
        <v>1.3043478260869565</v>
      </c>
    </row>
    <row r="1423" spans="1:10">
      <c r="A1423" s="63" t="str">
        <f>LEFT(Table1[[#This Row],[Subcode]],3)</f>
        <v>R20</v>
      </c>
      <c r="B1423" s="63" t="s">
        <v>323</v>
      </c>
      <c r="C1423" s="38" t="s">
        <v>299</v>
      </c>
      <c r="D1423" s="39" t="s">
        <v>300</v>
      </c>
      <c r="E1423" s="39">
        <f>VLOOKUP(Table1[[#This Row],[Gr]],Raw!T:U,2,0)</f>
        <v>8</v>
      </c>
      <c r="F1423" s="38" t="s">
        <v>6</v>
      </c>
      <c r="G1423" s="39">
        <v>3</v>
      </c>
      <c r="H1423" s="64" t="str">
        <f>VLOOKUP(MID(Table1[[#This Row],[Htno]],7,2),Raw!A:B,2,0)</f>
        <v>CSE</v>
      </c>
      <c r="I1423" s="60">
        <f>IF(Table1[[#This Row],[Gr]]&lt;&gt;"COMPLE",IF(Table1[[#This Row],[Cr]]&gt;0,1,0),1)</f>
        <v>1</v>
      </c>
      <c r="J1423" s="32">
        <f>(Table1[[#This Row],[Gp]]*Table1[[#This Row],[Cr]])/Raw!$R$1</f>
        <v>1.0434782608695652</v>
      </c>
    </row>
    <row r="1424" spans="1:10">
      <c r="A1424" s="63" t="str">
        <f>LEFT(Table1[[#This Row],[Subcode]],3)</f>
        <v>R20</v>
      </c>
      <c r="B1424" s="63" t="s">
        <v>323</v>
      </c>
      <c r="C1424" s="38" t="s">
        <v>301</v>
      </c>
      <c r="D1424" s="39" t="s">
        <v>302</v>
      </c>
      <c r="E1424" s="39">
        <f>VLOOKUP(Table1[[#This Row],[Gr]],Raw!T:U,2,0)</f>
        <v>0</v>
      </c>
      <c r="F1424" s="38" t="s">
        <v>3</v>
      </c>
      <c r="G1424" s="39">
        <v>0</v>
      </c>
      <c r="H1424" s="64" t="str">
        <f>VLOOKUP(MID(Table1[[#This Row],[Htno]],7,2),Raw!A:B,2,0)</f>
        <v>CSE</v>
      </c>
      <c r="I1424" s="60">
        <f>IF(Table1[[#This Row],[Gr]]&lt;&gt;"COMPLE",IF(Table1[[#This Row],[Cr]]&gt;0,1,0),1)</f>
        <v>0</v>
      </c>
      <c r="J1424" s="32">
        <f>(Table1[[#This Row],[Gp]]*Table1[[#This Row],[Cr]])/Raw!$R$1</f>
        <v>0</v>
      </c>
    </row>
    <row r="1425" spans="1:10">
      <c r="A1425" s="63" t="str">
        <f>LEFT(Table1[[#This Row],[Subcode]],3)</f>
        <v>R20</v>
      </c>
      <c r="B1425" s="63" t="s">
        <v>323</v>
      </c>
      <c r="C1425" s="38" t="s">
        <v>303</v>
      </c>
      <c r="D1425" s="39" t="s">
        <v>304</v>
      </c>
      <c r="E1425" s="39">
        <f>VLOOKUP(Table1[[#This Row],[Gr]],Raw!T:U,2,0)</f>
        <v>7</v>
      </c>
      <c r="F1425" s="38" t="s">
        <v>4</v>
      </c>
      <c r="G1425" s="39">
        <v>3</v>
      </c>
      <c r="H1425" s="64" t="str">
        <f>VLOOKUP(MID(Table1[[#This Row],[Htno]],7,2),Raw!A:B,2,0)</f>
        <v>CSE</v>
      </c>
      <c r="I1425" s="60">
        <f>IF(Table1[[#This Row],[Gr]]&lt;&gt;"COMPLE",IF(Table1[[#This Row],[Cr]]&gt;0,1,0),1)</f>
        <v>1</v>
      </c>
      <c r="J1425" s="32">
        <f>(Table1[[#This Row],[Gp]]*Table1[[#This Row],[Cr]])/Raw!$R$1</f>
        <v>0.91304347826086951</v>
      </c>
    </row>
    <row r="1426" spans="1:10">
      <c r="A1426" s="63" t="str">
        <f>LEFT(Table1[[#This Row],[Subcode]],3)</f>
        <v>R20</v>
      </c>
      <c r="B1426" s="63" t="s">
        <v>324</v>
      </c>
      <c r="C1426" s="38" t="s">
        <v>78</v>
      </c>
      <c r="D1426" s="39" t="s">
        <v>79</v>
      </c>
      <c r="E1426" s="39">
        <f>VLOOKUP(Table1[[#This Row],[Gr]],Raw!T:U,2,0)</f>
        <v>7</v>
      </c>
      <c r="F1426" s="38" t="s">
        <v>4</v>
      </c>
      <c r="G1426" s="39">
        <v>3</v>
      </c>
      <c r="H1426" s="64" t="str">
        <f>VLOOKUP(MID(Table1[[#This Row],[Htno]],7,2),Raw!A:B,2,0)</f>
        <v>CSE</v>
      </c>
      <c r="I1426" s="60">
        <f>IF(Table1[[#This Row],[Gr]]&lt;&gt;"COMPLE",IF(Table1[[#This Row],[Cr]]&gt;0,1,0),1)</f>
        <v>1</v>
      </c>
      <c r="J1426" s="32">
        <f>(Table1[[#This Row],[Gp]]*Table1[[#This Row],[Cr]])/Raw!$R$1</f>
        <v>0.91304347826086951</v>
      </c>
    </row>
    <row r="1427" spans="1:10">
      <c r="A1427" s="63" t="str">
        <f>LEFT(Table1[[#This Row],[Subcode]],3)</f>
        <v>R20</v>
      </c>
      <c r="B1427" s="63" t="s">
        <v>324</v>
      </c>
      <c r="C1427" s="38" t="s">
        <v>292</v>
      </c>
      <c r="D1427" s="39" t="s">
        <v>293</v>
      </c>
      <c r="E1427" s="39">
        <f>VLOOKUP(Table1[[#This Row],[Gr]],Raw!T:U,2,0)</f>
        <v>8</v>
      </c>
      <c r="F1427" s="38" t="s">
        <v>6</v>
      </c>
      <c r="G1427" s="39">
        <v>3</v>
      </c>
      <c r="H1427" s="64" t="str">
        <f>VLOOKUP(MID(Table1[[#This Row],[Htno]],7,2),Raw!A:B,2,0)</f>
        <v>CSE</v>
      </c>
      <c r="I1427" s="60">
        <f>IF(Table1[[#This Row],[Gr]]&lt;&gt;"COMPLE",IF(Table1[[#This Row],[Cr]]&gt;0,1,0),1)</f>
        <v>1</v>
      </c>
      <c r="J1427" s="32">
        <f>(Table1[[#This Row],[Gp]]*Table1[[#This Row],[Cr]])/Raw!$R$1</f>
        <v>1.0434782608695652</v>
      </c>
    </row>
    <row r="1428" spans="1:10">
      <c r="A1428" s="63" t="str">
        <f>LEFT(Table1[[#This Row],[Subcode]],3)</f>
        <v>R20</v>
      </c>
      <c r="B1428" s="63" t="s">
        <v>324</v>
      </c>
      <c r="C1428" s="38" t="s">
        <v>294</v>
      </c>
      <c r="D1428" s="39" t="s">
        <v>295</v>
      </c>
      <c r="E1428" s="39">
        <f>VLOOKUP(Table1[[#This Row],[Gr]],Raw!T:U,2,0)</f>
        <v>7</v>
      </c>
      <c r="F1428" s="38" t="s">
        <v>4</v>
      </c>
      <c r="G1428" s="39">
        <v>3</v>
      </c>
      <c r="H1428" s="64" t="str">
        <f>VLOOKUP(MID(Table1[[#This Row],[Htno]],7,2),Raw!A:B,2,0)</f>
        <v>CSE</v>
      </c>
      <c r="I1428" s="60">
        <f>IF(Table1[[#This Row],[Gr]]&lt;&gt;"COMPLE",IF(Table1[[#This Row],[Cr]]&gt;0,1,0),1)</f>
        <v>1</v>
      </c>
      <c r="J1428" s="32">
        <f>(Table1[[#This Row],[Gp]]*Table1[[#This Row],[Cr]])/Raw!$R$1</f>
        <v>0.91304347826086951</v>
      </c>
    </row>
    <row r="1429" spans="1:10">
      <c r="A1429" s="63" t="str">
        <f>LEFT(Table1[[#This Row],[Subcode]],3)</f>
        <v>R20</v>
      </c>
      <c r="B1429" s="63" t="s">
        <v>324</v>
      </c>
      <c r="C1429" s="38" t="s">
        <v>296</v>
      </c>
      <c r="D1429" s="39" t="s">
        <v>297</v>
      </c>
      <c r="E1429" s="39">
        <f>VLOOKUP(Table1[[#This Row],[Gr]],Raw!T:U,2,0)</f>
        <v>10</v>
      </c>
      <c r="F1429" s="38" t="s">
        <v>9</v>
      </c>
      <c r="G1429" s="39">
        <v>2</v>
      </c>
      <c r="H1429" s="64" t="str">
        <f>VLOOKUP(MID(Table1[[#This Row],[Htno]],7,2),Raw!A:B,2,0)</f>
        <v>CSE</v>
      </c>
      <c r="I1429" s="60">
        <f>IF(Table1[[#This Row],[Gr]]&lt;&gt;"COMPLE",IF(Table1[[#This Row],[Cr]]&gt;0,1,0),1)</f>
        <v>1</v>
      </c>
      <c r="J1429" s="32">
        <f>(Table1[[#This Row],[Gp]]*Table1[[#This Row],[Cr]])/Raw!$R$1</f>
        <v>0.86956521739130432</v>
      </c>
    </row>
    <row r="1430" spans="1:10">
      <c r="A1430" s="63" t="str">
        <f>LEFT(Table1[[#This Row],[Subcode]],3)</f>
        <v>R20</v>
      </c>
      <c r="B1430" s="63" t="s">
        <v>324</v>
      </c>
      <c r="C1430" s="38" t="s">
        <v>298</v>
      </c>
      <c r="D1430" s="39" t="s">
        <v>93</v>
      </c>
      <c r="E1430" s="39">
        <f>VLOOKUP(Table1[[#This Row],[Gr]],Raw!T:U,2,0)</f>
        <v>10</v>
      </c>
      <c r="F1430" s="38" t="s">
        <v>9</v>
      </c>
      <c r="G1430" s="39">
        <v>3</v>
      </c>
      <c r="H1430" s="64" t="str">
        <f>VLOOKUP(MID(Table1[[#This Row],[Htno]],7,2),Raw!A:B,2,0)</f>
        <v>CSE</v>
      </c>
      <c r="I1430" s="60">
        <f>IF(Table1[[#This Row],[Gr]]&lt;&gt;"COMPLE",IF(Table1[[#This Row],[Cr]]&gt;0,1,0),1)</f>
        <v>1</v>
      </c>
      <c r="J1430" s="32">
        <f>(Table1[[#This Row],[Gp]]*Table1[[#This Row],[Cr]])/Raw!$R$1</f>
        <v>1.3043478260869565</v>
      </c>
    </row>
    <row r="1431" spans="1:10">
      <c r="A1431" s="63" t="str">
        <f>LEFT(Table1[[#This Row],[Subcode]],3)</f>
        <v>R20</v>
      </c>
      <c r="B1431" s="63" t="s">
        <v>324</v>
      </c>
      <c r="C1431" s="38" t="s">
        <v>299</v>
      </c>
      <c r="D1431" s="39" t="s">
        <v>300</v>
      </c>
      <c r="E1431" s="39">
        <f>VLOOKUP(Table1[[#This Row],[Gr]],Raw!T:U,2,0)</f>
        <v>8</v>
      </c>
      <c r="F1431" s="38" t="s">
        <v>6</v>
      </c>
      <c r="G1431" s="39">
        <v>3</v>
      </c>
      <c r="H1431" s="64" t="str">
        <f>VLOOKUP(MID(Table1[[#This Row],[Htno]],7,2),Raw!A:B,2,0)</f>
        <v>CSE</v>
      </c>
      <c r="I1431" s="60">
        <f>IF(Table1[[#This Row],[Gr]]&lt;&gt;"COMPLE",IF(Table1[[#This Row],[Cr]]&gt;0,1,0),1)</f>
        <v>1</v>
      </c>
      <c r="J1431" s="32">
        <f>(Table1[[#This Row],[Gp]]*Table1[[#This Row],[Cr]])/Raw!$R$1</f>
        <v>1.0434782608695652</v>
      </c>
    </row>
    <row r="1432" spans="1:10">
      <c r="A1432" s="63" t="str">
        <f>LEFT(Table1[[#This Row],[Subcode]],3)</f>
        <v>R20</v>
      </c>
      <c r="B1432" s="63" t="s">
        <v>324</v>
      </c>
      <c r="C1432" s="38" t="s">
        <v>301</v>
      </c>
      <c r="D1432" s="39" t="s">
        <v>302</v>
      </c>
      <c r="E1432" s="39">
        <f>VLOOKUP(Table1[[#This Row],[Gr]],Raw!T:U,2,0)</f>
        <v>7</v>
      </c>
      <c r="F1432" s="38" t="s">
        <v>4</v>
      </c>
      <c r="G1432" s="39">
        <v>3</v>
      </c>
      <c r="H1432" s="64" t="str">
        <f>VLOOKUP(MID(Table1[[#This Row],[Htno]],7,2),Raw!A:B,2,0)</f>
        <v>CSE</v>
      </c>
      <c r="I1432" s="60">
        <f>IF(Table1[[#This Row],[Gr]]&lt;&gt;"COMPLE",IF(Table1[[#This Row],[Cr]]&gt;0,1,0),1)</f>
        <v>1</v>
      </c>
      <c r="J1432" s="32">
        <f>(Table1[[#This Row],[Gp]]*Table1[[#This Row],[Cr]])/Raw!$R$1</f>
        <v>0.91304347826086951</v>
      </c>
    </row>
    <row r="1433" spans="1:10">
      <c r="A1433" s="63" t="str">
        <f>LEFT(Table1[[#This Row],[Subcode]],3)</f>
        <v>R20</v>
      </c>
      <c r="B1433" s="63" t="s">
        <v>324</v>
      </c>
      <c r="C1433" s="38" t="s">
        <v>303</v>
      </c>
      <c r="D1433" s="39" t="s">
        <v>304</v>
      </c>
      <c r="E1433" s="39">
        <f>VLOOKUP(Table1[[#This Row],[Gr]],Raw!T:U,2,0)</f>
        <v>8</v>
      </c>
      <c r="F1433" s="38" t="s">
        <v>6</v>
      </c>
      <c r="G1433" s="39">
        <v>3</v>
      </c>
      <c r="H1433" s="64" t="str">
        <f>VLOOKUP(MID(Table1[[#This Row],[Htno]],7,2),Raw!A:B,2,0)</f>
        <v>CSE</v>
      </c>
      <c r="I1433" s="60">
        <f>IF(Table1[[#This Row],[Gr]]&lt;&gt;"COMPLE",IF(Table1[[#This Row],[Cr]]&gt;0,1,0),1)</f>
        <v>1</v>
      </c>
      <c r="J1433" s="32">
        <f>(Table1[[#This Row],[Gp]]*Table1[[#This Row],[Cr]])/Raw!$R$1</f>
        <v>1.0434782608695652</v>
      </c>
    </row>
    <row r="1434" spans="1:10">
      <c r="A1434" s="63" t="str">
        <f>LEFT(Table1[[#This Row],[Subcode]],3)</f>
        <v>R20</v>
      </c>
      <c r="B1434" s="63" t="s">
        <v>325</v>
      </c>
      <c r="C1434" s="38" t="s">
        <v>78</v>
      </c>
      <c r="D1434" s="39" t="s">
        <v>79</v>
      </c>
      <c r="E1434" s="39">
        <f>VLOOKUP(Table1[[#This Row],[Gr]],Raw!T:U,2,0)</f>
        <v>8</v>
      </c>
      <c r="F1434" s="38" t="s">
        <v>6</v>
      </c>
      <c r="G1434" s="39">
        <v>3</v>
      </c>
      <c r="H1434" s="64" t="str">
        <f>VLOOKUP(MID(Table1[[#This Row],[Htno]],7,2),Raw!A:B,2,0)</f>
        <v>CSE</v>
      </c>
      <c r="I1434" s="60">
        <f>IF(Table1[[#This Row],[Gr]]&lt;&gt;"COMPLE",IF(Table1[[#This Row],[Cr]]&gt;0,1,0),1)</f>
        <v>1</v>
      </c>
      <c r="J1434" s="32">
        <f>(Table1[[#This Row],[Gp]]*Table1[[#This Row],[Cr]])/Raw!$R$1</f>
        <v>1.0434782608695652</v>
      </c>
    </row>
    <row r="1435" spans="1:10">
      <c r="A1435" s="63" t="str">
        <f>LEFT(Table1[[#This Row],[Subcode]],3)</f>
        <v>R20</v>
      </c>
      <c r="B1435" s="63" t="s">
        <v>325</v>
      </c>
      <c r="C1435" s="38" t="s">
        <v>292</v>
      </c>
      <c r="D1435" s="39" t="s">
        <v>293</v>
      </c>
      <c r="E1435" s="39">
        <f>VLOOKUP(Table1[[#This Row],[Gr]],Raw!T:U,2,0)</f>
        <v>7</v>
      </c>
      <c r="F1435" s="38" t="s">
        <v>4</v>
      </c>
      <c r="G1435" s="39">
        <v>3</v>
      </c>
      <c r="H1435" s="64" t="str">
        <f>VLOOKUP(MID(Table1[[#This Row],[Htno]],7,2),Raw!A:B,2,0)</f>
        <v>CSE</v>
      </c>
      <c r="I1435" s="60">
        <f>IF(Table1[[#This Row],[Gr]]&lt;&gt;"COMPLE",IF(Table1[[#This Row],[Cr]]&gt;0,1,0),1)</f>
        <v>1</v>
      </c>
      <c r="J1435" s="32">
        <f>(Table1[[#This Row],[Gp]]*Table1[[#This Row],[Cr]])/Raw!$R$1</f>
        <v>0.91304347826086951</v>
      </c>
    </row>
    <row r="1436" spans="1:10">
      <c r="A1436" s="63" t="str">
        <f>LEFT(Table1[[#This Row],[Subcode]],3)</f>
        <v>R20</v>
      </c>
      <c r="B1436" s="63" t="s">
        <v>325</v>
      </c>
      <c r="C1436" s="38" t="s">
        <v>294</v>
      </c>
      <c r="D1436" s="39" t="s">
        <v>295</v>
      </c>
      <c r="E1436" s="39">
        <f>VLOOKUP(Table1[[#This Row],[Gr]],Raw!T:U,2,0)</f>
        <v>6</v>
      </c>
      <c r="F1436" s="38" t="s">
        <v>5</v>
      </c>
      <c r="G1436" s="39">
        <v>3</v>
      </c>
      <c r="H1436" s="64" t="str">
        <f>VLOOKUP(MID(Table1[[#This Row],[Htno]],7,2),Raw!A:B,2,0)</f>
        <v>CSE</v>
      </c>
      <c r="I1436" s="60">
        <f>IF(Table1[[#This Row],[Gr]]&lt;&gt;"COMPLE",IF(Table1[[#This Row],[Cr]]&gt;0,1,0),1)</f>
        <v>1</v>
      </c>
      <c r="J1436" s="32">
        <f>(Table1[[#This Row],[Gp]]*Table1[[#This Row],[Cr]])/Raw!$R$1</f>
        <v>0.78260869565217395</v>
      </c>
    </row>
    <row r="1437" spans="1:10">
      <c r="A1437" s="63" t="str">
        <f>LEFT(Table1[[#This Row],[Subcode]],3)</f>
        <v>R20</v>
      </c>
      <c r="B1437" s="63" t="s">
        <v>325</v>
      </c>
      <c r="C1437" s="38" t="s">
        <v>296</v>
      </c>
      <c r="D1437" s="39" t="s">
        <v>297</v>
      </c>
      <c r="E1437" s="39">
        <f>VLOOKUP(Table1[[#This Row],[Gr]],Raw!T:U,2,0)</f>
        <v>10</v>
      </c>
      <c r="F1437" s="38" t="s">
        <v>9</v>
      </c>
      <c r="G1437" s="39">
        <v>2</v>
      </c>
      <c r="H1437" s="64" t="str">
        <f>VLOOKUP(MID(Table1[[#This Row],[Htno]],7,2),Raw!A:B,2,0)</f>
        <v>CSE</v>
      </c>
      <c r="I1437" s="60">
        <f>IF(Table1[[#This Row],[Gr]]&lt;&gt;"COMPLE",IF(Table1[[#This Row],[Cr]]&gt;0,1,0),1)</f>
        <v>1</v>
      </c>
      <c r="J1437" s="32">
        <f>(Table1[[#This Row],[Gp]]*Table1[[#This Row],[Cr]])/Raw!$R$1</f>
        <v>0.86956521739130432</v>
      </c>
    </row>
    <row r="1438" spans="1:10">
      <c r="A1438" s="63" t="str">
        <f>LEFT(Table1[[#This Row],[Subcode]],3)</f>
        <v>R20</v>
      </c>
      <c r="B1438" s="63" t="s">
        <v>325</v>
      </c>
      <c r="C1438" s="38" t="s">
        <v>298</v>
      </c>
      <c r="D1438" s="39" t="s">
        <v>93</v>
      </c>
      <c r="E1438" s="39">
        <f>VLOOKUP(Table1[[#This Row],[Gr]],Raw!T:U,2,0)</f>
        <v>10</v>
      </c>
      <c r="F1438" s="38" t="s">
        <v>9</v>
      </c>
      <c r="G1438" s="39">
        <v>3</v>
      </c>
      <c r="H1438" s="64" t="str">
        <f>VLOOKUP(MID(Table1[[#This Row],[Htno]],7,2),Raw!A:B,2,0)</f>
        <v>CSE</v>
      </c>
      <c r="I1438" s="60">
        <f>IF(Table1[[#This Row],[Gr]]&lt;&gt;"COMPLE",IF(Table1[[#This Row],[Cr]]&gt;0,1,0),1)</f>
        <v>1</v>
      </c>
      <c r="J1438" s="32">
        <f>(Table1[[#This Row],[Gp]]*Table1[[#This Row],[Cr]])/Raw!$R$1</f>
        <v>1.3043478260869565</v>
      </c>
    </row>
    <row r="1439" spans="1:10">
      <c r="A1439" s="63" t="str">
        <f>LEFT(Table1[[#This Row],[Subcode]],3)</f>
        <v>R20</v>
      </c>
      <c r="B1439" s="63" t="s">
        <v>325</v>
      </c>
      <c r="C1439" s="38" t="s">
        <v>299</v>
      </c>
      <c r="D1439" s="39" t="s">
        <v>300</v>
      </c>
      <c r="E1439" s="39">
        <f>VLOOKUP(Table1[[#This Row],[Gr]],Raw!T:U,2,0)</f>
        <v>6</v>
      </c>
      <c r="F1439" s="38" t="s">
        <v>5</v>
      </c>
      <c r="G1439" s="39">
        <v>3</v>
      </c>
      <c r="H1439" s="64" t="str">
        <f>VLOOKUP(MID(Table1[[#This Row],[Htno]],7,2),Raw!A:B,2,0)</f>
        <v>CSE</v>
      </c>
      <c r="I1439" s="60">
        <f>IF(Table1[[#This Row],[Gr]]&lt;&gt;"COMPLE",IF(Table1[[#This Row],[Cr]]&gt;0,1,0),1)</f>
        <v>1</v>
      </c>
      <c r="J1439" s="32">
        <f>(Table1[[#This Row],[Gp]]*Table1[[#This Row],[Cr]])/Raw!$R$1</f>
        <v>0.78260869565217395</v>
      </c>
    </row>
    <row r="1440" spans="1:10">
      <c r="A1440" s="63" t="str">
        <f>LEFT(Table1[[#This Row],[Subcode]],3)</f>
        <v>R20</v>
      </c>
      <c r="B1440" s="63" t="s">
        <v>325</v>
      </c>
      <c r="C1440" s="38" t="s">
        <v>301</v>
      </c>
      <c r="D1440" s="39" t="s">
        <v>302</v>
      </c>
      <c r="E1440" s="39">
        <f>VLOOKUP(Table1[[#This Row],[Gr]],Raw!T:U,2,0)</f>
        <v>8</v>
      </c>
      <c r="F1440" s="38" t="s">
        <v>6</v>
      </c>
      <c r="G1440" s="39">
        <v>3</v>
      </c>
      <c r="H1440" s="64" t="str">
        <f>VLOOKUP(MID(Table1[[#This Row],[Htno]],7,2),Raw!A:B,2,0)</f>
        <v>CSE</v>
      </c>
      <c r="I1440" s="60">
        <f>IF(Table1[[#This Row],[Gr]]&lt;&gt;"COMPLE",IF(Table1[[#This Row],[Cr]]&gt;0,1,0),1)</f>
        <v>1</v>
      </c>
      <c r="J1440" s="32">
        <f>(Table1[[#This Row],[Gp]]*Table1[[#This Row],[Cr]])/Raw!$R$1</f>
        <v>1.0434782608695652</v>
      </c>
    </row>
    <row r="1441" spans="1:10">
      <c r="A1441" s="63" t="str">
        <f>LEFT(Table1[[#This Row],[Subcode]],3)</f>
        <v>R20</v>
      </c>
      <c r="B1441" s="63" t="s">
        <v>325</v>
      </c>
      <c r="C1441" s="38" t="s">
        <v>303</v>
      </c>
      <c r="D1441" s="39" t="s">
        <v>304</v>
      </c>
      <c r="E1441" s="39">
        <f>VLOOKUP(Table1[[#This Row],[Gr]],Raw!T:U,2,0)</f>
        <v>8</v>
      </c>
      <c r="F1441" s="38" t="s">
        <v>6</v>
      </c>
      <c r="G1441" s="39">
        <v>3</v>
      </c>
      <c r="H1441" s="64" t="str">
        <f>VLOOKUP(MID(Table1[[#This Row],[Htno]],7,2),Raw!A:B,2,0)</f>
        <v>CSE</v>
      </c>
      <c r="I1441" s="60">
        <f>IF(Table1[[#This Row],[Gr]]&lt;&gt;"COMPLE",IF(Table1[[#This Row],[Cr]]&gt;0,1,0),1)</f>
        <v>1</v>
      </c>
      <c r="J1441" s="32">
        <f>(Table1[[#This Row],[Gp]]*Table1[[#This Row],[Cr]])/Raw!$R$1</f>
        <v>1.0434782608695652</v>
      </c>
    </row>
    <row r="1442" spans="1:10">
      <c r="A1442" s="63" t="str">
        <f>LEFT(Table1[[#This Row],[Subcode]],3)</f>
        <v>R20</v>
      </c>
      <c r="B1442" s="63" t="s">
        <v>326</v>
      </c>
      <c r="C1442" s="38" t="s">
        <v>78</v>
      </c>
      <c r="D1442" s="39" t="s">
        <v>79</v>
      </c>
      <c r="E1442" s="39">
        <f>VLOOKUP(Table1[[#This Row],[Gr]],Raw!T:U,2,0)</f>
        <v>6</v>
      </c>
      <c r="F1442" s="38" t="s">
        <v>5</v>
      </c>
      <c r="G1442" s="39">
        <v>3</v>
      </c>
      <c r="H1442" s="64" t="str">
        <f>VLOOKUP(MID(Table1[[#This Row],[Htno]],7,2),Raw!A:B,2,0)</f>
        <v>CSE</v>
      </c>
      <c r="I1442" s="60">
        <f>IF(Table1[[#This Row],[Gr]]&lt;&gt;"COMPLE",IF(Table1[[#This Row],[Cr]]&gt;0,1,0),1)</f>
        <v>1</v>
      </c>
      <c r="J1442" s="32">
        <f>(Table1[[#This Row],[Gp]]*Table1[[#This Row],[Cr]])/Raw!$R$1</f>
        <v>0.78260869565217395</v>
      </c>
    </row>
    <row r="1443" spans="1:10">
      <c r="A1443" s="63" t="str">
        <f>LEFT(Table1[[#This Row],[Subcode]],3)</f>
        <v>R20</v>
      </c>
      <c r="B1443" s="63" t="s">
        <v>326</v>
      </c>
      <c r="C1443" s="38" t="s">
        <v>292</v>
      </c>
      <c r="D1443" s="39" t="s">
        <v>293</v>
      </c>
      <c r="E1443" s="39">
        <f>VLOOKUP(Table1[[#This Row],[Gr]],Raw!T:U,2,0)</f>
        <v>7</v>
      </c>
      <c r="F1443" s="38" t="s">
        <v>4</v>
      </c>
      <c r="G1443" s="39">
        <v>3</v>
      </c>
      <c r="H1443" s="64" t="str">
        <f>VLOOKUP(MID(Table1[[#This Row],[Htno]],7,2),Raw!A:B,2,0)</f>
        <v>CSE</v>
      </c>
      <c r="I1443" s="60">
        <f>IF(Table1[[#This Row],[Gr]]&lt;&gt;"COMPLE",IF(Table1[[#This Row],[Cr]]&gt;0,1,0),1)</f>
        <v>1</v>
      </c>
      <c r="J1443" s="32">
        <f>(Table1[[#This Row],[Gp]]*Table1[[#This Row],[Cr]])/Raw!$R$1</f>
        <v>0.91304347826086951</v>
      </c>
    </row>
    <row r="1444" spans="1:10">
      <c r="A1444" s="63" t="str">
        <f>LEFT(Table1[[#This Row],[Subcode]],3)</f>
        <v>R20</v>
      </c>
      <c r="B1444" s="63" t="s">
        <v>326</v>
      </c>
      <c r="C1444" s="38" t="s">
        <v>294</v>
      </c>
      <c r="D1444" s="39" t="s">
        <v>295</v>
      </c>
      <c r="E1444" s="39">
        <f>VLOOKUP(Table1[[#This Row],[Gr]],Raw!T:U,2,0)</f>
        <v>8</v>
      </c>
      <c r="F1444" s="38" t="s">
        <v>6</v>
      </c>
      <c r="G1444" s="39">
        <v>3</v>
      </c>
      <c r="H1444" s="64" t="str">
        <f>VLOOKUP(MID(Table1[[#This Row],[Htno]],7,2),Raw!A:B,2,0)</f>
        <v>CSE</v>
      </c>
      <c r="I1444" s="60">
        <f>IF(Table1[[#This Row],[Gr]]&lt;&gt;"COMPLE",IF(Table1[[#This Row],[Cr]]&gt;0,1,0),1)</f>
        <v>1</v>
      </c>
      <c r="J1444" s="32">
        <f>(Table1[[#This Row],[Gp]]*Table1[[#This Row],[Cr]])/Raw!$R$1</f>
        <v>1.0434782608695652</v>
      </c>
    </row>
    <row r="1445" spans="1:10">
      <c r="A1445" s="63" t="str">
        <f>LEFT(Table1[[#This Row],[Subcode]],3)</f>
        <v>R20</v>
      </c>
      <c r="B1445" s="63" t="s">
        <v>326</v>
      </c>
      <c r="C1445" s="38" t="s">
        <v>296</v>
      </c>
      <c r="D1445" s="39" t="s">
        <v>297</v>
      </c>
      <c r="E1445" s="39">
        <f>VLOOKUP(Table1[[#This Row],[Gr]],Raw!T:U,2,0)</f>
        <v>10</v>
      </c>
      <c r="F1445" s="38" t="s">
        <v>9</v>
      </c>
      <c r="G1445" s="39">
        <v>2</v>
      </c>
      <c r="H1445" s="64" t="str">
        <f>VLOOKUP(MID(Table1[[#This Row],[Htno]],7,2),Raw!A:B,2,0)</f>
        <v>CSE</v>
      </c>
      <c r="I1445" s="60">
        <f>IF(Table1[[#This Row],[Gr]]&lt;&gt;"COMPLE",IF(Table1[[#This Row],[Cr]]&gt;0,1,0),1)</f>
        <v>1</v>
      </c>
      <c r="J1445" s="32">
        <f>(Table1[[#This Row],[Gp]]*Table1[[#This Row],[Cr]])/Raw!$R$1</f>
        <v>0.86956521739130432</v>
      </c>
    </row>
    <row r="1446" spans="1:10">
      <c r="A1446" s="63" t="str">
        <f>LEFT(Table1[[#This Row],[Subcode]],3)</f>
        <v>R20</v>
      </c>
      <c r="B1446" s="63" t="s">
        <v>326</v>
      </c>
      <c r="C1446" s="38" t="s">
        <v>298</v>
      </c>
      <c r="D1446" s="39" t="s">
        <v>93</v>
      </c>
      <c r="E1446" s="39">
        <f>VLOOKUP(Table1[[#This Row],[Gr]],Raw!T:U,2,0)</f>
        <v>10</v>
      </c>
      <c r="F1446" s="38" t="s">
        <v>9</v>
      </c>
      <c r="G1446" s="39">
        <v>3</v>
      </c>
      <c r="H1446" s="64" t="str">
        <f>VLOOKUP(MID(Table1[[#This Row],[Htno]],7,2),Raw!A:B,2,0)</f>
        <v>CSE</v>
      </c>
      <c r="I1446" s="60">
        <f>IF(Table1[[#This Row],[Gr]]&lt;&gt;"COMPLE",IF(Table1[[#This Row],[Cr]]&gt;0,1,0),1)</f>
        <v>1</v>
      </c>
      <c r="J1446" s="32">
        <f>(Table1[[#This Row],[Gp]]*Table1[[#This Row],[Cr]])/Raw!$R$1</f>
        <v>1.3043478260869565</v>
      </c>
    </row>
    <row r="1447" spans="1:10">
      <c r="A1447" s="63" t="str">
        <f>LEFT(Table1[[#This Row],[Subcode]],3)</f>
        <v>R20</v>
      </c>
      <c r="B1447" s="63" t="s">
        <v>326</v>
      </c>
      <c r="C1447" s="38" t="s">
        <v>299</v>
      </c>
      <c r="D1447" s="39" t="s">
        <v>300</v>
      </c>
      <c r="E1447" s="39">
        <f>VLOOKUP(Table1[[#This Row],[Gr]],Raw!T:U,2,0)</f>
        <v>5</v>
      </c>
      <c r="F1447" s="38" t="s">
        <v>7</v>
      </c>
      <c r="G1447" s="39">
        <v>3</v>
      </c>
      <c r="H1447" s="64" t="str">
        <f>VLOOKUP(MID(Table1[[#This Row],[Htno]],7,2),Raw!A:B,2,0)</f>
        <v>CSE</v>
      </c>
      <c r="I1447" s="60">
        <f>IF(Table1[[#This Row],[Gr]]&lt;&gt;"COMPLE",IF(Table1[[#This Row],[Cr]]&gt;0,1,0),1)</f>
        <v>1</v>
      </c>
      <c r="J1447" s="32">
        <f>(Table1[[#This Row],[Gp]]*Table1[[#This Row],[Cr]])/Raw!$R$1</f>
        <v>0.65217391304347827</v>
      </c>
    </row>
    <row r="1448" spans="1:10">
      <c r="A1448" s="63" t="str">
        <f>LEFT(Table1[[#This Row],[Subcode]],3)</f>
        <v>R20</v>
      </c>
      <c r="B1448" s="63" t="s">
        <v>326</v>
      </c>
      <c r="C1448" s="38" t="s">
        <v>301</v>
      </c>
      <c r="D1448" s="39" t="s">
        <v>302</v>
      </c>
      <c r="E1448" s="39">
        <f>VLOOKUP(Table1[[#This Row],[Gr]],Raw!T:U,2,0)</f>
        <v>5</v>
      </c>
      <c r="F1448" s="38" t="s">
        <v>7</v>
      </c>
      <c r="G1448" s="39">
        <v>3</v>
      </c>
      <c r="H1448" s="64" t="str">
        <f>VLOOKUP(MID(Table1[[#This Row],[Htno]],7,2),Raw!A:B,2,0)</f>
        <v>CSE</v>
      </c>
      <c r="I1448" s="60">
        <f>IF(Table1[[#This Row],[Gr]]&lt;&gt;"COMPLE",IF(Table1[[#This Row],[Cr]]&gt;0,1,0),1)</f>
        <v>1</v>
      </c>
      <c r="J1448" s="32">
        <f>(Table1[[#This Row],[Gp]]*Table1[[#This Row],[Cr]])/Raw!$R$1</f>
        <v>0.65217391304347827</v>
      </c>
    </row>
    <row r="1449" spans="1:10">
      <c r="A1449" s="63" t="str">
        <f>LEFT(Table1[[#This Row],[Subcode]],3)</f>
        <v>R20</v>
      </c>
      <c r="B1449" s="63" t="s">
        <v>326</v>
      </c>
      <c r="C1449" s="38" t="s">
        <v>303</v>
      </c>
      <c r="D1449" s="39" t="s">
        <v>304</v>
      </c>
      <c r="E1449" s="39">
        <f>VLOOKUP(Table1[[#This Row],[Gr]],Raw!T:U,2,0)</f>
        <v>8</v>
      </c>
      <c r="F1449" s="38" t="s">
        <v>6</v>
      </c>
      <c r="G1449" s="39">
        <v>3</v>
      </c>
      <c r="H1449" s="64" t="str">
        <f>VLOOKUP(MID(Table1[[#This Row],[Htno]],7,2),Raw!A:B,2,0)</f>
        <v>CSE</v>
      </c>
      <c r="I1449" s="60">
        <f>IF(Table1[[#This Row],[Gr]]&lt;&gt;"COMPLE",IF(Table1[[#This Row],[Cr]]&gt;0,1,0),1)</f>
        <v>1</v>
      </c>
      <c r="J1449" s="32">
        <f>(Table1[[#This Row],[Gp]]*Table1[[#This Row],[Cr]])/Raw!$R$1</f>
        <v>1.0434782608695652</v>
      </c>
    </row>
    <row r="1450" spans="1:10">
      <c r="A1450" s="63" t="str">
        <f>LEFT(Table1[[#This Row],[Subcode]],3)</f>
        <v>R20</v>
      </c>
      <c r="B1450" s="63" t="s">
        <v>327</v>
      </c>
      <c r="C1450" s="38" t="s">
        <v>78</v>
      </c>
      <c r="D1450" s="39" t="s">
        <v>79</v>
      </c>
      <c r="E1450" s="39">
        <f>VLOOKUP(Table1[[#This Row],[Gr]],Raw!T:U,2,0)</f>
        <v>8</v>
      </c>
      <c r="F1450" s="38" t="s">
        <v>6</v>
      </c>
      <c r="G1450" s="39">
        <v>3</v>
      </c>
      <c r="H1450" s="64" t="str">
        <f>VLOOKUP(MID(Table1[[#This Row],[Htno]],7,2),Raw!A:B,2,0)</f>
        <v>CSE</v>
      </c>
      <c r="I1450" s="60">
        <f>IF(Table1[[#This Row],[Gr]]&lt;&gt;"COMPLE",IF(Table1[[#This Row],[Cr]]&gt;0,1,0),1)</f>
        <v>1</v>
      </c>
      <c r="J1450" s="32">
        <f>(Table1[[#This Row],[Gp]]*Table1[[#This Row],[Cr]])/Raw!$R$1</f>
        <v>1.0434782608695652</v>
      </c>
    </row>
    <row r="1451" spans="1:10">
      <c r="A1451" s="63" t="str">
        <f>LEFT(Table1[[#This Row],[Subcode]],3)</f>
        <v>R20</v>
      </c>
      <c r="B1451" s="63" t="s">
        <v>327</v>
      </c>
      <c r="C1451" s="38" t="s">
        <v>292</v>
      </c>
      <c r="D1451" s="39" t="s">
        <v>293</v>
      </c>
      <c r="E1451" s="39">
        <f>VLOOKUP(Table1[[#This Row],[Gr]],Raw!T:U,2,0)</f>
        <v>7</v>
      </c>
      <c r="F1451" s="38" t="s">
        <v>4</v>
      </c>
      <c r="G1451" s="39">
        <v>3</v>
      </c>
      <c r="H1451" s="64" t="str">
        <f>VLOOKUP(MID(Table1[[#This Row],[Htno]],7,2),Raw!A:B,2,0)</f>
        <v>CSE</v>
      </c>
      <c r="I1451" s="60">
        <f>IF(Table1[[#This Row],[Gr]]&lt;&gt;"COMPLE",IF(Table1[[#This Row],[Cr]]&gt;0,1,0),1)</f>
        <v>1</v>
      </c>
      <c r="J1451" s="32">
        <f>(Table1[[#This Row],[Gp]]*Table1[[#This Row],[Cr]])/Raw!$R$1</f>
        <v>0.91304347826086951</v>
      </c>
    </row>
    <row r="1452" spans="1:10">
      <c r="A1452" s="63" t="str">
        <f>LEFT(Table1[[#This Row],[Subcode]],3)</f>
        <v>R20</v>
      </c>
      <c r="B1452" s="63" t="s">
        <v>327</v>
      </c>
      <c r="C1452" s="38" t="s">
        <v>294</v>
      </c>
      <c r="D1452" s="39" t="s">
        <v>295</v>
      </c>
      <c r="E1452" s="39">
        <f>VLOOKUP(Table1[[#This Row],[Gr]],Raw!T:U,2,0)</f>
        <v>9</v>
      </c>
      <c r="F1452" s="38" t="s">
        <v>8</v>
      </c>
      <c r="G1452" s="39">
        <v>3</v>
      </c>
      <c r="H1452" s="64" t="str">
        <f>VLOOKUP(MID(Table1[[#This Row],[Htno]],7,2),Raw!A:B,2,0)</f>
        <v>CSE</v>
      </c>
      <c r="I1452" s="60">
        <f>IF(Table1[[#This Row],[Gr]]&lt;&gt;"COMPLE",IF(Table1[[#This Row],[Cr]]&gt;0,1,0),1)</f>
        <v>1</v>
      </c>
      <c r="J1452" s="32">
        <f>(Table1[[#This Row],[Gp]]*Table1[[#This Row],[Cr]])/Raw!$R$1</f>
        <v>1.173913043478261</v>
      </c>
    </row>
    <row r="1453" spans="1:10">
      <c r="A1453" s="63" t="str">
        <f>LEFT(Table1[[#This Row],[Subcode]],3)</f>
        <v>R20</v>
      </c>
      <c r="B1453" s="63" t="s">
        <v>327</v>
      </c>
      <c r="C1453" s="38" t="s">
        <v>296</v>
      </c>
      <c r="D1453" s="39" t="s">
        <v>297</v>
      </c>
      <c r="E1453" s="39">
        <f>VLOOKUP(Table1[[#This Row],[Gr]],Raw!T:U,2,0)</f>
        <v>10</v>
      </c>
      <c r="F1453" s="38" t="s">
        <v>9</v>
      </c>
      <c r="G1453" s="39">
        <v>2</v>
      </c>
      <c r="H1453" s="64" t="str">
        <f>VLOOKUP(MID(Table1[[#This Row],[Htno]],7,2),Raw!A:B,2,0)</f>
        <v>CSE</v>
      </c>
      <c r="I1453" s="60">
        <f>IF(Table1[[#This Row],[Gr]]&lt;&gt;"COMPLE",IF(Table1[[#This Row],[Cr]]&gt;0,1,0),1)</f>
        <v>1</v>
      </c>
      <c r="J1453" s="32">
        <f>(Table1[[#This Row],[Gp]]*Table1[[#This Row],[Cr]])/Raw!$R$1</f>
        <v>0.86956521739130432</v>
      </c>
    </row>
    <row r="1454" spans="1:10">
      <c r="A1454" s="63" t="str">
        <f>LEFT(Table1[[#This Row],[Subcode]],3)</f>
        <v>R20</v>
      </c>
      <c r="B1454" s="63" t="s">
        <v>327</v>
      </c>
      <c r="C1454" s="38" t="s">
        <v>298</v>
      </c>
      <c r="D1454" s="39" t="s">
        <v>93</v>
      </c>
      <c r="E1454" s="39">
        <f>VLOOKUP(Table1[[#This Row],[Gr]],Raw!T:U,2,0)</f>
        <v>10</v>
      </c>
      <c r="F1454" s="38" t="s">
        <v>9</v>
      </c>
      <c r="G1454" s="39">
        <v>3</v>
      </c>
      <c r="H1454" s="64" t="str">
        <f>VLOOKUP(MID(Table1[[#This Row],[Htno]],7,2),Raw!A:B,2,0)</f>
        <v>CSE</v>
      </c>
      <c r="I1454" s="60">
        <f>IF(Table1[[#This Row],[Gr]]&lt;&gt;"COMPLE",IF(Table1[[#This Row],[Cr]]&gt;0,1,0),1)</f>
        <v>1</v>
      </c>
      <c r="J1454" s="32">
        <f>(Table1[[#This Row],[Gp]]*Table1[[#This Row],[Cr]])/Raw!$R$1</f>
        <v>1.3043478260869565</v>
      </c>
    </row>
    <row r="1455" spans="1:10">
      <c r="A1455" s="63" t="str">
        <f>LEFT(Table1[[#This Row],[Subcode]],3)</f>
        <v>R20</v>
      </c>
      <c r="B1455" s="63" t="s">
        <v>327</v>
      </c>
      <c r="C1455" s="38" t="s">
        <v>299</v>
      </c>
      <c r="D1455" s="39" t="s">
        <v>300</v>
      </c>
      <c r="E1455" s="39">
        <f>VLOOKUP(Table1[[#This Row],[Gr]],Raw!T:U,2,0)</f>
        <v>8</v>
      </c>
      <c r="F1455" s="38" t="s">
        <v>6</v>
      </c>
      <c r="G1455" s="39">
        <v>3</v>
      </c>
      <c r="H1455" s="64" t="str">
        <f>VLOOKUP(MID(Table1[[#This Row],[Htno]],7,2),Raw!A:B,2,0)</f>
        <v>CSE</v>
      </c>
      <c r="I1455" s="60">
        <f>IF(Table1[[#This Row],[Gr]]&lt;&gt;"COMPLE",IF(Table1[[#This Row],[Cr]]&gt;0,1,0),1)</f>
        <v>1</v>
      </c>
      <c r="J1455" s="32">
        <f>(Table1[[#This Row],[Gp]]*Table1[[#This Row],[Cr]])/Raw!$R$1</f>
        <v>1.0434782608695652</v>
      </c>
    </row>
    <row r="1456" spans="1:10">
      <c r="A1456" s="63" t="str">
        <f>LEFT(Table1[[#This Row],[Subcode]],3)</f>
        <v>R20</v>
      </c>
      <c r="B1456" s="63" t="s">
        <v>327</v>
      </c>
      <c r="C1456" s="38" t="s">
        <v>301</v>
      </c>
      <c r="D1456" s="39" t="s">
        <v>302</v>
      </c>
      <c r="E1456" s="39">
        <f>VLOOKUP(Table1[[#This Row],[Gr]],Raw!T:U,2,0)</f>
        <v>8</v>
      </c>
      <c r="F1456" s="38" t="s">
        <v>6</v>
      </c>
      <c r="G1456" s="39">
        <v>3</v>
      </c>
      <c r="H1456" s="64" t="str">
        <f>VLOOKUP(MID(Table1[[#This Row],[Htno]],7,2),Raw!A:B,2,0)</f>
        <v>CSE</v>
      </c>
      <c r="I1456" s="60">
        <f>IF(Table1[[#This Row],[Gr]]&lt;&gt;"COMPLE",IF(Table1[[#This Row],[Cr]]&gt;0,1,0),1)</f>
        <v>1</v>
      </c>
      <c r="J1456" s="32">
        <f>(Table1[[#This Row],[Gp]]*Table1[[#This Row],[Cr]])/Raw!$R$1</f>
        <v>1.0434782608695652</v>
      </c>
    </row>
    <row r="1457" spans="1:10">
      <c r="A1457" s="63" t="str">
        <f>LEFT(Table1[[#This Row],[Subcode]],3)</f>
        <v>R20</v>
      </c>
      <c r="B1457" s="63" t="s">
        <v>327</v>
      </c>
      <c r="C1457" s="38" t="s">
        <v>303</v>
      </c>
      <c r="D1457" s="39" t="s">
        <v>304</v>
      </c>
      <c r="E1457" s="39">
        <f>VLOOKUP(Table1[[#This Row],[Gr]],Raw!T:U,2,0)</f>
        <v>7</v>
      </c>
      <c r="F1457" s="38" t="s">
        <v>4</v>
      </c>
      <c r="G1457" s="39">
        <v>3</v>
      </c>
      <c r="H1457" s="64" t="str">
        <f>VLOOKUP(MID(Table1[[#This Row],[Htno]],7,2),Raw!A:B,2,0)</f>
        <v>CSE</v>
      </c>
      <c r="I1457" s="60">
        <f>IF(Table1[[#This Row],[Gr]]&lt;&gt;"COMPLE",IF(Table1[[#This Row],[Cr]]&gt;0,1,0),1)</f>
        <v>1</v>
      </c>
      <c r="J1457" s="32">
        <f>(Table1[[#This Row],[Gp]]*Table1[[#This Row],[Cr]])/Raw!$R$1</f>
        <v>0.91304347826086951</v>
      </c>
    </row>
    <row r="1458" spans="1:10">
      <c r="A1458" s="63" t="str">
        <f>LEFT(Table1[[#This Row],[Subcode]],3)</f>
        <v>R20</v>
      </c>
      <c r="B1458" s="63" t="s">
        <v>328</v>
      </c>
      <c r="C1458" s="38" t="s">
        <v>78</v>
      </c>
      <c r="D1458" s="39" t="s">
        <v>79</v>
      </c>
      <c r="E1458" s="39">
        <f>VLOOKUP(Table1[[#This Row],[Gr]],Raw!T:U,2,0)</f>
        <v>7</v>
      </c>
      <c r="F1458" s="38" t="s">
        <v>4</v>
      </c>
      <c r="G1458" s="39">
        <v>3</v>
      </c>
      <c r="H1458" s="64" t="str">
        <f>VLOOKUP(MID(Table1[[#This Row],[Htno]],7,2),Raw!A:B,2,0)</f>
        <v>CSE</v>
      </c>
      <c r="I1458" s="60">
        <f>IF(Table1[[#This Row],[Gr]]&lt;&gt;"COMPLE",IF(Table1[[#This Row],[Cr]]&gt;0,1,0),1)</f>
        <v>1</v>
      </c>
      <c r="J1458" s="32">
        <f>(Table1[[#This Row],[Gp]]*Table1[[#This Row],[Cr]])/Raw!$R$1</f>
        <v>0.91304347826086951</v>
      </c>
    </row>
    <row r="1459" spans="1:10">
      <c r="A1459" s="63" t="str">
        <f>LEFT(Table1[[#This Row],[Subcode]],3)</f>
        <v>R20</v>
      </c>
      <c r="B1459" s="63" t="s">
        <v>328</v>
      </c>
      <c r="C1459" s="38" t="s">
        <v>292</v>
      </c>
      <c r="D1459" s="39" t="s">
        <v>293</v>
      </c>
      <c r="E1459" s="39">
        <f>VLOOKUP(Table1[[#This Row],[Gr]],Raw!T:U,2,0)</f>
        <v>7</v>
      </c>
      <c r="F1459" s="38" t="s">
        <v>4</v>
      </c>
      <c r="G1459" s="39">
        <v>3</v>
      </c>
      <c r="H1459" s="64" t="str">
        <f>VLOOKUP(MID(Table1[[#This Row],[Htno]],7,2),Raw!A:B,2,0)</f>
        <v>CSE</v>
      </c>
      <c r="I1459" s="60">
        <f>IF(Table1[[#This Row],[Gr]]&lt;&gt;"COMPLE",IF(Table1[[#This Row],[Cr]]&gt;0,1,0),1)</f>
        <v>1</v>
      </c>
      <c r="J1459" s="32">
        <f>(Table1[[#This Row],[Gp]]*Table1[[#This Row],[Cr]])/Raw!$R$1</f>
        <v>0.91304347826086951</v>
      </c>
    </row>
    <row r="1460" spans="1:10">
      <c r="A1460" s="63" t="str">
        <f>LEFT(Table1[[#This Row],[Subcode]],3)</f>
        <v>R20</v>
      </c>
      <c r="B1460" s="63" t="s">
        <v>328</v>
      </c>
      <c r="C1460" s="38" t="s">
        <v>294</v>
      </c>
      <c r="D1460" s="39" t="s">
        <v>295</v>
      </c>
      <c r="E1460" s="39">
        <f>VLOOKUP(Table1[[#This Row],[Gr]],Raw!T:U,2,0)</f>
        <v>9</v>
      </c>
      <c r="F1460" s="38" t="s">
        <v>8</v>
      </c>
      <c r="G1460" s="39">
        <v>3</v>
      </c>
      <c r="H1460" s="64" t="str">
        <f>VLOOKUP(MID(Table1[[#This Row],[Htno]],7,2),Raw!A:B,2,0)</f>
        <v>CSE</v>
      </c>
      <c r="I1460" s="60">
        <f>IF(Table1[[#This Row],[Gr]]&lt;&gt;"COMPLE",IF(Table1[[#This Row],[Cr]]&gt;0,1,0),1)</f>
        <v>1</v>
      </c>
      <c r="J1460" s="32">
        <f>(Table1[[#This Row],[Gp]]*Table1[[#This Row],[Cr]])/Raw!$R$1</f>
        <v>1.173913043478261</v>
      </c>
    </row>
    <row r="1461" spans="1:10">
      <c r="A1461" s="63" t="str">
        <f>LEFT(Table1[[#This Row],[Subcode]],3)</f>
        <v>R20</v>
      </c>
      <c r="B1461" s="63" t="s">
        <v>328</v>
      </c>
      <c r="C1461" s="38" t="s">
        <v>296</v>
      </c>
      <c r="D1461" s="39" t="s">
        <v>297</v>
      </c>
      <c r="E1461" s="39">
        <f>VLOOKUP(Table1[[#This Row],[Gr]],Raw!T:U,2,0)</f>
        <v>10</v>
      </c>
      <c r="F1461" s="38" t="s">
        <v>9</v>
      </c>
      <c r="G1461" s="39">
        <v>2</v>
      </c>
      <c r="H1461" s="64" t="str">
        <f>VLOOKUP(MID(Table1[[#This Row],[Htno]],7,2),Raw!A:B,2,0)</f>
        <v>CSE</v>
      </c>
      <c r="I1461" s="60">
        <f>IF(Table1[[#This Row],[Gr]]&lt;&gt;"COMPLE",IF(Table1[[#This Row],[Cr]]&gt;0,1,0),1)</f>
        <v>1</v>
      </c>
      <c r="J1461" s="32">
        <f>(Table1[[#This Row],[Gp]]*Table1[[#This Row],[Cr]])/Raw!$R$1</f>
        <v>0.86956521739130432</v>
      </c>
    </row>
    <row r="1462" spans="1:10">
      <c r="A1462" s="63" t="str">
        <f>LEFT(Table1[[#This Row],[Subcode]],3)</f>
        <v>R20</v>
      </c>
      <c r="B1462" s="63" t="s">
        <v>328</v>
      </c>
      <c r="C1462" s="38" t="s">
        <v>298</v>
      </c>
      <c r="D1462" s="39" t="s">
        <v>93</v>
      </c>
      <c r="E1462" s="39">
        <f>VLOOKUP(Table1[[#This Row],[Gr]],Raw!T:U,2,0)</f>
        <v>10</v>
      </c>
      <c r="F1462" s="38" t="s">
        <v>9</v>
      </c>
      <c r="G1462" s="39">
        <v>3</v>
      </c>
      <c r="H1462" s="64" t="str">
        <f>VLOOKUP(MID(Table1[[#This Row],[Htno]],7,2),Raw!A:B,2,0)</f>
        <v>CSE</v>
      </c>
      <c r="I1462" s="60">
        <f>IF(Table1[[#This Row],[Gr]]&lt;&gt;"COMPLE",IF(Table1[[#This Row],[Cr]]&gt;0,1,0),1)</f>
        <v>1</v>
      </c>
      <c r="J1462" s="32">
        <f>(Table1[[#This Row],[Gp]]*Table1[[#This Row],[Cr]])/Raw!$R$1</f>
        <v>1.3043478260869565</v>
      </c>
    </row>
    <row r="1463" spans="1:10">
      <c r="A1463" s="63" t="str">
        <f>LEFT(Table1[[#This Row],[Subcode]],3)</f>
        <v>R20</v>
      </c>
      <c r="B1463" s="63" t="s">
        <v>328</v>
      </c>
      <c r="C1463" s="38" t="s">
        <v>299</v>
      </c>
      <c r="D1463" s="39" t="s">
        <v>300</v>
      </c>
      <c r="E1463" s="39">
        <f>VLOOKUP(Table1[[#This Row],[Gr]],Raw!T:U,2,0)</f>
        <v>6</v>
      </c>
      <c r="F1463" s="38" t="s">
        <v>5</v>
      </c>
      <c r="G1463" s="39">
        <v>3</v>
      </c>
      <c r="H1463" s="64" t="str">
        <f>VLOOKUP(MID(Table1[[#This Row],[Htno]],7,2),Raw!A:B,2,0)</f>
        <v>CSE</v>
      </c>
      <c r="I1463" s="60">
        <f>IF(Table1[[#This Row],[Gr]]&lt;&gt;"COMPLE",IF(Table1[[#This Row],[Cr]]&gt;0,1,0),1)</f>
        <v>1</v>
      </c>
      <c r="J1463" s="32">
        <f>(Table1[[#This Row],[Gp]]*Table1[[#This Row],[Cr]])/Raw!$R$1</f>
        <v>0.78260869565217395</v>
      </c>
    </row>
    <row r="1464" spans="1:10">
      <c r="A1464" s="63" t="str">
        <f>LEFT(Table1[[#This Row],[Subcode]],3)</f>
        <v>R20</v>
      </c>
      <c r="B1464" s="63" t="s">
        <v>328</v>
      </c>
      <c r="C1464" s="38" t="s">
        <v>301</v>
      </c>
      <c r="D1464" s="39" t="s">
        <v>302</v>
      </c>
      <c r="E1464" s="39">
        <f>VLOOKUP(Table1[[#This Row],[Gr]],Raw!T:U,2,0)</f>
        <v>6</v>
      </c>
      <c r="F1464" s="38" t="s">
        <v>5</v>
      </c>
      <c r="G1464" s="39">
        <v>3</v>
      </c>
      <c r="H1464" s="64" t="str">
        <f>VLOOKUP(MID(Table1[[#This Row],[Htno]],7,2),Raw!A:B,2,0)</f>
        <v>CSE</v>
      </c>
      <c r="I1464" s="60">
        <f>IF(Table1[[#This Row],[Gr]]&lt;&gt;"COMPLE",IF(Table1[[#This Row],[Cr]]&gt;0,1,0),1)</f>
        <v>1</v>
      </c>
      <c r="J1464" s="32">
        <f>(Table1[[#This Row],[Gp]]*Table1[[#This Row],[Cr]])/Raw!$R$1</f>
        <v>0.78260869565217395</v>
      </c>
    </row>
    <row r="1465" spans="1:10">
      <c r="A1465" s="63" t="str">
        <f>LEFT(Table1[[#This Row],[Subcode]],3)</f>
        <v>R20</v>
      </c>
      <c r="B1465" s="63" t="s">
        <v>328</v>
      </c>
      <c r="C1465" s="38" t="s">
        <v>303</v>
      </c>
      <c r="D1465" s="39" t="s">
        <v>304</v>
      </c>
      <c r="E1465" s="39">
        <f>VLOOKUP(Table1[[#This Row],[Gr]],Raw!T:U,2,0)</f>
        <v>8</v>
      </c>
      <c r="F1465" s="38" t="s">
        <v>6</v>
      </c>
      <c r="G1465" s="39">
        <v>3</v>
      </c>
      <c r="H1465" s="64" t="str">
        <f>VLOOKUP(MID(Table1[[#This Row],[Htno]],7,2),Raw!A:B,2,0)</f>
        <v>CSE</v>
      </c>
      <c r="I1465" s="60">
        <f>IF(Table1[[#This Row],[Gr]]&lt;&gt;"COMPLE",IF(Table1[[#This Row],[Cr]]&gt;0,1,0),1)</f>
        <v>1</v>
      </c>
      <c r="J1465" s="32">
        <f>(Table1[[#This Row],[Gp]]*Table1[[#This Row],[Cr]])/Raw!$R$1</f>
        <v>1.0434782608695652</v>
      </c>
    </row>
    <row r="1466" spans="1:10">
      <c r="A1466" s="63" t="str">
        <f>LEFT(Table1[[#This Row],[Subcode]],3)</f>
        <v>R20</v>
      </c>
      <c r="B1466" s="63" t="s">
        <v>329</v>
      </c>
      <c r="C1466" s="38" t="s">
        <v>78</v>
      </c>
      <c r="D1466" s="39" t="s">
        <v>79</v>
      </c>
      <c r="E1466" s="39">
        <f>VLOOKUP(Table1[[#This Row],[Gr]],Raw!T:U,2,0)</f>
        <v>7</v>
      </c>
      <c r="F1466" s="38" t="s">
        <v>4</v>
      </c>
      <c r="G1466" s="39">
        <v>3</v>
      </c>
      <c r="H1466" s="64" t="str">
        <f>VLOOKUP(MID(Table1[[#This Row],[Htno]],7,2),Raw!A:B,2,0)</f>
        <v>CSE</v>
      </c>
      <c r="I1466" s="60">
        <f>IF(Table1[[#This Row],[Gr]]&lt;&gt;"COMPLE",IF(Table1[[#This Row],[Cr]]&gt;0,1,0),1)</f>
        <v>1</v>
      </c>
      <c r="J1466" s="32">
        <f>(Table1[[#This Row],[Gp]]*Table1[[#This Row],[Cr]])/Raw!$R$1</f>
        <v>0.91304347826086951</v>
      </c>
    </row>
    <row r="1467" spans="1:10">
      <c r="A1467" s="63" t="str">
        <f>LEFT(Table1[[#This Row],[Subcode]],3)</f>
        <v>R20</v>
      </c>
      <c r="B1467" s="63" t="s">
        <v>329</v>
      </c>
      <c r="C1467" s="38" t="s">
        <v>292</v>
      </c>
      <c r="D1467" s="39" t="s">
        <v>293</v>
      </c>
      <c r="E1467" s="39">
        <f>VLOOKUP(Table1[[#This Row],[Gr]],Raw!T:U,2,0)</f>
        <v>8</v>
      </c>
      <c r="F1467" s="38" t="s">
        <v>6</v>
      </c>
      <c r="G1467" s="39">
        <v>3</v>
      </c>
      <c r="H1467" s="64" t="str">
        <f>VLOOKUP(MID(Table1[[#This Row],[Htno]],7,2),Raw!A:B,2,0)</f>
        <v>CSE</v>
      </c>
      <c r="I1467" s="60">
        <f>IF(Table1[[#This Row],[Gr]]&lt;&gt;"COMPLE",IF(Table1[[#This Row],[Cr]]&gt;0,1,0),1)</f>
        <v>1</v>
      </c>
      <c r="J1467" s="32">
        <f>(Table1[[#This Row],[Gp]]*Table1[[#This Row],[Cr]])/Raw!$R$1</f>
        <v>1.0434782608695652</v>
      </c>
    </row>
    <row r="1468" spans="1:10">
      <c r="A1468" s="63" t="str">
        <f>LEFT(Table1[[#This Row],[Subcode]],3)</f>
        <v>R20</v>
      </c>
      <c r="B1468" s="63" t="s">
        <v>329</v>
      </c>
      <c r="C1468" s="38" t="s">
        <v>294</v>
      </c>
      <c r="D1468" s="39" t="s">
        <v>295</v>
      </c>
      <c r="E1468" s="39">
        <f>VLOOKUP(Table1[[#This Row],[Gr]],Raw!T:U,2,0)</f>
        <v>5</v>
      </c>
      <c r="F1468" s="38" t="s">
        <v>7</v>
      </c>
      <c r="G1468" s="39">
        <v>3</v>
      </c>
      <c r="H1468" s="64" t="str">
        <f>VLOOKUP(MID(Table1[[#This Row],[Htno]],7,2),Raw!A:B,2,0)</f>
        <v>CSE</v>
      </c>
      <c r="I1468" s="60">
        <f>IF(Table1[[#This Row],[Gr]]&lt;&gt;"COMPLE",IF(Table1[[#This Row],[Cr]]&gt;0,1,0),1)</f>
        <v>1</v>
      </c>
      <c r="J1468" s="32">
        <f>(Table1[[#This Row],[Gp]]*Table1[[#This Row],[Cr]])/Raw!$R$1</f>
        <v>0.65217391304347827</v>
      </c>
    </row>
    <row r="1469" spans="1:10">
      <c r="A1469" s="63" t="str">
        <f>LEFT(Table1[[#This Row],[Subcode]],3)</f>
        <v>R20</v>
      </c>
      <c r="B1469" s="63" t="s">
        <v>329</v>
      </c>
      <c r="C1469" s="38" t="s">
        <v>296</v>
      </c>
      <c r="D1469" s="39" t="s">
        <v>297</v>
      </c>
      <c r="E1469" s="39">
        <f>VLOOKUP(Table1[[#This Row],[Gr]],Raw!T:U,2,0)</f>
        <v>10</v>
      </c>
      <c r="F1469" s="38" t="s">
        <v>9</v>
      </c>
      <c r="G1469" s="39">
        <v>2</v>
      </c>
      <c r="H1469" s="64" t="str">
        <f>VLOOKUP(MID(Table1[[#This Row],[Htno]],7,2),Raw!A:B,2,0)</f>
        <v>CSE</v>
      </c>
      <c r="I1469" s="60">
        <f>IF(Table1[[#This Row],[Gr]]&lt;&gt;"COMPLE",IF(Table1[[#This Row],[Cr]]&gt;0,1,0),1)</f>
        <v>1</v>
      </c>
      <c r="J1469" s="32">
        <f>(Table1[[#This Row],[Gp]]*Table1[[#This Row],[Cr]])/Raw!$R$1</f>
        <v>0.86956521739130432</v>
      </c>
    </row>
    <row r="1470" spans="1:10">
      <c r="A1470" s="63" t="str">
        <f>LEFT(Table1[[#This Row],[Subcode]],3)</f>
        <v>R20</v>
      </c>
      <c r="B1470" s="63" t="s">
        <v>329</v>
      </c>
      <c r="C1470" s="38" t="s">
        <v>298</v>
      </c>
      <c r="D1470" s="39" t="s">
        <v>93</v>
      </c>
      <c r="E1470" s="39">
        <f>VLOOKUP(Table1[[#This Row],[Gr]],Raw!T:U,2,0)</f>
        <v>10</v>
      </c>
      <c r="F1470" s="38" t="s">
        <v>9</v>
      </c>
      <c r="G1470" s="39">
        <v>3</v>
      </c>
      <c r="H1470" s="64" t="str">
        <f>VLOOKUP(MID(Table1[[#This Row],[Htno]],7,2),Raw!A:B,2,0)</f>
        <v>CSE</v>
      </c>
      <c r="I1470" s="60">
        <f>IF(Table1[[#This Row],[Gr]]&lt;&gt;"COMPLE",IF(Table1[[#This Row],[Cr]]&gt;0,1,0),1)</f>
        <v>1</v>
      </c>
      <c r="J1470" s="32">
        <f>(Table1[[#This Row],[Gp]]*Table1[[#This Row],[Cr]])/Raw!$R$1</f>
        <v>1.3043478260869565</v>
      </c>
    </row>
    <row r="1471" spans="1:10">
      <c r="A1471" s="63" t="str">
        <f>LEFT(Table1[[#This Row],[Subcode]],3)</f>
        <v>R20</v>
      </c>
      <c r="B1471" s="63" t="s">
        <v>329</v>
      </c>
      <c r="C1471" s="38" t="s">
        <v>299</v>
      </c>
      <c r="D1471" s="39" t="s">
        <v>300</v>
      </c>
      <c r="E1471" s="39">
        <f>VLOOKUP(Table1[[#This Row],[Gr]],Raw!T:U,2,0)</f>
        <v>6</v>
      </c>
      <c r="F1471" s="38" t="s">
        <v>5</v>
      </c>
      <c r="G1471" s="39">
        <v>3</v>
      </c>
      <c r="H1471" s="64" t="str">
        <f>VLOOKUP(MID(Table1[[#This Row],[Htno]],7,2),Raw!A:B,2,0)</f>
        <v>CSE</v>
      </c>
      <c r="I1471" s="60">
        <f>IF(Table1[[#This Row],[Gr]]&lt;&gt;"COMPLE",IF(Table1[[#This Row],[Cr]]&gt;0,1,0),1)</f>
        <v>1</v>
      </c>
      <c r="J1471" s="32">
        <f>(Table1[[#This Row],[Gp]]*Table1[[#This Row],[Cr]])/Raw!$R$1</f>
        <v>0.78260869565217395</v>
      </c>
    </row>
    <row r="1472" spans="1:10">
      <c r="A1472" s="63" t="str">
        <f>LEFT(Table1[[#This Row],[Subcode]],3)</f>
        <v>R20</v>
      </c>
      <c r="B1472" s="63" t="s">
        <v>329</v>
      </c>
      <c r="C1472" s="38" t="s">
        <v>301</v>
      </c>
      <c r="D1472" s="39" t="s">
        <v>302</v>
      </c>
      <c r="E1472" s="39">
        <f>VLOOKUP(Table1[[#This Row],[Gr]],Raw!T:U,2,0)</f>
        <v>7</v>
      </c>
      <c r="F1472" s="38" t="s">
        <v>4</v>
      </c>
      <c r="G1472" s="39">
        <v>3</v>
      </c>
      <c r="H1472" s="64" t="str">
        <f>VLOOKUP(MID(Table1[[#This Row],[Htno]],7,2),Raw!A:B,2,0)</f>
        <v>CSE</v>
      </c>
      <c r="I1472" s="60">
        <f>IF(Table1[[#This Row],[Gr]]&lt;&gt;"COMPLE",IF(Table1[[#This Row],[Cr]]&gt;0,1,0),1)</f>
        <v>1</v>
      </c>
      <c r="J1472" s="32">
        <f>(Table1[[#This Row],[Gp]]*Table1[[#This Row],[Cr]])/Raw!$R$1</f>
        <v>0.91304347826086951</v>
      </c>
    </row>
    <row r="1473" spans="1:10">
      <c r="A1473" s="63" t="str">
        <f>LEFT(Table1[[#This Row],[Subcode]],3)</f>
        <v>R20</v>
      </c>
      <c r="B1473" s="63" t="s">
        <v>329</v>
      </c>
      <c r="C1473" s="38" t="s">
        <v>303</v>
      </c>
      <c r="D1473" s="39" t="s">
        <v>304</v>
      </c>
      <c r="E1473" s="39">
        <f>VLOOKUP(Table1[[#This Row],[Gr]],Raw!T:U,2,0)</f>
        <v>7</v>
      </c>
      <c r="F1473" s="38" t="s">
        <v>4</v>
      </c>
      <c r="G1473" s="39">
        <v>3</v>
      </c>
      <c r="H1473" s="64" t="str">
        <f>VLOOKUP(MID(Table1[[#This Row],[Htno]],7,2),Raw!A:B,2,0)</f>
        <v>CSE</v>
      </c>
      <c r="I1473" s="60">
        <f>IF(Table1[[#This Row],[Gr]]&lt;&gt;"COMPLE",IF(Table1[[#This Row],[Cr]]&gt;0,1,0),1)</f>
        <v>1</v>
      </c>
      <c r="J1473" s="32">
        <f>(Table1[[#This Row],[Gp]]*Table1[[#This Row],[Cr]])/Raw!$R$1</f>
        <v>0.91304347826086951</v>
      </c>
    </row>
    <row r="1474" spans="1:10">
      <c r="A1474" s="63" t="str">
        <f>LEFT(Table1[[#This Row],[Subcode]],3)</f>
        <v>R20</v>
      </c>
      <c r="B1474" s="63" t="s">
        <v>330</v>
      </c>
      <c r="C1474" s="38" t="s">
        <v>78</v>
      </c>
      <c r="D1474" s="39" t="s">
        <v>79</v>
      </c>
      <c r="E1474" s="39">
        <f>VLOOKUP(Table1[[#This Row],[Gr]],Raw!T:U,2,0)</f>
        <v>7</v>
      </c>
      <c r="F1474" s="38" t="s">
        <v>4</v>
      </c>
      <c r="G1474" s="39">
        <v>3</v>
      </c>
      <c r="H1474" s="64" t="str">
        <f>VLOOKUP(MID(Table1[[#This Row],[Htno]],7,2),Raw!A:B,2,0)</f>
        <v>CSE</v>
      </c>
      <c r="I1474" s="60">
        <f>IF(Table1[[#This Row],[Gr]]&lt;&gt;"COMPLE",IF(Table1[[#This Row],[Cr]]&gt;0,1,0),1)</f>
        <v>1</v>
      </c>
      <c r="J1474" s="32">
        <f>(Table1[[#This Row],[Gp]]*Table1[[#This Row],[Cr]])/Raw!$R$1</f>
        <v>0.91304347826086951</v>
      </c>
    </row>
    <row r="1475" spans="1:10">
      <c r="A1475" s="63" t="str">
        <f>LEFT(Table1[[#This Row],[Subcode]],3)</f>
        <v>R20</v>
      </c>
      <c r="B1475" s="63" t="s">
        <v>330</v>
      </c>
      <c r="C1475" s="38" t="s">
        <v>292</v>
      </c>
      <c r="D1475" s="39" t="s">
        <v>293</v>
      </c>
      <c r="E1475" s="39">
        <f>VLOOKUP(Table1[[#This Row],[Gr]],Raw!T:U,2,0)</f>
        <v>7</v>
      </c>
      <c r="F1475" s="38" t="s">
        <v>4</v>
      </c>
      <c r="G1475" s="39">
        <v>3</v>
      </c>
      <c r="H1475" s="64" t="str">
        <f>VLOOKUP(MID(Table1[[#This Row],[Htno]],7,2),Raw!A:B,2,0)</f>
        <v>CSE</v>
      </c>
      <c r="I1475" s="60">
        <f>IF(Table1[[#This Row],[Gr]]&lt;&gt;"COMPLE",IF(Table1[[#This Row],[Cr]]&gt;0,1,0),1)</f>
        <v>1</v>
      </c>
      <c r="J1475" s="32">
        <f>(Table1[[#This Row],[Gp]]*Table1[[#This Row],[Cr]])/Raw!$R$1</f>
        <v>0.91304347826086951</v>
      </c>
    </row>
    <row r="1476" spans="1:10">
      <c r="A1476" s="63" t="str">
        <f>LEFT(Table1[[#This Row],[Subcode]],3)</f>
        <v>R20</v>
      </c>
      <c r="B1476" s="63" t="s">
        <v>330</v>
      </c>
      <c r="C1476" s="38" t="s">
        <v>294</v>
      </c>
      <c r="D1476" s="39" t="s">
        <v>295</v>
      </c>
      <c r="E1476" s="39">
        <f>VLOOKUP(Table1[[#This Row],[Gr]],Raw!T:U,2,0)</f>
        <v>8</v>
      </c>
      <c r="F1476" s="38" t="s">
        <v>6</v>
      </c>
      <c r="G1476" s="39">
        <v>3</v>
      </c>
      <c r="H1476" s="64" t="str">
        <f>VLOOKUP(MID(Table1[[#This Row],[Htno]],7,2),Raw!A:B,2,0)</f>
        <v>CSE</v>
      </c>
      <c r="I1476" s="60">
        <f>IF(Table1[[#This Row],[Gr]]&lt;&gt;"COMPLE",IF(Table1[[#This Row],[Cr]]&gt;0,1,0),1)</f>
        <v>1</v>
      </c>
      <c r="J1476" s="32">
        <f>(Table1[[#This Row],[Gp]]*Table1[[#This Row],[Cr]])/Raw!$R$1</f>
        <v>1.0434782608695652</v>
      </c>
    </row>
    <row r="1477" spans="1:10">
      <c r="A1477" s="63" t="str">
        <f>LEFT(Table1[[#This Row],[Subcode]],3)</f>
        <v>R20</v>
      </c>
      <c r="B1477" s="63" t="s">
        <v>330</v>
      </c>
      <c r="C1477" s="38" t="s">
        <v>296</v>
      </c>
      <c r="D1477" s="39" t="s">
        <v>297</v>
      </c>
      <c r="E1477" s="39">
        <f>VLOOKUP(Table1[[#This Row],[Gr]],Raw!T:U,2,0)</f>
        <v>10</v>
      </c>
      <c r="F1477" s="38" t="s">
        <v>9</v>
      </c>
      <c r="G1477" s="39">
        <v>2</v>
      </c>
      <c r="H1477" s="64" t="str">
        <f>VLOOKUP(MID(Table1[[#This Row],[Htno]],7,2),Raw!A:B,2,0)</f>
        <v>CSE</v>
      </c>
      <c r="I1477" s="60">
        <f>IF(Table1[[#This Row],[Gr]]&lt;&gt;"COMPLE",IF(Table1[[#This Row],[Cr]]&gt;0,1,0),1)</f>
        <v>1</v>
      </c>
      <c r="J1477" s="32">
        <f>(Table1[[#This Row],[Gp]]*Table1[[#This Row],[Cr]])/Raw!$R$1</f>
        <v>0.86956521739130432</v>
      </c>
    </row>
    <row r="1478" spans="1:10">
      <c r="A1478" s="63" t="str">
        <f>LEFT(Table1[[#This Row],[Subcode]],3)</f>
        <v>R20</v>
      </c>
      <c r="B1478" s="63" t="s">
        <v>330</v>
      </c>
      <c r="C1478" s="38" t="s">
        <v>298</v>
      </c>
      <c r="D1478" s="39" t="s">
        <v>93</v>
      </c>
      <c r="E1478" s="39">
        <f>VLOOKUP(Table1[[#This Row],[Gr]],Raw!T:U,2,0)</f>
        <v>10</v>
      </c>
      <c r="F1478" s="38" t="s">
        <v>9</v>
      </c>
      <c r="G1478" s="39">
        <v>3</v>
      </c>
      <c r="H1478" s="64" t="str">
        <f>VLOOKUP(MID(Table1[[#This Row],[Htno]],7,2),Raw!A:B,2,0)</f>
        <v>CSE</v>
      </c>
      <c r="I1478" s="60">
        <f>IF(Table1[[#This Row],[Gr]]&lt;&gt;"COMPLE",IF(Table1[[#This Row],[Cr]]&gt;0,1,0),1)</f>
        <v>1</v>
      </c>
      <c r="J1478" s="32">
        <f>(Table1[[#This Row],[Gp]]*Table1[[#This Row],[Cr]])/Raw!$R$1</f>
        <v>1.3043478260869565</v>
      </c>
    </row>
    <row r="1479" spans="1:10">
      <c r="A1479" s="63" t="str">
        <f>LEFT(Table1[[#This Row],[Subcode]],3)</f>
        <v>R20</v>
      </c>
      <c r="B1479" s="63" t="s">
        <v>330</v>
      </c>
      <c r="C1479" s="38" t="s">
        <v>299</v>
      </c>
      <c r="D1479" s="39" t="s">
        <v>300</v>
      </c>
      <c r="E1479" s="39">
        <f>VLOOKUP(Table1[[#This Row],[Gr]],Raw!T:U,2,0)</f>
        <v>7</v>
      </c>
      <c r="F1479" s="38" t="s">
        <v>4</v>
      </c>
      <c r="G1479" s="39">
        <v>3</v>
      </c>
      <c r="H1479" s="64" t="str">
        <f>VLOOKUP(MID(Table1[[#This Row],[Htno]],7,2),Raw!A:B,2,0)</f>
        <v>CSE</v>
      </c>
      <c r="I1479" s="60">
        <f>IF(Table1[[#This Row],[Gr]]&lt;&gt;"COMPLE",IF(Table1[[#This Row],[Cr]]&gt;0,1,0),1)</f>
        <v>1</v>
      </c>
      <c r="J1479" s="32">
        <f>(Table1[[#This Row],[Gp]]*Table1[[#This Row],[Cr]])/Raw!$R$1</f>
        <v>0.91304347826086951</v>
      </c>
    </row>
    <row r="1480" spans="1:10">
      <c r="A1480" s="63" t="str">
        <f>LEFT(Table1[[#This Row],[Subcode]],3)</f>
        <v>R20</v>
      </c>
      <c r="B1480" s="63" t="s">
        <v>330</v>
      </c>
      <c r="C1480" s="38" t="s">
        <v>301</v>
      </c>
      <c r="D1480" s="39" t="s">
        <v>302</v>
      </c>
      <c r="E1480" s="39">
        <f>VLOOKUP(Table1[[#This Row],[Gr]],Raw!T:U,2,0)</f>
        <v>8</v>
      </c>
      <c r="F1480" s="38" t="s">
        <v>6</v>
      </c>
      <c r="G1480" s="39">
        <v>3</v>
      </c>
      <c r="H1480" s="64" t="str">
        <f>VLOOKUP(MID(Table1[[#This Row],[Htno]],7,2),Raw!A:B,2,0)</f>
        <v>CSE</v>
      </c>
      <c r="I1480" s="60">
        <f>IF(Table1[[#This Row],[Gr]]&lt;&gt;"COMPLE",IF(Table1[[#This Row],[Cr]]&gt;0,1,0),1)</f>
        <v>1</v>
      </c>
      <c r="J1480" s="32">
        <f>(Table1[[#This Row],[Gp]]*Table1[[#This Row],[Cr]])/Raw!$R$1</f>
        <v>1.0434782608695652</v>
      </c>
    </row>
    <row r="1481" spans="1:10">
      <c r="A1481" s="63" t="str">
        <f>LEFT(Table1[[#This Row],[Subcode]],3)</f>
        <v>R20</v>
      </c>
      <c r="B1481" s="63" t="s">
        <v>330</v>
      </c>
      <c r="C1481" s="38" t="s">
        <v>303</v>
      </c>
      <c r="D1481" s="39" t="s">
        <v>304</v>
      </c>
      <c r="E1481" s="39">
        <f>VLOOKUP(Table1[[#This Row],[Gr]],Raw!T:U,2,0)</f>
        <v>8</v>
      </c>
      <c r="F1481" s="38" t="s">
        <v>6</v>
      </c>
      <c r="G1481" s="39">
        <v>3</v>
      </c>
      <c r="H1481" s="64" t="str">
        <f>VLOOKUP(MID(Table1[[#This Row],[Htno]],7,2),Raw!A:B,2,0)</f>
        <v>CSE</v>
      </c>
      <c r="I1481" s="60">
        <f>IF(Table1[[#This Row],[Gr]]&lt;&gt;"COMPLE",IF(Table1[[#This Row],[Cr]]&gt;0,1,0),1)</f>
        <v>1</v>
      </c>
      <c r="J1481" s="32">
        <f>(Table1[[#This Row],[Gp]]*Table1[[#This Row],[Cr]])/Raw!$R$1</f>
        <v>1.0434782608695652</v>
      </c>
    </row>
    <row r="1482" spans="1:10">
      <c r="A1482" s="63" t="str">
        <f>LEFT(Table1[[#This Row],[Subcode]],3)</f>
        <v>R20</v>
      </c>
      <c r="B1482" s="63" t="s">
        <v>331</v>
      </c>
      <c r="C1482" s="38" t="s">
        <v>78</v>
      </c>
      <c r="D1482" s="39" t="s">
        <v>79</v>
      </c>
      <c r="E1482" s="39">
        <f>VLOOKUP(Table1[[#This Row],[Gr]],Raw!T:U,2,0)</f>
        <v>7</v>
      </c>
      <c r="F1482" s="38" t="s">
        <v>4</v>
      </c>
      <c r="G1482" s="39">
        <v>3</v>
      </c>
      <c r="H1482" s="64" t="str">
        <f>VLOOKUP(MID(Table1[[#This Row],[Htno]],7,2),Raw!A:B,2,0)</f>
        <v>CSE</v>
      </c>
      <c r="I1482" s="60">
        <f>IF(Table1[[#This Row],[Gr]]&lt;&gt;"COMPLE",IF(Table1[[#This Row],[Cr]]&gt;0,1,0),1)</f>
        <v>1</v>
      </c>
      <c r="J1482" s="32">
        <f>(Table1[[#This Row],[Gp]]*Table1[[#This Row],[Cr]])/Raw!$R$1</f>
        <v>0.91304347826086951</v>
      </c>
    </row>
    <row r="1483" spans="1:10">
      <c r="A1483" s="63" t="str">
        <f>LEFT(Table1[[#This Row],[Subcode]],3)</f>
        <v>R20</v>
      </c>
      <c r="B1483" s="63" t="s">
        <v>331</v>
      </c>
      <c r="C1483" s="38" t="s">
        <v>292</v>
      </c>
      <c r="D1483" s="39" t="s">
        <v>293</v>
      </c>
      <c r="E1483" s="39">
        <f>VLOOKUP(Table1[[#This Row],[Gr]],Raw!T:U,2,0)</f>
        <v>7</v>
      </c>
      <c r="F1483" s="38" t="s">
        <v>4</v>
      </c>
      <c r="G1483" s="39">
        <v>3</v>
      </c>
      <c r="H1483" s="64" t="str">
        <f>VLOOKUP(MID(Table1[[#This Row],[Htno]],7,2),Raw!A:B,2,0)</f>
        <v>CSE</v>
      </c>
      <c r="I1483" s="60">
        <f>IF(Table1[[#This Row],[Gr]]&lt;&gt;"COMPLE",IF(Table1[[#This Row],[Cr]]&gt;0,1,0),1)</f>
        <v>1</v>
      </c>
      <c r="J1483" s="32">
        <f>(Table1[[#This Row],[Gp]]*Table1[[#This Row],[Cr]])/Raw!$R$1</f>
        <v>0.91304347826086951</v>
      </c>
    </row>
    <row r="1484" spans="1:10">
      <c r="A1484" s="63" t="str">
        <f>LEFT(Table1[[#This Row],[Subcode]],3)</f>
        <v>R20</v>
      </c>
      <c r="B1484" s="63" t="s">
        <v>331</v>
      </c>
      <c r="C1484" s="38" t="s">
        <v>294</v>
      </c>
      <c r="D1484" s="39" t="s">
        <v>295</v>
      </c>
      <c r="E1484" s="39">
        <f>VLOOKUP(Table1[[#This Row],[Gr]],Raw!T:U,2,0)</f>
        <v>8</v>
      </c>
      <c r="F1484" s="38" t="s">
        <v>6</v>
      </c>
      <c r="G1484" s="39">
        <v>3</v>
      </c>
      <c r="H1484" s="64" t="str">
        <f>VLOOKUP(MID(Table1[[#This Row],[Htno]],7,2),Raw!A:B,2,0)</f>
        <v>CSE</v>
      </c>
      <c r="I1484" s="60">
        <f>IF(Table1[[#This Row],[Gr]]&lt;&gt;"COMPLE",IF(Table1[[#This Row],[Cr]]&gt;0,1,0),1)</f>
        <v>1</v>
      </c>
      <c r="J1484" s="32">
        <f>(Table1[[#This Row],[Gp]]*Table1[[#This Row],[Cr]])/Raw!$R$1</f>
        <v>1.0434782608695652</v>
      </c>
    </row>
    <row r="1485" spans="1:10">
      <c r="A1485" s="63" t="str">
        <f>LEFT(Table1[[#This Row],[Subcode]],3)</f>
        <v>R20</v>
      </c>
      <c r="B1485" s="63" t="s">
        <v>331</v>
      </c>
      <c r="C1485" s="38" t="s">
        <v>296</v>
      </c>
      <c r="D1485" s="39" t="s">
        <v>297</v>
      </c>
      <c r="E1485" s="39">
        <f>VLOOKUP(Table1[[#This Row],[Gr]],Raw!T:U,2,0)</f>
        <v>10</v>
      </c>
      <c r="F1485" s="38" t="s">
        <v>9</v>
      </c>
      <c r="G1485" s="39">
        <v>2</v>
      </c>
      <c r="H1485" s="64" t="str">
        <f>VLOOKUP(MID(Table1[[#This Row],[Htno]],7,2),Raw!A:B,2,0)</f>
        <v>CSE</v>
      </c>
      <c r="I1485" s="60">
        <f>IF(Table1[[#This Row],[Gr]]&lt;&gt;"COMPLE",IF(Table1[[#This Row],[Cr]]&gt;0,1,0),1)</f>
        <v>1</v>
      </c>
      <c r="J1485" s="32">
        <f>(Table1[[#This Row],[Gp]]*Table1[[#This Row],[Cr]])/Raw!$R$1</f>
        <v>0.86956521739130432</v>
      </c>
    </row>
    <row r="1486" spans="1:10">
      <c r="A1486" s="63" t="str">
        <f>LEFT(Table1[[#This Row],[Subcode]],3)</f>
        <v>R20</v>
      </c>
      <c r="B1486" s="63" t="s">
        <v>331</v>
      </c>
      <c r="C1486" s="38" t="s">
        <v>298</v>
      </c>
      <c r="D1486" s="39" t="s">
        <v>93</v>
      </c>
      <c r="E1486" s="39">
        <f>VLOOKUP(Table1[[#This Row],[Gr]],Raw!T:U,2,0)</f>
        <v>10</v>
      </c>
      <c r="F1486" s="38" t="s">
        <v>9</v>
      </c>
      <c r="G1486" s="39">
        <v>3</v>
      </c>
      <c r="H1486" s="64" t="str">
        <f>VLOOKUP(MID(Table1[[#This Row],[Htno]],7,2),Raw!A:B,2,0)</f>
        <v>CSE</v>
      </c>
      <c r="I1486" s="60">
        <f>IF(Table1[[#This Row],[Gr]]&lt;&gt;"COMPLE",IF(Table1[[#This Row],[Cr]]&gt;0,1,0),1)</f>
        <v>1</v>
      </c>
      <c r="J1486" s="32">
        <f>(Table1[[#This Row],[Gp]]*Table1[[#This Row],[Cr]])/Raw!$R$1</f>
        <v>1.3043478260869565</v>
      </c>
    </row>
    <row r="1487" spans="1:10">
      <c r="A1487" s="63" t="str">
        <f>LEFT(Table1[[#This Row],[Subcode]],3)</f>
        <v>R20</v>
      </c>
      <c r="B1487" s="63" t="s">
        <v>331</v>
      </c>
      <c r="C1487" s="38" t="s">
        <v>299</v>
      </c>
      <c r="D1487" s="39" t="s">
        <v>300</v>
      </c>
      <c r="E1487" s="39">
        <f>VLOOKUP(Table1[[#This Row],[Gr]],Raw!T:U,2,0)</f>
        <v>5</v>
      </c>
      <c r="F1487" s="38" t="s">
        <v>7</v>
      </c>
      <c r="G1487" s="39">
        <v>3</v>
      </c>
      <c r="H1487" s="64" t="str">
        <f>VLOOKUP(MID(Table1[[#This Row],[Htno]],7,2),Raw!A:B,2,0)</f>
        <v>CSE</v>
      </c>
      <c r="I1487" s="60">
        <f>IF(Table1[[#This Row],[Gr]]&lt;&gt;"COMPLE",IF(Table1[[#This Row],[Cr]]&gt;0,1,0),1)</f>
        <v>1</v>
      </c>
      <c r="J1487" s="32">
        <f>(Table1[[#This Row],[Gp]]*Table1[[#This Row],[Cr]])/Raw!$R$1</f>
        <v>0.65217391304347827</v>
      </c>
    </row>
    <row r="1488" spans="1:10">
      <c r="A1488" s="63" t="str">
        <f>LEFT(Table1[[#This Row],[Subcode]],3)</f>
        <v>R20</v>
      </c>
      <c r="B1488" s="63" t="s">
        <v>331</v>
      </c>
      <c r="C1488" s="38" t="s">
        <v>301</v>
      </c>
      <c r="D1488" s="39" t="s">
        <v>302</v>
      </c>
      <c r="E1488" s="39">
        <f>VLOOKUP(Table1[[#This Row],[Gr]],Raw!T:U,2,0)</f>
        <v>5</v>
      </c>
      <c r="F1488" s="38" t="s">
        <v>7</v>
      </c>
      <c r="G1488" s="39">
        <v>3</v>
      </c>
      <c r="H1488" s="64" t="str">
        <f>VLOOKUP(MID(Table1[[#This Row],[Htno]],7,2),Raw!A:B,2,0)</f>
        <v>CSE</v>
      </c>
      <c r="I1488" s="60">
        <f>IF(Table1[[#This Row],[Gr]]&lt;&gt;"COMPLE",IF(Table1[[#This Row],[Cr]]&gt;0,1,0),1)</f>
        <v>1</v>
      </c>
      <c r="J1488" s="32">
        <f>(Table1[[#This Row],[Gp]]*Table1[[#This Row],[Cr]])/Raw!$R$1</f>
        <v>0.65217391304347827</v>
      </c>
    </row>
    <row r="1489" spans="1:10">
      <c r="A1489" s="63" t="str">
        <f>LEFT(Table1[[#This Row],[Subcode]],3)</f>
        <v>R20</v>
      </c>
      <c r="B1489" s="63" t="s">
        <v>331</v>
      </c>
      <c r="C1489" s="38" t="s">
        <v>303</v>
      </c>
      <c r="D1489" s="39" t="s">
        <v>304</v>
      </c>
      <c r="E1489" s="39">
        <f>VLOOKUP(Table1[[#This Row],[Gr]],Raw!T:U,2,0)</f>
        <v>6</v>
      </c>
      <c r="F1489" s="38" t="s">
        <v>5</v>
      </c>
      <c r="G1489" s="39">
        <v>3</v>
      </c>
      <c r="H1489" s="64" t="str">
        <f>VLOOKUP(MID(Table1[[#This Row],[Htno]],7,2),Raw!A:B,2,0)</f>
        <v>CSE</v>
      </c>
      <c r="I1489" s="60">
        <f>IF(Table1[[#This Row],[Gr]]&lt;&gt;"COMPLE",IF(Table1[[#This Row],[Cr]]&gt;0,1,0),1)</f>
        <v>1</v>
      </c>
      <c r="J1489" s="32">
        <f>(Table1[[#This Row],[Gp]]*Table1[[#This Row],[Cr]])/Raw!$R$1</f>
        <v>0.78260869565217395</v>
      </c>
    </row>
    <row r="1490" spans="1:10">
      <c r="A1490" s="63" t="str">
        <f>LEFT(Table1[[#This Row],[Subcode]],3)</f>
        <v>R20</v>
      </c>
      <c r="B1490" s="63" t="s">
        <v>332</v>
      </c>
      <c r="C1490" s="38" t="s">
        <v>78</v>
      </c>
      <c r="D1490" s="39" t="s">
        <v>79</v>
      </c>
      <c r="E1490" s="39">
        <f>VLOOKUP(Table1[[#This Row],[Gr]],Raw!T:U,2,0)</f>
        <v>7</v>
      </c>
      <c r="F1490" s="38" t="s">
        <v>4</v>
      </c>
      <c r="G1490" s="39">
        <v>3</v>
      </c>
      <c r="H1490" s="64" t="str">
        <f>VLOOKUP(MID(Table1[[#This Row],[Htno]],7,2),Raw!A:B,2,0)</f>
        <v>CSE</v>
      </c>
      <c r="I1490" s="60">
        <f>IF(Table1[[#This Row],[Gr]]&lt;&gt;"COMPLE",IF(Table1[[#This Row],[Cr]]&gt;0,1,0),1)</f>
        <v>1</v>
      </c>
      <c r="J1490" s="32">
        <f>(Table1[[#This Row],[Gp]]*Table1[[#This Row],[Cr]])/Raw!$R$1</f>
        <v>0.91304347826086951</v>
      </c>
    </row>
    <row r="1491" spans="1:10">
      <c r="A1491" s="63" t="str">
        <f>LEFT(Table1[[#This Row],[Subcode]],3)</f>
        <v>R20</v>
      </c>
      <c r="B1491" s="63" t="s">
        <v>332</v>
      </c>
      <c r="C1491" s="38" t="s">
        <v>292</v>
      </c>
      <c r="D1491" s="39" t="s">
        <v>293</v>
      </c>
      <c r="E1491" s="39">
        <f>VLOOKUP(Table1[[#This Row],[Gr]],Raw!T:U,2,0)</f>
        <v>8</v>
      </c>
      <c r="F1491" s="38" t="s">
        <v>6</v>
      </c>
      <c r="G1491" s="39">
        <v>3</v>
      </c>
      <c r="H1491" s="64" t="str">
        <f>VLOOKUP(MID(Table1[[#This Row],[Htno]],7,2),Raw!A:B,2,0)</f>
        <v>CSE</v>
      </c>
      <c r="I1491" s="60">
        <f>IF(Table1[[#This Row],[Gr]]&lt;&gt;"COMPLE",IF(Table1[[#This Row],[Cr]]&gt;0,1,0),1)</f>
        <v>1</v>
      </c>
      <c r="J1491" s="32">
        <f>(Table1[[#This Row],[Gp]]*Table1[[#This Row],[Cr]])/Raw!$R$1</f>
        <v>1.0434782608695652</v>
      </c>
    </row>
    <row r="1492" spans="1:10">
      <c r="A1492" s="63" t="str">
        <f>LEFT(Table1[[#This Row],[Subcode]],3)</f>
        <v>R20</v>
      </c>
      <c r="B1492" s="63" t="s">
        <v>332</v>
      </c>
      <c r="C1492" s="38" t="s">
        <v>294</v>
      </c>
      <c r="D1492" s="39" t="s">
        <v>295</v>
      </c>
      <c r="E1492" s="39">
        <f>VLOOKUP(Table1[[#This Row],[Gr]],Raw!T:U,2,0)</f>
        <v>7</v>
      </c>
      <c r="F1492" s="38" t="s">
        <v>4</v>
      </c>
      <c r="G1492" s="39">
        <v>3</v>
      </c>
      <c r="H1492" s="64" t="str">
        <f>VLOOKUP(MID(Table1[[#This Row],[Htno]],7,2),Raw!A:B,2,0)</f>
        <v>CSE</v>
      </c>
      <c r="I1492" s="60">
        <f>IF(Table1[[#This Row],[Gr]]&lt;&gt;"COMPLE",IF(Table1[[#This Row],[Cr]]&gt;0,1,0),1)</f>
        <v>1</v>
      </c>
      <c r="J1492" s="32">
        <f>(Table1[[#This Row],[Gp]]*Table1[[#This Row],[Cr]])/Raw!$R$1</f>
        <v>0.91304347826086951</v>
      </c>
    </row>
    <row r="1493" spans="1:10">
      <c r="A1493" s="63" t="str">
        <f>LEFT(Table1[[#This Row],[Subcode]],3)</f>
        <v>R20</v>
      </c>
      <c r="B1493" s="63" t="s">
        <v>332</v>
      </c>
      <c r="C1493" s="38" t="s">
        <v>296</v>
      </c>
      <c r="D1493" s="39" t="s">
        <v>297</v>
      </c>
      <c r="E1493" s="39">
        <f>VLOOKUP(Table1[[#This Row],[Gr]],Raw!T:U,2,0)</f>
        <v>10</v>
      </c>
      <c r="F1493" s="38" t="s">
        <v>9</v>
      </c>
      <c r="G1493" s="39">
        <v>2</v>
      </c>
      <c r="H1493" s="64" t="str">
        <f>VLOOKUP(MID(Table1[[#This Row],[Htno]],7,2),Raw!A:B,2,0)</f>
        <v>CSE</v>
      </c>
      <c r="I1493" s="60">
        <f>IF(Table1[[#This Row],[Gr]]&lt;&gt;"COMPLE",IF(Table1[[#This Row],[Cr]]&gt;0,1,0),1)</f>
        <v>1</v>
      </c>
      <c r="J1493" s="32">
        <f>(Table1[[#This Row],[Gp]]*Table1[[#This Row],[Cr]])/Raw!$R$1</f>
        <v>0.86956521739130432</v>
      </c>
    </row>
    <row r="1494" spans="1:10">
      <c r="A1494" s="63" t="str">
        <f>LEFT(Table1[[#This Row],[Subcode]],3)</f>
        <v>R20</v>
      </c>
      <c r="B1494" s="63" t="s">
        <v>332</v>
      </c>
      <c r="C1494" s="38" t="s">
        <v>298</v>
      </c>
      <c r="D1494" s="39" t="s">
        <v>93</v>
      </c>
      <c r="E1494" s="39">
        <f>VLOOKUP(Table1[[#This Row],[Gr]],Raw!T:U,2,0)</f>
        <v>10</v>
      </c>
      <c r="F1494" s="38" t="s">
        <v>9</v>
      </c>
      <c r="G1494" s="39">
        <v>3</v>
      </c>
      <c r="H1494" s="64" t="str">
        <f>VLOOKUP(MID(Table1[[#This Row],[Htno]],7,2),Raw!A:B,2,0)</f>
        <v>CSE</v>
      </c>
      <c r="I1494" s="60">
        <f>IF(Table1[[#This Row],[Gr]]&lt;&gt;"COMPLE",IF(Table1[[#This Row],[Cr]]&gt;0,1,0),1)</f>
        <v>1</v>
      </c>
      <c r="J1494" s="32">
        <f>(Table1[[#This Row],[Gp]]*Table1[[#This Row],[Cr]])/Raw!$R$1</f>
        <v>1.3043478260869565</v>
      </c>
    </row>
    <row r="1495" spans="1:10">
      <c r="A1495" s="63" t="str">
        <f>LEFT(Table1[[#This Row],[Subcode]],3)</f>
        <v>R20</v>
      </c>
      <c r="B1495" s="63" t="s">
        <v>332</v>
      </c>
      <c r="C1495" s="38" t="s">
        <v>299</v>
      </c>
      <c r="D1495" s="39" t="s">
        <v>300</v>
      </c>
      <c r="E1495" s="39">
        <f>VLOOKUP(Table1[[#This Row],[Gr]],Raw!T:U,2,0)</f>
        <v>7</v>
      </c>
      <c r="F1495" s="38" t="s">
        <v>4</v>
      </c>
      <c r="G1495" s="39">
        <v>3</v>
      </c>
      <c r="H1495" s="64" t="str">
        <f>VLOOKUP(MID(Table1[[#This Row],[Htno]],7,2),Raw!A:B,2,0)</f>
        <v>CSE</v>
      </c>
      <c r="I1495" s="60">
        <f>IF(Table1[[#This Row],[Gr]]&lt;&gt;"COMPLE",IF(Table1[[#This Row],[Cr]]&gt;0,1,0),1)</f>
        <v>1</v>
      </c>
      <c r="J1495" s="32">
        <f>(Table1[[#This Row],[Gp]]*Table1[[#This Row],[Cr]])/Raw!$R$1</f>
        <v>0.91304347826086951</v>
      </c>
    </row>
    <row r="1496" spans="1:10">
      <c r="A1496" s="63" t="str">
        <f>LEFT(Table1[[#This Row],[Subcode]],3)</f>
        <v>R20</v>
      </c>
      <c r="B1496" s="63" t="s">
        <v>332</v>
      </c>
      <c r="C1496" s="38" t="s">
        <v>301</v>
      </c>
      <c r="D1496" s="39" t="s">
        <v>302</v>
      </c>
      <c r="E1496" s="39">
        <f>VLOOKUP(Table1[[#This Row],[Gr]],Raw!T:U,2,0)</f>
        <v>6</v>
      </c>
      <c r="F1496" s="38" t="s">
        <v>5</v>
      </c>
      <c r="G1496" s="39">
        <v>3</v>
      </c>
      <c r="H1496" s="64" t="str">
        <f>VLOOKUP(MID(Table1[[#This Row],[Htno]],7,2),Raw!A:B,2,0)</f>
        <v>CSE</v>
      </c>
      <c r="I1496" s="60">
        <f>IF(Table1[[#This Row],[Gr]]&lt;&gt;"COMPLE",IF(Table1[[#This Row],[Cr]]&gt;0,1,0),1)</f>
        <v>1</v>
      </c>
      <c r="J1496" s="32">
        <f>(Table1[[#This Row],[Gp]]*Table1[[#This Row],[Cr]])/Raw!$R$1</f>
        <v>0.78260869565217395</v>
      </c>
    </row>
    <row r="1497" spans="1:10">
      <c r="A1497" s="63" t="str">
        <f>LEFT(Table1[[#This Row],[Subcode]],3)</f>
        <v>R20</v>
      </c>
      <c r="B1497" s="63" t="s">
        <v>332</v>
      </c>
      <c r="C1497" s="38" t="s">
        <v>303</v>
      </c>
      <c r="D1497" s="39" t="s">
        <v>304</v>
      </c>
      <c r="E1497" s="39">
        <f>VLOOKUP(Table1[[#This Row],[Gr]],Raw!T:U,2,0)</f>
        <v>7</v>
      </c>
      <c r="F1497" s="38" t="s">
        <v>4</v>
      </c>
      <c r="G1497" s="39">
        <v>3</v>
      </c>
      <c r="H1497" s="64" t="str">
        <f>VLOOKUP(MID(Table1[[#This Row],[Htno]],7,2),Raw!A:B,2,0)</f>
        <v>CSE</v>
      </c>
      <c r="I1497" s="60">
        <f>IF(Table1[[#This Row],[Gr]]&lt;&gt;"COMPLE",IF(Table1[[#This Row],[Cr]]&gt;0,1,0),1)</f>
        <v>1</v>
      </c>
      <c r="J1497" s="32">
        <f>(Table1[[#This Row],[Gp]]*Table1[[#This Row],[Cr]])/Raw!$R$1</f>
        <v>0.91304347826086951</v>
      </c>
    </row>
    <row r="1498" spans="1:10">
      <c r="A1498" s="63" t="str">
        <f>LEFT(Table1[[#This Row],[Subcode]],3)</f>
        <v>R20</v>
      </c>
      <c r="B1498" s="63" t="s">
        <v>333</v>
      </c>
      <c r="C1498" s="38" t="s">
        <v>78</v>
      </c>
      <c r="D1498" s="39" t="s">
        <v>79</v>
      </c>
      <c r="E1498" s="39">
        <f>VLOOKUP(Table1[[#This Row],[Gr]],Raw!T:U,2,0)</f>
        <v>7</v>
      </c>
      <c r="F1498" s="38" t="s">
        <v>4</v>
      </c>
      <c r="G1498" s="39">
        <v>3</v>
      </c>
      <c r="H1498" s="64" t="str">
        <f>VLOOKUP(MID(Table1[[#This Row],[Htno]],7,2),Raw!A:B,2,0)</f>
        <v>CSE</v>
      </c>
      <c r="I1498" s="60">
        <f>IF(Table1[[#This Row],[Gr]]&lt;&gt;"COMPLE",IF(Table1[[#This Row],[Cr]]&gt;0,1,0),1)</f>
        <v>1</v>
      </c>
      <c r="J1498" s="32">
        <f>(Table1[[#This Row],[Gp]]*Table1[[#This Row],[Cr]])/Raw!$R$1</f>
        <v>0.91304347826086951</v>
      </c>
    </row>
    <row r="1499" spans="1:10">
      <c r="A1499" s="63" t="str">
        <f>LEFT(Table1[[#This Row],[Subcode]],3)</f>
        <v>R20</v>
      </c>
      <c r="B1499" s="63" t="s">
        <v>333</v>
      </c>
      <c r="C1499" s="38" t="s">
        <v>292</v>
      </c>
      <c r="D1499" s="39" t="s">
        <v>293</v>
      </c>
      <c r="E1499" s="39">
        <f>VLOOKUP(Table1[[#This Row],[Gr]],Raw!T:U,2,0)</f>
        <v>7</v>
      </c>
      <c r="F1499" s="38" t="s">
        <v>4</v>
      </c>
      <c r="G1499" s="39">
        <v>3</v>
      </c>
      <c r="H1499" s="64" t="str">
        <f>VLOOKUP(MID(Table1[[#This Row],[Htno]],7,2),Raw!A:B,2,0)</f>
        <v>CSE</v>
      </c>
      <c r="I1499" s="60">
        <f>IF(Table1[[#This Row],[Gr]]&lt;&gt;"COMPLE",IF(Table1[[#This Row],[Cr]]&gt;0,1,0),1)</f>
        <v>1</v>
      </c>
      <c r="J1499" s="32">
        <f>(Table1[[#This Row],[Gp]]*Table1[[#This Row],[Cr]])/Raw!$R$1</f>
        <v>0.91304347826086951</v>
      </c>
    </row>
    <row r="1500" spans="1:10">
      <c r="A1500" s="63" t="str">
        <f>LEFT(Table1[[#This Row],[Subcode]],3)</f>
        <v>R20</v>
      </c>
      <c r="B1500" s="63" t="s">
        <v>333</v>
      </c>
      <c r="C1500" s="38" t="s">
        <v>294</v>
      </c>
      <c r="D1500" s="39" t="s">
        <v>295</v>
      </c>
      <c r="E1500" s="39">
        <f>VLOOKUP(Table1[[#This Row],[Gr]],Raw!T:U,2,0)</f>
        <v>6</v>
      </c>
      <c r="F1500" s="38" t="s">
        <v>5</v>
      </c>
      <c r="G1500" s="39">
        <v>3</v>
      </c>
      <c r="H1500" s="64" t="str">
        <f>VLOOKUP(MID(Table1[[#This Row],[Htno]],7,2),Raw!A:B,2,0)</f>
        <v>CSE</v>
      </c>
      <c r="I1500" s="60">
        <f>IF(Table1[[#This Row],[Gr]]&lt;&gt;"COMPLE",IF(Table1[[#This Row],[Cr]]&gt;0,1,0),1)</f>
        <v>1</v>
      </c>
      <c r="J1500" s="32">
        <f>(Table1[[#This Row],[Gp]]*Table1[[#This Row],[Cr]])/Raw!$R$1</f>
        <v>0.78260869565217395</v>
      </c>
    </row>
    <row r="1501" spans="1:10">
      <c r="A1501" s="63" t="str">
        <f>LEFT(Table1[[#This Row],[Subcode]],3)</f>
        <v>R20</v>
      </c>
      <c r="B1501" s="63" t="s">
        <v>333</v>
      </c>
      <c r="C1501" s="38" t="s">
        <v>296</v>
      </c>
      <c r="D1501" s="39" t="s">
        <v>297</v>
      </c>
      <c r="E1501" s="39">
        <f>VLOOKUP(Table1[[#This Row],[Gr]],Raw!T:U,2,0)</f>
        <v>10</v>
      </c>
      <c r="F1501" s="38" t="s">
        <v>9</v>
      </c>
      <c r="G1501" s="39">
        <v>2</v>
      </c>
      <c r="H1501" s="64" t="str">
        <f>VLOOKUP(MID(Table1[[#This Row],[Htno]],7,2),Raw!A:B,2,0)</f>
        <v>CSE</v>
      </c>
      <c r="I1501" s="60">
        <f>IF(Table1[[#This Row],[Gr]]&lt;&gt;"COMPLE",IF(Table1[[#This Row],[Cr]]&gt;0,1,0),1)</f>
        <v>1</v>
      </c>
      <c r="J1501" s="32">
        <f>(Table1[[#This Row],[Gp]]*Table1[[#This Row],[Cr]])/Raw!$R$1</f>
        <v>0.86956521739130432</v>
      </c>
    </row>
    <row r="1502" spans="1:10">
      <c r="A1502" s="63" t="str">
        <f>LEFT(Table1[[#This Row],[Subcode]],3)</f>
        <v>R20</v>
      </c>
      <c r="B1502" s="63" t="s">
        <v>333</v>
      </c>
      <c r="C1502" s="38" t="s">
        <v>298</v>
      </c>
      <c r="D1502" s="39" t="s">
        <v>93</v>
      </c>
      <c r="E1502" s="39">
        <f>VLOOKUP(Table1[[#This Row],[Gr]],Raw!T:U,2,0)</f>
        <v>10</v>
      </c>
      <c r="F1502" s="38" t="s">
        <v>9</v>
      </c>
      <c r="G1502" s="39">
        <v>3</v>
      </c>
      <c r="H1502" s="64" t="str">
        <f>VLOOKUP(MID(Table1[[#This Row],[Htno]],7,2),Raw!A:B,2,0)</f>
        <v>CSE</v>
      </c>
      <c r="I1502" s="60">
        <f>IF(Table1[[#This Row],[Gr]]&lt;&gt;"COMPLE",IF(Table1[[#This Row],[Cr]]&gt;0,1,0),1)</f>
        <v>1</v>
      </c>
      <c r="J1502" s="32">
        <f>(Table1[[#This Row],[Gp]]*Table1[[#This Row],[Cr]])/Raw!$R$1</f>
        <v>1.3043478260869565</v>
      </c>
    </row>
    <row r="1503" spans="1:10">
      <c r="A1503" s="63" t="str">
        <f>LEFT(Table1[[#This Row],[Subcode]],3)</f>
        <v>R20</v>
      </c>
      <c r="B1503" s="63" t="s">
        <v>333</v>
      </c>
      <c r="C1503" s="38" t="s">
        <v>299</v>
      </c>
      <c r="D1503" s="39" t="s">
        <v>300</v>
      </c>
      <c r="E1503" s="39">
        <f>VLOOKUP(Table1[[#This Row],[Gr]],Raw!T:U,2,0)</f>
        <v>7</v>
      </c>
      <c r="F1503" s="38" t="s">
        <v>4</v>
      </c>
      <c r="G1503" s="39">
        <v>3</v>
      </c>
      <c r="H1503" s="64" t="str">
        <f>VLOOKUP(MID(Table1[[#This Row],[Htno]],7,2),Raw!A:B,2,0)</f>
        <v>CSE</v>
      </c>
      <c r="I1503" s="60">
        <f>IF(Table1[[#This Row],[Gr]]&lt;&gt;"COMPLE",IF(Table1[[#This Row],[Cr]]&gt;0,1,0),1)</f>
        <v>1</v>
      </c>
      <c r="J1503" s="32">
        <f>(Table1[[#This Row],[Gp]]*Table1[[#This Row],[Cr]])/Raw!$R$1</f>
        <v>0.91304347826086951</v>
      </c>
    </row>
    <row r="1504" spans="1:10">
      <c r="A1504" s="63" t="str">
        <f>LEFT(Table1[[#This Row],[Subcode]],3)</f>
        <v>R20</v>
      </c>
      <c r="B1504" s="63" t="s">
        <v>333</v>
      </c>
      <c r="C1504" s="38" t="s">
        <v>301</v>
      </c>
      <c r="D1504" s="39" t="s">
        <v>302</v>
      </c>
      <c r="E1504" s="39">
        <f>VLOOKUP(Table1[[#This Row],[Gr]],Raw!T:U,2,0)</f>
        <v>6</v>
      </c>
      <c r="F1504" s="38" t="s">
        <v>5</v>
      </c>
      <c r="G1504" s="39">
        <v>3</v>
      </c>
      <c r="H1504" s="64" t="str">
        <f>VLOOKUP(MID(Table1[[#This Row],[Htno]],7,2),Raw!A:B,2,0)</f>
        <v>CSE</v>
      </c>
      <c r="I1504" s="60">
        <f>IF(Table1[[#This Row],[Gr]]&lt;&gt;"COMPLE",IF(Table1[[#This Row],[Cr]]&gt;0,1,0),1)</f>
        <v>1</v>
      </c>
      <c r="J1504" s="32">
        <f>(Table1[[#This Row],[Gp]]*Table1[[#This Row],[Cr]])/Raw!$R$1</f>
        <v>0.78260869565217395</v>
      </c>
    </row>
    <row r="1505" spans="1:10">
      <c r="A1505" s="63" t="str">
        <f>LEFT(Table1[[#This Row],[Subcode]],3)</f>
        <v>R20</v>
      </c>
      <c r="B1505" s="63" t="s">
        <v>333</v>
      </c>
      <c r="C1505" s="38" t="s">
        <v>303</v>
      </c>
      <c r="D1505" s="39" t="s">
        <v>304</v>
      </c>
      <c r="E1505" s="39">
        <f>VLOOKUP(Table1[[#This Row],[Gr]],Raw!T:U,2,0)</f>
        <v>6</v>
      </c>
      <c r="F1505" s="38" t="s">
        <v>5</v>
      </c>
      <c r="G1505" s="39">
        <v>3</v>
      </c>
      <c r="H1505" s="64" t="str">
        <f>VLOOKUP(MID(Table1[[#This Row],[Htno]],7,2),Raw!A:B,2,0)</f>
        <v>CSE</v>
      </c>
      <c r="I1505" s="60">
        <f>IF(Table1[[#This Row],[Gr]]&lt;&gt;"COMPLE",IF(Table1[[#This Row],[Cr]]&gt;0,1,0),1)</f>
        <v>1</v>
      </c>
      <c r="J1505" s="32">
        <f>(Table1[[#This Row],[Gp]]*Table1[[#This Row],[Cr]])/Raw!$R$1</f>
        <v>0.78260869565217395</v>
      </c>
    </row>
    <row r="1506" spans="1:10">
      <c r="A1506" s="63" t="str">
        <f>LEFT(Table1[[#This Row],[Subcode]],3)</f>
        <v>R20</v>
      </c>
      <c r="B1506" s="63" t="s">
        <v>334</v>
      </c>
      <c r="C1506" s="38" t="s">
        <v>78</v>
      </c>
      <c r="D1506" s="39" t="s">
        <v>79</v>
      </c>
      <c r="E1506" s="39">
        <f>VLOOKUP(Table1[[#This Row],[Gr]],Raw!T:U,2,0)</f>
        <v>5</v>
      </c>
      <c r="F1506" s="38" t="s">
        <v>7</v>
      </c>
      <c r="G1506" s="39">
        <v>3</v>
      </c>
      <c r="H1506" s="64" t="str">
        <f>VLOOKUP(MID(Table1[[#This Row],[Htno]],7,2),Raw!A:B,2,0)</f>
        <v>CSE</v>
      </c>
      <c r="I1506" s="60">
        <f>IF(Table1[[#This Row],[Gr]]&lt;&gt;"COMPLE",IF(Table1[[#This Row],[Cr]]&gt;0,1,0),1)</f>
        <v>1</v>
      </c>
      <c r="J1506" s="32">
        <f>(Table1[[#This Row],[Gp]]*Table1[[#This Row],[Cr]])/Raw!$R$1</f>
        <v>0.65217391304347827</v>
      </c>
    </row>
    <row r="1507" spans="1:10">
      <c r="A1507" s="63" t="str">
        <f>LEFT(Table1[[#This Row],[Subcode]],3)</f>
        <v>R20</v>
      </c>
      <c r="B1507" s="63" t="s">
        <v>334</v>
      </c>
      <c r="C1507" s="38" t="s">
        <v>292</v>
      </c>
      <c r="D1507" s="39" t="s">
        <v>293</v>
      </c>
      <c r="E1507" s="39">
        <f>VLOOKUP(Table1[[#This Row],[Gr]],Raw!T:U,2,0)</f>
        <v>7</v>
      </c>
      <c r="F1507" s="38" t="s">
        <v>4</v>
      </c>
      <c r="G1507" s="39">
        <v>3</v>
      </c>
      <c r="H1507" s="64" t="str">
        <f>VLOOKUP(MID(Table1[[#This Row],[Htno]],7,2),Raw!A:B,2,0)</f>
        <v>CSE</v>
      </c>
      <c r="I1507" s="60">
        <f>IF(Table1[[#This Row],[Gr]]&lt;&gt;"COMPLE",IF(Table1[[#This Row],[Cr]]&gt;0,1,0),1)</f>
        <v>1</v>
      </c>
      <c r="J1507" s="32">
        <f>(Table1[[#This Row],[Gp]]*Table1[[#This Row],[Cr]])/Raw!$R$1</f>
        <v>0.91304347826086951</v>
      </c>
    </row>
    <row r="1508" spans="1:10">
      <c r="A1508" s="63" t="str">
        <f>LEFT(Table1[[#This Row],[Subcode]],3)</f>
        <v>R20</v>
      </c>
      <c r="B1508" s="63" t="s">
        <v>334</v>
      </c>
      <c r="C1508" s="38" t="s">
        <v>294</v>
      </c>
      <c r="D1508" s="39" t="s">
        <v>295</v>
      </c>
      <c r="E1508" s="39">
        <f>VLOOKUP(Table1[[#This Row],[Gr]],Raw!T:U,2,0)</f>
        <v>6</v>
      </c>
      <c r="F1508" s="38" t="s">
        <v>5</v>
      </c>
      <c r="G1508" s="39">
        <v>3</v>
      </c>
      <c r="H1508" s="64" t="str">
        <f>VLOOKUP(MID(Table1[[#This Row],[Htno]],7,2),Raw!A:B,2,0)</f>
        <v>CSE</v>
      </c>
      <c r="I1508" s="60">
        <f>IF(Table1[[#This Row],[Gr]]&lt;&gt;"COMPLE",IF(Table1[[#This Row],[Cr]]&gt;0,1,0),1)</f>
        <v>1</v>
      </c>
      <c r="J1508" s="32">
        <f>(Table1[[#This Row],[Gp]]*Table1[[#This Row],[Cr]])/Raw!$R$1</f>
        <v>0.78260869565217395</v>
      </c>
    </row>
    <row r="1509" spans="1:10">
      <c r="A1509" s="63" t="str">
        <f>LEFT(Table1[[#This Row],[Subcode]],3)</f>
        <v>R20</v>
      </c>
      <c r="B1509" s="63" t="s">
        <v>334</v>
      </c>
      <c r="C1509" s="38" t="s">
        <v>296</v>
      </c>
      <c r="D1509" s="39" t="s">
        <v>297</v>
      </c>
      <c r="E1509" s="39">
        <f>VLOOKUP(Table1[[#This Row],[Gr]],Raw!T:U,2,0)</f>
        <v>10</v>
      </c>
      <c r="F1509" s="38" t="s">
        <v>9</v>
      </c>
      <c r="G1509" s="39">
        <v>2</v>
      </c>
      <c r="H1509" s="64" t="str">
        <f>VLOOKUP(MID(Table1[[#This Row],[Htno]],7,2),Raw!A:B,2,0)</f>
        <v>CSE</v>
      </c>
      <c r="I1509" s="60">
        <f>IF(Table1[[#This Row],[Gr]]&lt;&gt;"COMPLE",IF(Table1[[#This Row],[Cr]]&gt;0,1,0),1)</f>
        <v>1</v>
      </c>
      <c r="J1509" s="32">
        <f>(Table1[[#This Row],[Gp]]*Table1[[#This Row],[Cr]])/Raw!$R$1</f>
        <v>0.86956521739130432</v>
      </c>
    </row>
    <row r="1510" spans="1:10">
      <c r="A1510" s="63" t="str">
        <f>LEFT(Table1[[#This Row],[Subcode]],3)</f>
        <v>R20</v>
      </c>
      <c r="B1510" s="63" t="s">
        <v>334</v>
      </c>
      <c r="C1510" s="38" t="s">
        <v>298</v>
      </c>
      <c r="D1510" s="39" t="s">
        <v>93</v>
      </c>
      <c r="E1510" s="39">
        <f>VLOOKUP(Table1[[#This Row],[Gr]],Raw!T:U,2,0)</f>
        <v>10</v>
      </c>
      <c r="F1510" s="38" t="s">
        <v>9</v>
      </c>
      <c r="G1510" s="39">
        <v>3</v>
      </c>
      <c r="H1510" s="64" t="str">
        <f>VLOOKUP(MID(Table1[[#This Row],[Htno]],7,2),Raw!A:B,2,0)</f>
        <v>CSE</v>
      </c>
      <c r="I1510" s="60">
        <f>IF(Table1[[#This Row],[Gr]]&lt;&gt;"COMPLE",IF(Table1[[#This Row],[Cr]]&gt;0,1,0),1)</f>
        <v>1</v>
      </c>
      <c r="J1510" s="32">
        <f>(Table1[[#This Row],[Gp]]*Table1[[#This Row],[Cr]])/Raw!$R$1</f>
        <v>1.3043478260869565</v>
      </c>
    </row>
    <row r="1511" spans="1:10">
      <c r="A1511" s="63" t="str">
        <f>LEFT(Table1[[#This Row],[Subcode]],3)</f>
        <v>R20</v>
      </c>
      <c r="B1511" s="63" t="s">
        <v>334</v>
      </c>
      <c r="C1511" s="38" t="s">
        <v>299</v>
      </c>
      <c r="D1511" s="39" t="s">
        <v>300</v>
      </c>
      <c r="E1511" s="39">
        <f>VLOOKUP(Table1[[#This Row],[Gr]],Raw!T:U,2,0)</f>
        <v>5</v>
      </c>
      <c r="F1511" s="38" t="s">
        <v>7</v>
      </c>
      <c r="G1511" s="39">
        <v>3</v>
      </c>
      <c r="H1511" s="64" t="str">
        <f>VLOOKUP(MID(Table1[[#This Row],[Htno]],7,2),Raw!A:B,2,0)</f>
        <v>CSE</v>
      </c>
      <c r="I1511" s="60">
        <f>IF(Table1[[#This Row],[Gr]]&lt;&gt;"COMPLE",IF(Table1[[#This Row],[Cr]]&gt;0,1,0),1)</f>
        <v>1</v>
      </c>
      <c r="J1511" s="32">
        <f>(Table1[[#This Row],[Gp]]*Table1[[#This Row],[Cr]])/Raw!$R$1</f>
        <v>0.65217391304347827</v>
      </c>
    </row>
    <row r="1512" spans="1:10">
      <c r="A1512" s="63" t="str">
        <f>LEFT(Table1[[#This Row],[Subcode]],3)</f>
        <v>R20</v>
      </c>
      <c r="B1512" s="63" t="s">
        <v>334</v>
      </c>
      <c r="C1512" s="38" t="s">
        <v>301</v>
      </c>
      <c r="D1512" s="39" t="s">
        <v>302</v>
      </c>
      <c r="E1512" s="39">
        <f>VLOOKUP(Table1[[#This Row],[Gr]],Raw!T:U,2,0)</f>
        <v>6</v>
      </c>
      <c r="F1512" s="38" t="s">
        <v>5</v>
      </c>
      <c r="G1512" s="39">
        <v>3</v>
      </c>
      <c r="H1512" s="64" t="str">
        <f>VLOOKUP(MID(Table1[[#This Row],[Htno]],7,2),Raw!A:B,2,0)</f>
        <v>CSE</v>
      </c>
      <c r="I1512" s="60">
        <f>IF(Table1[[#This Row],[Gr]]&lt;&gt;"COMPLE",IF(Table1[[#This Row],[Cr]]&gt;0,1,0),1)</f>
        <v>1</v>
      </c>
      <c r="J1512" s="32">
        <f>(Table1[[#This Row],[Gp]]*Table1[[#This Row],[Cr]])/Raw!$R$1</f>
        <v>0.78260869565217395</v>
      </c>
    </row>
    <row r="1513" spans="1:10">
      <c r="A1513" s="63" t="str">
        <f>LEFT(Table1[[#This Row],[Subcode]],3)</f>
        <v>R20</v>
      </c>
      <c r="B1513" s="63" t="s">
        <v>334</v>
      </c>
      <c r="C1513" s="38" t="s">
        <v>303</v>
      </c>
      <c r="D1513" s="39" t="s">
        <v>304</v>
      </c>
      <c r="E1513" s="39">
        <f>VLOOKUP(Table1[[#This Row],[Gr]],Raw!T:U,2,0)</f>
        <v>7</v>
      </c>
      <c r="F1513" s="38" t="s">
        <v>4</v>
      </c>
      <c r="G1513" s="39">
        <v>3</v>
      </c>
      <c r="H1513" s="64" t="str">
        <f>VLOOKUP(MID(Table1[[#This Row],[Htno]],7,2),Raw!A:B,2,0)</f>
        <v>CSE</v>
      </c>
      <c r="I1513" s="60">
        <f>IF(Table1[[#This Row],[Gr]]&lt;&gt;"COMPLE",IF(Table1[[#This Row],[Cr]]&gt;0,1,0),1)</f>
        <v>1</v>
      </c>
      <c r="J1513" s="32">
        <f>(Table1[[#This Row],[Gp]]*Table1[[#This Row],[Cr]])/Raw!$R$1</f>
        <v>0.91304347826086951</v>
      </c>
    </row>
    <row r="1514" spans="1:10">
      <c r="A1514" s="63" t="str">
        <f>LEFT(Table1[[#This Row],[Subcode]],3)</f>
        <v>R20</v>
      </c>
      <c r="B1514" s="63" t="s">
        <v>335</v>
      </c>
      <c r="C1514" s="38" t="s">
        <v>78</v>
      </c>
      <c r="D1514" s="39" t="s">
        <v>79</v>
      </c>
      <c r="E1514" s="39">
        <f>VLOOKUP(Table1[[#This Row],[Gr]],Raw!T:U,2,0)</f>
        <v>7</v>
      </c>
      <c r="F1514" s="38" t="s">
        <v>4</v>
      </c>
      <c r="G1514" s="39">
        <v>3</v>
      </c>
      <c r="H1514" s="64" t="str">
        <f>VLOOKUP(MID(Table1[[#This Row],[Htno]],7,2),Raw!A:B,2,0)</f>
        <v>CSE</v>
      </c>
      <c r="I1514" s="60">
        <f>IF(Table1[[#This Row],[Gr]]&lt;&gt;"COMPLE",IF(Table1[[#This Row],[Cr]]&gt;0,1,0),1)</f>
        <v>1</v>
      </c>
      <c r="J1514" s="32">
        <f>(Table1[[#This Row],[Gp]]*Table1[[#This Row],[Cr]])/Raw!$R$1</f>
        <v>0.91304347826086951</v>
      </c>
    </row>
    <row r="1515" spans="1:10">
      <c r="A1515" s="63" t="str">
        <f>LEFT(Table1[[#This Row],[Subcode]],3)</f>
        <v>R20</v>
      </c>
      <c r="B1515" s="63" t="s">
        <v>335</v>
      </c>
      <c r="C1515" s="38" t="s">
        <v>292</v>
      </c>
      <c r="D1515" s="39" t="s">
        <v>293</v>
      </c>
      <c r="E1515" s="39">
        <f>VLOOKUP(Table1[[#This Row],[Gr]],Raw!T:U,2,0)</f>
        <v>8</v>
      </c>
      <c r="F1515" s="38" t="s">
        <v>6</v>
      </c>
      <c r="G1515" s="39">
        <v>3</v>
      </c>
      <c r="H1515" s="64" t="str">
        <f>VLOOKUP(MID(Table1[[#This Row],[Htno]],7,2),Raw!A:B,2,0)</f>
        <v>CSE</v>
      </c>
      <c r="I1515" s="60">
        <f>IF(Table1[[#This Row],[Gr]]&lt;&gt;"COMPLE",IF(Table1[[#This Row],[Cr]]&gt;0,1,0),1)</f>
        <v>1</v>
      </c>
      <c r="J1515" s="32">
        <f>(Table1[[#This Row],[Gp]]*Table1[[#This Row],[Cr]])/Raw!$R$1</f>
        <v>1.0434782608695652</v>
      </c>
    </row>
    <row r="1516" spans="1:10">
      <c r="A1516" s="63" t="str">
        <f>LEFT(Table1[[#This Row],[Subcode]],3)</f>
        <v>R20</v>
      </c>
      <c r="B1516" s="63" t="s">
        <v>335</v>
      </c>
      <c r="C1516" s="38" t="s">
        <v>294</v>
      </c>
      <c r="D1516" s="39" t="s">
        <v>295</v>
      </c>
      <c r="E1516" s="39">
        <f>VLOOKUP(Table1[[#This Row],[Gr]],Raw!T:U,2,0)</f>
        <v>8</v>
      </c>
      <c r="F1516" s="38" t="s">
        <v>6</v>
      </c>
      <c r="G1516" s="39">
        <v>3</v>
      </c>
      <c r="H1516" s="64" t="str">
        <f>VLOOKUP(MID(Table1[[#This Row],[Htno]],7,2),Raw!A:B,2,0)</f>
        <v>CSE</v>
      </c>
      <c r="I1516" s="60">
        <f>IF(Table1[[#This Row],[Gr]]&lt;&gt;"COMPLE",IF(Table1[[#This Row],[Cr]]&gt;0,1,0),1)</f>
        <v>1</v>
      </c>
      <c r="J1516" s="32">
        <f>(Table1[[#This Row],[Gp]]*Table1[[#This Row],[Cr]])/Raw!$R$1</f>
        <v>1.0434782608695652</v>
      </c>
    </row>
    <row r="1517" spans="1:10">
      <c r="A1517" s="63" t="str">
        <f>LEFT(Table1[[#This Row],[Subcode]],3)</f>
        <v>R20</v>
      </c>
      <c r="B1517" s="63" t="s">
        <v>335</v>
      </c>
      <c r="C1517" s="38" t="s">
        <v>296</v>
      </c>
      <c r="D1517" s="39" t="s">
        <v>297</v>
      </c>
      <c r="E1517" s="39">
        <f>VLOOKUP(Table1[[#This Row],[Gr]],Raw!T:U,2,0)</f>
        <v>10</v>
      </c>
      <c r="F1517" s="38" t="s">
        <v>9</v>
      </c>
      <c r="G1517" s="39">
        <v>2</v>
      </c>
      <c r="H1517" s="64" t="str">
        <f>VLOOKUP(MID(Table1[[#This Row],[Htno]],7,2),Raw!A:B,2,0)</f>
        <v>CSE</v>
      </c>
      <c r="I1517" s="60">
        <f>IF(Table1[[#This Row],[Gr]]&lt;&gt;"COMPLE",IF(Table1[[#This Row],[Cr]]&gt;0,1,0),1)</f>
        <v>1</v>
      </c>
      <c r="J1517" s="32">
        <f>(Table1[[#This Row],[Gp]]*Table1[[#This Row],[Cr]])/Raw!$R$1</f>
        <v>0.86956521739130432</v>
      </c>
    </row>
    <row r="1518" spans="1:10">
      <c r="A1518" s="63" t="str">
        <f>LEFT(Table1[[#This Row],[Subcode]],3)</f>
        <v>R20</v>
      </c>
      <c r="B1518" s="63" t="s">
        <v>335</v>
      </c>
      <c r="C1518" s="38" t="s">
        <v>298</v>
      </c>
      <c r="D1518" s="39" t="s">
        <v>93</v>
      </c>
      <c r="E1518" s="39">
        <f>VLOOKUP(Table1[[#This Row],[Gr]],Raw!T:U,2,0)</f>
        <v>10</v>
      </c>
      <c r="F1518" s="38" t="s">
        <v>9</v>
      </c>
      <c r="G1518" s="39">
        <v>3</v>
      </c>
      <c r="H1518" s="64" t="str">
        <f>VLOOKUP(MID(Table1[[#This Row],[Htno]],7,2),Raw!A:B,2,0)</f>
        <v>CSE</v>
      </c>
      <c r="I1518" s="60">
        <f>IF(Table1[[#This Row],[Gr]]&lt;&gt;"COMPLE",IF(Table1[[#This Row],[Cr]]&gt;0,1,0),1)</f>
        <v>1</v>
      </c>
      <c r="J1518" s="32">
        <f>(Table1[[#This Row],[Gp]]*Table1[[#This Row],[Cr]])/Raw!$R$1</f>
        <v>1.3043478260869565</v>
      </c>
    </row>
    <row r="1519" spans="1:10">
      <c r="A1519" s="63" t="str">
        <f>LEFT(Table1[[#This Row],[Subcode]],3)</f>
        <v>R20</v>
      </c>
      <c r="B1519" s="63" t="s">
        <v>335</v>
      </c>
      <c r="C1519" s="38" t="s">
        <v>299</v>
      </c>
      <c r="D1519" s="39" t="s">
        <v>300</v>
      </c>
      <c r="E1519" s="39">
        <f>VLOOKUP(Table1[[#This Row],[Gr]],Raw!T:U,2,0)</f>
        <v>6</v>
      </c>
      <c r="F1519" s="38" t="s">
        <v>5</v>
      </c>
      <c r="G1519" s="39">
        <v>3</v>
      </c>
      <c r="H1519" s="64" t="str">
        <f>VLOOKUP(MID(Table1[[#This Row],[Htno]],7,2),Raw!A:B,2,0)</f>
        <v>CSE</v>
      </c>
      <c r="I1519" s="60">
        <f>IF(Table1[[#This Row],[Gr]]&lt;&gt;"COMPLE",IF(Table1[[#This Row],[Cr]]&gt;0,1,0),1)</f>
        <v>1</v>
      </c>
      <c r="J1519" s="32">
        <f>(Table1[[#This Row],[Gp]]*Table1[[#This Row],[Cr]])/Raw!$R$1</f>
        <v>0.78260869565217395</v>
      </c>
    </row>
    <row r="1520" spans="1:10">
      <c r="A1520" s="63" t="str">
        <f>LEFT(Table1[[#This Row],[Subcode]],3)</f>
        <v>R20</v>
      </c>
      <c r="B1520" s="63" t="s">
        <v>335</v>
      </c>
      <c r="C1520" s="38" t="s">
        <v>301</v>
      </c>
      <c r="D1520" s="39" t="s">
        <v>302</v>
      </c>
      <c r="E1520" s="39">
        <f>VLOOKUP(Table1[[#This Row],[Gr]],Raw!T:U,2,0)</f>
        <v>7</v>
      </c>
      <c r="F1520" s="38" t="s">
        <v>4</v>
      </c>
      <c r="G1520" s="39">
        <v>3</v>
      </c>
      <c r="H1520" s="64" t="str">
        <f>VLOOKUP(MID(Table1[[#This Row],[Htno]],7,2),Raw!A:B,2,0)</f>
        <v>CSE</v>
      </c>
      <c r="I1520" s="60">
        <f>IF(Table1[[#This Row],[Gr]]&lt;&gt;"COMPLE",IF(Table1[[#This Row],[Cr]]&gt;0,1,0),1)</f>
        <v>1</v>
      </c>
      <c r="J1520" s="32">
        <f>(Table1[[#This Row],[Gp]]*Table1[[#This Row],[Cr]])/Raw!$R$1</f>
        <v>0.91304347826086951</v>
      </c>
    </row>
    <row r="1521" spans="1:10">
      <c r="A1521" s="63" t="str">
        <f>LEFT(Table1[[#This Row],[Subcode]],3)</f>
        <v>R20</v>
      </c>
      <c r="B1521" s="63" t="s">
        <v>335</v>
      </c>
      <c r="C1521" s="38" t="s">
        <v>303</v>
      </c>
      <c r="D1521" s="39" t="s">
        <v>304</v>
      </c>
      <c r="E1521" s="39">
        <f>VLOOKUP(Table1[[#This Row],[Gr]],Raw!T:U,2,0)</f>
        <v>7</v>
      </c>
      <c r="F1521" s="38" t="s">
        <v>4</v>
      </c>
      <c r="G1521" s="39">
        <v>3</v>
      </c>
      <c r="H1521" s="64" t="str">
        <f>VLOOKUP(MID(Table1[[#This Row],[Htno]],7,2),Raw!A:B,2,0)</f>
        <v>CSE</v>
      </c>
      <c r="I1521" s="60">
        <f>IF(Table1[[#This Row],[Gr]]&lt;&gt;"COMPLE",IF(Table1[[#This Row],[Cr]]&gt;0,1,0),1)</f>
        <v>1</v>
      </c>
      <c r="J1521" s="32">
        <f>(Table1[[#This Row],[Gp]]*Table1[[#This Row],[Cr]])/Raw!$R$1</f>
        <v>0.91304347826086951</v>
      </c>
    </row>
    <row r="1522" spans="1:10">
      <c r="A1522" s="63" t="str">
        <f>LEFT(Table1[[#This Row],[Subcode]],3)</f>
        <v>R20</v>
      </c>
      <c r="B1522" s="63" t="s">
        <v>336</v>
      </c>
      <c r="C1522" s="38" t="s">
        <v>78</v>
      </c>
      <c r="D1522" s="39" t="s">
        <v>79</v>
      </c>
      <c r="E1522" s="39">
        <f>VLOOKUP(Table1[[#This Row],[Gr]],Raw!T:U,2,0)</f>
        <v>7</v>
      </c>
      <c r="F1522" s="38" t="s">
        <v>4</v>
      </c>
      <c r="G1522" s="39">
        <v>3</v>
      </c>
      <c r="H1522" s="64" t="str">
        <f>VLOOKUP(MID(Table1[[#This Row],[Htno]],7,2),Raw!A:B,2,0)</f>
        <v>CSE</v>
      </c>
      <c r="I1522" s="60">
        <f>IF(Table1[[#This Row],[Gr]]&lt;&gt;"COMPLE",IF(Table1[[#This Row],[Cr]]&gt;0,1,0),1)</f>
        <v>1</v>
      </c>
      <c r="J1522" s="32">
        <f>(Table1[[#This Row],[Gp]]*Table1[[#This Row],[Cr]])/Raw!$R$1</f>
        <v>0.91304347826086951</v>
      </c>
    </row>
    <row r="1523" spans="1:10">
      <c r="A1523" s="63" t="str">
        <f>LEFT(Table1[[#This Row],[Subcode]],3)</f>
        <v>R20</v>
      </c>
      <c r="B1523" s="63" t="s">
        <v>336</v>
      </c>
      <c r="C1523" s="38" t="s">
        <v>292</v>
      </c>
      <c r="D1523" s="39" t="s">
        <v>293</v>
      </c>
      <c r="E1523" s="39">
        <f>VLOOKUP(Table1[[#This Row],[Gr]],Raw!T:U,2,0)</f>
        <v>8</v>
      </c>
      <c r="F1523" s="38" t="s">
        <v>6</v>
      </c>
      <c r="G1523" s="39">
        <v>3</v>
      </c>
      <c r="H1523" s="64" t="str">
        <f>VLOOKUP(MID(Table1[[#This Row],[Htno]],7,2),Raw!A:B,2,0)</f>
        <v>CSE</v>
      </c>
      <c r="I1523" s="60">
        <f>IF(Table1[[#This Row],[Gr]]&lt;&gt;"COMPLE",IF(Table1[[#This Row],[Cr]]&gt;0,1,0),1)</f>
        <v>1</v>
      </c>
      <c r="J1523" s="32">
        <f>(Table1[[#This Row],[Gp]]*Table1[[#This Row],[Cr]])/Raw!$R$1</f>
        <v>1.0434782608695652</v>
      </c>
    </row>
    <row r="1524" spans="1:10">
      <c r="A1524" s="63" t="str">
        <f>LEFT(Table1[[#This Row],[Subcode]],3)</f>
        <v>R20</v>
      </c>
      <c r="B1524" s="63" t="s">
        <v>336</v>
      </c>
      <c r="C1524" s="38" t="s">
        <v>294</v>
      </c>
      <c r="D1524" s="39" t="s">
        <v>295</v>
      </c>
      <c r="E1524" s="39">
        <f>VLOOKUP(Table1[[#This Row],[Gr]],Raw!T:U,2,0)</f>
        <v>10</v>
      </c>
      <c r="F1524" s="38" t="s">
        <v>9</v>
      </c>
      <c r="G1524" s="39">
        <v>3</v>
      </c>
      <c r="H1524" s="64" t="str">
        <f>VLOOKUP(MID(Table1[[#This Row],[Htno]],7,2),Raw!A:B,2,0)</f>
        <v>CSE</v>
      </c>
      <c r="I1524" s="60">
        <f>IF(Table1[[#This Row],[Gr]]&lt;&gt;"COMPLE",IF(Table1[[#This Row],[Cr]]&gt;0,1,0),1)</f>
        <v>1</v>
      </c>
      <c r="J1524" s="32">
        <f>(Table1[[#This Row],[Gp]]*Table1[[#This Row],[Cr]])/Raw!$R$1</f>
        <v>1.3043478260869565</v>
      </c>
    </row>
    <row r="1525" spans="1:10">
      <c r="A1525" s="63" t="str">
        <f>LEFT(Table1[[#This Row],[Subcode]],3)</f>
        <v>R20</v>
      </c>
      <c r="B1525" s="63" t="s">
        <v>336</v>
      </c>
      <c r="C1525" s="38" t="s">
        <v>296</v>
      </c>
      <c r="D1525" s="39" t="s">
        <v>297</v>
      </c>
      <c r="E1525" s="39">
        <f>VLOOKUP(Table1[[#This Row],[Gr]],Raw!T:U,2,0)</f>
        <v>10</v>
      </c>
      <c r="F1525" s="38" t="s">
        <v>9</v>
      </c>
      <c r="G1525" s="39">
        <v>2</v>
      </c>
      <c r="H1525" s="64" t="str">
        <f>VLOOKUP(MID(Table1[[#This Row],[Htno]],7,2),Raw!A:B,2,0)</f>
        <v>CSE</v>
      </c>
      <c r="I1525" s="60">
        <f>IF(Table1[[#This Row],[Gr]]&lt;&gt;"COMPLE",IF(Table1[[#This Row],[Cr]]&gt;0,1,0),1)</f>
        <v>1</v>
      </c>
      <c r="J1525" s="32">
        <f>(Table1[[#This Row],[Gp]]*Table1[[#This Row],[Cr]])/Raw!$R$1</f>
        <v>0.86956521739130432</v>
      </c>
    </row>
    <row r="1526" spans="1:10">
      <c r="A1526" s="63" t="str">
        <f>LEFT(Table1[[#This Row],[Subcode]],3)</f>
        <v>R20</v>
      </c>
      <c r="B1526" s="63" t="s">
        <v>336</v>
      </c>
      <c r="C1526" s="38" t="s">
        <v>298</v>
      </c>
      <c r="D1526" s="39" t="s">
        <v>93</v>
      </c>
      <c r="E1526" s="39">
        <f>VLOOKUP(Table1[[#This Row],[Gr]],Raw!T:U,2,0)</f>
        <v>10</v>
      </c>
      <c r="F1526" s="38" t="s">
        <v>9</v>
      </c>
      <c r="G1526" s="39">
        <v>3</v>
      </c>
      <c r="H1526" s="64" t="str">
        <f>VLOOKUP(MID(Table1[[#This Row],[Htno]],7,2),Raw!A:B,2,0)</f>
        <v>CSE</v>
      </c>
      <c r="I1526" s="60">
        <f>IF(Table1[[#This Row],[Gr]]&lt;&gt;"COMPLE",IF(Table1[[#This Row],[Cr]]&gt;0,1,0),1)</f>
        <v>1</v>
      </c>
      <c r="J1526" s="32">
        <f>(Table1[[#This Row],[Gp]]*Table1[[#This Row],[Cr]])/Raw!$R$1</f>
        <v>1.3043478260869565</v>
      </c>
    </row>
    <row r="1527" spans="1:10">
      <c r="A1527" s="63" t="str">
        <f>LEFT(Table1[[#This Row],[Subcode]],3)</f>
        <v>R20</v>
      </c>
      <c r="B1527" s="63" t="s">
        <v>336</v>
      </c>
      <c r="C1527" s="38" t="s">
        <v>299</v>
      </c>
      <c r="D1527" s="39" t="s">
        <v>300</v>
      </c>
      <c r="E1527" s="39">
        <f>VLOOKUP(Table1[[#This Row],[Gr]],Raw!T:U,2,0)</f>
        <v>7</v>
      </c>
      <c r="F1527" s="38" t="s">
        <v>4</v>
      </c>
      <c r="G1527" s="39">
        <v>3</v>
      </c>
      <c r="H1527" s="64" t="str">
        <f>VLOOKUP(MID(Table1[[#This Row],[Htno]],7,2),Raw!A:B,2,0)</f>
        <v>CSE</v>
      </c>
      <c r="I1527" s="60">
        <f>IF(Table1[[#This Row],[Gr]]&lt;&gt;"COMPLE",IF(Table1[[#This Row],[Cr]]&gt;0,1,0),1)</f>
        <v>1</v>
      </c>
      <c r="J1527" s="32">
        <f>(Table1[[#This Row],[Gp]]*Table1[[#This Row],[Cr]])/Raw!$R$1</f>
        <v>0.91304347826086951</v>
      </c>
    </row>
    <row r="1528" spans="1:10">
      <c r="A1528" s="63" t="str">
        <f>LEFT(Table1[[#This Row],[Subcode]],3)</f>
        <v>R20</v>
      </c>
      <c r="B1528" s="63" t="s">
        <v>336</v>
      </c>
      <c r="C1528" s="38" t="s">
        <v>301</v>
      </c>
      <c r="D1528" s="39" t="s">
        <v>302</v>
      </c>
      <c r="E1528" s="39">
        <f>VLOOKUP(Table1[[#This Row],[Gr]],Raw!T:U,2,0)</f>
        <v>5</v>
      </c>
      <c r="F1528" s="38" t="s">
        <v>7</v>
      </c>
      <c r="G1528" s="39">
        <v>3</v>
      </c>
      <c r="H1528" s="64" t="str">
        <f>VLOOKUP(MID(Table1[[#This Row],[Htno]],7,2),Raw!A:B,2,0)</f>
        <v>CSE</v>
      </c>
      <c r="I1528" s="60">
        <f>IF(Table1[[#This Row],[Gr]]&lt;&gt;"COMPLE",IF(Table1[[#This Row],[Cr]]&gt;0,1,0),1)</f>
        <v>1</v>
      </c>
      <c r="J1528" s="32">
        <f>(Table1[[#This Row],[Gp]]*Table1[[#This Row],[Cr]])/Raw!$R$1</f>
        <v>0.65217391304347827</v>
      </c>
    </row>
    <row r="1529" spans="1:10">
      <c r="A1529" s="63" t="str">
        <f>LEFT(Table1[[#This Row],[Subcode]],3)</f>
        <v>R20</v>
      </c>
      <c r="B1529" s="63" t="s">
        <v>336</v>
      </c>
      <c r="C1529" s="38" t="s">
        <v>303</v>
      </c>
      <c r="D1529" s="39" t="s">
        <v>304</v>
      </c>
      <c r="E1529" s="39">
        <f>VLOOKUP(Table1[[#This Row],[Gr]],Raw!T:U,2,0)</f>
        <v>9</v>
      </c>
      <c r="F1529" s="38" t="s">
        <v>8</v>
      </c>
      <c r="G1529" s="39">
        <v>3</v>
      </c>
      <c r="H1529" s="64" t="str">
        <f>VLOOKUP(MID(Table1[[#This Row],[Htno]],7,2),Raw!A:B,2,0)</f>
        <v>CSE</v>
      </c>
      <c r="I1529" s="60">
        <f>IF(Table1[[#This Row],[Gr]]&lt;&gt;"COMPLE",IF(Table1[[#This Row],[Cr]]&gt;0,1,0),1)</f>
        <v>1</v>
      </c>
      <c r="J1529" s="32">
        <f>(Table1[[#This Row],[Gp]]*Table1[[#This Row],[Cr]])/Raw!$R$1</f>
        <v>1.173913043478261</v>
      </c>
    </row>
    <row r="1530" spans="1:10">
      <c r="A1530" s="63" t="str">
        <f>LEFT(Table1[[#This Row],[Subcode]],3)</f>
        <v>R20</v>
      </c>
      <c r="B1530" s="63" t="s">
        <v>337</v>
      </c>
      <c r="C1530" s="38" t="s">
        <v>78</v>
      </c>
      <c r="D1530" s="39" t="s">
        <v>79</v>
      </c>
      <c r="E1530" s="39">
        <f>VLOOKUP(Table1[[#This Row],[Gr]],Raw!T:U,2,0)</f>
        <v>7</v>
      </c>
      <c r="F1530" s="38" t="s">
        <v>4</v>
      </c>
      <c r="G1530" s="39">
        <v>3</v>
      </c>
      <c r="H1530" s="64" t="str">
        <f>VLOOKUP(MID(Table1[[#This Row],[Htno]],7,2),Raw!A:B,2,0)</f>
        <v>CSE</v>
      </c>
      <c r="I1530" s="60">
        <f>IF(Table1[[#This Row],[Gr]]&lt;&gt;"COMPLE",IF(Table1[[#This Row],[Cr]]&gt;0,1,0),1)</f>
        <v>1</v>
      </c>
      <c r="J1530" s="32">
        <f>(Table1[[#This Row],[Gp]]*Table1[[#This Row],[Cr]])/Raw!$R$1</f>
        <v>0.91304347826086951</v>
      </c>
    </row>
    <row r="1531" spans="1:10">
      <c r="A1531" s="63" t="str">
        <f>LEFT(Table1[[#This Row],[Subcode]],3)</f>
        <v>R20</v>
      </c>
      <c r="B1531" s="63" t="s">
        <v>337</v>
      </c>
      <c r="C1531" s="38" t="s">
        <v>292</v>
      </c>
      <c r="D1531" s="39" t="s">
        <v>293</v>
      </c>
      <c r="E1531" s="39">
        <f>VLOOKUP(Table1[[#This Row],[Gr]],Raw!T:U,2,0)</f>
        <v>8</v>
      </c>
      <c r="F1531" s="38" t="s">
        <v>6</v>
      </c>
      <c r="G1531" s="39">
        <v>3</v>
      </c>
      <c r="H1531" s="64" t="str">
        <f>VLOOKUP(MID(Table1[[#This Row],[Htno]],7,2),Raw!A:B,2,0)</f>
        <v>CSE</v>
      </c>
      <c r="I1531" s="60">
        <f>IF(Table1[[#This Row],[Gr]]&lt;&gt;"COMPLE",IF(Table1[[#This Row],[Cr]]&gt;0,1,0),1)</f>
        <v>1</v>
      </c>
      <c r="J1531" s="32">
        <f>(Table1[[#This Row],[Gp]]*Table1[[#This Row],[Cr]])/Raw!$R$1</f>
        <v>1.0434782608695652</v>
      </c>
    </row>
    <row r="1532" spans="1:10">
      <c r="A1532" s="63" t="str">
        <f>LEFT(Table1[[#This Row],[Subcode]],3)</f>
        <v>R20</v>
      </c>
      <c r="B1532" s="63" t="s">
        <v>337</v>
      </c>
      <c r="C1532" s="38" t="s">
        <v>294</v>
      </c>
      <c r="D1532" s="39" t="s">
        <v>295</v>
      </c>
      <c r="E1532" s="39">
        <f>VLOOKUP(Table1[[#This Row],[Gr]],Raw!T:U,2,0)</f>
        <v>6</v>
      </c>
      <c r="F1532" s="38" t="s">
        <v>5</v>
      </c>
      <c r="G1532" s="39">
        <v>3</v>
      </c>
      <c r="H1532" s="64" t="str">
        <f>VLOOKUP(MID(Table1[[#This Row],[Htno]],7,2),Raw!A:B,2,0)</f>
        <v>CSE</v>
      </c>
      <c r="I1532" s="60">
        <f>IF(Table1[[#This Row],[Gr]]&lt;&gt;"COMPLE",IF(Table1[[#This Row],[Cr]]&gt;0,1,0),1)</f>
        <v>1</v>
      </c>
      <c r="J1532" s="32">
        <f>(Table1[[#This Row],[Gp]]*Table1[[#This Row],[Cr]])/Raw!$R$1</f>
        <v>0.78260869565217395</v>
      </c>
    </row>
    <row r="1533" spans="1:10">
      <c r="A1533" s="63" t="str">
        <f>LEFT(Table1[[#This Row],[Subcode]],3)</f>
        <v>R20</v>
      </c>
      <c r="B1533" s="63" t="s">
        <v>337</v>
      </c>
      <c r="C1533" s="38" t="s">
        <v>296</v>
      </c>
      <c r="D1533" s="39" t="s">
        <v>297</v>
      </c>
      <c r="E1533" s="39">
        <f>VLOOKUP(Table1[[#This Row],[Gr]],Raw!T:U,2,0)</f>
        <v>10</v>
      </c>
      <c r="F1533" s="38" t="s">
        <v>9</v>
      </c>
      <c r="G1533" s="39">
        <v>2</v>
      </c>
      <c r="H1533" s="64" t="str">
        <f>VLOOKUP(MID(Table1[[#This Row],[Htno]],7,2),Raw!A:B,2,0)</f>
        <v>CSE</v>
      </c>
      <c r="I1533" s="60">
        <f>IF(Table1[[#This Row],[Gr]]&lt;&gt;"COMPLE",IF(Table1[[#This Row],[Cr]]&gt;0,1,0),1)</f>
        <v>1</v>
      </c>
      <c r="J1533" s="32">
        <f>(Table1[[#This Row],[Gp]]*Table1[[#This Row],[Cr]])/Raw!$R$1</f>
        <v>0.86956521739130432</v>
      </c>
    </row>
    <row r="1534" spans="1:10">
      <c r="A1534" s="63" t="str">
        <f>LEFT(Table1[[#This Row],[Subcode]],3)</f>
        <v>R20</v>
      </c>
      <c r="B1534" s="63" t="s">
        <v>337</v>
      </c>
      <c r="C1534" s="38" t="s">
        <v>298</v>
      </c>
      <c r="D1534" s="39" t="s">
        <v>93</v>
      </c>
      <c r="E1534" s="39">
        <f>VLOOKUP(Table1[[#This Row],[Gr]],Raw!T:U,2,0)</f>
        <v>10</v>
      </c>
      <c r="F1534" s="38" t="s">
        <v>9</v>
      </c>
      <c r="G1534" s="39">
        <v>3</v>
      </c>
      <c r="H1534" s="64" t="str">
        <f>VLOOKUP(MID(Table1[[#This Row],[Htno]],7,2),Raw!A:B,2,0)</f>
        <v>CSE</v>
      </c>
      <c r="I1534" s="60">
        <f>IF(Table1[[#This Row],[Gr]]&lt;&gt;"COMPLE",IF(Table1[[#This Row],[Cr]]&gt;0,1,0),1)</f>
        <v>1</v>
      </c>
      <c r="J1534" s="32">
        <f>(Table1[[#This Row],[Gp]]*Table1[[#This Row],[Cr]])/Raw!$R$1</f>
        <v>1.3043478260869565</v>
      </c>
    </row>
    <row r="1535" spans="1:10">
      <c r="A1535" s="63" t="str">
        <f>LEFT(Table1[[#This Row],[Subcode]],3)</f>
        <v>R20</v>
      </c>
      <c r="B1535" s="63" t="s">
        <v>337</v>
      </c>
      <c r="C1535" s="38" t="s">
        <v>299</v>
      </c>
      <c r="D1535" s="39" t="s">
        <v>300</v>
      </c>
      <c r="E1535" s="39">
        <f>VLOOKUP(Table1[[#This Row],[Gr]],Raw!T:U,2,0)</f>
        <v>5</v>
      </c>
      <c r="F1535" s="38" t="s">
        <v>7</v>
      </c>
      <c r="G1535" s="39">
        <v>3</v>
      </c>
      <c r="H1535" s="64" t="str">
        <f>VLOOKUP(MID(Table1[[#This Row],[Htno]],7,2),Raw!A:B,2,0)</f>
        <v>CSE</v>
      </c>
      <c r="I1535" s="60">
        <f>IF(Table1[[#This Row],[Gr]]&lt;&gt;"COMPLE",IF(Table1[[#This Row],[Cr]]&gt;0,1,0),1)</f>
        <v>1</v>
      </c>
      <c r="J1535" s="32">
        <f>(Table1[[#This Row],[Gp]]*Table1[[#This Row],[Cr]])/Raw!$R$1</f>
        <v>0.65217391304347827</v>
      </c>
    </row>
    <row r="1536" spans="1:10">
      <c r="A1536" s="63" t="str">
        <f>LEFT(Table1[[#This Row],[Subcode]],3)</f>
        <v>R20</v>
      </c>
      <c r="B1536" s="63" t="s">
        <v>337</v>
      </c>
      <c r="C1536" s="38" t="s">
        <v>301</v>
      </c>
      <c r="D1536" s="39" t="s">
        <v>302</v>
      </c>
      <c r="E1536" s="39">
        <f>VLOOKUP(Table1[[#This Row],[Gr]],Raw!T:U,2,0)</f>
        <v>7</v>
      </c>
      <c r="F1536" s="38" t="s">
        <v>4</v>
      </c>
      <c r="G1536" s="39">
        <v>3</v>
      </c>
      <c r="H1536" s="64" t="str">
        <f>VLOOKUP(MID(Table1[[#This Row],[Htno]],7,2),Raw!A:B,2,0)</f>
        <v>CSE</v>
      </c>
      <c r="I1536" s="60">
        <f>IF(Table1[[#This Row],[Gr]]&lt;&gt;"COMPLE",IF(Table1[[#This Row],[Cr]]&gt;0,1,0),1)</f>
        <v>1</v>
      </c>
      <c r="J1536" s="32">
        <f>(Table1[[#This Row],[Gp]]*Table1[[#This Row],[Cr]])/Raw!$R$1</f>
        <v>0.91304347826086951</v>
      </c>
    </row>
    <row r="1537" spans="1:10">
      <c r="A1537" s="63" t="str">
        <f>LEFT(Table1[[#This Row],[Subcode]],3)</f>
        <v>R20</v>
      </c>
      <c r="B1537" s="63" t="s">
        <v>337</v>
      </c>
      <c r="C1537" s="38" t="s">
        <v>303</v>
      </c>
      <c r="D1537" s="39" t="s">
        <v>304</v>
      </c>
      <c r="E1537" s="39">
        <f>VLOOKUP(Table1[[#This Row],[Gr]],Raw!T:U,2,0)</f>
        <v>8</v>
      </c>
      <c r="F1537" s="38" t="s">
        <v>6</v>
      </c>
      <c r="G1537" s="39">
        <v>3</v>
      </c>
      <c r="H1537" s="64" t="str">
        <f>VLOOKUP(MID(Table1[[#This Row],[Htno]],7,2),Raw!A:B,2,0)</f>
        <v>CSE</v>
      </c>
      <c r="I1537" s="60">
        <f>IF(Table1[[#This Row],[Gr]]&lt;&gt;"COMPLE",IF(Table1[[#This Row],[Cr]]&gt;0,1,0),1)</f>
        <v>1</v>
      </c>
      <c r="J1537" s="32">
        <f>(Table1[[#This Row],[Gp]]*Table1[[#This Row],[Cr]])/Raw!$R$1</f>
        <v>1.0434782608695652</v>
      </c>
    </row>
    <row r="1538" spans="1:10">
      <c r="A1538" s="63" t="str">
        <f>LEFT(Table1[[#This Row],[Subcode]],3)</f>
        <v>R20</v>
      </c>
      <c r="B1538" s="63" t="s">
        <v>338</v>
      </c>
      <c r="C1538" s="38" t="s">
        <v>78</v>
      </c>
      <c r="D1538" s="39" t="s">
        <v>79</v>
      </c>
      <c r="E1538" s="39">
        <f>VLOOKUP(Table1[[#This Row],[Gr]],Raw!T:U,2,0)</f>
        <v>8</v>
      </c>
      <c r="F1538" s="38" t="s">
        <v>6</v>
      </c>
      <c r="G1538" s="39">
        <v>3</v>
      </c>
      <c r="H1538" s="64" t="str">
        <f>VLOOKUP(MID(Table1[[#This Row],[Htno]],7,2),Raw!A:B,2,0)</f>
        <v>CSE</v>
      </c>
      <c r="I1538" s="60">
        <f>IF(Table1[[#This Row],[Gr]]&lt;&gt;"COMPLE",IF(Table1[[#This Row],[Cr]]&gt;0,1,0),1)</f>
        <v>1</v>
      </c>
      <c r="J1538" s="32">
        <f>(Table1[[#This Row],[Gp]]*Table1[[#This Row],[Cr]])/Raw!$R$1</f>
        <v>1.0434782608695652</v>
      </c>
    </row>
    <row r="1539" spans="1:10">
      <c r="A1539" s="63" t="str">
        <f>LEFT(Table1[[#This Row],[Subcode]],3)</f>
        <v>R20</v>
      </c>
      <c r="B1539" s="63" t="s">
        <v>338</v>
      </c>
      <c r="C1539" s="38" t="s">
        <v>292</v>
      </c>
      <c r="D1539" s="39" t="s">
        <v>293</v>
      </c>
      <c r="E1539" s="39">
        <f>VLOOKUP(Table1[[#This Row],[Gr]],Raw!T:U,2,0)</f>
        <v>8</v>
      </c>
      <c r="F1539" s="38" t="s">
        <v>6</v>
      </c>
      <c r="G1539" s="39">
        <v>3</v>
      </c>
      <c r="H1539" s="64" t="str">
        <f>VLOOKUP(MID(Table1[[#This Row],[Htno]],7,2),Raw!A:B,2,0)</f>
        <v>CSE</v>
      </c>
      <c r="I1539" s="60">
        <f>IF(Table1[[#This Row],[Gr]]&lt;&gt;"COMPLE",IF(Table1[[#This Row],[Cr]]&gt;0,1,0),1)</f>
        <v>1</v>
      </c>
      <c r="J1539" s="32">
        <f>(Table1[[#This Row],[Gp]]*Table1[[#This Row],[Cr]])/Raw!$R$1</f>
        <v>1.0434782608695652</v>
      </c>
    </row>
    <row r="1540" spans="1:10">
      <c r="A1540" s="63" t="str">
        <f>LEFT(Table1[[#This Row],[Subcode]],3)</f>
        <v>R20</v>
      </c>
      <c r="B1540" s="63" t="s">
        <v>338</v>
      </c>
      <c r="C1540" s="38" t="s">
        <v>294</v>
      </c>
      <c r="D1540" s="39" t="s">
        <v>295</v>
      </c>
      <c r="E1540" s="39">
        <f>VLOOKUP(Table1[[#This Row],[Gr]],Raw!T:U,2,0)</f>
        <v>7</v>
      </c>
      <c r="F1540" s="38" t="s">
        <v>4</v>
      </c>
      <c r="G1540" s="39">
        <v>3</v>
      </c>
      <c r="H1540" s="64" t="str">
        <f>VLOOKUP(MID(Table1[[#This Row],[Htno]],7,2),Raw!A:B,2,0)</f>
        <v>CSE</v>
      </c>
      <c r="I1540" s="60">
        <f>IF(Table1[[#This Row],[Gr]]&lt;&gt;"COMPLE",IF(Table1[[#This Row],[Cr]]&gt;0,1,0),1)</f>
        <v>1</v>
      </c>
      <c r="J1540" s="32">
        <f>(Table1[[#This Row],[Gp]]*Table1[[#This Row],[Cr]])/Raw!$R$1</f>
        <v>0.91304347826086951</v>
      </c>
    </row>
    <row r="1541" spans="1:10">
      <c r="A1541" s="63" t="str">
        <f>LEFT(Table1[[#This Row],[Subcode]],3)</f>
        <v>R20</v>
      </c>
      <c r="B1541" s="63" t="s">
        <v>338</v>
      </c>
      <c r="C1541" s="38" t="s">
        <v>296</v>
      </c>
      <c r="D1541" s="39" t="s">
        <v>297</v>
      </c>
      <c r="E1541" s="39">
        <f>VLOOKUP(Table1[[#This Row],[Gr]],Raw!T:U,2,0)</f>
        <v>10</v>
      </c>
      <c r="F1541" s="38" t="s">
        <v>9</v>
      </c>
      <c r="G1541" s="39">
        <v>2</v>
      </c>
      <c r="H1541" s="64" t="str">
        <f>VLOOKUP(MID(Table1[[#This Row],[Htno]],7,2),Raw!A:B,2,0)</f>
        <v>CSE</v>
      </c>
      <c r="I1541" s="60">
        <f>IF(Table1[[#This Row],[Gr]]&lt;&gt;"COMPLE",IF(Table1[[#This Row],[Cr]]&gt;0,1,0),1)</f>
        <v>1</v>
      </c>
      <c r="J1541" s="32">
        <f>(Table1[[#This Row],[Gp]]*Table1[[#This Row],[Cr]])/Raw!$R$1</f>
        <v>0.86956521739130432</v>
      </c>
    </row>
    <row r="1542" spans="1:10">
      <c r="A1542" s="63" t="str">
        <f>LEFT(Table1[[#This Row],[Subcode]],3)</f>
        <v>R20</v>
      </c>
      <c r="B1542" s="63" t="s">
        <v>338</v>
      </c>
      <c r="C1542" s="38" t="s">
        <v>298</v>
      </c>
      <c r="D1542" s="39" t="s">
        <v>93</v>
      </c>
      <c r="E1542" s="39">
        <f>VLOOKUP(Table1[[#This Row],[Gr]],Raw!T:U,2,0)</f>
        <v>10</v>
      </c>
      <c r="F1542" s="38" t="s">
        <v>9</v>
      </c>
      <c r="G1542" s="39">
        <v>3</v>
      </c>
      <c r="H1542" s="64" t="str">
        <f>VLOOKUP(MID(Table1[[#This Row],[Htno]],7,2),Raw!A:B,2,0)</f>
        <v>CSE</v>
      </c>
      <c r="I1542" s="60">
        <f>IF(Table1[[#This Row],[Gr]]&lt;&gt;"COMPLE",IF(Table1[[#This Row],[Cr]]&gt;0,1,0),1)</f>
        <v>1</v>
      </c>
      <c r="J1542" s="32">
        <f>(Table1[[#This Row],[Gp]]*Table1[[#This Row],[Cr]])/Raw!$R$1</f>
        <v>1.3043478260869565</v>
      </c>
    </row>
    <row r="1543" spans="1:10">
      <c r="A1543" s="63" t="str">
        <f>LEFT(Table1[[#This Row],[Subcode]],3)</f>
        <v>R20</v>
      </c>
      <c r="B1543" s="63" t="s">
        <v>338</v>
      </c>
      <c r="C1543" s="38" t="s">
        <v>299</v>
      </c>
      <c r="D1543" s="39" t="s">
        <v>300</v>
      </c>
      <c r="E1543" s="39">
        <f>VLOOKUP(Table1[[#This Row],[Gr]],Raw!T:U,2,0)</f>
        <v>7</v>
      </c>
      <c r="F1543" s="38" t="s">
        <v>4</v>
      </c>
      <c r="G1543" s="39">
        <v>3</v>
      </c>
      <c r="H1543" s="64" t="str">
        <f>VLOOKUP(MID(Table1[[#This Row],[Htno]],7,2),Raw!A:B,2,0)</f>
        <v>CSE</v>
      </c>
      <c r="I1543" s="60">
        <f>IF(Table1[[#This Row],[Gr]]&lt;&gt;"COMPLE",IF(Table1[[#This Row],[Cr]]&gt;0,1,0),1)</f>
        <v>1</v>
      </c>
      <c r="J1543" s="32">
        <f>(Table1[[#This Row],[Gp]]*Table1[[#This Row],[Cr]])/Raw!$R$1</f>
        <v>0.91304347826086951</v>
      </c>
    </row>
    <row r="1544" spans="1:10">
      <c r="A1544" s="63" t="str">
        <f>LEFT(Table1[[#This Row],[Subcode]],3)</f>
        <v>R20</v>
      </c>
      <c r="B1544" s="63" t="s">
        <v>338</v>
      </c>
      <c r="C1544" s="38" t="s">
        <v>301</v>
      </c>
      <c r="D1544" s="39" t="s">
        <v>302</v>
      </c>
      <c r="E1544" s="39">
        <f>VLOOKUP(Table1[[#This Row],[Gr]],Raw!T:U,2,0)</f>
        <v>6</v>
      </c>
      <c r="F1544" s="38" t="s">
        <v>5</v>
      </c>
      <c r="G1544" s="39">
        <v>3</v>
      </c>
      <c r="H1544" s="64" t="str">
        <f>VLOOKUP(MID(Table1[[#This Row],[Htno]],7,2),Raw!A:B,2,0)</f>
        <v>CSE</v>
      </c>
      <c r="I1544" s="60">
        <f>IF(Table1[[#This Row],[Gr]]&lt;&gt;"COMPLE",IF(Table1[[#This Row],[Cr]]&gt;0,1,0),1)</f>
        <v>1</v>
      </c>
      <c r="J1544" s="32">
        <f>(Table1[[#This Row],[Gp]]*Table1[[#This Row],[Cr]])/Raw!$R$1</f>
        <v>0.78260869565217395</v>
      </c>
    </row>
    <row r="1545" spans="1:10">
      <c r="A1545" s="63" t="str">
        <f>LEFT(Table1[[#This Row],[Subcode]],3)</f>
        <v>R20</v>
      </c>
      <c r="B1545" s="63" t="s">
        <v>338</v>
      </c>
      <c r="C1545" s="38" t="s">
        <v>303</v>
      </c>
      <c r="D1545" s="39" t="s">
        <v>304</v>
      </c>
      <c r="E1545" s="39">
        <f>VLOOKUP(Table1[[#This Row],[Gr]],Raw!T:U,2,0)</f>
        <v>7</v>
      </c>
      <c r="F1545" s="38" t="s">
        <v>4</v>
      </c>
      <c r="G1545" s="39">
        <v>3</v>
      </c>
      <c r="H1545" s="64" t="str">
        <f>VLOOKUP(MID(Table1[[#This Row],[Htno]],7,2),Raw!A:B,2,0)</f>
        <v>CSE</v>
      </c>
      <c r="I1545" s="60">
        <f>IF(Table1[[#This Row],[Gr]]&lt;&gt;"COMPLE",IF(Table1[[#This Row],[Cr]]&gt;0,1,0),1)</f>
        <v>1</v>
      </c>
      <c r="J1545" s="32">
        <f>(Table1[[#This Row],[Gp]]*Table1[[#This Row],[Cr]])/Raw!$R$1</f>
        <v>0.91304347826086951</v>
      </c>
    </row>
    <row r="1546" spans="1:10">
      <c r="A1546" s="63" t="str">
        <f>LEFT(Table1[[#This Row],[Subcode]],3)</f>
        <v>R20</v>
      </c>
      <c r="B1546" s="63" t="s">
        <v>339</v>
      </c>
      <c r="C1546" s="38" t="s">
        <v>78</v>
      </c>
      <c r="D1546" s="39" t="s">
        <v>79</v>
      </c>
      <c r="E1546" s="39">
        <f>VLOOKUP(Table1[[#This Row],[Gr]],Raw!T:U,2,0)</f>
        <v>9</v>
      </c>
      <c r="F1546" s="38" t="s">
        <v>8</v>
      </c>
      <c r="G1546" s="39">
        <v>3</v>
      </c>
      <c r="H1546" s="64" t="str">
        <f>VLOOKUP(MID(Table1[[#This Row],[Htno]],7,2),Raw!A:B,2,0)</f>
        <v>CSE</v>
      </c>
      <c r="I1546" s="60">
        <f>IF(Table1[[#This Row],[Gr]]&lt;&gt;"COMPLE",IF(Table1[[#This Row],[Cr]]&gt;0,1,0),1)</f>
        <v>1</v>
      </c>
      <c r="J1546" s="32">
        <f>(Table1[[#This Row],[Gp]]*Table1[[#This Row],[Cr]])/Raw!$R$1</f>
        <v>1.173913043478261</v>
      </c>
    </row>
    <row r="1547" spans="1:10">
      <c r="A1547" s="63" t="str">
        <f>LEFT(Table1[[#This Row],[Subcode]],3)</f>
        <v>R20</v>
      </c>
      <c r="B1547" s="63" t="s">
        <v>339</v>
      </c>
      <c r="C1547" s="38" t="s">
        <v>292</v>
      </c>
      <c r="D1547" s="39" t="s">
        <v>293</v>
      </c>
      <c r="E1547" s="39">
        <f>VLOOKUP(Table1[[#This Row],[Gr]],Raw!T:U,2,0)</f>
        <v>7</v>
      </c>
      <c r="F1547" s="38" t="s">
        <v>4</v>
      </c>
      <c r="G1547" s="39">
        <v>3</v>
      </c>
      <c r="H1547" s="64" t="str">
        <f>VLOOKUP(MID(Table1[[#This Row],[Htno]],7,2),Raw!A:B,2,0)</f>
        <v>CSE</v>
      </c>
      <c r="I1547" s="60">
        <f>IF(Table1[[#This Row],[Gr]]&lt;&gt;"COMPLE",IF(Table1[[#This Row],[Cr]]&gt;0,1,0),1)</f>
        <v>1</v>
      </c>
      <c r="J1547" s="32">
        <f>(Table1[[#This Row],[Gp]]*Table1[[#This Row],[Cr]])/Raw!$R$1</f>
        <v>0.91304347826086951</v>
      </c>
    </row>
    <row r="1548" spans="1:10">
      <c r="A1548" s="63" t="str">
        <f>LEFT(Table1[[#This Row],[Subcode]],3)</f>
        <v>R20</v>
      </c>
      <c r="B1548" s="63" t="s">
        <v>339</v>
      </c>
      <c r="C1548" s="38" t="s">
        <v>294</v>
      </c>
      <c r="D1548" s="39" t="s">
        <v>295</v>
      </c>
      <c r="E1548" s="39">
        <f>VLOOKUP(Table1[[#This Row],[Gr]],Raw!T:U,2,0)</f>
        <v>5</v>
      </c>
      <c r="F1548" s="38" t="s">
        <v>7</v>
      </c>
      <c r="G1548" s="39">
        <v>3</v>
      </c>
      <c r="H1548" s="64" t="str">
        <f>VLOOKUP(MID(Table1[[#This Row],[Htno]],7,2),Raw!A:B,2,0)</f>
        <v>CSE</v>
      </c>
      <c r="I1548" s="60">
        <f>IF(Table1[[#This Row],[Gr]]&lt;&gt;"COMPLE",IF(Table1[[#This Row],[Cr]]&gt;0,1,0),1)</f>
        <v>1</v>
      </c>
      <c r="J1548" s="32">
        <f>(Table1[[#This Row],[Gp]]*Table1[[#This Row],[Cr]])/Raw!$R$1</f>
        <v>0.65217391304347827</v>
      </c>
    </row>
    <row r="1549" spans="1:10">
      <c r="A1549" s="63" t="str">
        <f>LEFT(Table1[[#This Row],[Subcode]],3)</f>
        <v>R20</v>
      </c>
      <c r="B1549" s="63" t="s">
        <v>339</v>
      </c>
      <c r="C1549" s="38" t="s">
        <v>296</v>
      </c>
      <c r="D1549" s="39" t="s">
        <v>297</v>
      </c>
      <c r="E1549" s="39">
        <f>VLOOKUP(Table1[[#This Row],[Gr]],Raw!T:U,2,0)</f>
        <v>10</v>
      </c>
      <c r="F1549" s="38" t="s">
        <v>9</v>
      </c>
      <c r="G1549" s="39">
        <v>2</v>
      </c>
      <c r="H1549" s="64" t="str">
        <f>VLOOKUP(MID(Table1[[#This Row],[Htno]],7,2),Raw!A:B,2,0)</f>
        <v>CSE</v>
      </c>
      <c r="I1549" s="60">
        <f>IF(Table1[[#This Row],[Gr]]&lt;&gt;"COMPLE",IF(Table1[[#This Row],[Cr]]&gt;0,1,0),1)</f>
        <v>1</v>
      </c>
      <c r="J1549" s="32">
        <f>(Table1[[#This Row],[Gp]]*Table1[[#This Row],[Cr]])/Raw!$R$1</f>
        <v>0.86956521739130432</v>
      </c>
    </row>
    <row r="1550" spans="1:10">
      <c r="A1550" s="63" t="str">
        <f>LEFT(Table1[[#This Row],[Subcode]],3)</f>
        <v>R20</v>
      </c>
      <c r="B1550" s="63" t="s">
        <v>339</v>
      </c>
      <c r="C1550" s="38" t="s">
        <v>298</v>
      </c>
      <c r="D1550" s="39" t="s">
        <v>93</v>
      </c>
      <c r="E1550" s="39">
        <f>VLOOKUP(Table1[[#This Row],[Gr]],Raw!T:U,2,0)</f>
        <v>10</v>
      </c>
      <c r="F1550" s="38" t="s">
        <v>9</v>
      </c>
      <c r="G1550" s="39">
        <v>3</v>
      </c>
      <c r="H1550" s="64" t="str">
        <f>VLOOKUP(MID(Table1[[#This Row],[Htno]],7,2),Raw!A:B,2,0)</f>
        <v>CSE</v>
      </c>
      <c r="I1550" s="60">
        <f>IF(Table1[[#This Row],[Gr]]&lt;&gt;"COMPLE",IF(Table1[[#This Row],[Cr]]&gt;0,1,0),1)</f>
        <v>1</v>
      </c>
      <c r="J1550" s="32">
        <f>(Table1[[#This Row],[Gp]]*Table1[[#This Row],[Cr]])/Raw!$R$1</f>
        <v>1.3043478260869565</v>
      </c>
    </row>
    <row r="1551" spans="1:10">
      <c r="A1551" s="63" t="str">
        <f>LEFT(Table1[[#This Row],[Subcode]],3)</f>
        <v>R20</v>
      </c>
      <c r="B1551" s="63" t="s">
        <v>339</v>
      </c>
      <c r="C1551" s="38" t="s">
        <v>299</v>
      </c>
      <c r="D1551" s="39" t="s">
        <v>300</v>
      </c>
      <c r="E1551" s="39">
        <f>VLOOKUP(Table1[[#This Row],[Gr]],Raw!T:U,2,0)</f>
        <v>6</v>
      </c>
      <c r="F1551" s="38" t="s">
        <v>5</v>
      </c>
      <c r="G1551" s="39">
        <v>3</v>
      </c>
      <c r="H1551" s="64" t="str">
        <f>VLOOKUP(MID(Table1[[#This Row],[Htno]],7,2),Raw!A:B,2,0)</f>
        <v>CSE</v>
      </c>
      <c r="I1551" s="60">
        <f>IF(Table1[[#This Row],[Gr]]&lt;&gt;"COMPLE",IF(Table1[[#This Row],[Cr]]&gt;0,1,0),1)</f>
        <v>1</v>
      </c>
      <c r="J1551" s="32">
        <f>(Table1[[#This Row],[Gp]]*Table1[[#This Row],[Cr]])/Raw!$R$1</f>
        <v>0.78260869565217395</v>
      </c>
    </row>
    <row r="1552" spans="1:10">
      <c r="A1552" s="63" t="str">
        <f>LEFT(Table1[[#This Row],[Subcode]],3)</f>
        <v>R20</v>
      </c>
      <c r="B1552" s="63" t="s">
        <v>339</v>
      </c>
      <c r="C1552" s="38" t="s">
        <v>301</v>
      </c>
      <c r="D1552" s="39" t="s">
        <v>302</v>
      </c>
      <c r="E1552" s="39">
        <f>VLOOKUP(Table1[[#This Row],[Gr]],Raw!T:U,2,0)</f>
        <v>7</v>
      </c>
      <c r="F1552" s="38" t="s">
        <v>4</v>
      </c>
      <c r="G1552" s="39">
        <v>3</v>
      </c>
      <c r="H1552" s="64" t="str">
        <f>VLOOKUP(MID(Table1[[#This Row],[Htno]],7,2),Raw!A:B,2,0)</f>
        <v>CSE</v>
      </c>
      <c r="I1552" s="60">
        <f>IF(Table1[[#This Row],[Gr]]&lt;&gt;"COMPLE",IF(Table1[[#This Row],[Cr]]&gt;0,1,0),1)</f>
        <v>1</v>
      </c>
      <c r="J1552" s="32">
        <f>(Table1[[#This Row],[Gp]]*Table1[[#This Row],[Cr]])/Raw!$R$1</f>
        <v>0.91304347826086951</v>
      </c>
    </row>
    <row r="1553" spans="1:10">
      <c r="A1553" s="63" t="str">
        <f>LEFT(Table1[[#This Row],[Subcode]],3)</f>
        <v>R20</v>
      </c>
      <c r="B1553" s="63" t="s">
        <v>339</v>
      </c>
      <c r="C1553" s="38" t="s">
        <v>303</v>
      </c>
      <c r="D1553" s="39" t="s">
        <v>304</v>
      </c>
      <c r="E1553" s="39">
        <f>VLOOKUP(Table1[[#This Row],[Gr]],Raw!T:U,2,0)</f>
        <v>6</v>
      </c>
      <c r="F1553" s="38" t="s">
        <v>5</v>
      </c>
      <c r="G1553" s="39">
        <v>3</v>
      </c>
      <c r="H1553" s="64" t="str">
        <f>VLOOKUP(MID(Table1[[#This Row],[Htno]],7,2),Raw!A:B,2,0)</f>
        <v>CSE</v>
      </c>
      <c r="I1553" s="60">
        <f>IF(Table1[[#This Row],[Gr]]&lt;&gt;"COMPLE",IF(Table1[[#This Row],[Cr]]&gt;0,1,0),1)</f>
        <v>1</v>
      </c>
      <c r="J1553" s="32">
        <f>(Table1[[#This Row],[Gp]]*Table1[[#This Row],[Cr]])/Raw!$R$1</f>
        <v>0.78260869565217395</v>
      </c>
    </row>
    <row r="1554" spans="1:10">
      <c r="A1554" s="63" t="str">
        <f>LEFT(Table1[[#This Row],[Subcode]],3)</f>
        <v>R20</v>
      </c>
      <c r="B1554" s="63" t="s">
        <v>340</v>
      </c>
      <c r="C1554" s="38" t="s">
        <v>78</v>
      </c>
      <c r="D1554" s="39" t="s">
        <v>79</v>
      </c>
      <c r="E1554" s="39">
        <f>VLOOKUP(Table1[[#This Row],[Gr]],Raw!T:U,2,0)</f>
        <v>6</v>
      </c>
      <c r="F1554" s="38" t="s">
        <v>5</v>
      </c>
      <c r="G1554" s="39">
        <v>3</v>
      </c>
      <c r="H1554" s="64" t="str">
        <f>VLOOKUP(MID(Table1[[#This Row],[Htno]],7,2),Raw!A:B,2,0)</f>
        <v>CSE</v>
      </c>
      <c r="I1554" s="60">
        <f>IF(Table1[[#This Row],[Gr]]&lt;&gt;"COMPLE",IF(Table1[[#This Row],[Cr]]&gt;0,1,0),1)</f>
        <v>1</v>
      </c>
      <c r="J1554" s="32">
        <f>(Table1[[#This Row],[Gp]]*Table1[[#This Row],[Cr]])/Raw!$R$1</f>
        <v>0.78260869565217395</v>
      </c>
    </row>
    <row r="1555" spans="1:10">
      <c r="A1555" s="63" t="str">
        <f>LEFT(Table1[[#This Row],[Subcode]],3)</f>
        <v>R20</v>
      </c>
      <c r="B1555" s="63" t="s">
        <v>340</v>
      </c>
      <c r="C1555" s="38" t="s">
        <v>292</v>
      </c>
      <c r="D1555" s="39" t="s">
        <v>293</v>
      </c>
      <c r="E1555" s="39">
        <f>VLOOKUP(Table1[[#This Row],[Gr]],Raw!T:U,2,0)</f>
        <v>6</v>
      </c>
      <c r="F1555" s="38" t="s">
        <v>5</v>
      </c>
      <c r="G1555" s="39">
        <v>3</v>
      </c>
      <c r="H1555" s="64" t="str">
        <f>VLOOKUP(MID(Table1[[#This Row],[Htno]],7,2),Raw!A:B,2,0)</f>
        <v>CSE</v>
      </c>
      <c r="I1555" s="60">
        <f>IF(Table1[[#This Row],[Gr]]&lt;&gt;"COMPLE",IF(Table1[[#This Row],[Cr]]&gt;0,1,0),1)</f>
        <v>1</v>
      </c>
      <c r="J1555" s="32">
        <f>(Table1[[#This Row],[Gp]]*Table1[[#This Row],[Cr]])/Raw!$R$1</f>
        <v>0.78260869565217395</v>
      </c>
    </row>
    <row r="1556" spans="1:10">
      <c r="A1556" s="63" t="str">
        <f>LEFT(Table1[[#This Row],[Subcode]],3)</f>
        <v>R20</v>
      </c>
      <c r="B1556" s="63" t="s">
        <v>340</v>
      </c>
      <c r="C1556" s="38" t="s">
        <v>294</v>
      </c>
      <c r="D1556" s="39" t="s">
        <v>295</v>
      </c>
      <c r="E1556" s="39">
        <f>VLOOKUP(Table1[[#This Row],[Gr]],Raw!T:U,2,0)</f>
        <v>6</v>
      </c>
      <c r="F1556" s="38" t="s">
        <v>5</v>
      </c>
      <c r="G1556" s="39">
        <v>3</v>
      </c>
      <c r="H1556" s="64" t="str">
        <f>VLOOKUP(MID(Table1[[#This Row],[Htno]],7,2),Raw!A:B,2,0)</f>
        <v>CSE</v>
      </c>
      <c r="I1556" s="60">
        <f>IF(Table1[[#This Row],[Gr]]&lt;&gt;"COMPLE",IF(Table1[[#This Row],[Cr]]&gt;0,1,0),1)</f>
        <v>1</v>
      </c>
      <c r="J1556" s="32">
        <f>(Table1[[#This Row],[Gp]]*Table1[[#This Row],[Cr]])/Raw!$R$1</f>
        <v>0.78260869565217395</v>
      </c>
    </row>
    <row r="1557" spans="1:10">
      <c r="A1557" s="63" t="str">
        <f>LEFT(Table1[[#This Row],[Subcode]],3)</f>
        <v>R20</v>
      </c>
      <c r="B1557" s="63" t="s">
        <v>340</v>
      </c>
      <c r="C1557" s="38" t="s">
        <v>296</v>
      </c>
      <c r="D1557" s="39" t="s">
        <v>297</v>
      </c>
      <c r="E1557" s="39">
        <f>VLOOKUP(Table1[[#This Row],[Gr]],Raw!T:U,2,0)</f>
        <v>10</v>
      </c>
      <c r="F1557" s="38" t="s">
        <v>9</v>
      </c>
      <c r="G1557" s="39">
        <v>2</v>
      </c>
      <c r="H1557" s="64" t="str">
        <f>VLOOKUP(MID(Table1[[#This Row],[Htno]],7,2),Raw!A:B,2,0)</f>
        <v>CSE</v>
      </c>
      <c r="I1557" s="60">
        <f>IF(Table1[[#This Row],[Gr]]&lt;&gt;"COMPLE",IF(Table1[[#This Row],[Cr]]&gt;0,1,0),1)</f>
        <v>1</v>
      </c>
      <c r="J1557" s="32">
        <f>(Table1[[#This Row],[Gp]]*Table1[[#This Row],[Cr]])/Raw!$R$1</f>
        <v>0.86956521739130432</v>
      </c>
    </row>
    <row r="1558" spans="1:10">
      <c r="A1558" s="63" t="str">
        <f>LEFT(Table1[[#This Row],[Subcode]],3)</f>
        <v>R20</v>
      </c>
      <c r="B1558" s="63" t="s">
        <v>340</v>
      </c>
      <c r="C1558" s="38" t="s">
        <v>298</v>
      </c>
      <c r="D1558" s="39" t="s">
        <v>93</v>
      </c>
      <c r="E1558" s="39">
        <f>VLOOKUP(Table1[[#This Row],[Gr]],Raw!T:U,2,0)</f>
        <v>10</v>
      </c>
      <c r="F1558" s="38" t="s">
        <v>9</v>
      </c>
      <c r="G1558" s="39">
        <v>3</v>
      </c>
      <c r="H1558" s="64" t="str">
        <f>VLOOKUP(MID(Table1[[#This Row],[Htno]],7,2),Raw!A:B,2,0)</f>
        <v>CSE</v>
      </c>
      <c r="I1558" s="60">
        <f>IF(Table1[[#This Row],[Gr]]&lt;&gt;"COMPLE",IF(Table1[[#This Row],[Cr]]&gt;0,1,0),1)</f>
        <v>1</v>
      </c>
      <c r="J1558" s="32">
        <f>(Table1[[#This Row],[Gp]]*Table1[[#This Row],[Cr]])/Raw!$R$1</f>
        <v>1.3043478260869565</v>
      </c>
    </row>
    <row r="1559" spans="1:10">
      <c r="A1559" s="63" t="str">
        <f>LEFT(Table1[[#This Row],[Subcode]],3)</f>
        <v>R20</v>
      </c>
      <c r="B1559" s="63" t="s">
        <v>340</v>
      </c>
      <c r="C1559" s="38" t="s">
        <v>299</v>
      </c>
      <c r="D1559" s="39" t="s">
        <v>300</v>
      </c>
      <c r="E1559" s="39">
        <f>VLOOKUP(Table1[[#This Row],[Gr]],Raw!T:U,2,0)</f>
        <v>5</v>
      </c>
      <c r="F1559" s="38" t="s">
        <v>7</v>
      </c>
      <c r="G1559" s="39">
        <v>3</v>
      </c>
      <c r="H1559" s="64" t="str">
        <f>VLOOKUP(MID(Table1[[#This Row],[Htno]],7,2),Raw!A:B,2,0)</f>
        <v>CSE</v>
      </c>
      <c r="I1559" s="60">
        <f>IF(Table1[[#This Row],[Gr]]&lt;&gt;"COMPLE",IF(Table1[[#This Row],[Cr]]&gt;0,1,0),1)</f>
        <v>1</v>
      </c>
      <c r="J1559" s="32">
        <f>(Table1[[#This Row],[Gp]]*Table1[[#This Row],[Cr]])/Raw!$R$1</f>
        <v>0.65217391304347827</v>
      </c>
    </row>
    <row r="1560" spans="1:10">
      <c r="A1560" s="63" t="str">
        <f>LEFT(Table1[[#This Row],[Subcode]],3)</f>
        <v>R20</v>
      </c>
      <c r="B1560" s="63" t="s">
        <v>340</v>
      </c>
      <c r="C1560" s="38" t="s">
        <v>301</v>
      </c>
      <c r="D1560" s="39" t="s">
        <v>302</v>
      </c>
      <c r="E1560" s="39">
        <f>VLOOKUP(Table1[[#This Row],[Gr]],Raw!T:U,2,0)</f>
        <v>5</v>
      </c>
      <c r="F1560" s="38" t="s">
        <v>7</v>
      </c>
      <c r="G1560" s="39">
        <v>3</v>
      </c>
      <c r="H1560" s="64" t="str">
        <f>VLOOKUP(MID(Table1[[#This Row],[Htno]],7,2),Raw!A:B,2,0)</f>
        <v>CSE</v>
      </c>
      <c r="I1560" s="60">
        <f>IF(Table1[[#This Row],[Gr]]&lt;&gt;"COMPLE",IF(Table1[[#This Row],[Cr]]&gt;0,1,0),1)</f>
        <v>1</v>
      </c>
      <c r="J1560" s="32">
        <f>(Table1[[#This Row],[Gp]]*Table1[[#This Row],[Cr]])/Raw!$R$1</f>
        <v>0.65217391304347827</v>
      </c>
    </row>
    <row r="1561" spans="1:10">
      <c r="A1561" s="63" t="str">
        <f>LEFT(Table1[[#This Row],[Subcode]],3)</f>
        <v>R20</v>
      </c>
      <c r="B1561" s="63" t="s">
        <v>340</v>
      </c>
      <c r="C1561" s="38" t="s">
        <v>303</v>
      </c>
      <c r="D1561" s="39" t="s">
        <v>304</v>
      </c>
      <c r="E1561" s="39">
        <f>VLOOKUP(Table1[[#This Row],[Gr]],Raw!T:U,2,0)</f>
        <v>6</v>
      </c>
      <c r="F1561" s="38" t="s">
        <v>5</v>
      </c>
      <c r="G1561" s="39">
        <v>3</v>
      </c>
      <c r="H1561" s="64" t="str">
        <f>VLOOKUP(MID(Table1[[#This Row],[Htno]],7,2),Raw!A:B,2,0)</f>
        <v>CSE</v>
      </c>
      <c r="I1561" s="60">
        <f>IF(Table1[[#This Row],[Gr]]&lt;&gt;"COMPLE",IF(Table1[[#This Row],[Cr]]&gt;0,1,0),1)</f>
        <v>1</v>
      </c>
      <c r="J1561" s="32">
        <f>(Table1[[#This Row],[Gp]]*Table1[[#This Row],[Cr]])/Raw!$R$1</f>
        <v>0.78260869565217395</v>
      </c>
    </row>
    <row r="1562" spans="1:10">
      <c r="A1562" s="63" t="str">
        <f>LEFT(Table1[[#This Row],[Subcode]],3)</f>
        <v>R20</v>
      </c>
      <c r="B1562" s="63" t="s">
        <v>341</v>
      </c>
      <c r="C1562" s="38" t="s">
        <v>78</v>
      </c>
      <c r="D1562" s="39" t="s">
        <v>79</v>
      </c>
      <c r="E1562" s="39">
        <f>VLOOKUP(Table1[[#This Row],[Gr]],Raw!T:U,2,0)</f>
        <v>5</v>
      </c>
      <c r="F1562" s="38" t="s">
        <v>7</v>
      </c>
      <c r="G1562" s="39">
        <v>3</v>
      </c>
      <c r="H1562" s="64" t="str">
        <f>VLOOKUP(MID(Table1[[#This Row],[Htno]],7,2),Raw!A:B,2,0)</f>
        <v>CSE</v>
      </c>
      <c r="I1562" s="60">
        <f>IF(Table1[[#This Row],[Gr]]&lt;&gt;"COMPLE",IF(Table1[[#This Row],[Cr]]&gt;0,1,0),1)</f>
        <v>1</v>
      </c>
      <c r="J1562" s="32">
        <f>(Table1[[#This Row],[Gp]]*Table1[[#This Row],[Cr]])/Raw!$R$1</f>
        <v>0.65217391304347827</v>
      </c>
    </row>
    <row r="1563" spans="1:10">
      <c r="A1563" s="63" t="str">
        <f>LEFT(Table1[[#This Row],[Subcode]],3)</f>
        <v>R20</v>
      </c>
      <c r="B1563" s="63" t="s">
        <v>341</v>
      </c>
      <c r="C1563" s="38" t="s">
        <v>292</v>
      </c>
      <c r="D1563" s="39" t="s">
        <v>293</v>
      </c>
      <c r="E1563" s="39">
        <f>VLOOKUP(Table1[[#This Row],[Gr]],Raw!T:U,2,0)</f>
        <v>5</v>
      </c>
      <c r="F1563" s="38" t="s">
        <v>7</v>
      </c>
      <c r="G1563" s="39">
        <v>3</v>
      </c>
      <c r="H1563" s="64" t="str">
        <f>VLOOKUP(MID(Table1[[#This Row],[Htno]],7,2),Raw!A:B,2,0)</f>
        <v>CSE</v>
      </c>
      <c r="I1563" s="60">
        <f>IF(Table1[[#This Row],[Gr]]&lt;&gt;"COMPLE",IF(Table1[[#This Row],[Cr]]&gt;0,1,0),1)</f>
        <v>1</v>
      </c>
      <c r="J1563" s="32">
        <f>(Table1[[#This Row],[Gp]]*Table1[[#This Row],[Cr]])/Raw!$R$1</f>
        <v>0.65217391304347827</v>
      </c>
    </row>
    <row r="1564" spans="1:10">
      <c r="A1564" s="63" t="str">
        <f>LEFT(Table1[[#This Row],[Subcode]],3)</f>
        <v>R20</v>
      </c>
      <c r="B1564" s="63" t="s">
        <v>341</v>
      </c>
      <c r="C1564" s="38" t="s">
        <v>294</v>
      </c>
      <c r="D1564" s="39" t="s">
        <v>295</v>
      </c>
      <c r="E1564" s="39">
        <f>VLOOKUP(Table1[[#This Row],[Gr]],Raw!T:U,2,0)</f>
        <v>0</v>
      </c>
      <c r="F1564" s="38" t="s">
        <v>3</v>
      </c>
      <c r="G1564" s="39">
        <v>0</v>
      </c>
      <c r="H1564" s="64" t="str">
        <f>VLOOKUP(MID(Table1[[#This Row],[Htno]],7,2),Raw!A:B,2,0)</f>
        <v>CSE</v>
      </c>
      <c r="I1564" s="60">
        <f>IF(Table1[[#This Row],[Gr]]&lt;&gt;"COMPLE",IF(Table1[[#This Row],[Cr]]&gt;0,1,0),1)</f>
        <v>0</v>
      </c>
      <c r="J1564" s="32">
        <f>(Table1[[#This Row],[Gp]]*Table1[[#This Row],[Cr]])/Raw!$R$1</f>
        <v>0</v>
      </c>
    </row>
    <row r="1565" spans="1:10">
      <c r="A1565" s="63" t="str">
        <f>LEFT(Table1[[#This Row],[Subcode]],3)</f>
        <v>R20</v>
      </c>
      <c r="B1565" s="63" t="s">
        <v>341</v>
      </c>
      <c r="C1565" s="38" t="s">
        <v>296</v>
      </c>
      <c r="D1565" s="39" t="s">
        <v>297</v>
      </c>
      <c r="E1565" s="39">
        <f>VLOOKUP(Table1[[#This Row],[Gr]],Raw!T:U,2,0)</f>
        <v>10</v>
      </c>
      <c r="F1565" s="38" t="s">
        <v>9</v>
      </c>
      <c r="G1565" s="39">
        <v>2</v>
      </c>
      <c r="H1565" s="64" t="str">
        <f>VLOOKUP(MID(Table1[[#This Row],[Htno]],7,2),Raw!A:B,2,0)</f>
        <v>CSE</v>
      </c>
      <c r="I1565" s="60">
        <f>IF(Table1[[#This Row],[Gr]]&lt;&gt;"COMPLE",IF(Table1[[#This Row],[Cr]]&gt;0,1,0),1)</f>
        <v>1</v>
      </c>
      <c r="J1565" s="32">
        <f>(Table1[[#This Row],[Gp]]*Table1[[#This Row],[Cr]])/Raw!$R$1</f>
        <v>0.86956521739130432</v>
      </c>
    </row>
    <row r="1566" spans="1:10">
      <c r="A1566" s="63" t="str">
        <f>LEFT(Table1[[#This Row],[Subcode]],3)</f>
        <v>R20</v>
      </c>
      <c r="B1566" s="63" t="s">
        <v>341</v>
      </c>
      <c r="C1566" s="38" t="s">
        <v>298</v>
      </c>
      <c r="D1566" s="39" t="s">
        <v>93</v>
      </c>
      <c r="E1566" s="39">
        <f>VLOOKUP(Table1[[#This Row],[Gr]],Raw!T:U,2,0)</f>
        <v>10</v>
      </c>
      <c r="F1566" s="38" t="s">
        <v>9</v>
      </c>
      <c r="G1566" s="39">
        <v>3</v>
      </c>
      <c r="H1566" s="64" t="str">
        <f>VLOOKUP(MID(Table1[[#This Row],[Htno]],7,2),Raw!A:B,2,0)</f>
        <v>CSE</v>
      </c>
      <c r="I1566" s="60">
        <f>IF(Table1[[#This Row],[Gr]]&lt;&gt;"COMPLE",IF(Table1[[#This Row],[Cr]]&gt;0,1,0),1)</f>
        <v>1</v>
      </c>
      <c r="J1566" s="32">
        <f>(Table1[[#This Row],[Gp]]*Table1[[#This Row],[Cr]])/Raw!$R$1</f>
        <v>1.3043478260869565</v>
      </c>
    </row>
    <row r="1567" spans="1:10">
      <c r="A1567" s="63" t="str">
        <f>LEFT(Table1[[#This Row],[Subcode]],3)</f>
        <v>R20</v>
      </c>
      <c r="B1567" s="63" t="s">
        <v>341</v>
      </c>
      <c r="C1567" s="38" t="s">
        <v>299</v>
      </c>
      <c r="D1567" s="39" t="s">
        <v>300</v>
      </c>
      <c r="E1567" s="39">
        <f>VLOOKUP(Table1[[#This Row],[Gr]],Raw!T:U,2,0)</f>
        <v>6</v>
      </c>
      <c r="F1567" s="38" t="s">
        <v>5</v>
      </c>
      <c r="G1567" s="39">
        <v>3</v>
      </c>
      <c r="H1567" s="64" t="str">
        <f>VLOOKUP(MID(Table1[[#This Row],[Htno]],7,2),Raw!A:B,2,0)</f>
        <v>CSE</v>
      </c>
      <c r="I1567" s="60">
        <f>IF(Table1[[#This Row],[Gr]]&lt;&gt;"COMPLE",IF(Table1[[#This Row],[Cr]]&gt;0,1,0),1)</f>
        <v>1</v>
      </c>
      <c r="J1567" s="32">
        <f>(Table1[[#This Row],[Gp]]*Table1[[#This Row],[Cr]])/Raw!$R$1</f>
        <v>0.78260869565217395</v>
      </c>
    </row>
    <row r="1568" spans="1:10">
      <c r="A1568" s="63" t="str">
        <f>LEFT(Table1[[#This Row],[Subcode]],3)</f>
        <v>R20</v>
      </c>
      <c r="B1568" s="63" t="s">
        <v>341</v>
      </c>
      <c r="C1568" s="38" t="s">
        <v>301</v>
      </c>
      <c r="D1568" s="39" t="s">
        <v>302</v>
      </c>
      <c r="E1568" s="39">
        <f>VLOOKUP(Table1[[#This Row],[Gr]],Raw!T:U,2,0)</f>
        <v>6</v>
      </c>
      <c r="F1568" s="38" t="s">
        <v>5</v>
      </c>
      <c r="G1568" s="39">
        <v>3</v>
      </c>
      <c r="H1568" s="64" t="str">
        <f>VLOOKUP(MID(Table1[[#This Row],[Htno]],7,2),Raw!A:B,2,0)</f>
        <v>CSE</v>
      </c>
      <c r="I1568" s="60">
        <f>IF(Table1[[#This Row],[Gr]]&lt;&gt;"COMPLE",IF(Table1[[#This Row],[Cr]]&gt;0,1,0),1)</f>
        <v>1</v>
      </c>
      <c r="J1568" s="32">
        <f>(Table1[[#This Row],[Gp]]*Table1[[#This Row],[Cr]])/Raw!$R$1</f>
        <v>0.78260869565217395</v>
      </c>
    </row>
    <row r="1569" spans="1:10">
      <c r="A1569" s="63" t="str">
        <f>LEFT(Table1[[#This Row],[Subcode]],3)</f>
        <v>R20</v>
      </c>
      <c r="B1569" s="63" t="s">
        <v>341</v>
      </c>
      <c r="C1569" s="38" t="s">
        <v>303</v>
      </c>
      <c r="D1569" s="39" t="s">
        <v>304</v>
      </c>
      <c r="E1569" s="39">
        <f>VLOOKUP(Table1[[#This Row],[Gr]],Raw!T:U,2,0)</f>
        <v>5</v>
      </c>
      <c r="F1569" s="38" t="s">
        <v>7</v>
      </c>
      <c r="G1569" s="39">
        <v>3</v>
      </c>
      <c r="H1569" s="64" t="str">
        <f>VLOOKUP(MID(Table1[[#This Row],[Htno]],7,2),Raw!A:B,2,0)</f>
        <v>CSE</v>
      </c>
      <c r="I1569" s="60">
        <f>IF(Table1[[#This Row],[Gr]]&lt;&gt;"COMPLE",IF(Table1[[#This Row],[Cr]]&gt;0,1,0),1)</f>
        <v>1</v>
      </c>
      <c r="J1569" s="32">
        <f>(Table1[[#This Row],[Gp]]*Table1[[#This Row],[Cr]])/Raw!$R$1</f>
        <v>0.65217391304347827</v>
      </c>
    </row>
    <row r="1570" spans="1:10">
      <c r="A1570" s="63" t="str">
        <f>LEFT(Table1[[#This Row],[Subcode]],3)</f>
        <v>R20</v>
      </c>
      <c r="B1570" s="63" t="s">
        <v>342</v>
      </c>
      <c r="C1570" s="38" t="s">
        <v>78</v>
      </c>
      <c r="D1570" s="39" t="s">
        <v>79</v>
      </c>
      <c r="E1570" s="39">
        <f>VLOOKUP(Table1[[#This Row],[Gr]],Raw!T:U,2,0)</f>
        <v>8</v>
      </c>
      <c r="F1570" s="38" t="s">
        <v>6</v>
      </c>
      <c r="G1570" s="39">
        <v>3</v>
      </c>
      <c r="H1570" s="64" t="str">
        <f>VLOOKUP(MID(Table1[[#This Row],[Htno]],7,2),Raw!A:B,2,0)</f>
        <v>CSE</v>
      </c>
      <c r="I1570" s="60">
        <f>IF(Table1[[#This Row],[Gr]]&lt;&gt;"COMPLE",IF(Table1[[#This Row],[Cr]]&gt;0,1,0),1)</f>
        <v>1</v>
      </c>
      <c r="J1570" s="32">
        <f>(Table1[[#This Row],[Gp]]*Table1[[#This Row],[Cr]])/Raw!$R$1</f>
        <v>1.0434782608695652</v>
      </c>
    </row>
    <row r="1571" spans="1:10">
      <c r="A1571" s="63" t="str">
        <f>LEFT(Table1[[#This Row],[Subcode]],3)</f>
        <v>R20</v>
      </c>
      <c r="B1571" s="63" t="s">
        <v>342</v>
      </c>
      <c r="C1571" s="38" t="s">
        <v>292</v>
      </c>
      <c r="D1571" s="39" t="s">
        <v>293</v>
      </c>
      <c r="E1571" s="39">
        <f>VLOOKUP(Table1[[#This Row],[Gr]],Raw!T:U,2,0)</f>
        <v>8</v>
      </c>
      <c r="F1571" s="38" t="s">
        <v>6</v>
      </c>
      <c r="G1571" s="39">
        <v>3</v>
      </c>
      <c r="H1571" s="64" t="str">
        <f>VLOOKUP(MID(Table1[[#This Row],[Htno]],7,2),Raw!A:B,2,0)</f>
        <v>CSE</v>
      </c>
      <c r="I1571" s="60">
        <f>IF(Table1[[#This Row],[Gr]]&lt;&gt;"COMPLE",IF(Table1[[#This Row],[Cr]]&gt;0,1,0),1)</f>
        <v>1</v>
      </c>
      <c r="J1571" s="32">
        <f>(Table1[[#This Row],[Gp]]*Table1[[#This Row],[Cr]])/Raw!$R$1</f>
        <v>1.0434782608695652</v>
      </c>
    </row>
    <row r="1572" spans="1:10">
      <c r="A1572" s="63" t="str">
        <f>LEFT(Table1[[#This Row],[Subcode]],3)</f>
        <v>R20</v>
      </c>
      <c r="B1572" s="63" t="s">
        <v>342</v>
      </c>
      <c r="C1572" s="38" t="s">
        <v>294</v>
      </c>
      <c r="D1572" s="39" t="s">
        <v>295</v>
      </c>
      <c r="E1572" s="39">
        <f>VLOOKUP(Table1[[#This Row],[Gr]],Raw!T:U,2,0)</f>
        <v>8</v>
      </c>
      <c r="F1572" s="38" t="s">
        <v>6</v>
      </c>
      <c r="G1572" s="39">
        <v>3</v>
      </c>
      <c r="H1572" s="64" t="str">
        <f>VLOOKUP(MID(Table1[[#This Row],[Htno]],7,2),Raw!A:B,2,0)</f>
        <v>CSE</v>
      </c>
      <c r="I1572" s="60">
        <f>IF(Table1[[#This Row],[Gr]]&lt;&gt;"COMPLE",IF(Table1[[#This Row],[Cr]]&gt;0,1,0),1)</f>
        <v>1</v>
      </c>
      <c r="J1572" s="32">
        <f>(Table1[[#This Row],[Gp]]*Table1[[#This Row],[Cr]])/Raw!$R$1</f>
        <v>1.0434782608695652</v>
      </c>
    </row>
    <row r="1573" spans="1:10">
      <c r="A1573" s="63" t="str">
        <f>LEFT(Table1[[#This Row],[Subcode]],3)</f>
        <v>R20</v>
      </c>
      <c r="B1573" s="63" t="s">
        <v>342</v>
      </c>
      <c r="C1573" s="38" t="s">
        <v>296</v>
      </c>
      <c r="D1573" s="39" t="s">
        <v>297</v>
      </c>
      <c r="E1573" s="39">
        <f>VLOOKUP(Table1[[#This Row],[Gr]],Raw!T:U,2,0)</f>
        <v>10</v>
      </c>
      <c r="F1573" s="38" t="s">
        <v>9</v>
      </c>
      <c r="G1573" s="39">
        <v>2</v>
      </c>
      <c r="H1573" s="64" t="str">
        <f>VLOOKUP(MID(Table1[[#This Row],[Htno]],7,2),Raw!A:B,2,0)</f>
        <v>CSE</v>
      </c>
      <c r="I1573" s="60">
        <f>IF(Table1[[#This Row],[Gr]]&lt;&gt;"COMPLE",IF(Table1[[#This Row],[Cr]]&gt;0,1,0),1)</f>
        <v>1</v>
      </c>
      <c r="J1573" s="32">
        <f>(Table1[[#This Row],[Gp]]*Table1[[#This Row],[Cr]])/Raw!$R$1</f>
        <v>0.86956521739130432</v>
      </c>
    </row>
    <row r="1574" spans="1:10">
      <c r="A1574" s="63" t="str">
        <f>LEFT(Table1[[#This Row],[Subcode]],3)</f>
        <v>R20</v>
      </c>
      <c r="B1574" s="63" t="s">
        <v>342</v>
      </c>
      <c r="C1574" s="38" t="s">
        <v>298</v>
      </c>
      <c r="D1574" s="39" t="s">
        <v>93</v>
      </c>
      <c r="E1574" s="39">
        <f>VLOOKUP(Table1[[#This Row],[Gr]],Raw!T:U,2,0)</f>
        <v>10</v>
      </c>
      <c r="F1574" s="38" t="s">
        <v>9</v>
      </c>
      <c r="G1574" s="39">
        <v>3</v>
      </c>
      <c r="H1574" s="64" t="str">
        <f>VLOOKUP(MID(Table1[[#This Row],[Htno]],7,2),Raw!A:B,2,0)</f>
        <v>CSE</v>
      </c>
      <c r="I1574" s="60">
        <f>IF(Table1[[#This Row],[Gr]]&lt;&gt;"COMPLE",IF(Table1[[#This Row],[Cr]]&gt;0,1,0),1)</f>
        <v>1</v>
      </c>
      <c r="J1574" s="32">
        <f>(Table1[[#This Row],[Gp]]*Table1[[#This Row],[Cr]])/Raw!$R$1</f>
        <v>1.3043478260869565</v>
      </c>
    </row>
    <row r="1575" spans="1:10">
      <c r="A1575" s="63" t="str">
        <f>LEFT(Table1[[#This Row],[Subcode]],3)</f>
        <v>R20</v>
      </c>
      <c r="B1575" s="63" t="s">
        <v>342</v>
      </c>
      <c r="C1575" s="38" t="s">
        <v>299</v>
      </c>
      <c r="D1575" s="39" t="s">
        <v>300</v>
      </c>
      <c r="E1575" s="39">
        <f>VLOOKUP(Table1[[#This Row],[Gr]],Raw!T:U,2,0)</f>
        <v>6</v>
      </c>
      <c r="F1575" s="38" t="s">
        <v>5</v>
      </c>
      <c r="G1575" s="39">
        <v>3</v>
      </c>
      <c r="H1575" s="64" t="str">
        <f>VLOOKUP(MID(Table1[[#This Row],[Htno]],7,2),Raw!A:B,2,0)</f>
        <v>CSE</v>
      </c>
      <c r="I1575" s="60">
        <f>IF(Table1[[#This Row],[Gr]]&lt;&gt;"COMPLE",IF(Table1[[#This Row],[Cr]]&gt;0,1,0),1)</f>
        <v>1</v>
      </c>
      <c r="J1575" s="32">
        <f>(Table1[[#This Row],[Gp]]*Table1[[#This Row],[Cr]])/Raw!$R$1</f>
        <v>0.78260869565217395</v>
      </c>
    </row>
    <row r="1576" spans="1:10">
      <c r="A1576" s="63" t="str">
        <f>LEFT(Table1[[#This Row],[Subcode]],3)</f>
        <v>R20</v>
      </c>
      <c r="B1576" s="63" t="s">
        <v>342</v>
      </c>
      <c r="C1576" s="38" t="s">
        <v>301</v>
      </c>
      <c r="D1576" s="39" t="s">
        <v>302</v>
      </c>
      <c r="E1576" s="39">
        <f>VLOOKUP(Table1[[#This Row],[Gr]],Raw!T:U,2,0)</f>
        <v>7</v>
      </c>
      <c r="F1576" s="38" t="s">
        <v>4</v>
      </c>
      <c r="G1576" s="39">
        <v>3</v>
      </c>
      <c r="H1576" s="64" t="str">
        <f>VLOOKUP(MID(Table1[[#This Row],[Htno]],7,2),Raw!A:B,2,0)</f>
        <v>CSE</v>
      </c>
      <c r="I1576" s="60">
        <f>IF(Table1[[#This Row],[Gr]]&lt;&gt;"COMPLE",IF(Table1[[#This Row],[Cr]]&gt;0,1,0),1)</f>
        <v>1</v>
      </c>
      <c r="J1576" s="32">
        <f>(Table1[[#This Row],[Gp]]*Table1[[#This Row],[Cr]])/Raw!$R$1</f>
        <v>0.91304347826086951</v>
      </c>
    </row>
    <row r="1577" spans="1:10">
      <c r="A1577" s="63" t="str">
        <f>LEFT(Table1[[#This Row],[Subcode]],3)</f>
        <v>R20</v>
      </c>
      <c r="B1577" s="63" t="s">
        <v>342</v>
      </c>
      <c r="C1577" s="38" t="s">
        <v>303</v>
      </c>
      <c r="D1577" s="39" t="s">
        <v>304</v>
      </c>
      <c r="E1577" s="39">
        <f>VLOOKUP(Table1[[#This Row],[Gr]],Raw!T:U,2,0)</f>
        <v>8</v>
      </c>
      <c r="F1577" s="38" t="s">
        <v>6</v>
      </c>
      <c r="G1577" s="39">
        <v>3</v>
      </c>
      <c r="H1577" s="64" t="str">
        <f>VLOOKUP(MID(Table1[[#This Row],[Htno]],7,2),Raw!A:B,2,0)</f>
        <v>CSE</v>
      </c>
      <c r="I1577" s="60">
        <f>IF(Table1[[#This Row],[Gr]]&lt;&gt;"COMPLE",IF(Table1[[#This Row],[Cr]]&gt;0,1,0),1)</f>
        <v>1</v>
      </c>
      <c r="J1577" s="32">
        <f>(Table1[[#This Row],[Gp]]*Table1[[#This Row],[Cr]])/Raw!$R$1</f>
        <v>1.0434782608695652</v>
      </c>
    </row>
    <row r="1578" spans="1:10">
      <c r="A1578" s="63" t="str">
        <f>LEFT(Table1[[#This Row],[Subcode]],3)</f>
        <v>R20</v>
      </c>
      <c r="B1578" s="63" t="s">
        <v>343</v>
      </c>
      <c r="C1578" s="38" t="s">
        <v>78</v>
      </c>
      <c r="D1578" s="39" t="s">
        <v>79</v>
      </c>
      <c r="E1578" s="39">
        <f>VLOOKUP(Table1[[#This Row],[Gr]],Raw!T:U,2,0)</f>
        <v>10</v>
      </c>
      <c r="F1578" s="38" t="s">
        <v>9</v>
      </c>
      <c r="G1578" s="39">
        <v>3</v>
      </c>
      <c r="H1578" s="64" t="str">
        <f>VLOOKUP(MID(Table1[[#This Row],[Htno]],7,2),Raw!A:B,2,0)</f>
        <v>CSE</v>
      </c>
      <c r="I1578" s="60">
        <f>IF(Table1[[#This Row],[Gr]]&lt;&gt;"COMPLE",IF(Table1[[#This Row],[Cr]]&gt;0,1,0),1)</f>
        <v>1</v>
      </c>
      <c r="J1578" s="32">
        <f>(Table1[[#This Row],[Gp]]*Table1[[#This Row],[Cr]])/Raw!$R$1</f>
        <v>1.3043478260869565</v>
      </c>
    </row>
    <row r="1579" spans="1:10">
      <c r="A1579" s="63" t="str">
        <f>LEFT(Table1[[#This Row],[Subcode]],3)</f>
        <v>R20</v>
      </c>
      <c r="B1579" s="63" t="s">
        <v>343</v>
      </c>
      <c r="C1579" s="38" t="s">
        <v>292</v>
      </c>
      <c r="D1579" s="39" t="s">
        <v>293</v>
      </c>
      <c r="E1579" s="39">
        <f>VLOOKUP(Table1[[#This Row],[Gr]],Raw!T:U,2,0)</f>
        <v>8</v>
      </c>
      <c r="F1579" s="38" t="s">
        <v>6</v>
      </c>
      <c r="G1579" s="39">
        <v>3</v>
      </c>
      <c r="H1579" s="64" t="str">
        <f>VLOOKUP(MID(Table1[[#This Row],[Htno]],7,2),Raw!A:B,2,0)</f>
        <v>CSE</v>
      </c>
      <c r="I1579" s="60">
        <f>IF(Table1[[#This Row],[Gr]]&lt;&gt;"COMPLE",IF(Table1[[#This Row],[Cr]]&gt;0,1,0),1)</f>
        <v>1</v>
      </c>
      <c r="J1579" s="32">
        <f>(Table1[[#This Row],[Gp]]*Table1[[#This Row],[Cr]])/Raw!$R$1</f>
        <v>1.0434782608695652</v>
      </c>
    </row>
    <row r="1580" spans="1:10">
      <c r="A1580" s="63" t="str">
        <f>LEFT(Table1[[#This Row],[Subcode]],3)</f>
        <v>R20</v>
      </c>
      <c r="B1580" s="63" t="s">
        <v>343</v>
      </c>
      <c r="C1580" s="38" t="s">
        <v>294</v>
      </c>
      <c r="D1580" s="39" t="s">
        <v>295</v>
      </c>
      <c r="E1580" s="39">
        <f>VLOOKUP(Table1[[#This Row],[Gr]],Raw!T:U,2,0)</f>
        <v>10</v>
      </c>
      <c r="F1580" s="38" t="s">
        <v>9</v>
      </c>
      <c r="G1580" s="39">
        <v>3</v>
      </c>
      <c r="H1580" s="64" t="str">
        <f>VLOOKUP(MID(Table1[[#This Row],[Htno]],7,2),Raw!A:B,2,0)</f>
        <v>CSE</v>
      </c>
      <c r="I1580" s="60">
        <f>IF(Table1[[#This Row],[Gr]]&lt;&gt;"COMPLE",IF(Table1[[#This Row],[Cr]]&gt;0,1,0),1)</f>
        <v>1</v>
      </c>
      <c r="J1580" s="32">
        <f>(Table1[[#This Row],[Gp]]*Table1[[#This Row],[Cr]])/Raw!$R$1</f>
        <v>1.3043478260869565</v>
      </c>
    </row>
    <row r="1581" spans="1:10">
      <c r="A1581" s="63" t="str">
        <f>LEFT(Table1[[#This Row],[Subcode]],3)</f>
        <v>R20</v>
      </c>
      <c r="B1581" s="63" t="s">
        <v>343</v>
      </c>
      <c r="C1581" s="38" t="s">
        <v>296</v>
      </c>
      <c r="D1581" s="39" t="s">
        <v>297</v>
      </c>
      <c r="E1581" s="39">
        <f>VLOOKUP(Table1[[#This Row],[Gr]],Raw!T:U,2,0)</f>
        <v>10</v>
      </c>
      <c r="F1581" s="38" t="s">
        <v>9</v>
      </c>
      <c r="G1581" s="39">
        <v>2</v>
      </c>
      <c r="H1581" s="64" t="str">
        <f>VLOOKUP(MID(Table1[[#This Row],[Htno]],7,2),Raw!A:B,2,0)</f>
        <v>CSE</v>
      </c>
      <c r="I1581" s="60">
        <f>IF(Table1[[#This Row],[Gr]]&lt;&gt;"COMPLE",IF(Table1[[#This Row],[Cr]]&gt;0,1,0),1)</f>
        <v>1</v>
      </c>
      <c r="J1581" s="32">
        <f>(Table1[[#This Row],[Gp]]*Table1[[#This Row],[Cr]])/Raw!$R$1</f>
        <v>0.86956521739130432</v>
      </c>
    </row>
    <row r="1582" spans="1:10">
      <c r="A1582" s="63" t="str">
        <f>LEFT(Table1[[#This Row],[Subcode]],3)</f>
        <v>R20</v>
      </c>
      <c r="B1582" s="63" t="s">
        <v>343</v>
      </c>
      <c r="C1582" s="38" t="s">
        <v>298</v>
      </c>
      <c r="D1582" s="39" t="s">
        <v>93</v>
      </c>
      <c r="E1582" s="39">
        <f>VLOOKUP(Table1[[#This Row],[Gr]],Raw!T:U,2,0)</f>
        <v>10</v>
      </c>
      <c r="F1582" s="38" t="s">
        <v>9</v>
      </c>
      <c r="G1582" s="39">
        <v>3</v>
      </c>
      <c r="H1582" s="64" t="str">
        <f>VLOOKUP(MID(Table1[[#This Row],[Htno]],7,2),Raw!A:B,2,0)</f>
        <v>CSE</v>
      </c>
      <c r="I1582" s="60">
        <f>IF(Table1[[#This Row],[Gr]]&lt;&gt;"COMPLE",IF(Table1[[#This Row],[Cr]]&gt;0,1,0),1)</f>
        <v>1</v>
      </c>
      <c r="J1582" s="32">
        <f>(Table1[[#This Row],[Gp]]*Table1[[#This Row],[Cr]])/Raw!$R$1</f>
        <v>1.3043478260869565</v>
      </c>
    </row>
    <row r="1583" spans="1:10">
      <c r="A1583" s="63" t="str">
        <f>LEFT(Table1[[#This Row],[Subcode]],3)</f>
        <v>R20</v>
      </c>
      <c r="B1583" s="63" t="s">
        <v>343</v>
      </c>
      <c r="C1583" s="38" t="s">
        <v>299</v>
      </c>
      <c r="D1583" s="39" t="s">
        <v>300</v>
      </c>
      <c r="E1583" s="39">
        <f>VLOOKUP(Table1[[#This Row],[Gr]],Raw!T:U,2,0)</f>
        <v>6</v>
      </c>
      <c r="F1583" s="38" t="s">
        <v>5</v>
      </c>
      <c r="G1583" s="39">
        <v>3</v>
      </c>
      <c r="H1583" s="64" t="str">
        <f>VLOOKUP(MID(Table1[[#This Row],[Htno]],7,2),Raw!A:B,2,0)</f>
        <v>CSE</v>
      </c>
      <c r="I1583" s="60">
        <f>IF(Table1[[#This Row],[Gr]]&lt;&gt;"COMPLE",IF(Table1[[#This Row],[Cr]]&gt;0,1,0),1)</f>
        <v>1</v>
      </c>
      <c r="J1583" s="32">
        <f>(Table1[[#This Row],[Gp]]*Table1[[#This Row],[Cr]])/Raw!$R$1</f>
        <v>0.78260869565217395</v>
      </c>
    </row>
    <row r="1584" spans="1:10">
      <c r="A1584" s="63" t="str">
        <f>LEFT(Table1[[#This Row],[Subcode]],3)</f>
        <v>R20</v>
      </c>
      <c r="B1584" s="63" t="s">
        <v>343</v>
      </c>
      <c r="C1584" s="38" t="s">
        <v>301</v>
      </c>
      <c r="D1584" s="39" t="s">
        <v>302</v>
      </c>
      <c r="E1584" s="39">
        <f>VLOOKUP(Table1[[#This Row],[Gr]],Raw!T:U,2,0)</f>
        <v>8</v>
      </c>
      <c r="F1584" s="38" t="s">
        <v>6</v>
      </c>
      <c r="G1584" s="39">
        <v>3</v>
      </c>
      <c r="H1584" s="64" t="str">
        <f>VLOOKUP(MID(Table1[[#This Row],[Htno]],7,2),Raw!A:B,2,0)</f>
        <v>CSE</v>
      </c>
      <c r="I1584" s="60">
        <f>IF(Table1[[#This Row],[Gr]]&lt;&gt;"COMPLE",IF(Table1[[#This Row],[Cr]]&gt;0,1,0),1)</f>
        <v>1</v>
      </c>
      <c r="J1584" s="32">
        <f>(Table1[[#This Row],[Gp]]*Table1[[#This Row],[Cr]])/Raw!$R$1</f>
        <v>1.0434782608695652</v>
      </c>
    </row>
    <row r="1585" spans="1:10">
      <c r="A1585" s="63" t="str">
        <f>LEFT(Table1[[#This Row],[Subcode]],3)</f>
        <v>R20</v>
      </c>
      <c r="B1585" s="63" t="s">
        <v>343</v>
      </c>
      <c r="C1585" s="38" t="s">
        <v>303</v>
      </c>
      <c r="D1585" s="39" t="s">
        <v>304</v>
      </c>
      <c r="E1585" s="39">
        <f>VLOOKUP(Table1[[#This Row],[Gr]],Raw!T:U,2,0)</f>
        <v>7</v>
      </c>
      <c r="F1585" s="38" t="s">
        <v>4</v>
      </c>
      <c r="G1585" s="39">
        <v>3</v>
      </c>
      <c r="H1585" s="64" t="str">
        <f>VLOOKUP(MID(Table1[[#This Row],[Htno]],7,2),Raw!A:B,2,0)</f>
        <v>CSE</v>
      </c>
      <c r="I1585" s="60">
        <f>IF(Table1[[#This Row],[Gr]]&lt;&gt;"COMPLE",IF(Table1[[#This Row],[Cr]]&gt;0,1,0),1)</f>
        <v>1</v>
      </c>
      <c r="J1585" s="32">
        <f>(Table1[[#This Row],[Gp]]*Table1[[#This Row],[Cr]])/Raw!$R$1</f>
        <v>0.91304347826086951</v>
      </c>
    </row>
    <row r="1586" spans="1:10">
      <c r="A1586" s="63" t="str">
        <f>LEFT(Table1[[#This Row],[Subcode]],3)</f>
        <v>R20</v>
      </c>
      <c r="B1586" s="63" t="s">
        <v>344</v>
      </c>
      <c r="C1586" s="38" t="s">
        <v>78</v>
      </c>
      <c r="D1586" s="39" t="s">
        <v>79</v>
      </c>
      <c r="E1586" s="39">
        <f>VLOOKUP(Table1[[#This Row],[Gr]],Raw!T:U,2,0)</f>
        <v>7</v>
      </c>
      <c r="F1586" s="38" t="s">
        <v>4</v>
      </c>
      <c r="G1586" s="39">
        <v>3</v>
      </c>
      <c r="H1586" s="64" t="str">
        <f>VLOOKUP(MID(Table1[[#This Row],[Htno]],7,2),Raw!A:B,2,0)</f>
        <v>CSE</v>
      </c>
      <c r="I1586" s="60">
        <f>IF(Table1[[#This Row],[Gr]]&lt;&gt;"COMPLE",IF(Table1[[#This Row],[Cr]]&gt;0,1,0),1)</f>
        <v>1</v>
      </c>
      <c r="J1586" s="32">
        <f>(Table1[[#This Row],[Gp]]*Table1[[#This Row],[Cr]])/Raw!$R$1</f>
        <v>0.91304347826086951</v>
      </c>
    </row>
    <row r="1587" spans="1:10">
      <c r="A1587" s="63" t="str">
        <f>LEFT(Table1[[#This Row],[Subcode]],3)</f>
        <v>R20</v>
      </c>
      <c r="B1587" s="63" t="s">
        <v>344</v>
      </c>
      <c r="C1587" s="38" t="s">
        <v>292</v>
      </c>
      <c r="D1587" s="39" t="s">
        <v>293</v>
      </c>
      <c r="E1587" s="39">
        <f>VLOOKUP(Table1[[#This Row],[Gr]],Raw!T:U,2,0)</f>
        <v>8</v>
      </c>
      <c r="F1587" s="38" t="s">
        <v>6</v>
      </c>
      <c r="G1587" s="39">
        <v>3</v>
      </c>
      <c r="H1587" s="64" t="str">
        <f>VLOOKUP(MID(Table1[[#This Row],[Htno]],7,2),Raw!A:B,2,0)</f>
        <v>CSE</v>
      </c>
      <c r="I1587" s="60">
        <f>IF(Table1[[#This Row],[Gr]]&lt;&gt;"COMPLE",IF(Table1[[#This Row],[Cr]]&gt;0,1,0),1)</f>
        <v>1</v>
      </c>
      <c r="J1587" s="32">
        <f>(Table1[[#This Row],[Gp]]*Table1[[#This Row],[Cr]])/Raw!$R$1</f>
        <v>1.0434782608695652</v>
      </c>
    </row>
    <row r="1588" spans="1:10">
      <c r="A1588" s="63" t="str">
        <f>LEFT(Table1[[#This Row],[Subcode]],3)</f>
        <v>R20</v>
      </c>
      <c r="B1588" s="63" t="s">
        <v>344</v>
      </c>
      <c r="C1588" s="38" t="s">
        <v>294</v>
      </c>
      <c r="D1588" s="39" t="s">
        <v>295</v>
      </c>
      <c r="E1588" s="39">
        <f>VLOOKUP(Table1[[#This Row],[Gr]],Raw!T:U,2,0)</f>
        <v>6</v>
      </c>
      <c r="F1588" s="38" t="s">
        <v>5</v>
      </c>
      <c r="G1588" s="39">
        <v>3</v>
      </c>
      <c r="H1588" s="64" t="str">
        <f>VLOOKUP(MID(Table1[[#This Row],[Htno]],7,2),Raw!A:B,2,0)</f>
        <v>CSE</v>
      </c>
      <c r="I1588" s="60">
        <f>IF(Table1[[#This Row],[Gr]]&lt;&gt;"COMPLE",IF(Table1[[#This Row],[Cr]]&gt;0,1,0),1)</f>
        <v>1</v>
      </c>
      <c r="J1588" s="32">
        <f>(Table1[[#This Row],[Gp]]*Table1[[#This Row],[Cr]])/Raw!$R$1</f>
        <v>0.78260869565217395</v>
      </c>
    </row>
    <row r="1589" spans="1:10">
      <c r="A1589" s="63" t="str">
        <f>LEFT(Table1[[#This Row],[Subcode]],3)</f>
        <v>R20</v>
      </c>
      <c r="B1589" s="63" t="s">
        <v>344</v>
      </c>
      <c r="C1589" s="38" t="s">
        <v>296</v>
      </c>
      <c r="D1589" s="39" t="s">
        <v>297</v>
      </c>
      <c r="E1589" s="39">
        <f>VLOOKUP(Table1[[#This Row],[Gr]],Raw!T:U,2,0)</f>
        <v>10</v>
      </c>
      <c r="F1589" s="38" t="s">
        <v>9</v>
      </c>
      <c r="G1589" s="39">
        <v>2</v>
      </c>
      <c r="H1589" s="64" t="str">
        <f>VLOOKUP(MID(Table1[[#This Row],[Htno]],7,2),Raw!A:B,2,0)</f>
        <v>CSE</v>
      </c>
      <c r="I1589" s="60">
        <f>IF(Table1[[#This Row],[Gr]]&lt;&gt;"COMPLE",IF(Table1[[#This Row],[Cr]]&gt;0,1,0),1)</f>
        <v>1</v>
      </c>
      <c r="J1589" s="32">
        <f>(Table1[[#This Row],[Gp]]*Table1[[#This Row],[Cr]])/Raw!$R$1</f>
        <v>0.86956521739130432</v>
      </c>
    </row>
    <row r="1590" spans="1:10">
      <c r="A1590" s="63" t="str">
        <f>LEFT(Table1[[#This Row],[Subcode]],3)</f>
        <v>R20</v>
      </c>
      <c r="B1590" s="63" t="s">
        <v>344</v>
      </c>
      <c r="C1590" s="38" t="s">
        <v>298</v>
      </c>
      <c r="D1590" s="39" t="s">
        <v>93</v>
      </c>
      <c r="E1590" s="39">
        <f>VLOOKUP(Table1[[#This Row],[Gr]],Raw!T:U,2,0)</f>
        <v>10</v>
      </c>
      <c r="F1590" s="38" t="s">
        <v>9</v>
      </c>
      <c r="G1590" s="39">
        <v>3</v>
      </c>
      <c r="H1590" s="64" t="str">
        <f>VLOOKUP(MID(Table1[[#This Row],[Htno]],7,2),Raw!A:B,2,0)</f>
        <v>CSE</v>
      </c>
      <c r="I1590" s="60">
        <f>IF(Table1[[#This Row],[Gr]]&lt;&gt;"COMPLE",IF(Table1[[#This Row],[Cr]]&gt;0,1,0),1)</f>
        <v>1</v>
      </c>
      <c r="J1590" s="32">
        <f>(Table1[[#This Row],[Gp]]*Table1[[#This Row],[Cr]])/Raw!$R$1</f>
        <v>1.3043478260869565</v>
      </c>
    </row>
    <row r="1591" spans="1:10">
      <c r="A1591" s="63" t="str">
        <f>LEFT(Table1[[#This Row],[Subcode]],3)</f>
        <v>R20</v>
      </c>
      <c r="B1591" s="63" t="s">
        <v>344</v>
      </c>
      <c r="C1591" s="38" t="s">
        <v>299</v>
      </c>
      <c r="D1591" s="39" t="s">
        <v>300</v>
      </c>
      <c r="E1591" s="39">
        <f>VLOOKUP(Table1[[#This Row],[Gr]],Raw!T:U,2,0)</f>
        <v>8</v>
      </c>
      <c r="F1591" s="38" t="s">
        <v>6</v>
      </c>
      <c r="G1591" s="39">
        <v>3</v>
      </c>
      <c r="H1591" s="64" t="str">
        <f>VLOOKUP(MID(Table1[[#This Row],[Htno]],7,2),Raw!A:B,2,0)</f>
        <v>CSE</v>
      </c>
      <c r="I1591" s="60">
        <f>IF(Table1[[#This Row],[Gr]]&lt;&gt;"COMPLE",IF(Table1[[#This Row],[Cr]]&gt;0,1,0),1)</f>
        <v>1</v>
      </c>
      <c r="J1591" s="32">
        <f>(Table1[[#This Row],[Gp]]*Table1[[#This Row],[Cr]])/Raw!$R$1</f>
        <v>1.0434782608695652</v>
      </c>
    </row>
    <row r="1592" spans="1:10">
      <c r="A1592" s="63" t="str">
        <f>LEFT(Table1[[#This Row],[Subcode]],3)</f>
        <v>R20</v>
      </c>
      <c r="B1592" s="63" t="s">
        <v>344</v>
      </c>
      <c r="C1592" s="38" t="s">
        <v>301</v>
      </c>
      <c r="D1592" s="39" t="s">
        <v>302</v>
      </c>
      <c r="E1592" s="39">
        <f>VLOOKUP(Table1[[#This Row],[Gr]],Raw!T:U,2,0)</f>
        <v>5</v>
      </c>
      <c r="F1592" s="38" t="s">
        <v>7</v>
      </c>
      <c r="G1592" s="39">
        <v>3</v>
      </c>
      <c r="H1592" s="64" t="str">
        <f>VLOOKUP(MID(Table1[[#This Row],[Htno]],7,2),Raw!A:B,2,0)</f>
        <v>CSE</v>
      </c>
      <c r="I1592" s="60">
        <f>IF(Table1[[#This Row],[Gr]]&lt;&gt;"COMPLE",IF(Table1[[#This Row],[Cr]]&gt;0,1,0),1)</f>
        <v>1</v>
      </c>
      <c r="J1592" s="32">
        <f>(Table1[[#This Row],[Gp]]*Table1[[#This Row],[Cr]])/Raw!$R$1</f>
        <v>0.65217391304347827</v>
      </c>
    </row>
    <row r="1593" spans="1:10">
      <c r="A1593" s="63" t="str">
        <f>LEFT(Table1[[#This Row],[Subcode]],3)</f>
        <v>R20</v>
      </c>
      <c r="B1593" s="63" t="s">
        <v>344</v>
      </c>
      <c r="C1593" s="38" t="s">
        <v>303</v>
      </c>
      <c r="D1593" s="39" t="s">
        <v>304</v>
      </c>
      <c r="E1593" s="39">
        <f>VLOOKUP(Table1[[#This Row],[Gr]],Raw!T:U,2,0)</f>
        <v>8</v>
      </c>
      <c r="F1593" s="38" t="s">
        <v>6</v>
      </c>
      <c r="G1593" s="39">
        <v>3</v>
      </c>
      <c r="H1593" s="64" t="str">
        <f>VLOOKUP(MID(Table1[[#This Row],[Htno]],7,2),Raw!A:B,2,0)</f>
        <v>CSE</v>
      </c>
      <c r="I1593" s="60">
        <f>IF(Table1[[#This Row],[Gr]]&lt;&gt;"COMPLE",IF(Table1[[#This Row],[Cr]]&gt;0,1,0),1)</f>
        <v>1</v>
      </c>
      <c r="J1593" s="32">
        <f>(Table1[[#This Row],[Gp]]*Table1[[#This Row],[Cr]])/Raw!$R$1</f>
        <v>1.0434782608695652</v>
      </c>
    </row>
    <row r="1594" spans="1:10">
      <c r="A1594" s="63" t="str">
        <f>LEFT(Table1[[#This Row],[Subcode]],3)</f>
        <v>R20</v>
      </c>
      <c r="B1594" s="63" t="s">
        <v>345</v>
      </c>
      <c r="C1594" s="38" t="s">
        <v>78</v>
      </c>
      <c r="D1594" s="39" t="s">
        <v>79</v>
      </c>
      <c r="E1594" s="39">
        <f>VLOOKUP(Table1[[#This Row],[Gr]],Raw!T:U,2,0)</f>
        <v>0</v>
      </c>
      <c r="F1594" s="38" t="s">
        <v>3</v>
      </c>
      <c r="G1594" s="39">
        <v>0</v>
      </c>
      <c r="H1594" s="64" t="str">
        <f>VLOOKUP(MID(Table1[[#This Row],[Htno]],7,2),Raw!A:B,2,0)</f>
        <v>CSE</v>
      </c>
      <c r="I1594" s="60">
        <f>IF(Table1[[#This Row],[Gr]]&lt;&gt;"COMPLE",IF(Table1[[#This Row],[Cr]]&gt;0,1,0),1)</f>
        <v>0</v>
      </c>
      <c r="J1594" s="32">
        <f>(Table1[[#This Row],[Gp]]*Table1[[#This Row],[Cr]])/Raw!$R$1</f>
        <v>0</v>
      </c>
    </row>
    <row r="1595" spans="1:10">
      <c r="A1595" s="63" t="str">
        <f>LEFT(Table1[[#This Row],[Subcode]],3)</f>
        <v>R20</v>
      </c>
      <c r="B1595" s="63" t="s">
        <v>345</v>
      </c>
      <c r="C1595" s="38" t="s">
        <v>292</v>
      </c>
      <c r="D1595" s="39" t="s">
        <v>293</v>
      </c>
      <c r="E1595" s="39">
        <f>VLOOKUP(Table1[[#This Row],[Gr]],Raw!T:U,2,0)</f>
        <v>6</v>
      </c>
      <c r="F1595" s="38" t="s">
        <v>5</v>
      </c>
      <c r="G1595" s="39">
        <v>3</v>
      </c>
      <c r="H1595" s="64" t="str">
        <f>VLOOKUP(MID(Table1[[#This Row],[Htno]],7,2),Raw!A:B,2,0)</f>
        <v>CSE</v>
      </c>
      <c r="I1595" s="60">
        <f>IF(Table1[[#This Row],[Gr]]&lt;&gt;"COMPLE",IF(Table1[[#This Row],[Cr]]&gt;0,1,0),1)</f>
        <v>1</v>
      </c>
      <c r="J1595" s="32">
        <f>(Table1[[#This Row],[Gp]]*Table1[[#This Row],[Cr]])/Raw!$R$1</f>
        <v>0.78260869565217395</v>
      </c>
    </row>
    <row r="1596" spans="1:10">
      <c r="A1596" s="63" t="str">
        <f>LEFT(Table1[[#This Row],[Subcode]],3)</f>
        <v>R20</v>
      </c>
      <c r="B1596" s="63" t="s">
        <v>345</v>
      </c>
      <c r="C1596" s="38" t="s">
        <v>294</v>
      </c>
      <c r="D1596" s="39" t="s">
        <v>295</v>
      </c>
      <c r="E1596" s="39">
        <f>VLOOKUP(Table1[[#This Row],[Gr]],Raw!T:U,2,0)</f>
        <v>5</v>
      </c>
      <c r="F1596" s="38" t="s">
        <v>7</v>
      </c>
      <c r="G1596" s="39">
        <v>3</v>
      </c>
      <c r="H1596" s="64" t="str">
        <f>VLOOKUP(MID(Table1[[#This Row],[Htno]],7,2),Raw!A:B,2,0)</f>
        <v>CSE</v>
      </c>
      <c r="I1596" s="60">
        <f>IF(Table1[[#This Row],[Gr]]&lt;&gt;"COMPLE",IF(Table1[[#This Row],[Cr]]&gt;0,1,0),1)</f>
        <v>1</v>
      </c>
      <c r="J1596" s="32">
        <f>(Table1[[#This Row],[Gp]]*Table1[[#This Row],[Cr]])/Raw!$R$1</f>
        <v>0.65217391304347827</v>
      </c>
    </row>
    <row r="1597" spans="1:10">
      <c r="A1597" s="63" t="str">
        <f>LEFT(Table1[[#This Row],[Subcode]],3)</f>
        <v>R20</v>
      </c>
      <c r="B1597" s="63" t="s">
        <v>345</v>
      </c>
      <c r="C1597" s="38" t="s">
        <v>296</v>
      </c>
      <c r="D1597" s="39" t="s">
        <v>297</v>
      </c>
      <c r="E1597" s="39">
        <f>VLOOKUP(Table1[[#This Row],[Gr]],Raw!T:U,2,0)</f>
        <v>10</v>
      </c>
      <c r="F1597" s="38" t="s">
        <v>9</v>
      </c>
      <c r="G1597" s="39">
        <v>2</v>
      </c>
      <c r="H1597" s="64" t="str">
        <f>VLOOKUP(MID(Table1[[#This Row],[Htno]],7,2),Raw!A:B,2,0)</f>
        <v>CSE</v>
      </c>
      <c r="I1597" s="60">
        <f>IF(Table1[[#This Row],[Gr]]&lt;&gt;"COMPLE",IF(Table1[[#This Row],[Cr]]&gt;0,1,0),1)</f>
        <v>1</v>
      </c>
      <c r="J1597" s="32">
        <f>(Table1[[#This Row],[Gp]]*Table1[[#This Row],[Cr]])/Raw!$R$1</f>
        <v>0.86956521739130432</v>
      </c>
    </row>
    <row r="1598" spans="1:10">
      <c r="A1598" s="63" t="str">
        <f>LEFT(Table1[[#This Row],[Subcode]],3)</f>
        <v>R20</v>
      </c>
      <c r="B1598" s="63" t="s">
        <v>345</v>
      </c>
      <c r="C1598" s="38" t="s">
        <v>298</v>
      </c>
      <c r="D1598" s="39" t="s">
        <v>93</v>
      </c>
      <c r="E1598" s="39">
        <f>VLOOKUP(Table1[[#This Row],[Gr]],Raw!T:U,2,0)</f>
        <v>10</v>
      </c>
      <c r="F1598" s="38" t="s">
        <v>9</v>
      </c>
      <c r="G1598" s="39">
        <v>3</v>
      </c>
      <c r="H1598" s="64" t="str">
        <f>VLOOKUP(MID(Table1[[#This Row],[Htno]],7,2),Raw!A:B,2,0)</f>
        <v>CSE</v>
      </c>
      <c r="I1598" s="60">
        <f>IF(Table1[[#This Row],[Gr]]&lt;&gt;"COMPLE",IF(Table1[[#This Row],[Cr]]&gt;0,1,0),1)</f>
        <v>1</v>
      </c>
      <c r="J1598" s="32">
        <f>(Table1[[#This Row],[Gp]]*Table1[[#This Row],[Cr]])/Raw!$R$1</f>
        <v>1.3043478260869565</v>
      </c>
    </row>
    <row r="1599" spans="1:10">
      <c r="A1599" s="63" t="str">
        <f>LEFT(Table1[[#This Row],[Subcode]],3)</f>
        <v>R20</v>
      </c>
      <c r="B1599" s="63" t="s">
        <v>345</v>
      </c>
      <c r="C1599" s="38" t="s">
        <v>299</v>
      </c>
      <c r="D1599" s="39" t="s">
        <v>300</v>
      </c>
      <c r="E1599" s="39">
        <f>VLOOKUP(Table1[[#This Row],[Gr]],Raw!T:U,2,0)</f>
        <v>0</v>
      </c>
      <c r="F1599" s="38" t="s">
        <v>3</v>
      </c>
      <c r="G1599" s="39">
        <v>0</v>
      </c>
      <c r="H1599" s="64" t="str">
        <f>VLOOKUP(MID(Table1[[#This Row],[Htno]],7,2),Raw!A:B,2,0)</f>
        <v>CSE</v>
      </c>
      <c r="I1599" s="60">
        <f>IF(Table1[[#This Row],[Gr]]&lt;&gt;"COMPLE",IF(Table1[[#This Row],[Cr]]&gt;0,1,0),1)</f>
        <v>0</v>
      </c>
      <c r="J1599" s="32">
        <f>(Table1[[#This Row],[Gp]]*Table1[[#This Row],[Cr]])/Raw!$R$1</f>
        <v>0</v>
      </c>
    </row>
    <row r="1600" spans="1:10">
      <c r="A1600" s="63" t="str">
        <f>LEFT(Table1[[#This Row],[Subcode]],3)</f>
        <v>R20</v>
      </c>
      <c r="B1600" s="63" t="s">
        <v>345</v>
      </c>
      <c r="C1600" s="38" t="s">
        <v>301</v>
      </c>
      <c r="D1600" s="39" t="s">
        <v>302</v>
      </c>
      <c r="E1600" s="39">
        <f>VLOOKUP(Table1[[#This Row],[Gr]],Raw!T:U,2,0)</f>
        <v>6</v>
      </c>
      <c r="F1600" s="38" t="s">
        <v>5</v>
      </c>
      <c r="G1600" s="39">
        <v>3</v>
      </c>
      <c r="H1600" s="64" t="str">
        <f>VLOOKUP(MID(Table1[[#This Row],[Htno]],7,2),Raw!A:B,2,0)</f>
        <v>CSE</v>
      </c>
      <c r="I1600" s="60">
        <f>IF(Table1[[#This Row],[Gr]]&lt;&gt;"COMPLE",IF(Table1[[#This Row],[Cr]]&gt;0,1,0),1)</f>
        <v>1</v>
      </c>
      <c r="J1600" s="32">
        <f>(Table1[[#This Row],[Gp]]*Table1[[#This Row],[Cr]])/Raw!$R$1</f>
        <v>0.78260869565217395</v>
      </c>
    </row>
    <row r="1601" spans="1:10">
      <c r="A1601" s="63" t="str">
        <f>LEFT(Table1[[#This Row],[Subcode]],3)</f>
        <v>R20</v>
      </c>
      <c r="B1601" s="63" t="s">
        <v>345</v>
      </c>
      <c r="C1601" s="38" t="s">
        <v>303</v>
      </c>
      <c r="D1601" s="39" t="s">
        <v>304</v>
      </c>
      <c r="E1601" s="39">
        <f>VLOOKUP(Table1[[#This Row],[Gr]],Raw!T:U,2,0)</f>
        <v>6</v>
      </c>
      <c r="F1601" s="38" t="s">
        <v>5</v>
      </c>
      <c r="G1601" s="39">
        <v>3</v>
      </c>
      <c r="H1601" s="64" t="str">
        <f>VLOOKUP(MID(Table1[[#This Row],[Htno]],7,2),Raw!A:B,2,0)</f>
        <v>CSE</v>
      </c>
      <c r="I1601" s="60">
        <f>IF(Table1[[#This Row],[Gr]]&lt;&gt;"COMPLE",IF(Table1[[#This Row],[Cr]]&gt;0,1,0),1)</f>
        <v>1</v>
      </c>
      <c r="J1601" s="32">
        <f>(Table1[[#This Row],[Gp]]*Table1[[#This Row],[Cr]])/Raw!$R$1</f>
        <v>0.78260869565217395</v>
      </c>
    </row>
    <row r="1602" spans="1:10">
      <c r="A1602" s="63" t="str">
        <f>LEFT(Table1[[#This Row],[Subcode]],3)</f>
        <v>R20</v>
      </c>
      <c r="B1602" s="63" t="s">
        <v>346</v>
      </c>
      <c r="C1602" s="38" t="s">
        <v>78</v>
      </c>
      <c r="D1602" s="39" t="s">
        <v>79</v>
      </c>
      <c r="E1602" s="39">
        <f>VLOOKUP(Table1[[#This Row],[Gr]],Raw!T:U,2,0)</f>
        <v>7</v>
      </c>
      <c r="F1602" s="38" t="s">
        <v>4</v>
      </c>
      <c r="G1602" s="39">
        <v>3</v>
      </c>
      <c r="H1602" s="64" t="str">
        <f>VLOOKUP(MID(Table1[[#This Row],[Htno]],7,2),Raw!A:B,2,0)</f>
        <v>CSE</v>
      </c>
      <c r="I1602" s="60">
        <f>IF(Table1[[#This Row],[Gr]]&lt;&gt;"COMPLE",IF(Table1[[#This Row],[Cr]]&gt;0,1,0),1)</f>
        <v>1</v>
      </c>
      <c r="J1602" s="32">
        <f>(Table1[[#This Row],[Gp]]*Table1[[#This Row],[Cr]])/Raw!$R$1</f>
        <v>0.91304347826086951</v>
      </c>
    </row>
    <row r="1603" spans="1:10">
      <c r="A1603" s="63" t="str">
        <f>LEFT(Table1[[#This Row],[Subcode]],3)</f>
        <v>R20</v>
      </c>
      <c r="B1603" s="63" t="s">
        <v>346</v>
      </c>
      <c r="C1603" s="38" t="s">
        <v>292</v>
      </c>
      <c r="D1603" s="39" t="s">
        <v>293</v>
      </c>
      <c r="E1603" s="39">
        <f>VLOOKUP(Table1[[#This Row],[Gr]],Raw!T:U,2,0)</f>
        <v>8</v>
      </c>
      <c r="F1603" s="38" t="s">
        <v>6</v>
      </c>
      <c r="G1603" s="39">
        <v>3</v>
      </c>
      <c r="H1603" s="64" t="str">
        <f>VLOOKUP(MID(Table1[[#This Row],[Htno]],7,2),Raw!A:B,2,0)</f>
        <v>CSE</v>
      </c>
      <c r="I1603" s="60">
        <f>IF(Table1[[#This Row],[Gr]]&lt;&gt;"COMPLE",IF(Table1[[#This Row],[Cr]]&gt;0,1,0),1)</f>
        <v>1</v>
      </c>
      <c r="J1603" s="32">
        <f>(Table1[[#This Row],[Gp]]*Table1[[#This Row],[Cr]])/Raw!$R$1</f>
        <v>1.0434782608695652</v>
      </c>
    </row>
    <row r="1604" spans="1:10">
      <c r="A1604" s="63" t="str">
        <f>LEFT(Table1[[#This Row],[Subcode]],3)</f>
        <v>R20</v>
      </c>
      <c r="B1604" s="63" t="s">
        <v>346</v>
      </c>
      <c r="C1604" s="38" t="s">
        <v>294</v>
      </c>
      <c r="D1604" s="39" t="s">
        <v>295</v>
      </c>
      <c r="E1604" s="39">
        <f>VLOOKUP(Table1[[#This Row],[Gr]],Raw!T:U,2,0)</f>
        <v>9</v>
      </c>
      <c r="F1604" s="38" t="s">
        <v>8</v>
      </c>
      <c r="G1604" s="39">
        <v>3</v>
      </c>
      <c r="H1604" s="64" t="str">
        <f>VLOOKUP(MID(Table1[[#This Row],[Htno]],7,2),Raw!A:B,2,0)</f>
        <v>CSE</v>
      </c>
      <c r="I1604" s="60">
        <f>IF(Table1[[#This Row],[Gr]]&lt;&gt;"COMPLE",IF(Table1[[#This Row],[Cr]]&gt;0,1,0),1)</f>
        <v>1</v>
      </c>
      <c r="J1604" s="32">
        <f>(Table1[[#This Row],[Gp]]*Table1[[#This Row],[Cr]])/Raw!$R$1</f>
        <v>1.173913043478261</v>
      </c>
    </row>
    <row r="1605" spans="1:10">
      <c r="A1605" s="63" t="str">
        <f>LEFT(Table1[[#This Row],[Subcode]],3)</f>
        <v>R20</v>
      </c>
      <c r="B1605" s="63" t="s">
        <v>346</v>
      </c>
      <c r="C1605" s="38" t="s">
        <v>296</v>
      </c>
      <c r="D1605" s="39" t="s">
        <v>297</v>
      </c>
      <c r="E1605" s="39">
        <f>VLOOKUP(Table1[[#This Row],[Gr]],Raw!T:U,2,0)</f>
        <v>10</v>
      </c>
      <c r="F1605" s="38" t="s">
        <v>9</v>
      </c>
      <c r="G1605" s="39">
        <v>2</v>
      </c>
      <c r="H1605" s="64" t="str">
        <f>VLOOKUP(MID(Table1[[#This Row],[Htno]],7,2),Raw!A:B,2,0)</f>
        <v>CSE</v>
      </c>
      <c r="I1605" s="60">
        <f>IF(Table1[[#This Row],[Gr]]&lt;&gt;"COMPLE",IF(Table1[[#This Row],[Cr]]&gt;0,1,0),1)</f>
        <v>1</v>
      </c>
      <c r="J1605" s="32">
        <f>(Table1[[#This Row],[Gp]]*Table1[[#This Row],[Cr]])/Raw!$R$1</f>
        <v>0.86956521739130432</v>
      </c>
    </row>
    <row r="1606" spans="1:10">
      <c r="A1606" s="63" t="str">
        <f>LEFT(Table1[[#This Row],[Subcode]],3)</f>
        <v>R20</v>
      </c>
      <c r="B1606" s="63" t="s">
        <v>346</v>
      </c>
      <c r="C1606" s="38" t="s">
        <v>298</v>
      </c>
      <c r="D1606" s="39" t="s">
        <v>93</v>
      </c>
      <c r="E1606" s="39">
        <f>VLOOKUP(Table1[[#This Row],[Gr]],Raw!T:U,2,0)</f>
        <v>10</v>
      </c>
      <c r="F1606" s="38" t="s">
        <v>9</v>
      </c>
      <c r="G1606" s="39">
        <v>3</v>
      </c>
      <c r="H1606" s="64" t="str">
        <f>VLOOKUP(MID(Table1[[#This Row],[Htno]],7,2),Raw!A:B,2,0)</f>
        <v>CSE</v>
      </c>
      <c r="I1606" s="60">
        <f>IF(Table1[[#This Row],[Gr]]&lt;&gt;"COMPLE",IF(Table1[[#This Row],[Cr]]&gt;0,1,0),1)</f>
        <v>1</v>
      </c>
      <c r="J1606" s="32">
        <f>(Table1[[#This Row],[Gp]]*Table1[[#This Row],[Cr]])/Raw!$R$1</f>
        <v>1.3043478260869565</v>
      </c>
    </row>
    <row r="1607" spans="1:10">
      <c r="A1607" s="63" t="str">
        <f>LEFT(Table1[[#This Row],[Subcode]],3)</f>
        <v>R20</v>
      </c>
      <c r="B1607" s="63" t="s">
        <v>346</v>
      </c>
      <c r="C1607" s="38" t="s">
        <v>299</v>
      </c>
      <c r="D1607" s="39" t="s">
        <v>300</v>
      </c>
      <c r="E1607" s="39">
        <f>VLOOKUP(Table1[[#This Row],[Gr]],Raw!T:U,2,0)</f>
        <v>6</v>
      </c>
      <c r="F1607" s="38" t="s">
        <v>5</v>
      </c>
      <c r="G1607" s="39">
        <v>3</v>
      </c>
      <c r="H1607" s="64" t="str">
        <f>VLOOKUP(MID(Table1[[#This Row],[Htno]],7,2),Raw!A:B,2,0)</f>
        <v>CSE</v>
      </c>
      <c r="I1607" s="60">
        <f>IF(Table1[[#This Row],[Gr]]&lt;&gt;"COMPLE",IF(Table1[[#This Row],[Cr]]&gt;0,1,0),1)</f>
        <v>1</v>
      </c>
      <c r="J1607" s="32">
        <f>(Table1[[#This Row],[Gp]]*Table1[[#This Row],[Cr]])/Raw!$R$1</f>
        <v>0.78260869565217395</v>
      </c>
    </row>
    <row r="1608" spans="1:10">
      <c r="A1608" s="63" t="str">
        <f>LEFT(Table1[[#This Row],[Subcode]],3)</f>
        <v>R20</v>
      </c>
      <c r="B1608" s="63" t="s">
        <v>346</v>
      </c>
      <c r="C1608" s="38" t="s">
        <v>301</v>
      </c>
      <c r="D1608" s="39" t="s">
        <v>302</v>
      </c>
      <c r="E1608" s="39">
        <f>VLOOKUP(Table1[[#This Row],[Gr]],Raw!T:U,2,0)</f>
        <v>5</v>
      </c>
      <c r="F1608" s="38" t="s">
        <v>7</v>
      </c>
      <c r="G1608" s="39">
        <v>3</v>
      </c>
      <c r="H1608" s="64" t="str">
        <f>VLOOKUP(MID(Table1[[#This Row],[Htno]],7,2),Raw!A:B,2,0)</f>
        <v>CSE</v>
      </c>
      <c r="I1608" s="60">
        <f>IF(Table1[[#This Row],[Gr]]&lt;&gt;"COMPLE",IF(Table1[[#This Row],[Cr]]&gt;0,1,0),1)</f>
        <v>1</v>
      </c>
      <c r="J1608" s="32">
        <f>(Table1[[#This Row],[Gp]]*Table1[[#This Row],[Cr]])/Raw!$R$1</f>
        <v>0.65217391304347827</v>
      </c>
    </row>
    <row r="1609" spans="1:10">
      <c r="A1609" s="63" t="str">
        <f>LEFT(Table1[[#This Row],[Subcode]],3)</f>
        <v>R20</v>
      </c>
      <c r="B1609" s="63" t="s">
        <v>346</v>
      </c>
      <c r="C1609" s="38" t="s">
        <v>303</v>
      </c>
      <c r="D1609" s="39" t="s">
        <v>304</v>
      </c>
      <c r="E1609" s="39">
        <f>VLOOKUP(Table1[[#This Row],[Gr]],Raw!T:U,2,0)</f>
        <v>7</v>
      </c>
      <c r="F1609" s="38" t="s">
        <v>4</v>
      </c>
      <c r="G1609" s="39">
        <v>3</v>
      </c>
      <c r="H1609" s="64" t="str">
        <f>VLOOKUP(MID(Table1[[#This Row],[Htno]],7,2),Raw!A:B,2,0)</f>
        <v>CSE</v>
      </c>
      <c r="I1609" s="60">
        <f>IF(Table1[[#This Row],[Gr]]&lt;&gt;"COMPLE",IF(Table1[[#This Row],[Cr]]&gt;0,1,0),1)</f>
        <v>1</v>
      </c>
      <c r="J1609" s="32">
        <f>(Table1[[#This Row],[Gp]]*Table1[[#This Row],[Cr]])/Raw!$R$1</f>
        <v>0.91304347826086951</v>
      </c>
    </row>
    <row r="1610" spans="1:10">
      <c r="A1610" s="63" t="str">
        <f>LEFT(Table1[[#This Row],[Subcode]],3)</f>
        <v>R20</v>
      </c>
      <c r="B1610" s="63" t="s">
        <v>347</v>
      </c>
      <c r="C1610" s="38" t="s">
        <v>78</v>
      </c>
      <c r="D1610" s="39" t="s">
        <v>79</v>
      </c>
      <c r="E1610" s="39">
        <f>VLOOKUP(Table1[[#This Row],[Gr]],Raw!T:U,2,0)</f>
        <v>10</v>
      </c>
      <c r="F1610" s="38" t="s">
        <v>9</v>
      </c>
      <c r="G1610" s="39">
        <v>3</v>
      </c>
      <c r="H1610" s="64" t="str">
        <f>VLOOKUP(MID(Table1[[#This Row],[Htno]],7,2),Raw!A:B,2,0)</f>
        <v>CSE</v>
      </c>
      <c r="I1610" s="60">
        <f>IF(Table1[[#This Row],[Gr]]&lt;&gt;"COMPLE",IF(Table1[[#This Row],[Cr]]&gt;0,1,0),1)</f>
        <v>1</v>
      </c>
      <c r="J1610" s="32">
        <f>(Table1[[#This Row],[Gp]]*Table1[[#This Row],[Cr]])/Raw!$R$1</f>
        <v>1.3043478260869565</v>
      </c>
    </row>
    <row r="1611" spans="1:10">
      <c r="A1611" s="63" t="str">
        <f>LEFT(Table1[[#This Row],[Subcode]],3)</f>
        <v>R20</v>
      </c>
      <c r="B1611" s="63" t="s">
        <v>347</v>
      </c>
      <c r="C1611" s="38" t="s">
        <v>292</v>
      </c>
      <c r="D1611" s="39" t="s">
        <v>293</v>
      </c>
      <c r="E1611" s="39">
        <f>VLOOKUP(Table1[[#This Row],[Gr]],Raw!T:U,2,0)</f>
        <v>8</v>
      </c>
      <c r="F1611" s="38" t="s">
        <v>6</v>
      </c>
      <c r="G1611" s="39">
        <v>3</v>
      </c>
      <c r="H1611" s="64" t="str">
        <f>VLOOKUP(MID(Table1[[#This Row],[Htno]],7,2),Raw!A:B,2,0)</f>
        <v>CSE</v>
      </c>
      <c r="I1611" s="60">
        <f>IF(Table1[[#This Row],[Gr]]&lt;&gt;"COMPLE",IF(Table1[[#This Row],[Cr]]&gt;0,1,0),1)</f>
        <v>1</v>
      </c>
      <c r="J1611" s="32">
        <f>(Table1[[#This Row],[Gp]]*Table1[[#This Row],[Cr]])/Raw!$R$1</f>
        <v>1.0434782608695652</v>
      </c>
    </row>
    <row r="1612" spans="1:10">
      <c r="A1612" s="63" t="str">
        <f>LEFT(Table1[[#This Row],[Subcode]],3)</f>
        <v>R20</v>
      </c>
      <c r="B1612" s="63" t="s">
        <v>347</v>
      </c>
      <c r="C1612" s="38" t="s">
        <v>294</v>
      </c>
      <c r="D1612" s="39" t="s">
        <v>295</v>
      </c>
      <c r="E1612" s="39">
        <f>VLOOKUP(Table1[[#This Row],[Gr]],Raw!T:U,2,0)</f>
        <v>10</v>
      </c>
      <c r="F1612" s="38" t="s">
        <v>9</v>
      </c>
      <c r="G1612" s="39">
        <v>3</v>
      </c>
      <c r="H1612" s="64" t="str">
        <f>VLOOKUP(MID(Table1[[#This Row],[Htno]],7,2),Raw!A:B,2,0)</f>
        <v>CSE</v>
      </c>
      <c r="I1612" s="60">
        <f>IF(Table1[[#This Row],[Gr]]&lt;&gt;"COMPLE",IF(Table1[[#This Row],[Cr]]&gt;0,1,0),1)</f>
        <v>1</v>
      </c>
      <c r="J1612" s="32">
        <f>(Table1[[#This Row],[Gp]]*Table1[[#This Row],[Cr]])/Raw!$R$1</f>
        <v>1.3043478260869565</v>
      </c>
    </row>
    <row r="1613" spans="1:10">
      <c r="A1613" s="63" t="str">
        <f>LEFT(Table1[[#This Row],[Subcode]],3)</f>
        <v>R20</v>
      </c>
      <c r="B1613" s="63" t="s">
        <v>347</v>
      </c>
      <c r="C1613" s="38" t="s">
        <v>296</v>
      </c>
      <c r="D1613" s="39" t="s">
        <v>297</v>
      </c>
      <c r="E1613" s="39">
        <f>VLOOKUP(Table1[[#This Row],[Gr]],Raw!T:U,2,0)</f>
        <v>10</v>
      </c>
      <c r="F1613" s="38" t="s">
        <v>9</v>
      </c>
      <c r="G1613" s="39">
        <v>2</v>
      </c>
      <c r="H1613" s="64" t="str">
        <f>VLOOKUP(MID(Table1[[#This Row],[Htno]],7,2),Raw!A:B,2,0)</f>
        <v>CSE</v>
      </c>
      <c r="I1613" s="60">
        <f>IF(Table1[[#This Row],[Gr]]&lt;&gt;"COMPLE",IF(Table1[[#This Row],[Cr]]&gt;0,1,0),1)</f>
        <v>1</v>
      </c>
      <c r="J1613" s="32">
        <f>(Table1[[#This Row],[Gp]]*Table1[[#This Row],[Cr]])/Raw!$R$1</f>
        <v>0.86956521739130432</v>
      </c>
    </row>
    <row r="1614" spans="1:10">
      <c r="A1614" s="63" t="str">
        <f>LEFT(Table1[[#This Row],[Subcode]],3)</f>
        <v>R20</v>
      </c>
      <c r="B1614" s="63" t="s">
        <v>347</v>
      </c>
      <c r="C1614" s="38" t="s">
        <v>298</v>
      </c>
      <c r="D1614" s="39" t="s">
        <v>93</v>
      </c>
      <c r="E1614" s="39">
        <f>VLOOKUP(Table1[[#This Row],[Gr]],Raw!T:U,2,0)</f>
        <v>10</v>
      </c>
      <c r="F1614" s="38" t="s">
        <v>9</v>
      </c>
      <c r="G1614" s="39">
        <v>3</v>
      </c>
      <c r="H1614" s="64" t="str">
        <f>VLOOKUP(MID(Table1[[#This Row],[Htno]],7,2),Raw!A:B,2,0)</f>
        <v>CSE</v>
      </c>
      <c r="I1614" s="60">
        <f>IF(Table1[[#This Row],[Gr]]&lt;&gt;"COMPLE",IF(Table1[[#This Row],[Cr]]&gt;0,1,0),1)</f>
        <v>1</v>
      </c>
      <c r="J1614" s="32">
        <f>(Table1[[#This Row],[Gp]]*Table1[[#This Row],[Cr]])/Raw!$R$1</f>
        <v>1.3043478260869565</v>
      </c>
    </row>
    <row r="1615" spans="1:10">
      <c r="A1615" s="63" t="str">
        <f>LEFT(Table1[[#This Row],[Subcode]],3)</f>
        <v>R20</v>
      </c>
      <c r="B1615" s="63" t="s">
        <v>347</v>
      </c>
      <c r="C1615" s="38" t="s">
        <v>299</v>
      </c>
      <c r="D1615" s="39" t="s">
        <v>300</v>
      </c>
      <c r="E1615" s="39">
        <f>VLOOKUP(Table1[[#This Row],[Gr]],Raw!T:U,2,0)</f>
        <v>7</v>
      </c>
      <c r="F1615" s="38" t="s">
        <v>4</v>
      </c>
      <c r="G1615" s="39">
        <v>3</v>
      </c>
      <c r="H1615" s="64" t="str">
        <f>VLOOKUP(MID(Table1[[#This Row],[Htno]],7,2),Raw!A:B,2,0)</f>
        <v>CSE</v>
      </c>
      <c r="I1615" s="60">
        <f>IF(Table1[[#This Row],[Gr]]&lt;&gt;"COMPLE",IF(Table1[[#This Row],[Cr]]&gt;0,1,0),1)</f>
        <v>1</v>
      </c>
      <c r="J1615" s="32">
        <f>(Table1[[#This Row],[Gp]]*Table1[[#This Row],[Cr]])/Raw!$R$1</f>
        <v>0.91304347826086951</v>
      </c>
    </row>
    <row r="1616" spans="1:10">
      <c r="A1616" s="63" t="str">
        <f>LEFT(Table1[[#This Row],[Subcode]],3)</f>
        <v>R20</v>
      </c>
      <c r="B1616" s="63" t="s">
        <v>347</v>
      </c>
      <c r="C1616" s="38" t="s">
        <v>301</v>
      </c>
      <c r="D1616" s="39" t="s">
        <v>302</v>
      </c>
      <c r="E1616" s="39">
        <f>VLOOKUP(Table1[[#This Row],[Gr]],Raw!T:U,2,0)</f>
        <v>8</v>
      </c>
      <c r="F1616" s="38" t="s">
        <v>6</v>
      </c>
      <c r="G1616" s="39">
        <v>3</v>
      </c>
      <c r="H1616" s="64" t="str">
        <f>VLOOKUP(MID(Table1[[#This Row],[Htno]],7,2),Raw!A:B,2,0)</f>
        <v>CSE</v>
      </c>
      <c r="I1616" s="60">
        <f>IF(Table1[[#This Row],[Gr]]&lt;&gt;"COMPLE",IF(Table1[[#This Row],[Cr]]&gt;0,1,0),1)</f>
        <v>1</v>
      </c>
      <c r="J1616" s="32">
        <f>(Table1[[#This Row],[Gp]]*Table1[[#This Row],[Cr]])/Raw!$R$1</f>
        <v>1.0434782608695652</v>
      </c>
    </row>
    <row r="1617" spans="1:10">
      <c r="A1617" s="63" t="str">
        <f>LEFT(Table1[[#This Row],[Subcode]],3)</f>
        <v>R20</v>
      </c>
      <c r="B1617" s="63" t="s">
        <v>347</v>
      </c>
      <c r="C1617" s="38" t="s">
        <v>303</v>
      </c>
      <c r="D1617" s="39" t="s">
        <v>304</v>
      </c>
      <c r="E1617" s="39">
        <f>VLOOKUP(Table1[[#This Row],[Gr]],Raw!T:U,2,0)</f>
        <v>8</v>
      </c>
      <c r="F1617" s="38" t="s">
        <v>6</v>
      </c>
      <c r="G1617" s="39">
        <v>3</v>
      </c>
      <c r="H1617" s="64" t="str">
        <f>VLOOKUP(MID(Table1[[#This Row],[Htno]],7,2),Raw!A:B,2,0)</f>
        <v>CSE</v>
      </c>
      <c r="I1617" s="60">
        <f>IF(Table1[[#This Row],[Gr]]&lt;&gt;"COMPLE",IF(Table1[[#This Row],[Cr]]&gt;0,1,0),1)</f>
        <v>1</v>
      </c>
      <c r="J1617" s="32">
        <f>(Table1[[#This Row],[Gp]]*Table1[[#This Row],[Cr]])/Raw!$R$1</f>
        <v>1.0434782608695652</v>
      </c>
    </row>
    <row r="1618" spans="1:10">
      <c r="A1618" s="63" t="str">
        <f>LEFT(Table1[[#This Row],[Subcode]],3)</f>
        <v>R20</v>
      </c>
      <c r="B1618" s="63" t="s">
        <v>348</v>
      </c>
      <c r="C1618" s="38" t="s">
        <v>78</v>
      </c>
      <c r="D1618" s="39" t="s">
        <v>79</v>
      </c>
      <c r="E1618" s="39">
        <f>VLOOKUP(Table1[[#This Row],[Gr]],Raw!T:U,2,0)</f>
        <v>7</v>
      </c>
      <c r="F1618" s="38" t="s">
        <v>4</v>
      </c>
      <c r="G1618" s="39">
        <v>3</v>
      </c>
      <c r="H1618" s="64" t="str">
        <f>VLOOKUP(MID(Table1[[#This Row],[Htno]],7,2),Raw!A:B,2,0)</f>
        <v>CSE</v>
      </c>
      <c r="I1618" s="60">
        <f>IF(Table1[[#This Row],[Gr]]&lt;&gt;"COMPLE",IF(Table1[[#This Row],[Cr]]&gt;0,1,0),1)</f>
        <v>1</v>
      </c>
      <c r="J1618" s="32">
        <f>(Table1[[#This Row],[Gp]]*Table1[[#This Row],[Cr]])/Raw!$R$1</f>
        <v>0.91304347826086951</v>
      </c>
    </row>
    <row r="1619" spans="1:10">
      <c r="A1619" s="63" t="str">
        <f>LEFT(Table1[[#This Row],[Subcode]],3)</f>
        <v>R20</v>
      </c>
      <c r="B1619" s="63" t="s">
        <v>348</v>
      </c>
      <c r="C1619" s="38" t="s">
        <v>292</v>
      </c>
      <c r="D1619" s="39" t="s">
        <v>293</v>
      </c>
      <c r="E1619" s="39">
        <f>VLOOKUP(Table1[[#This Row],[Gr]],Raw!T:U,2,0)</f>
        <v>7</v>
      </c>
      <c r="F1619" s="38" t="s">
        <v>4</v>
      </c>
      <c r="G1619" s="39">
        <v>3</v>
      </c>
      <c r="H1619" s="64" t="str">
        <f>VLOOKUP(MID(Table1[[#This Row],[Htno]],7,2),Raw!A:B,2,0)</f>
        <v>CSE</v>
      </c>
      <c r="I1619" s="60">
        <f>IF(Table1[[#This Row],[Gr]]&lt;&gt;"COMPLE",IF(Table1[[#This Row],[Cr]]&gt;0,1,0),1)</f>
        <v>1</v>
      </c>
      <c r="J1619" s="32">
        <f>(Table1[[#This Row],[Gp]]*Table1[[#This Row],[Cr]])/Raw!$R$1</f>
        <v>0.91304347826086951</v>
      </c>
    </row>
    <row r="1620" spans="1:10">
      <c r="A1620" s="63" t="str">
        <f>LEFT(Table1[[#This Row],[Subcode]],3)</f>
        <v>R20</v>
      </c>
      <c r="B1620" s="63" t="s">
        <v>348</v>
      </c>
      <c r="C1620" s="38" t="s">
        <v>294</v>
      </c>
      <c r="D1620" s="39" t="s">
        <v>295</v>
      </c>
      <c r="E1620" s="39">
        <f>VLOOKUP(Table1[[#This Row],[Gr]],Raw!T:U,2,0)</f>
        <v>6</v>
      </c>
      <c r="F1620" s="38" t="s">
        <v>5</v>
      </c>
      <c r="G1620" s="39">
        <v>3</v>
      </c>
      <c r="H1620" s="64" t="str">
        <f>VLOOKUP(MID(Table1[[#This Row],[Htno]],7,2),Raw!A:B,2,0)</f>
        <v>CSE</v>
      </c>
      <c r="I1620" s="60">
        <f>IF(Table1[[#This Row],[Gr]]&lt;&gt;"COMPLE",IF(Table1[[#This Row],[Cr]]&gt;0,1,0),1)</f>
        <v>1</v>
      </c>
      <c r="J1620" s="32">
        <f>(Table1[[#This Row],[Gp]]*Table1[[#This Row],[Cr]])/Raw!$R$1</f>
        <v>0.78260869565217395</v>
      </c>
    </row>
    <row r="1621" spans="1:10">
      <c r="A1621" s="63" t="str">
        <f>LEFT(Table1[[#This Row],[Subcode]],3)</f>
        <v>R20</v>
      </c>
      <c r="B1621" s="63" t="s">
        <v>348</v>
      </c>
      <c r="C1621" s="38" t="s">
        <v>296</v>
      </c>
      <c r="D1621" s="39" t="s">
        <v>297</v>
      </c>
      <c r="E1621" s="39">
        <f>VLOOKUP(Table1[[#This Row],[Gr]],Raw!T:U,2,0)</f>
        <v>10</v>
      </c>
      <c r="F1621" s="38" t="s">
        <v>9</v>
      </c>
      <c r="G1621" s="39">
        <v>2</v>
      </c>
      <c r="H1621" s="64" t="str">
        <f>VLOOKUP(MID(Table1[[#This Row],[Htno]],7,2),Raw!A:B,2,0)</f>
        <v>CSE</v>
      </c>
      <c r="I1621" s="60">
        <f>IF(Table1[[#This Row],[Gr]]&lt;&gt;"COMPLE",IF(Table1[[#This Row],[Cr]]&gt;0,1,0),1)</f>
        <v>1</v>
      </c>
      <c r="J1621" s="32">
        <f>(Table1[[#This Row],[Gp]]*Table1[[#This Row],[Cr]])/Raw!$R$1</f>
        <v>0.86956521739130432</v>
      </c>
    </row>
    <row r="1622" spans="1:10">
      <c r="A1622" s="63" t="str">
        <f>LEFT(Table1[[#This Row],[Subcode]],3)</f>
        <v>R20</v>
      </c>
      <c r="B1622" s="63" t="s">
        <v>348</v>
      </c>
      <c r="C1622" s="38" t="s">
        <v>298</v>
      </c>
      <c r="D1622" s="39" t="s">
        <v>93</v>
      </c>
      <c r="E1622" s="39">
        <f>VLOOKUP(Table1[[#This Row],[Gr]],Raw!T:U,2,0)</f>
        <v>10</v>
      </c>
      <c r="F1622" s="38" t="s">
        <v>9</v>
      </c>
      <c r="G1622" s="39">
        <v>3</v>
      </c>
      <c r="H1622" s="64" t="str">
        <f>VLOOKUP(MID(Table1[[#This Row],[Htno]],7,2),Raw!A:B,2,0)</f>
        <v>CSE</v>
      </c>
      <c r="I1622" s="60">
        <f>IF(Table1[[#This Row],[Gr]]&lt;&gt;"COMPLE",IF(Table1[[#This Row],[Cr]]&gt;0,1,0),1)</f>
        <v>1</v>
      </c>
      <c r="J1622" s="32">
        <f>(Table1[[#This Row],[Gp]]*Table1[[#This Row],[Cr]])/Raw!$R$1</f>
        <v>1.3043478260869565</v>
      </c>
    </row>
    <row r="1623" spans="1:10">
      <c r="A1623" s="63" t="str">
        <f>LEFT(Table1[[#This Row],[Subcode]],3)</f>
        <v>R20</v>
      </c>
      <c r="B1623" s="63" t="s">
        <v>348</v>
      </c>
      <c r="C1623" s="38" t="s">
        <v>299</v>
      </c>
      <c r="D1623" s="39" t="s">
        <v>300</v>
      </c>
      <c r="E1623" s="39">
        <f>VLOOKUP(Table1[[#This Row],[Gr]],Raw!T:U,2,0)</f>
        <v>6</v>
      </c>
      <c r="F1623" s="38" t="s">
        <v>5</v>
      </c>
      <c r="G1623" s="39">
        <v>3</v>
      </c>
      <c r="H1623" s="64" t="str">
        <f>VLOOKUP(MID(Table1[[#This Row],[Htno]],7,2),Raw!A:B,2,0)</f>
        <v>CSE</v>
      </c>
      <c r="I1623" s="60">
        <f>IF(Table1[[#This Row],[Gr]]&lt;&gt;"COMPLE",IF(Table1[[#This Row],[Cr]]&gt;0,1,0),1)</f>
        <v>1</v>
      </c>
      <c r="J1623" s="32">
        <f>(Table1[[#This Row],[Gp]]*Table1[[#This Row],[Cr]])/Raw!$R$1</f>
        <v>0.78260869565217395</v>
      </c>
    </row>
    <row r="1624" spans="1:10">
      <c r="A1624" s="63" t="str">
        <f>LEFT(Table1[[#This Row],[Subcode]],3)</f>
        <v>R20</v>
      </c>
      <c r="B1624" s="63" t="s">
        <v>348</v>
      </c>
      <c r="C1624" s="38" t="s">
        <v>301</v>
      </c>
      <c r="D1624" s="39" t="s">
        <v>302</v>
      </c>
      <c r="E1624" s="39">
        <f>VLOOKUP(Table1[[#This Row],[Gr]],Raw!T:U,2,0)</f>
        <v>7</v>
      </c>
      <c r="F1624" s="38" t="s">
        <v>4</v>
      </c>
      <c r="G1624" s="39">
        <v>3</v>
      </c>
      <c r="H1624" s="64" t="str">
        <f>VLOOKUP(MID(Table1[[#This Row],[Htno]],7,2),Raw!A:B,2,0)</f>
        <v>CSE</v>
      </c>
      <c r="I1624" s="60">
        <f>IF(Table1[[#This Row],[Gr]]&lt;&gt;"COMPLE",IF(Table1[[#This Row],[Cr]]&gt;0,1,0),1)</f>
        <v>1</v>
      </c>
      <c r="J1624" s="32">
        <f>(Table1[[#This Row],[Gp]]*Table1[[#This Row],[Cr]])/Raw!$R$1</f>
        <v>0.91304347826086951</v>
      </c>
    </row>
    <row r="1625" spans="1:10">
      <c r="A1625" s="63" t="str">
        <f>LEFT(Table1[[#This Row],[Subcode]],3)</f>
        <v>R20</v>
      </c>
      <c r="B1625" s="63" t="s">
        <v>348</v>
      </c>
      <c r="C1625" s="38" t="s">
        <v>303</v>
      </c>
      <c r="D1625" s="39" t="s">
        <v>304</v>
      </c>
      <c r="E1625" s="39">
        <f>VLOOKUP(Table1[[#This Row],[Gr]],Raw!T:U,2,0)</f>
        <v>7</v>
      </c>
      <c r="F1625" s="38" t="s">
        <v>4</v>
      </c>
      <c r="G1625" s="39">
        <v>3</v>
      </c>
      <c r="H1625" s="64" t="str">
        <f>VLOOKUP(MID(Table1[[#This Row],[Htno]],7,2),Raw!A:B,2,0)</f>
        <v>CSE</v>
      </c>
      <c r="I1625" s="60">
        <f>IF(Table1[[#This Row],[Gr]]&lt;&gt;"COMPLE",IF(Table1[[#This Row],[Cr]]&gt;0,1,0),1)</f>
        <v>1</v>
      </c>
      <c r="J1625" s="32">
        <f>(Table1[[#This Row],[Gp]]*Table1[[#This Row],[Cr]])/Raw!$R$1</f>
        <v>0.91304347826086951</v>
      </c>
    </row>
    <row r="1626" spans="1:10">
      <c r="A1626" s="63" t="str">
        <f>LEFT(Table1[[#This Row],[Subcode]],3)</f>
        <v>R20</v>
      </c>
      <c r="B1626" s="63" t="s">
        <v>349</v>
      </c>
      <c r="C1626" s="38" t="s">
        <v>78</v>
      </c>
      <c r="D1626" s="39" t="s">
        <v>79</v>
      </c>
      <c r="E1626" s="39">
        <f>VLOOKUP(Table1[[#This Row],[Gr]],Raw!T:U,2,0)</f>
        <v>0</v>
      </c>
      <c r="F1626" s="38" t="s">
        <v>579</v>
      </c>
      <c r="G1626" s="39">
        <v>0</v>
      </c>
      <c r="H1626" s="64" t="str">
        <f>VLOOKUP(MID(Table1[[#This Row],[Htno]],7,2),Raw!A:B,2,0)</f>
        <v>CSE</v>
      </c>
      <c r="I1626" s="60">
        <f>IF(Table1[[#This Row],[Gr]]&lt;&gt;"COMPLE",IF(Table1[[#This Row],[Cr]]&gt;0,1,0),1)</f>
        <v>0</v>
      </c>
      <c r="J1626" s="32">
        <f>(Table1[[#This Row],[Gp]]*Table1[[#This Row],[Cr]])/Raw!$R$1</f>
        <v>0</v>
      </c>
    </row>
    <row r="1627" spans="1:10">
      <c r="A1627" s="63" t="str">
        <f>LEFT(Table1[[#This Row],[Subcode]],3)</f>
        <v>R20</v>
      </c>
      <c r="B1627" s="63" t="s">
        <v>349</v>
      </c>
      <c r="C1627" s="38" t="s">
        <v>292</v>
      </c>
      <c r="D1627" s="39" t="s">
        <v>293</v>
      </c>
      <c r="E1627" s="39">
        <f>VLOOKUP(Table1[[#This Row],[Gr]],Raw!T:U,2,0)</f>
        <v>0</v>
      </c>
      <c r="F1627" s="38" t="s">
        <v>3</v>
      </c>
      <c r="G1627" s="39">
        <v>0</v>
      </c>
      <c r="H1627" s="64" t="str">
        <f>VLOOKUP(MID(Table1[[#This Row],[Htno]],7,2),Raw!A:B,2,0)</f>
        <v>CSE</v>
      </c>
      <c r="I1627" s="60">
        <f>IF(Table1[[#This Row],[Gr]]&lt;&gt;"COMPLE",IF(Table1[[#This Row],[Cr]]&gt;0,1,0),1)</f>
        <v>0</v>
      </c>
      <c r="J1627" s="32">
        <f>(Table1[[#This Row],[Gp]]*Table1[[#This Row],[Cr]])/Raw!$R$1</f>
        <v>0</v>
      </c>
    </row>
    <row r="1628" spans="1:10">
      <c r="A1628" s="63" t="str">
        <f>LEFT(Table1[[#This Row],[Subcode]],3)</f>
        <v>R20</v>
      </c>
      <c r="B1628" s="63" t="s">
        <v>349</v>
      </c>
      <c r="C1628" s="38" t="s">
        <v>294</v>
      </c>
      <c r="D1628" s="39" t="s">
        <v>295</v>
      </c>
      <c r="E1628" s="39">
        <f>VLOOKUP(Table1[[#This Row],[Gr]],Raw!T:U,2,0)</f>
        <v>0</v>
      </c>
      <c r="F1628" s="38" t="s">
        <v>579</v>
      </c>
      <c r="G1628" s="39">
        <v>0</v>
      </c>
      <c r="H1628" s="64" t="str">
        <f>VLOOKUP(MID(Table1[[#This Row],[Htno]],7,2),Raw!A:B,2,0)</f>
        <v>CSE</v>
      </c>
      <c r="I1628" s="60">
        <f>IF(Table1[[#This Row],[Gr]]&lt;&gt;"COMPLE",IF(Table1[[#This Row],[Cr]]&gt;0,1,0),1)</f>
        <v>0</v>
      </c>
      <c r="J1628" s="32">
        <f>(Table1[[#This Row],[Gp]]*Table1[[#This Row],[Cr]])/Raw!$R$1</f>
        <v>0</v>
      </c>
    </row>
    <row r="1629" spans="1:10">
      <c r="A1629" s="63" t="str">
        <f>LEFT(Table1[[#This Row],[Subcode]],3)</f>
        <v>R20</v>
      </c>
      <c r="B1629" s="63" t="s">
        <v>349</v>
      </c>
      <c r="C1629" s="38" t="s">
        <v>296</v>
      </c>
      <c r="D1629" s="39" t="s">
        <v>297</v>
      </c>
      <c r="E1629" s="39">
        <f>VLOOKUP(Table1[[#This Row],[Gr]],Raw!T:U,2,0)</f>
        <v>10</v>
      </c>
      <c r="F1629" s="38" t="s">
        <v>9</v>
      </c>
      <c r="G1629" s="39">
        <v>2</v>
      </c>
      <c r="H1629" s="64" t="str">
        <f>VLOOKUP(MID(Table1[[#This Row],[Htno]],7,2),Raw!A:B,2,0)</f>
        <v>CSE</v>
      </c>
      <c r="I1629" s="60">
        <f>IF(Table1[[#This Row],[Gr]]&lt;&gt;"COMPLE",IF(Table1[[#This Row],[Cr]]&gt;0,1,0),1)</f>
        <v>1</v>
      </c>
      <c r="J1629" s="32">
        <f>(Table1[[#This Row],[Gp]]*Table1[[#This Row],[Cr]])/Raw!$R$1</f>
        <v>0.86956521739130432</v>
      </c>
    </row>
    <row r="1630" spans="1:10">
      <c r="A1630" s="63" t="str">
        <f>LEFT(Table1[[#This Row],[Subcode]],3)</f>
        <v>R20</v>
      </c>
      <c r="B1630" s="63" t="s">
        <v>349</v>
      </c>
      <c r="C1630" s="38" t="s">
        <v>298</v>
      </c>
      <c r="D1630" s="39" t="s">
        <v>93</v>
      </c>
      <c r="E1630" s="39">
        <f>VLOOKUP(Table1[[#This Row],[Gr]],Raw!T:U,2,0)</f>
        <v>10</v>
      </c>
      <c r="F1630" s="38" t="s">
        <v>9</v>
      </c>
      <c r="G1630" s="39">
        <v>3</v>
      </c>
      <c r="H1630" s="64" t="str">
        <f>VLOOKUP(MID(Table1[[#This Row],[Htno]],7,2),Raw!A:B,2,0)</f>
        <v>CSE</v>
      </c>
      <c r="I1630" s="60">
        <f>IF(Table1[[#This Row],[Gr]]&lt;&gt;"COMPLE",IF(Table1[[#This Row],[Cr]]&gt;0,1,0),1)</f>
        <v>1</v>
      </c>
      <c r="J1630" s="32">
        <f>(Table1[[#This Row],[Gp]]*Table1[[#This Row],[Cr]])/Raw!$R$1</f>
        <v>1.3043478260869565</v>
      </c>
    </row>
    <row r="1631" spans="1:10">
      <c r="A1631" s="63" t="str">
        <f>LEFT(Table1[[#This Row],[Subcode]],3)</f>
        <v>R20</v>
      </c>
      <c r="B1631" s="63" t="s">
        <v>349</v>
      </c>
      <c r="C1631" s="38" t="s">
        <v>299</v>
      </c>
      <c r="D1631" s="39" t="s">
        <v>300</v>
      </c>
      <c r="E1631" s="39">
        <f>VLOOKUP(Table1[[#This Row],[Gr]],Raw!T:U,2,0)</f>
        <v>0</v>
      </c>
      <c r="F1631" s="38" t="s">
        <v>3</v>
      </c>
      <c r="G1631" s="39">
        <v>0</v>
      </c>
      <c r="H1631" s="64" t="str">
        <f>VLOOKUP(MID(Table1[[#This Row],[Htno]],7,2),Raw!A:B,2,0)</f>
        <v>CSE</v>
      </c>
      <c r="I1631" s="60">
        <f>IF(Table1[[#This Row],[Gr]]&lt;&gt;"COMPLE",IF(Table1[[#This Row],[Cr]]&gt;0,1,0),1)</f>
        <v>0</v>
      </c>
      <c r="J1631" s="32">
        <f>(Table1[[#This Row],[Gp]]*Table1[[#This Row],[Cr]])/Raw!$R$1</f>
        <v>0</v>
      </c>
    </row>
    <row r="1632" spans="1:10">
      <c r="A1632" s="63" t="str">
        <f>LEFT(Table1[[#This Row],[Subcode]],3)</f>
        <v>R20</v>
      </c>
      <c r="B1632" s="63" t="s">
        <v>349</v>
      </c>
      <c r="C1632" s="38" t="s">
        <v>301</v>
      </c>
      <c r="D1632" s="39" t="s">
        <v>302</v>
      </c>
      <c r="E1632" s="39">
        <f>VLOOKUP(Table1[[#This Row],[Gr]],Raw!T:U,2,0)</f>
        <v>0</v>
      </c>
      <c r="F1632" s="38" t="s">
        <v>579</v>
      </c>
      <c r="G1632" s="39">
        <v>0</v>
      </c>
      <c r="H1632" s="64" t="str">
        <f>VLOOKUP(MID(Table1[[#This Row],[Htno]],7,2),Raw!A:B,2,0)</f>
        <v>CSE</v>
      </c>
      <c r="I1632" s="60">
        <f>IF(Table1[[#This Row],[Gr]]&lt;&gt;"COMPLE",IF(Table1[[#This Row],[Cr]]&gt;0,1,0),1)</f>
        <v>0</v>
      </c>
      <c r="J1632" s="32">
        <f>(Table1[[#This Row],[Gp]]*Table1[[#This Row],[Cr]])/Raw!$R$1</f>
        <v>0</v>
      </c>
    </row>
    <row r="1633" spans="1:10">
      <c r="A1633" s="63" t="str">
        <f>LEFT(Table1[[#This Row],[Subcode]],3)</f>
        <v>R20</v>
      </c>
      <c r="B1633" s="63" t="s">
        <v>349</v>
      </c>
      <c r="C1633" s="38" t="s">
        <v>303</v>
      </c>
      <c r="D1633" s="39" t="s">
        <v>304</v>
      </c>
      <c r="E1633" s="39">
        <f>VLOOKUP(Table1[[#This Row],[Gr]],Raw!T:U,2,0)</f>
        <v>0</v>
      </c>
      <c r="F1633" s="38" t="s">
        <v>3</v>
      </c>
      <c r="G1633" s="39">
        <v>0</v>
      </c>
      <c r="H1633" s="64" t="str">
        <f>VLOOKUP(MID(Table1[[#This Row],[Htno]],7,2),Raw!A:B,2,0)</f>
        <v>CSE</v>
      </c>
      <c r="I1633" s="60">
        <f>IF(Table1[[#This Row],[Gr]]&lt;&gt;"COMPLE",IF(Table1[[#This Row],[Cr]]&gt;0,1,0),1)</f>
        <v>0</v>
      </c>
      <c r="J1633" s="32">
        <f>(Table1[[#This Row],[Gp]]*Table1[[#This Row],[Cr]])/Raw!$R$1</f>
        <v>0</v>
      </c>
    </row>
    <row r="1634" spans="1:10">
      <c r="A1634" s="63" t="str">
        <f>LEFT(Table1[[#This Row],[Subcode]],3)</f>
        <v>R20</v>
      </c>
      <c r="B1634" s="63" t="s">
        <v>350</v>
      </c>
      <c r="C1634" s="38" t="s">
        <v>78</v>
      </c>
      <c r="D1634" s="39" t="s">
        <v>79</v>
      </c>
      <c r="E1634" s="39">
        <f>VLOOKUP(Table1[[#This Row],[Gr]],Raw!T:U,2,0)</f>
        <v>8</v>
      </c>
      <c r="F1634" s="38" t="s">
        <v>6</v>
      </c>
      <c r="G1634" s="39">
        <v>3</v>
      </c>
      <c r="H1634" s="64" t="str">
        <f>VLOOKUP(MID(Table1[[#This Row],[Htno]],7,2),Raw!A:B,2,0)</f>
        <v>CSE</v>
      </c>
      <c r="I1634" s="60">
        <f>IF(Table1[[#This Row],[Gr]]&lt;&gt;"COMPLE",IF(Table1[[#This Row],[Cr]]&gt;0,1,0),1)</f>
        <v>1</v>
      </c>
      <c r="J1634" s="32">
        <f>(Table1[[#This Row],[Gp]]*Table1[[#This Row],[Cr]])/Raw!$R$1</f>
        <v>1.0434782608695652</v>
      </c>
    </row>
    <row r="1635" spans="1:10">
      <c r="A1635" s="63" t="str">
        <f>LEFT(Table1[[#This Row],[Subcode]],3)</f>
        <v>R20</v>
      </c>
      <c r="B1635" s="63" t="s">
        <v>350</v>
      </c>
      <c r="C1635" s="38" t="s">
        <v>292</v>
      </c>
      <c r="D1635" s="39" t="s">
        <v>293</v>
      </c>
      <c r="E1635" s="39">
        <f>VLOOKUP(Table1[[#This Row],[Gr]],Raw!T:U,2,0)</f>
        <v>8</v>
      </c>
      <c r="F1635" s="38" t="s">
        <v>6</v>
      </c>
      <c r="G1635" s="39">
        <v>3</v>
      </c>
      <c r="H1635" s="64" t="str">
        <f>VLOOKUP(MID(Table1[[#This Row],[Htno]],7,2),Raw!A:B,2,0)</f>
        <v>CSE</v>
      </c>
      <c r="I1635" s="60">
        <f>IF(Table1[[#This Row],[Gr]]&lt;&gt;"COMPLE",IF(Table1[[#This Row],[Cr]]&gt;0,1,0),1)</f>
        <v>1</v>
      </c>
      <c r="J1635" s="32">
        <f>(Table1[[#This Row],[Gp]]*Table1[[#This Row],[Cr]])/Raw!$R$1</f>
        <v>1.0434782608695652</v>
      </c>
    </row>
    <row r="1636" spans="1:10">
      <c r="A1636" s="63" t="str">
        <f>LEFT(Table1[[#This Row],[Subcode]],3)</f>
        <v>R20</v>
      </c>
      <c r="B1636" s="63" t="s">
        <v>350</v>
      </c>
      <c r="C1636" s="38" t="s">
        <v>294</v>
      </c>
      <c r="D1636" s="39" t="s">
        <v>295</v>
      </c>
      <c r="E1636" s="39">
        <f>VLOOKUP(Table1[[#This Row],[Gr]],Raw!T:U,2,0)</f>
        <v>8</v>
      </c>
      <c r="F1636" s="38" t="s">
        <v>6</v>
      </c>
      <c r="G1636" s="39">
        <v>3</v>
      </c>
      <c r="H1636" s="64" t="str">
        <f>VLOOKUP(MID(Table1[[#This Row],[Htno]],7,2),Raw!A:B,2,0)</f>
        <v>CSE</v>
      </c>
      <c r="I1636" s="60">
        <f>IF(Table1[[#This Row],[Gr]]&lt;&gt;"COMPLE",IF(Table1[[#This Row],[Cr]]&gt;0,1,0),1)</f>
        <v>1</v>
      </c>
      <c r="J1636" s="32">
        <f>(Table1[[#This Row],[Gp]]*Table1[[#This Row],[Cr]])/Raw!$R$1</f>
        <v>1.0434782608695652</v>
      </c>
    </row>
    <row r="1637" spans="1:10">
      <c r="A1637" s="63" t="str">
        <f>LEFT(Table1[[#This Row],[Subcode]],3)</f>
        <v>R20</v>
      </c>
      <c r="B1637" s="63" t="s">
        <v>350</v>
      </c>
      <c r="C1637" s="38" t="s">
        <v>296</v>
      </c>
      <c r="D1637" s="39" t="s">
        <v>297</v>
      </c>
      <c r="E1637" s="39">
        <f>VLOOKUP(Table1[[#This Row],[Gr]],Raw!T:U,2,0)</f>
        <v>10</v>
      </c>
      <c r="F1637" s="38" t="s">
        <v>9</v>
      </c>
      <c r="G1637" s="39">
        <v>2</v>
      </c>
      <c r="H1637" s="64" t="str">
        <f>VLOOKUP(MID(Table1[[#This Row],[Htno]],7,2),Raw!A:B,2,0)</f>
        <v>CSE</v>
      </c>
      <c r="I1637" s="60">
        <f>IF(Table1[[#This Row],[Gr]]&lt;&gt;"COMPLE",IF(Table1[[#This Row],[Cr]]&gt;0,1,0),1)</f>
        <v>1</v>
      </c>
      <c r="J1637" s="32">
        <f>(Table1[[#This Row],[Gp]]*Table1[[#This Row],[Cr]])/Raw!$R$1</f>
        <v>0.86956521739130432</v>
      </c>
    </row>
    <row r="1638" spans="1:10">
      <c r="A1638" s="63" t="str">
        <f>LEFT(Table1[[#This Row],[Subcode]],3)</f>
        <v>R20</v>
      </c>
      <c r="B1638" s="63" t="s">
        <v>350</v>
      </c>
      <c r="C1638" s="38" t="s">
        <v>298</v>
      </c>
      <c r="D1638" s="39" t="s">
        <v>93</v>
      </c>
      <c r="E1638" s="39">
        <f>VLOOKUP(Table1[[#This Row],[Gr]],Raw!T:U,2,0)</f>
        <v>10</v>
      </c>
      <c r="F1638" s="38" t="s">
        <v>9</v>
      </c>
      <c r="G1638" s="39">
        <v>3</v>
      </c>
      <c r="H1638" s="64" t="str">
        <f>VLOOKUP(MID(Table1[[#This Row],[Htno]],7,2),Raw!A:B,2,0)</f>
        <v>CSE</v>
      </c>
      <c r="I1638" s="60">
        <f>IF(Table1[[#This Row],[Gr]]&lt;&gt;"COMPLE",IF(Table1[[#This Row],[Cr]]&gt;0,1,0),1)</f>
        <v>1</v>
      </c>
      <c r="J1638" s="32">
        <f>(Table1[[#This Row],[Gp]]*Table1[[#This Row],[Cr]])/Raw!$R$1</f>
        <v>1.3043478260869565</v>
      </c>
    </row>
    <row r="1639" spans="1:10">
      <c r="A1639" s="63" t="str">
        <f>LEFT(Table1[[#This Row],[Subcode]],3)</f>
        <v>R20</v>
      </c>
      <c r="B1639" s="63" t="s">
        <v>350</v>
      </c>
      <c r="C1639" s="38" t="s">
        <v>299</v>
      </c>
      <c r="D1639" s="39" t="s">
        <v>300</v>
      </c>
      <c r="E1639" s="39">
        <f>VLOOKUP(Table1[[#This Row],[Gr]],Raw!T:U,2,0)</f>
        <v>8</v>
      </c>
      <c r="F1639" s="38" t="s">
        <v>6</v>
      </c>
      <c r="G1639" s="39">
        <v>3</v>
      </c>
      <c r="H1639" s="64" t="str">
        <f>VLOOKUP(MID(Table1[[#This Row],[Htno]],7,2),Raw!A:B,2,0)</f>
        <v>CSE</v>
      </c>
      <c r="I1639" s="60">
        <f>IF(Table1[[#This Row],[Gr]]&lt;&gt;"COMPLE",IF(Table1[[#This Row],[Cr]]&gt;0,1,0),1)</f>
        <v>1</v>
      </c>
      <c r="J1639" s="32">
        <f>(Table1[[#This Row],[Gp]]*Table1[[#This Row],[Cr]])/Raw!$R$1</f>
        <v>1.0434782608695652</v>
      </c>
    </row>
    <row r="1640" spans="1:10">
      <c r="A1640" s="63" t="str">
        <f>LEFT(Table1[[#This Row],[Subcode]],3)</f>
        <v>R20</v>
      </c>
      <c r="B1640" s="63" t="s">
        <v>350</v>
      </c>
      <c r="C1640" s="38" t="s">
        <v>301</v>
      </c>
      <c r="D1640" s="39" t="s">
        <v>302</v>
      </c>
      <c r="E1640" s="39">
        <f>VLOOKUP(Table1[[#This Row],[Gr]],Raw!T:U,2,0)</f>
        <v>7</v>
      </c>
      <c r="F1640" s="38" t="s">
        <v>4</v>
      </c>
      <c r="G1640" s="39">
        <v>3</v>
      </c>
      <c r="H1640" s="64" t="str">
        <f>VLOOKUP(MID(Table1[[#This Row],[Htno]],7,2),Raw!A:B,2,0)</f>
        <v>CSE</v>
      </c>
      <c r="I1640" s="60">
        <f>IF(Table1[[#This Row],[Gr]]&lt;&gt;"COMPLE",IF(Table1[[#This Row],[Cr]]&gt;0,1,0),1)</f>
        <v>1</v>
      </c>
      <c r="J1640" s="32">
        <f>(Table1[[#This Row],[Gp]]*Table1[[#This Row],[Cr]])/Raw!$R$1</f>
        <v>0.91304347826086951</v>
      </c>
    </row>
    <row r="1641" spans="1:10">
      <c r="A1641" s="63" t="str">
        <f>LEFT(Table1[[#This Row],[Subcode]],3)</f>
        <v>R20</v>
      </c>
      <c r="B1641" s="63" t="s">
        <v>350</v>
      </c>
      <c r="C1641" s="38" t="s">
        <v>303</v>
      </c>
      <c r="D1641" s="39" t="s">
        <v>304</v>
      </c>
      <c r="E1641" s="39">
        <f>VLOOKUP(Table1[[#This Row],[Gr]],Raw!T:U,2,0)</f>
        <v>8</v>
      </c>
      <c r="F1641" s="38" t="s">
        <v>6</v>
      </c>
      <c r="G1641" s="39">
        <v>3</v>
      </c>
      <c r="H1641" s="64" t="str">
        <f>VLOOKUP(MID(Table1[[#This Row],[Htno]],7,2),Raw!A:B,2,0)</f>
        <v>CSE</v>
      </c>
      <c r="I1641" s="60">
        <f>IF(Table1[[#This Row],[Gr]]&lt;&gt;"COMPLE",IF(Table1[[#This Row],[Cr]]&gt;0,1,0),1)</f>
        <v>1</v>
      </c>
      <c r="J1641" s="32">
        <f>(Table1[[#This Row],[Gp]]*Table1[[#This Row],[Cr]])/Raw!$R$1</f>
        <v>1.0434782608695652</v>
      </c>
    </row>
    <row r="1642" spans="1:10">
      <c r="A1642" s="63" t="str">
        <f>LEFT(Table1[[#This Row],[Subcode]],3)</f>
        <v>R20</v>
      </c>
      <c r="B1642" s="63" t="s">
        <v>351</v>
      </c>
      <c r="C1642" s="38" t="s">
        <v>78</v>
      </c>
      <c r="D1642" s="39" t="s">
        <v>79</v>
      </c>
      <c r="E1642" s="39">
        <f>VLOOKUP(Table1[[#This Row],[Gr]],Raw!T:U,2,0)</f>
        <v>8</v>
      </c>
      <c r="F1642" s="38" t="s">
        <v>6</v>
      </c>
      <c r="G1642" s="39">
        <v>3</v>
      </c>
      <c r="H1642" s="64" t="str">
        <f>VLOOKUP(MID(Table1[[#This Row],[Htno]],7,2),Raw!A:B,2,0)</f>
        <v>CSE</v>
      </c>
      <c r="I1642" s="60">
        <f>IF(Table1[[#This Row],[Gr]]&lt;&gt;"COMPLE",IF(Table1[[#This Row],[Cr]]&gt;0,1,0),1)</f>
        <v>1</v>
      </c>
      <c r="J1642" s="32">
        <f>(Table1[[#This Row],[Gp]]*Table1[[#This Row],[Cr]])/Raw!$R$1</f>
        <v>1.0434782608695652</v>
      </c>
    </row>
    <row r="1643" spans="1:10">
      <c r="A1643" s="63" t="str">
        <f>LEFT(Table1[[#This Row],[Subcode]],3)</f>
        <v>R20</v>
      </c>
      <c r="B1643" s="63" t="s">
        <v>351</v>
      </c>
      <c r="C1643" s="38" t="s">
        <v>292</v>
      </c>
      <c r="D1643" s="39" t="s">
        <v>293</v>
      </c>
      <c r="E1643" s="39">
        <f>VLOOKUP(Table1[[#This Row],[Gr]],Raw!T:U,2,0)</f>
        <v>7</v>
      </c>
      <c r="F1643" s="38" t="s">
        <v>4</v>
      </c>
      <c r="G1643" s="39">
        <v>3</v>
      </c>
      <c r="H1643" s="64" t="str">
        <f>VLOOKUP(MID(Table1[[#This Row],[Htno]],7,2),Raw!A:B,2,0)</f>
        <v>CSE</v>
      </c>
      <c r="I1643" s="60">
        <f>IF(Table1[[#This Row],[Gr]]&lt;&gt;"COMPLE",IF(Table1[[#This Row],[Cr]]&gt;0,1,0),1)</f>
        <v>1</v>
      </c>
      <c r="J1643" s="32">
        <f>(Table1[[#This Row],[Gp]]*Table1[[#This Row],[Cr]])/Raw!$R$1</f>
        <v>0.91304347826086951</v>
      </c>
    </row>
    <row r="1644" spans="1:10">
      <c r="A1644" s="63" t="str">
        <f>LEFT(Table1[[#This Row],[Subcode]],3)</f>
        <v>R20</v>
      </c>
      <c r="B1644" s="63" t="s">
        <v>351</v>
      </c>
      <c r="C1644" s="38" t="s">
        <v>294</v>
      </c>
      <c r="D1644" s="39" t="s">
        <v>295</v>
      </c>
      <c r="E1644" s="39">
        <f>VLOOKUP(Table1[[#This Row],[Gr]],Raw!T:U,2,0)</f>
        <v>8</v>
      </c>
      <c r="F1644" s="38" t="s">
        <v>6</v>
      </c>
      <c r="G1644" s="39">
        <v>3</v>
      </c>
      <c r="H1644" s="64" t="str">
        <f>VLOOKUP(MID(Table1[[#This Row],[Htno]],7,2),Raw!A:B,2,0)</f>
        <v>CSE</v>
      </c>
      <c r="I1644" s="60">
        <f>IF(Table1[[#This Row],[Gr]]&lt;&gt;"COMPLE",IF(Table1[[#This Row],[Cr]]&gt;0,1,0),1)</f>
        <v>1</v>
      </c>
      <c r="J1644" s="32">
        <f>(Table1[[#This Row],[Gp]]*Table1[[#This Row],[Cr]])/Raw!$R$1</f>
        <v>1.0434782608695652</v>
      </c>
    </row>
    <row r="1645" spans="1:10">
      <c r="A1645" s="63" t="str">
        <f>LEFT(Table1[[#This Row],[Subcode]],3)</f>
        <v>R20</v>
      </c>
      <c r="B1645" s="63" t="s">
        <v>351</v>
      </c>
      <c r="C1645" s="38" t="s">
        <v>296</v>
      </c>
      <c r="D1645" s="39" t="s">
        <v>297</v>
      </c>
      <c r="E1645" s="39">
        <f>VLOOKUP(Table1[[#This Row],[Gr]],Raw!T:U,2,0)</f>
        <v>10</v>
      </c>
      <c r="F1645" s="38" t="s">
        <v>9</v>
      </c>
      <c r="G1645" s="39">
        <v>2</v>
      </c>
      <c r="H1645" s="64" t="str">
        <f>VLOOKUP(MID(Table1[[#This Row],[Htno]],7,2),Raw!A:B,2,0)</f>
        <v>CSE</v>
      </c>
      <c r="I1645" s="60">
        <f>IF(Table1[[#This Row],[Gr]]&lt;&gt;"COMPLE",IF(Table1[[#This Row],[Cr]]&gt;0,1,0),1)</f>
        <v>1</v>
      </c>
      <c r="J1645" s="32">
        <f>(Table1[[#This Row],[Gp]]*Table1[[#This Row],[Cr]])/Raw!$R$1</f>
        <v>0.86956521739130432</v>
      </c>
    </row>
    <row r="1646" spans="1:10">
      <c r="A1646" s="63" t="str">
        <f>LEFT(Table1[[#This Row],[Subcode]],3)</f>
        <v>R20</v>
      </c>
      <c r="B1646" s="63" t="s">
        <v>351</v>
      </c>
      <c r="C1646" s="38" t="s">
        <v>298</v>
      </c>
      <c r="D1646" s="39" t="s">
        <v>93</v>
      </c>
      <c r="E1646" s="39">
        <f>VLOOKUP(Table1[[#This Row],[Gr]],Raw!T:U,2,0)</f>
        <v>10</v>
      </c>
      <c r="F1646" s="38" t="s">
        <v>9</v>
      </c>
      <c r="G1646" s="39">
        <v>3</v>
      </c>
      <c r="H1646" s="64" t="str">
        <f>VLOOKUP(MID(Table1[[#This Row],[Htno]],7,2),Raw!A:B,2,0)</f>
        <v>CSE</v>
      </c>
      <c r="I1646" s="60">
        <f>IF(Table1[[#This Row],[Gr]]&lt;&gt;"COMPLE",IF(Table1[[#This Row],[Cr]]&gt;0,1,0),1)</f>
        <v>1</v>
      </c>
      <c r="J1646" s="32">
        <f>(Table1[[#This Row],[Gp]]*Table1[[#This Row],[Cr]])/Raw!$R$1</f>
        <v>1.3043478260869565</v>
      </c>
    </row>
    <row r="1647" spans="1:10">
      <c r="A1647" s="63" t="str">
        <f>LEFT(Table1[[#This Row],[Subcode]],3)</f>
        <v>R20</v>
      </c>
      <c r="B1647" s="63" t="s">
        <v>351</v>
      </c>
      <c r="C1647" s="38" t="s">
        <v>299</v>
      </c>
      <c r="D1647" s="39" t="s">
        <v>300</v>
      </c>
      <c r="E1647" s="39">
        <f>VLOOKUP(Table1[[#This Row],[Gr]],Raw!T:U,2,0)</f>
        <v>5</v>
      </c>
      <c r="F1647" s="38" t="s">
        <v>7</v>
      </c>
      <c r="G1647" s="39">
        <v>3</v>
      </c>
      <c r="H1647" s="64" t="str">
        <f>VLOOKUP(MID(Table1[[#This Row],[Htno]],7,2),Raw!A:B,2,0)</f>
        <v>CSE</v>
      </c>
      <c r="I1647" s="60">
        <f>IF(Table1[[#This Row],[Gr]]&lt;&gt;"COMPLE",IF(Table1[[#This Row],[Cr]]&gt;0,1,0),1)</f>
        <v>1</v>
      </c>
      <c r="J1647" s="32">
        <f>(Table1[[#This Row],[Gp]]*Table1[[#This Row],[Cr]])/Raw!$R$1</f>
        <v>0.65217391304347827</v>
      </c>
    </row>
    <row r="1648" spans="1:10">
      <c r="A1648" s="63" t="str">
        <f>LEFT(Table1[[#This Row],[Subcode]],3)</f>
        <v>R20</v>
      </c>
      <c r="B1648" s="63" t="s">
        <v>351</v>
      </c>
      <c r="C1648" s="38" t="s">
        <v>301</v>
      </c>
      <c r="D1648" s="39" t="s">
        <v>302</v>
      </c>
      <c r="E1648" s="39">
        <f>VLOOKUP(Table1[[#This Row],[Gr]],Raw!T:U,2,0)</f>
        <v>7</v>
      </c>
      <c r="F1648" s="38" t="s">
        <v>4</v>
      </c>
      <c r="G1648" s="39">
        <v>3</v>
      </c>
      <c r="H1648" s="64" t="str">
        <f>VLOOKUP(MID(Table1[[#This Row],[Htno]],7,2),Raw!A:B,2,0)</f>
        <v>CSE</v>
      </c>
      <c r="I1648" s="60">
        <f>IF(Table1[[#This Row],[Gr]]&lt;&gt;"COMPLE",IF(Table1[[#This Row],[Cr]]&gt;0,1,0),1)</f>
        <v>1</v>
      </c>
      <c r="J1648" s="32">
        <f>(Table1[[#This Row],[Gp]]*Table1[[#This Row],[Cr]])/Raw!$R$1</f>
        <v>0.91304347826086951</v>
      </c>
    </row>
    <row r="1649" spans="1:10">
      <c r="A1649" s="63" t="str">
        <f>LEFT(Table1[[#This Row],[Subcode]],3)</f>
        <v>R20</v>
      </c>
      <c r="B1649" s="63" t="s">
        <v>351</v>
      </c>
      <c r="C1649" s="38" t="s">
        <v>303</v>
      </c>
      <c r="D1649" s="39" t="s">
        <v>304</v>
      </c>
      <c r="E1649" s="39">
        <f>VLOOKUP(Table1[[#This Row],[Gr]],Raw!T:U,2,0)</f>
        <v>6</v>
      </c>
      <c r="F1649" s="38" t="s">
        <v>5</v>
      </c>
      <c r="G1649" s="39">
        <v>3</v>
      </c>
      <c r="H1649" s="64" t="str">
        <f>VLOOKUP(MID(Table1[[#This Row],[Htno]],7,2),Raw!A:B,2,0)</f>
        <v>CSE</v>
      </c>
      <c r="I1649" s="60">
        <f>IF(Table1[[#This Row],[Gr]]&lt;&gt;"COMPLE",IF(Table1[[#This Row],[Cr]]&gt;0,1,0),1)</f>
        <v>1</v>
      </c>
      <c r="J1649" s="32">
        <f>(Table1[[#This Row],[Gp]]*Table1[[#This Row],[Cr]])/Raw!$R$1</f>
        <v>0.78260869565217395</v>
      </c>
    </row>
    <row r="1650" spans="1:10">
      <c r="A1650" s="63" t="str">
        <f>LEFT(Table1[[#This Row],[Subcode]],3)</f>
        <v>R20</v>
      </c>
      <c r="B1650" s="63" t="s">
        <v>352</v>
      </c>
      <c r="C1650" s="38" t="s">
        <v>78</v>
      </c>
      <c r="D1650" s="39" t="s">
        <v>79</v>
      </c>
      <c r="E1650" s="39">
        <f>VLOOKUP(Table1[[#This Row],[Gr]],Raw!T:U,2,0)</f>
        <v>8</v>
      </c>
      <c r="F1650" s="38" t="s">
        <v>6</v>
      </c>
      <c r="G1650" s="39">
        <v>3</v>
      </c>
      <c r="H1650" s="64" t="str">
        <f>VLOOKUP(MID(Table1[[#This Row],[Htno]],7,2),Raw!A:B,2,0)</f>
        <v>CSE</v>
      </c>
      <c r="I1650" s="60">
        <f>IF(Table1[[#This Row],[Gr]]&lt;&gt;"COMPLE",IF(Table1[[#This Row],[Cr]]&gt;0,1,0),1)</f>
        <v>1</v>
      </c>
      <c r="J1650" s="32">
        <f>(Table1[[#This Row],[Gp]]*Table1[[#This Row],[Cr]])/Raw!$R$1</f>
        <v>1.0434782608695652</v>
      </c>
    </row>
    <row r="1651" spans="1:10">
      <c r="A1651" s="63" t="str">
        <f>LEFT(Table1[[#This Row],[Subcode]],3)</f>
        <v>R20</v>
      </c>
      <c r="B1651" s="63" t="s">
        <v>352</v>
      </c>
      <c r="C1651" s="38" t="s">
        <v>292</v>
      </c>
      <c r="D1651" s="39" t="s">
        <v>293</v>
      </c>
      <c r="E1651" s="39">
        <f>VLOOKUP(Table1[[#This Row],[Gr]],Raw!T:U,2,0)</f>
        <v>7</v>
      </c>
      <c r="F1651" s="38" t="s">
        <v>4</v>
      </c>
      <c r="G1651" s="39">
        <v>3</v>
      </c>
      <c r="H1651" s="64" t="str">
        <f>VLOOKUP(MID(Table1[[#This Row],[Htno]],7,2),Raw!A:B,2,0)</f>
        <v>CSE</v>
      </c>
      <c r="I1651" s="60">
        <f>IF(Table1[[#This Row],[Gr]]&lt;&gt;"COMPLE",IF(Table1[[#This Row],[Cr]]&gt;0,1,0),1)</f>
        <v>1</v>
      </c>
      <c r="J1651" s="32">
        <f>(Table1[[#This Row],[Gp]]*Table1[[#This Row],[Cr]])/Raw!$R$1</f>
        <v>0.91304347826086951</v>
      </c>
    </row>
    <row r="1652" spans="1:10">
      <c r="A1652" s="63" t="str">
        <f>LEFT(Table1[[#This Row],[Subcode]],3)</f>
        <v>R20</v>
      </c>
      <c r="B1652" s="63" t="s">
        <v>352</v>
      </c>
      <c r="C1652" s="38" t="s">
        <v>294</v>
      </c>
      <c r="D1652" s="39" t="s">
        <v>295</v>
      </c>
      <c r="E1652" s="39">
        <f>VLOOKUP(Table1[[#This Row],[Gr]],Raw!T:U,2,0)</f>
        <v>10</v>
      </c>
      <c r="F1652" s="38" t="s">
        <v>9</v>
      </c>
      <c r="G1652" s="39">
        <v>3</v>
      </c>
      <c r="H1652" s="64" t="str">
        <f>VLOOKUP(MID(Table1[[#This Row],[Htno]],7,2),Raw!A:B,2,0)</f>
        <v>CSE</v>
      </c>
      <c r="I1652" s="60">
        <f>IF(Table1[[#This Row],[Gr]]&lt;&gt;"COMPLE",IF(Table1[[#This Row],[Cr]]&gt;0,1,0),1)</f>
        <v>1</v>
      </c>
      <c r="J1652" s="32">
        <f>(Table1[[#This Row],[Gp]]*Table1[[#This Row],[Cr]])/Raw!$R$1</f>
        <v>1.3043478260869565</v>
      </c>
    </row>
    <row r="1653" spans="1:10">
      <c r="A1653" s="63" t="str">
        <f>LEFT(Table1[[#This Row],[Subcode]],3)</f>
        <v>R20</v>
      </c>
      <c r="B1653" s="63" t="s">
        <v>352</v>
      </c>
      <c r="C1653" s="38" t="s">
        <v>296</v>
      </c>
      <c r="D1653" s="39" t="s">
        <v>297</v>
      </c>
      <c r="E1653" s="39">
        <f>VLOOKUP(Table1[[#This Row],[Gr]],Raw!T:U,2,0)</f>
        <v>10</v>
      </c>
      <c r="F1653" s="38" t="s">
        <v>9</v>
      </c>
      <c r="G1653" s="39">
        <v>2</v>
      </c>
      <c r="H1653" s="64" t="str">
        <f>VLOOKUP(MID(Table1[[#This Row],[Htno]],7,2),Raw!A:B,2,0)</f>
        <v>CSE</v>
      </c>
      <c r="I1653" s="60">
        <f>IF(Table1[[#This Row],[Gr]]&lt;&gt;"COMPLE",IF(Table1[[#This Row],[Cr]]&gt;0,1,0),1)</f>
        <v>1</v>
      </c>
      <c r="J1653" s="32">
        <f>(Table1[[#This Row],[Gp]]*Table1[[#This Row],[Cr]])/Raw!$R$1</f>
        <v>0.86956521739130432</v>
      </c>
    </row>
    <row r="1654" spans="1:10">
      <c r="A1654" s="63" t="str">
        <f>LEFT(Table1[[#This Row],[Subcode]],3)</f>
        <v>R20</v>
      </c>
      <c r="B1654" s="63" t="s">
        <v>352</v>
      </c>
      <c r="C1654" s="38" t="s">
        <v>298</v>
      </c>
      <c r="D1654" s="39" t="s">
        <v>93</v>
      </c>
      <c r="E1654" s="39">
        <f>VLOOKUP(Table1[[#This Row],[Gr]],Raw!T:U,2,0)</f>
        <v>10</v>
      </c>
      <c r="F1654" s="38" t="s">
        <v>9</v>
      </c>
      <c r="G1654" s="39">
        <v>3</v>
      </c>
      <c r="H1654" s="64" t="str">
        <f>VLOOKUP(MID(Table1[[#This Row],[Htno]],7,2),Raw!A:B,2,0)</f>
        <v>CSE</v>
      </c>
      <c r="I1654" s="60">
        <f>IF(Table1[[#This Row],[Gr]]&lt;&gt;"COMPLE",IF(Table1[[#This Row],[Cr]]&gt;0,1,0),1)</f>
        <v>1</v>
      </c>
      <c r="J1654" s="32">
        <f>(Table1[[#This Row],[Gp]]*Table1[[#This Row],[Cr]])/Raw!$R$1</f>
        <v>1.3043478260869565</v>
      </c>
    </row>
    <row r="1655" spans="1:10">
      <c r="A1655" s="63" t="str">
        <f>LEFT(Table1[[#This Row],[Subcode]],3)</f>
        <v>R20</v>
      </c>
      <c r="B1655" s="63" t="s">
        <v>352</v>
      </c>
      <c r="C1655" s="38" t="s">
        <v>299</v>
      </c>
      <c r="D1655" s="39" t="s">
        <v>300</v>
      </c>
      <c r="E1655" s="39">
        <f>VLOOKUP(Table1[[#This Row],[Gr]],Raw!T:U,2,0)</f>
        <v>8</v>
      </c>
      <c r="F1655" s="38" t="s">
        <v>6</v>
      </c>
      <c r="G1655" s="39">
        <v>3</v>
      </c>
      <c r="H1655" s="64" t="str">
        <f>VLOOKUP(MID(Table1[[#This Row],[Htno]],7,2),Raw!A:B,2,0)</f>
        <v>CSE</v>
      </c>
      <c r="I1655" s="60">
        <f>IF(Table1[[#This Row],[Gr]]&lt;&gt;"COMPLE",IF(Table1[[#This Row],[Cr]]&gt;0,1,0),1)</f>
        <v>1</v>
      </c>
      <c r="J1655" s="32">
        <f>(Table1[[#This Row],[Gp]]*Table1[[#This Row],[Cr]])/Raw!$R$1</f>
        <v>1.0434782608695652</v>
      </c>
    </row>
    <row r="1656" spans="1:10">
      <c r="A1656" s="63" t="str">
        <f>LEFT(Table1[[#This Row],[Subcode]],3)</f>
        <v>R20</v>
      </c>
      <c r="B1656" s="63" t="s">
        <v>352</v>
      </c>
      <c r="C1656" s="38" t="s">
        <v>301</v>
      </c>
      <c r="D1656" s="39" t="s">
        <v>302</v>
      </c>
      <c r="E1656" s="39">
        <f>VLOOKUP(Table1[[#This Row],[Gr]],Raw!T:U,2,0)</f>
        <v>7</v>
      </c>
      <c r="F1656" s="38" t="s">
        <v>4</v>
      </c>
      <c r="G1656" s="39">
        <v>3</v>
      </c>
      <c r="H1656" s="64" t="str">
        <f>VLOOKUP(MID(Table1[[#This Row],[Htno]],7,2),Raw!A:B,2,0)</f>
        <v>CSE</v>
      </c>
      <c r="I1656" s="60">
        <f>IF(Table1[[#This Row],[Gr]]&lt;&gt;"COMPLE",IF(Table1[[#This Row],[Cr]]&gt;0,1,0),1)</f>
        <v>1</v>
      </c>
      <c r="J1656" s="32">
        <f>(Table1[[#This Row],[Gp]]*Table1[[#This Row],[Cr]])/Raw!$R$1</f>
        <v>0.91304347826086951</v>
      </c>
    </row>
    <row r="1657" spans="1:10">
      <c r="A1657" s="63" t="str">
        <f>LEFT(Table1[[#This Row],[Subcode]],3)</f>
        <v>R20</v>
      </c>
      <c r="B1657" s="63" t="s">
        <v>352</v>
      </c>
      <c r="C1657" s="38" t="s">
        <v>303</v>
      </c>
      <c r="D1657" s="39" t="s">
        <v>304</v>
      </c>
      <c r="E1657" s="39">
        <f>VLOOKUP(Table1[[#This Row],[Gr]],Raw!T:U,2,0)</f>
        <v>9</v>
      </c>
      <c r="F1657" s="38" t="s">
        <v>8</v>
      </c>
      <c r="G1657" s="39">
        <v>3</v>
      </c>
      <c r="H1657" s="64" t="str">
        <f>VLOOKUP(MID(Table1[[#This Row],[Htno]],7,2),Raw!A:B,2,0)</f>
        <v>CSE</v>
      </c>
      <c r="I1657" s="60">
        <f>IF(Table1[[#This Row],[Gr]]&lt;&gt;"COMPLE",IF(Table1[[#This Row],[Cr]]&gt;0,1,0),1)</f>
        <v>1</v>
      </c>
      <c r="J1657" s="32">
        <f>(Table1[[#This Row],[Gp]]*Table1[[#This Row],[Cr]])/Raw!$R$1</f>
        <v>1.173913043478261</v>
      </c>
    </row>
    <row r="1658" spans="1:10">
      <c r="A1658" s="63" t="str">
        <f>LEFT(Table1[[#This Row],[Subcode]],3)</f>
        <v>R20</v>
      </c>
      <c r="B1658" s="63" t="s">
        <v>353</v>
      </c>
      <c r="C1658" s="38" t="s">
        <v>78</v>
      </c>
      <c r="D1658" s="39" t="s">
        <v>79</v>
      </c>
      <c r="E1658" s="39">
        <f>VLOOKUP(Table1[[#This Row],[Gr]],Raw!T:U,2,0)</f>
        <v>7</v>
      </c>
      <c r="F1658" s="38" t="s">
        <v>4</v>
      </c>
      <c r="G1658" s="39">
        <v>3</v>
      </c>
      <c r="H1658" s="64" t="str">
        <f>VLOOKUP(MID(Table1[[#This Row],[Htno]],7,2),Raw!A:B,2,0)</f>
        <v>CSE</v>
      </c>
      <c r="I1658" s="60">
        <f>IF(Table1[[#This Row],[Gr]]&lt;&gt;"COMPLE",IF(Table1[[#This Row],[Cr]]&gt;0,1,0),1)</f>
        <v>1</v>
      </c>
      <c r="J1658" s="32">
        <f>(Table1[[#This Row],[Gp]]*Table1[[#This Row],[Cr]])/Raw!$R$1</f>
        <v>0.91304347826086951</v>
      </c>
    </row>
    <row r="1659" spans="1:10">
      <c r="A1659" s="63" t="str">
        <f>LEFT(Table1[[#This Row],[Subcode]],3)</f>
        <v>R20</v>
      </c>
      <c r="B1659" s="63" t="s">
        <v>353</v>
      </c>
      <c r="C1659" s="38" t="s">
        <v>292</v>
      </c>
      <c r="D1659" s="39" t="s">
        <v>293</v>
      </c>
      <c r="E1659" s="39">
        <f>VLOOKUP(Table1[[#This Row],[Gr]],Raw!T:U,2,0)</f>
        <v>8</v>
      </c>
      <c r="F1659" s="38" t="s">
        <v>6</v>
      </c>
      <c r="G1659" s="39">
        <v>3</v>
      </c>
      <c r="H1659" s="64" t="str">
        <f>VLOOKUP(MID(Table1[[#This Row],[Htno]],7,2),Raw!A:B,2,0)</f>
        <v>CSE</v>
      </c>
      <c r="I1659" s="60">
        <f>IF(Table1[[#This Row],[Gr]]&lt;&gt;"COMPLE",IF(Table1[[#This Row],[Cr]]&gt;0,1,0),1)</f>
        <v>1</v>
      </c>
      <c r="J1659" s="32">
        <f>(Table1[[#This Row],[Gp]]*Table1[[#This Row],[Cr]])/Raw!$R$1</f>
        <v>1.0434782608695652</v>
      </c>
    </row>
    <row r="1660" spans="1:10">
      <c r="A1660" s="63" t="str">
        <f>LEFT(Table1[[#This Row],[Subcode]],3)</f>
        <v>R20</v>
      </c>
      <c r="B1660" s="63" t="s">
        <v>353</v>
      </c>
      <c r="C1660" s="38" t="s">
        <v>294</v>
      </c>
      <c r="D1660" s="39" t="s">
        <v>295</v>
      </c>
      <c r="E1660" s="39">
        <f>VLOOKUP(Table1[[#This Row],[Gr]],Raw!T:U,2,0)</f>
        <v>5</v>
      </c>
      <c r="F1660" s="38" t="s">
        <v>7</v>
      </c>
      <c r="G1660" s="39">
        <v>3</v>
      </c>
      <c r="H1660" s="64" t="str">
        <f>VLOOKUP(MID(Table1[[#This Row],[Htno]],7,2),Raw!A:B,2,0)</f>
        <v>CSE</v>
      </c>
      <c r="I1660" s="60">
        <f>IF(Table1[[#This Row],[Gr]]&lt;&gt;"COMPLE",IF(Table1[[#This Row],[Cr]]&gt;0,1,0),1)</f>
        <v>1</v>
      </c>
      <c r="J1660" s="32">
        <f>(Table1[[#This Row],[Gp]]*Table1[[#This Row],[Cr]])/Raw!$R$1</f>
        <v>0.65217391304347827</v>
      </c>
    </row>
    <row r="1661" spans="1:10">
      <c r="A1661" s="63" t="str">
        <f>LEFT(Table1[[#This Row],[Subcode]],3)</f>
        <v>R20</v>
      </c>
      <c r="B1661" s="63" t="s">
        <v>353</v>
      </c>
      <c r="C1661" s="38" t="s">
        <v>296</v>
      </c>
      <c r="D1661" s="39" t="s">
        <v>297</v>
      </c>
      <c r="E1661" s="39">
        <f>VLOOKUP(Table1[[#This Row],[Gr]],Raw!T:U,2,0)</f>
        <v>10</v>
      </c>
      <c r="F1661" s="38" t="s">
        <v>9</v>
      </c>
      <c r="G1661" s="39">
        <v>2</v>
      </c>
      <c r="H1661" s="64" t="str">
        <f>VLOOKUP(MID(Table1[[#This Row],[Htno]],7,2),Raw!A:B,2,0)</f>
        <v>CSE</v>
      </c>
      <c r="I1661" s="60">
        <f>IF(Table1[[#This Row],[Gr]]&lt;&gt;"COMPLE",IF(Table1[[#This Row],[Cr]]&gt;0,1,0),1)</f>
        <v>1</v>
      </c>
      <c r="J1661" s="32">
        <f>(Table1[[#This Row],[Gp]]*Table1[[#This Row],[Cr]])/Raw!$R$1</f>
        <v>0.86956521739130432</v>
      </c>
    </row>
    <row r="1662" spans="1:10">
      <c r="A1662" s="63" t="str">
        <f>LEFT(Table1[[#This Row],[Subcode]],3)</f>
        <v>R20</v>
      </c>
      <c r="B1662" s="63" t="s">
        <v>353</v>
      </c>
      <c r="C1662" s="38" t="s">
        <v>298</v>
      </c>
      <c r="D1662" s="39" t="s">
        <v>93</v>
      </c>
      <c r="E1662" s="39">
        <f>VLOOKUP(Table1[[#This Row],[Gr]],Raw!T:U,2,0)</f>
        <v>10</v>
      </c>
      <c r="F1662" s="38" t="s">
        <v>9</v>
      </c>
      <c r="G1662" s="39">
        <v>3</v>
      </c>
      <c r="H1662" s="64" t="str">
        <f>VLOOKUP(MID(Table1[[#This Row],[Htno]],7,2),Raw!A:B,2,0)</f>
        <v>CSE</v>
      </c>
      <c r="I1662" s="60">
        <f>IF(Table1[[#This Row],[Gr]]&lt;&gt;"COMPLE",IF(Table1[[#This Row],[Cr]]&gt;0,1,0),1)</f>
        <v>1</v>
      </c>
      <c r="J1662" s="32">
        <f>(Table1[[#This Row],[Gp]]*Table1[[#This Row],[Cr]])/Raw!$R$1</f>
        <v>1.3043478260869565</v>
      </c>
    </row>
    <row r="1663" spans="1:10">
      <c r="A1663" s="63" t="str">
        <f>LEFT(Table1[[#This Row],[Subcode]],3)</f>
        <v>R20</v>
      </c>
      <c r="B1663" s="63" t="s">
        <v>353</v>
      </c>
      <c r="C1663" s="38" t="s">
        <v>299</v>
      </c>
      <c r="D1663" s="39" t="s">
        <v>300</v>
      </c>
      <c r="E1663" s="39">
        <f>VLOOKUP(Table1[[#This Row],[Gr]],Raw!T:U,2,0)</f>
        <v>5</v>
      </c>
      <c r="F1663" s="38" t="s">
        <v>7</v>
      </c>
      <c r="G1663" s="39">
        <v>3</v>
      </c>
      <c r="H1663" s="64" t="str">
        <f>VLOOKUP(MID(Table1[[#This Row],[Htno]],7,2),Raw!A:B,2,0)</f>
        <v>CSE</v>
      </c>
      <c r="I1663" s="60">
        <f>IF(Table1[[#This Row],[Gr]]&lt;&gt;"COMPLE",IF(Table1[[#This Row],[Cr]]&gt;0,1,0),1)</f>
        <v>1</v>
      </c>
      <c r="J1663" s="32">
        <f>(Table1[[#This Row],[Gp]]*Table1[[#This Row],[Cr]])/Raw!$R$1</f>
        <v>0.65217391304347827</v>
      </c>
    </row>
    <row r="1664" spans="1:10">
      <c r="A1664" s="63" t="str">
        <f>LEFT(Table1[[#This Row],[Subcode]],3)</f>
        <v>R20</v>
      </c>
      <c r="B1664" s="63" t="s">
        <v>353</v>
      </c>
      <c r="C1664" s="38" t="s">
        <v>301</v>
      </c>
      <c r="D1664" s="39" t="s">
        <v>302</v>
      </c>
      <c r="E1664" s="39">
        <f>VLOOKUP(Table1[[#This Row],[Gr]],Raw!T:U,2,0)</f>
        <v>7</v>
      </c>
      <c r="F1664" s="38" t="s">
        <v>4</v>
      </c>
      <c r="G1664" s="39">
        <v>3</v>
      </c>
      <c r="H1664" s="64" t="str">
        <f>VLOOKUP(MID(Table1[[#This Row],[Htno]],7,2),Raw!A:B,2,0)</f>
        <v>CSE</v>
      </c>
      <c r="I1664" s="60">
        <f>IF(Table1[[#This Row],[Gr]]&lt;&gt;"COMPLE",IF(Table1[[#This Row],[Cr]]&gt;0,1,0),1)</f>
        <v>1</v>
      </c>
      <c r="J1664" s="32">
        <f>(Table1[[#This Row],[Gp]]*Table1[[#This Row],[Cr]])/Raw!$R$1</f>
        <v>0.91304347826086951</v>
      </c>
    </row>
    <row r="1665" spans="1:10">
      <c r="A1665" s="63" t="str">
        <f>LEFT(Table1[[#This Row],[Subcode]],3)</f>
        <v>R20</v>
      </c>
      <c r="B1665" s="63" t="s">
        <v>353</v>
      </c>
      <c r="C1665" s="38" t="s">
        <v>303</v>
      </c>
      <c r="D1665" s="39" t="s">
        <v>304</v>
      </c>
      <c r="E1665" s="39">
        <f>VLOOKUP(Table1[[#This Row],[Gr]],Raw!T:U,2,0)</f>
        <v>6</v>
      </c>
      <c r="F1665" s="38" t="s">
        <v>5</v>
      </c>
      <c r="G1665" s="39">
        <v>3</v>
      </c>
      <c r="H1665" s="64" t="str">
        <f>VLOOKUP(MID(Table1[[#This Row],[Htno]],7,2),Raw!A:B,2,0)</f>
        <v>CSE</v>
      </c>
      <c r="I1665" s="60">
        <f>IF(Table1[[#This Row],[Gr]]&lt;&gt;"COMPLE",IF(Table1[[#This Row],[Cr]]&gt;0,1,0),1)</f>
        <v>1</v>
      </c>
      <c r="J1665" s="32">
        <f>(Table1[[#This Row],[Gp]]*Table1[[#This Row],[Cr]])/Raw!$R$1</f>
        <v>0.78260869565217395</v>
      </c>
    </row>
    <row r="1666" spans="1:10">
      <c r="A1666" s="63" t="str">
        <f>LEFT(Table1[[#This Row],[Subcode]],3)</f>
        <v>R20</v>
      </c>
      <c r="B1666" s="63" t="s">
        <v>354</v>
      </c>
      <c r="C1666" s="38" t="s">
        <v>78</v>
      </c>
      <c r="D1666" s="39" t="s">
        <v>79</v>
      </c>
      <c r="E1666" s="39">
        <f>VLOOKUP(Table1[[#This Row],[Gr]],Raw!T:U,2,0)</f>
        <v>6</v>
      </c>
      <c r="F1666" s="38" t="s">
        <v>5</v>
      </c>
      <c r="G1666" s="39">
        <v>3</v>
      </c>
      <c r="H1666" s="64" t="str">
        <f>VLOOKUP(MID(Table1[[#This Row],[Htno]],7,2),Raw!A:B,2,0)</f>
        <v>CSE</v>
      </c>
      <c r="I1666" s="60">
        <f>IF(Table1[[#This Row],[Gr]]&lt;&gt;"COMPLE",IF(Table1[[#This Row],[Cr]]&gt;0,1,0),1)</f>
        <v>1</v>
      </c>
      <c r="J1666" s="32">
        <f>(Table1[[#This Row],[Gp]]*Table1[[#This Row],[Cr]])/Raw!$R$1</f>
        <v>0.78260869565217395</v>
      </c>
    </row>
    <row r="1667" spans="1:10">
      <c r="A1667" s="63" t="str">
        <f>LEFT(Table1[[#This Row],[Subcode]],3)</f>
        <v>R20</v>
      </c>
      <c r="B1667" s="63" t="s">
        <v>354</v>
      </c>
      <c r="C1667" s="38" t="s">
        <v>292</v>
      </c>
      <c r="D1667" s="39" t="s">
        <v>293</v>
      </c>
      <c r="E1667" s="39">
        <f>VLOOKUP(Table1[[#This Row],[Gr]],Raw!T:U,2,0)</f>
        <v>7</v>
      </c>
      <c r="F1667" s="38" t="s">
        <v>4</v>
      </c>
      <c r="G1667" s="39">
        <v>3</v>
      </c>
      <c r="H1667" s="64" t="str">
        <f>VLOOKUP(MID(Table1[[#This Row],[Htno]],7,2),Raw!A:B,2,0)</f>
        <v>CSE</v>
      </c>
      <c r="I1667" s="60">
        <f>IF(Table1[[#This Row],[Gr]]&lt;&gt;"COMPLE",IF(Table1[[#This Row],[Cr]]&gt;0,1,0),1)</f>
        <v>1</v>
      </c>
      <c r="J1667" s="32">
        <f>(Table1[[#This Row],[Gp]]*Table1[[#This Row],[Cr]])/Raw!$R$1</f>
        <v>0.91304347826086951</v>
      </c>
    </row>
    <row r="1668" spans="1:10">
      <c r="A1668" s="63" t="str">
        <f>LEFT(Table1[[#This Row],[Subcode]],3)</f>
        <v>R20</v>
      </c>
      <c r="B1668" s="63" t="s">
        <v>354</v>
      </c>
      <c r="C1668" s="38" t="s">
        <v>294</v>
      </c>
      <c r="D1668" s="39" t="s">
        <v>295</v>
      </c>
      <c r="E1668" s="39">
        <f>VLOOKUP(Table1[[#This Row],[Gr]],Raw!T:U,2,0)</f>
        <v>8</v>
      </c>
      <c r="F1668" s="38" t="s">
        <v>6</v>
      </c>
      <c r="G1668" s="39">
        <v>3</v>
      </c>
      <c r="H1668" s="64" t="str">
        <f>VLOOKUP(MID(Table1[[#This Row],[Htno]],7,2),Raw!A:B,2,0)</f>
        <v>CSE</v>
      </c>
      <c r="I1668" s="60">
        <f>IF(Table1[[#This Row],[Gr]]&lt;&gt;"COMPLE",IF(Table1[[#This Row],[Cr]]&gt;0,1,0),1)</f>
        <v>1</v>
      </c>
      <c r="J1668" s="32">
        <f>(Table1[[#This Row],[Gp]]*Table1[[#This Row],[Cr]])/Raw!$R$1</f>
        <v>1.0434782608695652</v>
      </c>
    </row>
    <row r="1669" spans="1:10">
      <c r="A1669" s="63" t="str">
        <f>LEFT(Table1[[#This Row],[Subcode]],3)</f>
        <v>R20</v>
      </c>
      <c r="B1669" s="63" t="s">
        <v>354</v>
      </c>
      <c r="C1669" s="38" t="s">
        <v>296</v>
      </c>
      <c r="D1669" s="39" t="s">
        <v>297</v>
      </c>
      <c r="E1669" s="39">
        <f>VLOOKUP(Table1[[#This Row],[Gr]],Raw!T:U,2,0)</f>
        <v>10</v>
      </c>
      <c r="F1669" s="38" t="s">
        <v>9</v>
      </c>
      <c r="G1669" s="39">
        <v>2</v>
      </c>
      <c r="H1669" s="64" t="str">
        <f>VLOOKUP(MID(Table1[[#This Row],[Htno]],7,2),Raw!A:B,2,0)</f>
        <v>CSE</v>
      </c>
      <c r="I1669" s="60">
        <f>IF(Table1[[#This Row],[Gr]]&lt;&gt;"COMPLE",IF(Table1[[#This Row],[Cr]]&gt;0,1,0),1)</f>
        <v>1</v>
      </c>
      <c r="J1669" s="32">
        <f>(Table1[[#This Row],[Gp]]*Table1[[#This Row],[Cr]])/Raw!$R$1</f>
        <v>0.86956521739130432</v>
      </c>
    </row>
    <row r="1670" spans="1:10">
      <c r="A1670" s="63" t="str">
        <f>LEFT(Table1[[#This Row],[Subcode]],3)</f>
        <v>R20</v>
      </c>
      <c r="B1670" s="63" t="s">
        <v>354</v>
      </c>
      <c r="C1670" s="38" t="s">
        <v>298</v>
      </c>
      <c r="D1670" s="39" t="s">
        <v>93</v>
      </c>
      <c r="E1670" s="39">
        <f>VLOOKUP(Table1[[#This Row],[Gr]],Raw!T:U,2,0)</f>
        <v>10</v>
      </c>
      <c r="F1670" s="38" t="s">
        <v>9</v>
      </c>
      <c r="G1670" s="39">
        <v>3</v>
      </c>
      <c r="H1670" s="64" t="str">
        <f>VLOOKUP(MID(Table1[[#This Row],[Htno]],7,2),Raw!A:B,2,0)</f>
        <v>CSE</v>
      </c>
      <c r="I1670" s="60">
        <f>IF(Table1[[#This Row],[Gr]]&lt;&gt;"COMPLE",IF(Table1[[#This Row],[Cr]]&gt;0,1,0),1)</f>
        <v>1</v>
      </c>
      <c r="J1670" s="32">
        <f>(Table1[[#This Row],[Gp]]*Table1[[#This Row],[Cr]])/Raw!$R$1</f>
        <v>1.3043478260869565</v>
      </c>
    </row>
    <row r="1671" spans="1:10">
      <c r="A1671" s="63" t="str">
        <f>LEFT(Table1[[#This Row],[Subcode]],3)</f>
        <v>R20</v>
      </c>
      <c r="B1671" s="63" t="s">
        <v>354</v>
      </c>
      <c r="C1671" s="38" t="s">
        <v>299</v>
      </c>
      <c r="D1671" s="39" t="s">
        <v>300</v>
      </c>
      <c r="E1671" s="39">
        <f>VLOOKUP(Table1[[#This Row],[Gr]],Raw!T:U,2,0)</f>
        <v>6</v>
      </c>
      <c r="F1671" s="38" t="s">
        <v>5</v>
      </c>
      <c r="G1671" s="39">
        <v>3</v>
      </c>
      <c r="H1671" s="64" t="str">
        <f>VLOOKUP(MID(Table1[[#This Row],[Htno]],7,2),Raw!A:B,2,0)</f>
        <v>CSE</v>
      </c>
      <c r="I1671" s="60">
        <f>IF(Table1[[#This Row],[Gr]]&lt;&gt;"COMPLE",IF(Table1[[#This Row],[Cr]]&gt;0,1,0),1)</f>
        <v>1</v>
      </c>
      <c r="J1671" s="32">
        <f>(Table1[[#This Row],[Gp]]*Table1[[#This Row],[Cr]])/Raw!$R$1</f>
        <v>0.78260869565217395</v>
      </c>
    </row>
    <row r="1672" spans="1:10">
      <c r="A1672" s="63" t="str">
        <f>LEFT(Table1[[#This Row],[Subcode]],3)</f>
        <v>R20</v>
      </c>
      <c r="B1672" s="63" t="s">
        <v>354</v>
      </c>
      <c r="C1672" s="38" t="s">
        <v>301</v>
      </c>
      <c r="D1672" s="39" t="s">
        <v>302</v>
      </c>
      <c r="E1672" s="39">
        <f>VLOOKUP(Table1[[#This Row],[Gr]],Raw!T:U,2,0)</f>
        <v>7</v>
      </c>
      <c r="F1672" s="38" t="s">
        <v>4</v>
      </c>
      <c r="G1672" s="39">
        <v>3</v>
      </c>
      <c r="H1672" s="64" t="str">
        <f>VLOOKUP(MID(Table1[[#This Row],[Htno]],7,2),Raw!A:B,2,0)</f>
        <v>CSE</v>
      </c>
      <c r="I1672" s="60">
        <f>IF(Table1[[#This Row],[Gr]]&lt;&gt;"COMPLE",IF(Table1[[#This Row],[Cr]]&gt;0,1,0),1)</f>
        <v>1</v>
      </c>
      <c r="J1672" s="32">
        <f>(Table1[[#This Row],[Gp]]*Table1[[#This Row],[Cr]])/Raw!$R$1</f>
        <v>0.91304347826086951</v>
      </c>
    </row>
    <row r="1673" spans="1:10">
      <c r="A1673" s="63" t="str">
        <f>LEFT(Table1[[#This Row],[Subcode]],3)</f>
        <v>R20</v>
      </c>
      <c r="B1673" s="63" t="s">
        <v>354</v>
      </c>
      <c r="C1673" s="38" t="s">
        <v>303</v>
      </c>
      <c r="D1673" s="39" t="s">
        <v>304</v>
      </c>
      <c r="E1673" s="39">
        <f>VLOOKUP(Table1[[#This Row],[Gr]],Raw!T:U,2,0)</f>
        <v>8</v>
      </c>
      <c r="F1673" s="38" t="s">
        <v>6</v>
      </c>
      <c r="G1673" s="39">
        <v>3</v>
      </c>
      <c r="H1673" s="64" t="str">
        <f>VLOOKUP(MID(Table1[[#This Row],[Htno]],7,2),Raw!A:B,2,0)</f>
        <v>CSE</v>
      </c>
      <c r="I1673" s="60">
        <f>IF(Table1[[#This Row],[Gr]]&lt;&gt;"COMPLE",IF(Table1[[#This Row],[Cr]]&gt;0,1,0),1)</f>
        <v>1</v>
      </c>
      <c r="J1673" s="32">
        <f>(Table1[[#This Row],[Gp]]*Table1[[#This Row],[Cr]])/Raw!$R$1</f>
        <v>1.0434782608695652</v>
      </c>
    </row>
    <row r="1674" spans="1:10">
      <c r="A1674" s="63" t="str">
        <f>LEFT(Table1[[#This Row],[Subcode]],3)</f>
        <v>R20</v>
      </c>
      <c r="B1674" s="63" t="s">
        <v>355</v>
      </c>
      <c r="C1674" s="38" t="s">
        <v>78</v>
      </c>
      <c r="D1674" s="39" t="s">
        <v>79</v>
      </c>
      <c r="E1674" s="39">
        <f>VLOOKUP(Table1[[#This Row],[Gr]],Raw!T:U,2,0)</f>
        <v>9</v>
      </c>
      <c r="F1674" s="38" t="s">
        <v>8</v>
      </c>
      <c r="G1674" s="39">
        <v>3</v>
      </c>
      <c r="H1674" s="64" t="str">
        <f>VLOOKUP(MID(Table1[[#This Row],[Htno]],7,2),Raw!A:B,2,0)</f>
        <v>CSE</v>
      </c>
      <c r="I1674" s="60">
        <f>IF(Table1[[#This Row],[Gr]]&lt;&gt;"COMPLE",IF(Table1[[#This Row],[Cr]]&gt;0,1,0),1)</f>
        <v>1</v>
      </c>
      <c r="J1674" s="32">
        <f>(Table1[[#This Row],[Gp]]*Table1[[#This Row],[Cr]])/Raw!$R$1</f>
        <v>1.173913043478261</v>
      </c>
    </row>
    <row r="1675" spans="1:10">
      <c r="A1675" s="63" t="str">
        <f>LEFT(Table1[[#This Row],[Subcode]],3)</f>
        <v>R20</v>
      </c>
      <c r="B1675" s="63" t="s">
        <v>355</v>
      </c>
      <c r="C1675" s="38" t="s">
        <v>292</v>
      </c>
      <c r="D1675" s="39" t="s">
        <v>293</v>
      </c>
      <c r="E1675" s="39">
        <f>VLOOKUP(Table1[[#This Row],[Gr]],Raw!T:U,2,0)</f>
        <v>8</v>
      </c>
      <c r="F1675" s="38" t="s">
        <v>6</v>
      </c>
      <c r="G1675" s="39">
        <v>3</v>
      </c>
      <c r="H1675" s="64" t="str">
        <f>VLOOKUP(MID(Table1[[#This Row],[Htno]],7,2),Raw!A:B,2,0)</f>
        <v>CSE</v>
      </c>
      <c r="I1675" s="60">
        <f>IF(Table1[[#This Row],[Gr]]&lt;&gt;"COMPLE",IF(Table1[[#This Row],[Cr]]&gt;0,1,0),1)</f>
        <v>1</v>
      </c>
      <c r="J1675" s="32">
        <f>(Table1[[#This Row],[Gp]]*Table1[[#This Row],[Cr]])/Raw!$R$1</f>
        <v>1.0434782608695652</v>
      </c>
    </row>
    <row r="1676" spans="1:10">
      <c r="A1676" s="63" t="str">
        <f>LEFT(Table1[[#This Row],[Subcode]],3)</f>
        <v>R20</v>
      </c>
      <c r="B1676" s="63" t="s">
        <v>355</v>
      </c>
      <c r="C1676" s="38" t="s">
        <v>294</v>
      </c>
      <c r="D1676" s="39" t="s">
        <v>295</v>
      </c>
      <c r="E1676" s="39">
        <f>VLOOKUP(Table1[[#This Row],[Gr]],Raw!T:U,2,0)</f>
        <v>8</v>
      </c>
      <c r="F1676" s="38" t="s">
        <v>6</v>
      </c>
      <c r="G1676" s="39">
        <v>3</v>
      </c>
      <c r="H1676" s="64" t="str">
        <f>VLOOKUP(MID(Table1[[#This Row],[Htno]],7,2),Raw!A:B,2,0)</f>
        <v>CSE</v>
      </c>
      <c r="I1676" s="60">
        <f>IF(Table1[[#This Row],[Gr]]&lt;&gt;"COMPLE",IF(Table1[[#This Row],[Cr]]&gt;0,1,0),1)</f>
        <v>1</v>
      </c>
      <c r="J1676" s="32">
        <f>(Table1[[#This Row],[Gp]]*Table1[[#This Row],[Cr]])/Raw!$R$1</f>
        <v>1.0434782608695652</v>
      </c>
    </row>
    <row r="1677" spans="1:10">
      <c r="A1677" s="63" t="str">
        <f>LEFT(Table1[[#This Row],[Subcode]],3)</f>
        <v>R20</v>
      </c>
      <c r="B1677" s="63" t="s">
        <v>355</v>
      </c>
      <c r="C1677" s="38" t="s">
        <v>296</v>
      </c>
      <c r="D1677" s="39" t="s">
        <v>297</v>
      </c>
      <c r="E1677" s="39">
        <f>VLOOKUP(Table1[[#This Row],[Gr]],Raw!T:U,2,0)</f>
        <v>10</v>
      </c>
      <c r="F1677" s="38" t="s">
        <v>9</v>
      </c>
      <c r="G1677" s="39">
        <v>2</v>
      </c>
      <c r="H1677" s="64" t="str">
        <f>VLOOKUP(MID(Table1[[#This Row],[Htno]],7,2),Raw!A:B,2,0)</f>
        <v>CSE</v>
      </c>
      <c r="I1677" s="60">
        <f>IF(Table1[[#This Row],[Gr]]&lt;&gt;"COMPLE",IF(Table1[[#This Row],[Cr]]&gt;0,1,0),1)</f>
        <v>1</v>
      </c>
      <c r="J1677" s="32">
        <f>(Table1[[#This Row],[Gp]]*Table1[[#This Row],[Cr]])/Raw!$R$1</f>
        <v>0.86956521739130432</v>
      </c>
    </row>
    <row r="1678" spans="1:10">
      <c r="A1678" s="63" t="str">
        <f>LEFT(Table1[[#This Row],[Subcode]],3)</f>
        <v>R20</v>
      </c>
      <c r="B1678" s="63" t="s">
        <v>355</v>
      </c>
      <c r="C1678" s="38" t="s">
        <v>298</v>
      </c>
      <c r="D1678" s="39" t="s">
        <v>93</v>
      </c>
      <c r="E1678" s="39">
        <f>VLOOKUP(Table1[[#This Row],[Gr]],Raw!T:U,2,0)</f>
        <v>10</v>
      </c>
      <c r="F1678" s="38" t="s">
        <v>9</v>
      </c>
      <c r="G1678" s="39">
        <v>3</v>
      </c>
      <c r="H1678" s="64" t="str">
        <f>VLOOKUP(MID(Table1[[#This Row],[Htno]],7,2),Raw!A:B,2,0)</f>
        <v>CSE</v>
      </c>
      <c r="I1678" s="60">
        <f>IF(Table1[[#This Row],[Gr]]&lt;&gt;"COMPLE",IF(Table1[[#This Row],[Cr]]&gt;0,1,0),1)</f>
        <v>1</v>
      </c>
      <c r="J1678" s="32">
        <f>(Table1[[#This Row],[Gp]]*Table1[[#This Row],[Cr]])/Raw!$R$1</f>
        <v>1.3043478260869565</v>
      </c>
    </row>
    <row r="1679" spans="1:10">
      <c r="A1679" s="63" t="str">
        <f>LEFT(Table1[[#This Row],[Subcode]],3)</f>
        <v>R20</v>
      </c>
      <c r="B1679" s="63" t="s">
        <v>355</v>
      </c>
      <c r="C1679" s="38" t="s">
        <v>299</v>
      </c>
      <c r="D1679" s="39" t="s">
        <v>300</v>
      </c>
      <c r="E1679" s="39">
        <f>VLOOKUP(Table1[[#This Row],[Gr]],Raw!T:U,2,0)</f>
        <v>9</v>
      </c>
      <c r="F1679" s="38" t="s">
        <v>8</v>
      </c>
      <c r="G1679" s="39">
        <v>3</v>
      </c>
      <c r="H1679" s="64" t="str">
        <f>VLOOKUP(MID(Table1[[#This Row],[Htno]],7,2),Raw!A:B,2,0)</f>
        <v>CSE</v>
      </c>
      <c r="I1679" s="60">
        <f>IF(Table1[[#This Row],[Gr]]&lt;&gt;"COMPLE",IF(Table1[[#This Row],[Cr]]&gt;0,1,0),1)</f>
        <v>1</v>
      </c>
      <c r="J1679" s="32">
        <f>(Table1[[#This Row],[Gp]]*Table1[[#This Row],[Cr]])/Raw!$R$1</f>
        <v>1.173913043478261</v>
      </c>
    </row>
    <row r="1680" spans="1:10">
      <c r="A1680" s="63" t="str">
        <f>LEFT(Table1[[#This Row],[Subcode]],3)</f>
        <v>R20</v>
      </c>
      <c r="B1680" s="63" t="s">
        <v>355</v>
      </c>
      <c r="C1680" s="38" t="s">
        <v>301</v>
      </c>
      <c r="D1680" s="39" t="s">
        <v>302</v>
      </c>
      <c r="E1680" s="39">
        <f>VLOOKUP(Table1[[#This Row],[Gr]],Raw!T:U,2,0)</f>
        <v>10</v>
      </c>
      <c r="F1680" s="38" t="s">
        <v>9</v>
      </c>
      <c r="G1680" s="39">
        <v>3</v>
      </c>
      <c r="H1680" s="64" t="str">
        <f>VLOOKUP(MID(Table1[[#This Row],[Htno]],7,2),Raw!A:B,2,0)</f>
        <v>CSE</v>
      </c>
      <c r="I1680" s="60">
        <f>IF(Table1[[#This Row],[Gr]]&lt;&gt;"COMPLE",IF(Table1[[#This Row],[Cr]]&gt;0,1,0),1)</f>
        <v>1</v>
      </c>
      <c r="J1680" s="32">
        <f>(Table1[[#This Row],[Gp]]*Table1[[#This Row],[Cr]])/Raw!$R$1</f>
        <v>1.3043478260869565</v>
      </c>
    </row>
    <row r="1681" spans="1:10">
      <c r="A1681" s="63" t="str">
        <f>LEFT(Table1[[#This Row],[Subcode]],3)</f>
        <v>R20</v>
      </c>
      <c r="B1681" s="63" t="s">
        <v>355</v>
      </c>
      <c r="C1681" s="38" t="s">
        <v>303</v>
      </c>
      <c r="D1681" s="39" t="s">
        <v>304</v>
      </c>
      <c r="E1681" s="39">
        <f>VLOOKUP(Table1[[#This Row],[Gr]],Raw!T:U,2,0)</f>
        <v>8</v>
      </c>
      <c r="F1681" s="38" t="s">
        <v>6</v>
      </c>
      <c r="G1681" s="39">
        <v>3</v>
      </c>
      <c r="H1681" s="64" t="str">
        <f>VLOOKUP(MID(Table1[[#This Row],[Htno]],7,2),Raw!A:B,2,0)</f>
        <v>CSE</v>
      </c>
      <c r="I1681" s="60">
        <f>IF(Table1[[#This Row],[Gr]]&lt;&gt;"COMPLE",IF(Table1[[#This Row],[Cr]]&gt;0,1,0),1)</f>
        <v>1</v>
      </c>
      <c r="J1681" s="32">
        <f>(Table1[[#This Row],[Gp]]*Table1[[#This Row],[Cr]])/Raw!$R$1</f>
        <v>1.0434782608695652</v>
      </c>
    </row>
    <row r="1682" spans="1:10">
      <c r="A1682" s="63" t="str">
        <f>LEFT(Table1[[#This Row],[Subcode]],3)</f>
        <v>R20</v>
      </c>
      <c r="B1682" s="63" t="s">
        <v>356</v>
      </c>
      <c r="C1682" s="38" t="s">
        <v>78</v>
      </c>
      <c r="D1682" s="39" t="s">
        <v>79</v>
      </c>
      <c r="E1682" s="39">
        <f>VLOOKUP(Table1[[#This Row],[Gr]],Raw!T:U,2,0)</f>
        <v>8</v>
      </c>
      <c r="F1682" s="38" t="s">
        <v>6</v>
      </c>
      <c r="G1682" s="39">
        <v>3</v>
      </c>
      <c r="H1682" s="64" t="str">
        <f>VLOOKUP(MID(Table1[[#This Row],[Htno]],7,2),Raw!A:B,2,0)</f>
        <v>CSE</v>
      </c>
      <c r="I1682" s="60">
        <f>IF(Table1[[#This Row],[Gr]]&lt;&gt;"COMPLE",IF(Table1[[#This Row],[Cr]]&gt;0,1,0),1)</f>
        <v>1</v>
      </c>
      <c r="J1682" s="32">
        <f>(Table1[[#This Row],[Gp]]*Table1[[#This Row],[Cr]])/Raw!$R$1</f>
        <v>1.0434782608695652</v>
      </c>
    </row>
    <row r="1683" spans="1:10">
      <c r="A1683" s="63" t="str">
        <f>LEFT(Table1[[#This Row],[Subcode]],3)</f>
        <v>R20</v>
      </c>
      <c r="B1683" s="63" t="s">
        <v>356</v>
      </c>
      <c r="C1683" s="38" t="s">
        <v>292</v>
      </c>
      <c r="D1683" s="39" t="s">
        <v>293</v>
      </c>
      <c r="E1683" s="39">
        <f>VLOOKUP(Table1[[#This Row],[Gr]],Raw!T:U,2,0)</f>
        <v>8</v>
      </c>
      <c r="F1683" s="38" t="s">
        <v>6</v>
      </c>
      <c r="G1683" s="39">
        <v>3</v>
      </c>
      <c r="H1683" s="64" t="str">
        <f>VLOOKUP(MID(Table1[[#This Row],[Htno]],7,2),Raw!A:B,2,0)</f>
        <v>CSE</v>
      </c>
      <c r="I1683" s="60">
        <f>IF(Table1[[#This Row],[Gr]]&lt;&gt;"COMPLE",IF(Table1[[#This Row],[Cr]]&gt;0,1,0),1)</f>
        <v>1</v>
      </c>
      <c r="J1683" s="32">
        <f>(Table1[[#This Row],[Gp]]*Table1[[#This Row],[Cr]])/Raw!$R$1</f>
        <v>1.0434782608695652</v>
      </c>
    </row>
    <row r="1684" spans="1:10">
      <c r="A1684" s="63" t="str">
        <f>LEFT(Table1[[#This Row],[Subcode]],3)</f>
        <v>R20</v>
      </c>
      <c r="B1684" s="63" t="s">
        <v>356</v>
      </c>
      <c r="C1684" s="38" t="s">
        <v>294</v>
      </c>
      <c r="D1684" s="39" t="s">
        <v>295</v>
      </c>
      <c r="E1684" s="39">
        <f>VLOOKUP(Table1[[#This Row],[Gr]],Raw!T:U,2,0)</f>
        <v>9</v>
      </c>
      <c r="F1684" s="38" t="s">
        <v>8</v>
      </c>
      <c r="G1684" s="39">
        <v>3</v>
      </c>
      <c r="H1684" s="64" t="str">
        <f>VLOOKUP(MID(Table1[[#This Row],[Htno]],7,2),Raw!A:B,2,0)</f>
        <v>CSE</v>
      </c>
      <c r="I1684" s="60">
        <f>IF(Table1[[#This Row],[Gr]]&lt;&gt;"COMPLE",IF(Table1[[#This Row],[Cr]]&gt;0,1,0),1)</f>
        <v>1</v>
      </c>
      <c r="J1684" s="32">
        <f>(Table1[[#This Row],[Gp]]*Table1[[#This Row],[Cr]])/Raw!$R$1</f>
        <v>1.173913043478261</v>
      </c>
    </row>
    <row r="1685" spans="1:10">
      <c r="A1685" s="63" t="str">
        <f>LEFT(Table1[[#This Row],[Subcode]],3)</f>
        <v>R20</v>
      </c>
      <c r="B1685" s="63" t="s">
        <v>356</v>
      </c>
      <c r="C1685" s="38" t="s">
        <v>296</v>
      </c>
      <c r="D1685" s="39" t="s">
        <v>297</v>
      </c>
      <c r="E1685" s="39">
        <f>VLOOKUP(Table1[[#This Row],[Gr]],Raw!T:U,2,0)</f>
        <v>10</v>
      </c>
      <c r="F1685" s="38" t="s">
        <v>9</v>
      </c>
      <c r="G1685" s="39">
        <v>2</v>
      </c>
      <c r="H1685" s="64" t="str">
        <f>VLOOKUP(MID(Table1[[#This Row],[Htno]],7,2),Raw!A:B,2,0)</f>
        <v>CSE</v>
      </c>
      <c r="I1685" s="60">
        <f>IF(Table1[[#This Row],[Gr]]&lt;&gt;"COMPLE",IF(Table1[[#This Row],[Cr]]&gt;0,1,0),1)</f>
        <v>1</v>
      </c>
      <c r="J1685" s="32">
        <f>(Table1[[#This Row],[Gp]]*Table1[[#This Row],[Cr]])/Raw!$R$1</f>
        <v>0.86956521739130432</v>
      </c>
    </row>
    <row r="1686" spans="1:10">
      <c r="A1686" s="63" t="str">
        <f>LEFT(Table1[[#This Row],[Subcode]],3)</f>
        <v>R20</v>
      </c>
      <c r="B1686" s="63" t="s">
        <v>356</v>
      </c>
      <c r="C1686" s="38" t="s">
        <v>298</v>
      </c>
      <c r="D1686" s="39" t="s">
        <v>93</v>
      </c>
      <c r="E1686" s="39">
        <f>VLOOKUP(Table1[[#This Row],[Gr]],Raw!T:U,2,0)</f>
        <v>10</v>
      </c>
      <c r="F1686" s="38" t="s">
        <v>9</v>
      </c>
      <c r="G1686" s="39">
        <v>3</v>
      </c>
      <c r="H1686" s="64" t="str">
        <f>VLOOKUP(MID(Table1[[#This Row],[Htno]],7,2),Raw!A:B,2,0)</f>
        <v>CSE</v>
      </c>
      <c r="I1686" s="60">
        <f>IF(Table1[[#This Row],[Gr]]&lt;&gt;"COMPLE",IF(Table1[[#This Row],[Cr]]&gt;0,1,0),1)</f>
        <v>1</v>
      </c>
      <c r="J1686" s="32">
        <f>(Table1[[#This Row],[Gp]]*Table1[[#This Row],[Cr]])/Raw!$R$1</f>
        <v>1.3043478260869565</v>
      </c>
    </row>
    <row r="1687" spans="1:10">
      <c r="A1687" s="63" t="str">
        <f>LEFT(Table1[[#This Row],[Subcode]],3)</f>
        <v>R20</v>
      </c>
      <c r="B1687" s="63" t="s">
        <v>356</v>
      </c>
      <c r="C1687" s="38" t="s">
        <v>299</v>
      </c>
      <c r="D1687" s="39" t="s">
        <v>300</v>
      </c>
      <c r="E1687" s="39">
        <f>VLOOKUP(Table1[[#This Row],[Gr]],Raw!T:U,2,0)</f>
        <v>6</v>
      </c>
      <c r="F1687" s="38" t="s">
        <v>5</v>
      </c>
      <c r="G1687" s="39">
        <v>3</v>
      </c>
      <c r="H1687" s="64" t="str">
        <f>VLOOKUP(MID(Table1[[#This Row],[Htno]],7,2),Raw!A:B,2,0)</f>
        <v>CSE</v>
      </c>
      <c r="I1687" s="60">
        <f>IF(Table1[[#This Row],[Gr]]&lt;&gt;"COMPLE",IF(Table1[[#This Row],[Cr]]&gt;0,1,0),1)</f>
        <v>1</v>
      </c>
      <c r="J1687" s="32">
        <f>(Table1[[#This Row],[Gp]]*Table1[[#This Row],[Cr]])/Raw!$R$1</f>
        <v>0.78260869565217395</v>
      </c>
    </row>
    <row r="1688" spans="1:10">
      <c r="A1688" s="63" t="str">
        <f>LEFT(Table1[[#This Row],[Subcode]],3)</f>
        <v>R20</v>
      </c>
      <c r="B1688" s="63" t="s">
        <v>356</v>
      </c>
      <c r="C1688" s="38" t="s">
        <v>301</v>
      </c>
      <c r="D1688" s="39" t="s">
        <v>302</v>
      </c>
      <c r="E1688" s="39">
        <f>VLOOKUP(Table1[[#This Row],[Gr]],Raw!T:U,2,0)</f>
        <v>7</v>
      </c>
      <c r="F1688" s="38" t="s">
        <v>4</v>
      </c>
      <c r="G1688" s="39">
        <v>3</v>
      </c>
      <c r="H1688" s="64" t="str">
        <f>VLOOKUP(MID(Table1[[#This Row],[Htno]],7,2),Raw!A:B,2,0)</f>
        <v>CSE</v>
      </c>
      <c r="I1688" s="60">
        <f>IF(Table1[[#This Row],[Gr]]&lt;&gt;"COMPLE",IF(Table1[[#This Row],[Cr]]&gt;0,1,0),1)</f>
        <v>1</v>
      </c>
      <c r="J1688" s="32">
        <f>(Table1[[#This Row],[Gp]]*Table1[[#This Row],[Cr]])/Raw!$R$1</f>
        <v>0.91304347826086951</v>
      </c>
    </row>
    <row r="1689" spans="1:10">
      <c r="A1689" s="63" t="str">
        <f>LEFT(Table1[[#This Row],[Subcode]],3)</f>
        <v>R20</v>
      </c>
      <c r="B1689" s="63" t="s">
        <v>356</v>
      </c>
      <c r="C1689" s="38" t="s">
        <v>303</v>
      </c>
      <c r="D1689" s="39" t="s">
        <v>304</v>
      </c>
      <c r="E1689" s="39">
        <f>VLOOKUP(Table1[[#This Row],[Gr]],Raw!T:U,2,0)</f>
        <v>9</v>
      </c>
      <c r="F1689" s="38" t="s">
        <v>8</v>
      </c>
      <c r="G1689" s="39">
        <v>3</v>
      </c>
      <c r="H1689" s="64" t="str">
        <f>VLOOKUP(MID(Table1[[#This Row],[Htno]],7,2),Raw!A:B,2,0)</f>
        <v>CSE</v>
      </c>
      <c r="I1689" s="60">
        <f>IF(Table1[[#This Row],[Gr]]&lt;&gt;"COMPLE",IF(Table1[[#This Row],[Cr]]&gt;0,1,0),1)</f>
        <v>1</v>
      </c>
      <c r="J1689" s="32">
        <f>(Table1[[#This Row],[Gp]]*Table1[[#This Row],[Cr]])/Raw!$R$1</f>
        <v>1.173913043478261</v>
      </c>
    </row>
    <row r="1690" spans="1:10">
      <c r="A1690" s="63" t="str">
        <f>LEFT(Table1[[#This Row],[Subcode]],3)</f>
        <v>R20</v>
      </c>
      <c r="B1690" s="63" t="s">
        <v>357</v>
      </c>
      <c r="C1690" s="38" t="s">
        <v>78</v>
      </c>
      <c r="D1690" s="39" t="s">
        <v>79</v>
      </c>
      <c r="E1690" s="39">
        <f>VLOOKUP(Table1[[#This Row],[Gr]],Raw!T:U,2,0)</f>
        <v>7</v>
      </c>
      <c r="F1690" s="38" t="s">
        <v>4</v>
      </c>
      <c r="G1690" s="39">
        <v>3</v>
      </c>
      <c r="H1690" s="64" t="str">
        <f>VLOOKUP(MID(Table1[[#This Row],[Htno]],7,2),Raw!A:B,2,0)</f>
        <v>CSE</v>
      </c>
      <c r="I1690" s="60">
        <f>IF(Table1[[#This Row],[Gr]]&lt;&gt;"COMPLE",IF(Table1[[#This Row],[Cr]]&gt;0,1,0),1)</f>
        <v>1</v>
      </c>
      <c r="J1690" s="32">
        <f>(Table1[[#This Row],[Gp]]*Table1[[#This Row],[Cr]])/Raw!$R$1</f>
        <v>0.91304347826086951</v>
      </c>
    </row>
    <row r="1691" spans="1:10">
      <c r="A1691" s="63" t="str">
        <f>LEFT(Table1[[#This Row],[Subcode]],3)</f>
        <v>R20</v>
      </c>
      <c r="B1691" s="63" t="s">
        <v>357</v>
      </c>
      <c r="C1691" s="38" t="s">
        <v>292</v>
      </c>
      <c r="D1691" s="39" t="s">
        <v>293</v>
      </c>
      <c r="E1691" s="39">
        <f>VLOOKUP(Table1[[#This Row],[Gr]],Raw!T:U,2,0)</f>
        <v>7</v>
      </c>
      <c r="F1691" s="38" t="s">
        <v>4</v>
      </c>
      <c r="G1691" s="39">
        <v>3</v>
      </c>
      <c r="H1691" s="64" t="str">
        <f>VLOOKUP(MID(Table1[[#This Row],[Htno]],7,2),Raw!A:B,2,0)</f>
        <v>CSE</v>
      </c>
      <c r="I1691" s="60">
        <f>IF(Table1[[#This Row],[Gr]]&lt;&gt;"COMPLE",IF(Table1[[#This Row],[Cr]]&gt;0,1,0),1)</f>
        <v>1</v>
      </c>
      <c r="J1691" s="32">
        <f>(Table1[[#This Row],[Gp]]*Table1[[#This Row],[Cr]])/Raw!$R$1</f>
        <v>0.91304347826086951</v>
      </c>
    </row>
    <row r="1692" spans="1:10">
      <c r="A1692" s="63" t="str">
        <f>LEFT(Table1[[#This Row],[Subcode]],3)</f>
        <v>R20</v>
      </c>
      <c r="B1692" s="63" t="s">
        <v>357</v>
      </c>
      <c r="C1692" s="38" t="s">
        <v>294</v>
      </c>
      <c r="D1692" s="39" t="s">
        <v>295</v>
      </c>
      <c r="E1692" s="39">
        <f>VLOOKUP(Table1[[#This Row],[Gr]],Raw!T:U,2,0)</f>
        <v>6</v>
      </c>
      <c r="F1692" s="38" t="s">
        <v>5</v>
      </c>
      <c r="G1692" s="39">
        <v>3</v>
      </c>
      <c r="H1692" s="64" t="str">
        <f>VLOOKUP(MID(Table1[[#This Row],[Htno]],7,2),Raw!A:B,2,0)</f>
        <v>CSE</v>
      </c>
      <c r="I1692" s="60">
        <f>IF(Table1[[#This Row],[Gr]]&lt;&gt;"COMPLE",IF(Table1[[#This Row],[Cr]]&gt;0,1,0),1)</f>
        <v>1</v>
      </c>
      <c r="J1692" s="32">
        <f>(Table1[[#This Row],[Gp]]*Table1[[#This Row],[Cr]])/Raw!$R$1</f>
        <v>0.78260869565217395</v>
      </c>
    </row>
    <row r="1693" spans="1:10">
      <c r="A1693" s="63" t="str">
        <f>LEFT(Table1[[#This Row],[Subcode]],3)</f>
        <v>R20</v>
      </c>
      <c r="B1693" s="63" t="s">
        <v>357</v>
      </c>
      <c r="C1693" s="38" t="s">
        <v>296</v>
      </c>
      <c r="D1693" s="39" t="s">
        <v>297</v>
      </c>
      <c r="E1693" s="39">
        <f>VLOOKUP(Table1[[#This Row],[Gr]],Raw!T:U,2,0)</f>
        <v>10</v>
      </c>
      <c r="F1693" s="38" t="s">
        <v>9</v>
      </c>
      <c r="G1693" s="39">
        <v>2</v>
      </c>
      <c r="H1693" s="64" t="str">
        <f>VLOOKUP(MID(Table1[[#This Row],[Htno]],7,2),Raw!A:B,2,0)</f>
        <v>CSE</v>
      </c>
      <c r="I1693" s="60">
        <f>IF(Table1[[#This Row],[Gr]]&lt;&gt;"COMPLE",IF(Table1[[#This Row],[Cr]]&gt;0,1,0),1)</f>
        <v>1</v>
      </c>
      <c r="J1693" s="32">
        <f>(Table1[[#This Row],[Gp]]*Table1[[#This Row],[Cr]])/Raw!$R$1</f>
        <v>0.86956521739130432</v>
      </c>
    </row>
    <row r="1694" spans="1:10">
      <c r="A1694" s="63" t="str">
        <f>LEFT(Table1[[#This Row],[Subcode]],3)</f>
        <v>R20</v>
      </c>
      <c r="B1694" s="63" t="s">
        <v>357</v>
      </c>
      <c r="C1694" s="38" t="s">
        <v>298</v>
      </c>
      <c r="D1694" s="39" t="s">
        <v>93</v>
      </c>
      <c r="E1694" s="39">
        <f>VLOOKUP(Table1[[#This Row],[Gr]],Raw!T:U,2,0)</f>
        <v>10</v>
      </c>
      <c r="F1694" s="38" t="s">
        <v>9</v>
      </c>
      <c r="G1694" s="39">
        <v>3</v>
      </c>
      <c r="H1694" s="64" t="str">
        <f>VLOOKUP(MID(Table1[[#This Row],[Htno]],7,2),Raw!A:B,2,0)</f>
        <v>CSE</v>
      </c>
      <c r="I1694" s="60">
        <f>IF(Table1[[#This Row],[Gr]]&lt;&gt;"COMPLE",IF(Table1[[#This Row],[Cr]]&gt;0,1,0),1)</f>
        <v>1</v>
      </c>
      <c r="J1694" s="32">
        <f>(Table1[[#This Row],[Gp]]*Table1[[#This Row],[Cr]])/Raw!$R$1</f>
        <v>1.3043478260869565</v>
      </c>
    </row>
    <row r="1695" spans="1:10">
      <c r="A1695" s="63" t="str">
        <f>LEFT(Table1[[#This Row],[Subcode]],3)</f>
        <v>R20</v>
      </c>
      <c r="B1695" s="63" t="s">
        <v>357</v>
      </c>
      <c r="C1695" s="38" t="s">
        <v>299</v>
      </c>
      <c r="D1695" s="39" t="s">
        <v>300</v>
      </c>
      <c r="E1695" s="39">
        <f>VLOOKUP(Table1[[#This Row],[Gr]],Raw!T:U,2,0)</f>
        <v>5</v>
      </c>
      <c r="F1695" s="38" t="s">
        <v>7</v>
      </c>
      <c r="G1695" s="39">
        <v>3</v>
      </c>
      <c r="H1695" s="64" t="str">
        <f>VLOOKUP(MID(Table1[[#This Row],[Htno]],7,2),Raw!A:B,2,0)</f>
        <v>CSE</v>
      </c>
      <c r="I1695" s="60">
        <f>IF(Table1[[#This Row],[Gr]]&lt;&gt;"COMPLE",IF(Table1[[#This Row],[Cr]]&gt;0,1,0),1)</f>
        <v>1</v>
      </c>
      <c r="J1695" s="32">
        <f>(Table1[[#This Row],[Gp]]*Table1[[#This Row],[Cr]])/Raw!$R$1</f>
        <v>0.65217391304347827</v>
      </c>
    </row>
    <row r="1696" spans="1:10">
      <c r="A1696" s="63" t="str">
        <f>LEFT(Table1[[#This Row],[Subcode]],3)</f>
        <v>R20</v>
      </c>
      <c r="B1696" s="63" t="s">
        <v>357</v>
      </c>
      <c r="C1696" s="38" t="s">
        <v>301</v>
      </c>
      <c r="D1696" s="39" t="s">
        <v>302</v>
      </c>
      <c r="E1696" s="39">
        <f>VLOOKUP(Table1[[#This Row],[Gr]],Raw!T:U,2,0)</f>
        <v>6</v>
      </c>
      <c r="F1696" s="38" t="s">
        <v>5</v>
      </c>
      <c r="G1696" s="39">
        <v>3</v>
      </c>
      <c r="H1696" s="64" t="str">
        <f>VLOOKUP(MID(Table1[[#This Row],[Htno]],7,2),Raw!A:B,2,0)</f>
        <v>CSE</v>
      </c>
      <c r="I1696" s="60">
        <f>IF(Table1[[#This Row],[Gr]]&lt;&gt;"COMPLE",IF(Table1[[#This Row],[Cr]]&gt;0,1,0),1)</f>
        <v>1</v>
      </c>
      <c r="J1696" s="32">
        <f>(Table1[[#This Row],[Gp]]*Table1[[#This Row],[Cr]])/Raw!$R$1</f>
        <v>0.78260869565217395</v>
      </c>
    </row>
    <row r="1697" spans="1:10">
      <c r="A1697" s="63" t="str">
        <f>LEFT(Table1[[#This Row],[Subcode]],3)</f>
        <v>R20</v>
      </c>
      <c r="B1697" s="63" t="s">
        <v>357</v>
      </c>
      <c r="C1697" s="38" t="s">
        <v>303</v>
      </c>
      <c r="D1697" s="39" t="s">
        <v>304</v>
      </c>
      <c r="E1697" s="39">
        <f>VLOOKUP(Table1[[#This Row],[Gr]],Raw!T:U,2,0)</f>
        <v>6</v>
      </c>
      <c r="F1697" s="38" t="s">
        <v>5</v>
      </c>
      <c r="G1697" s="39">
        <v>3</v>
      </c>
      <c r="H1697" s="64" t="str">
        <f>VLOOKUP(MID(Table1[[#This Row],[Htno]],7,2),Raw!A:B,2,0)</f>
        <v>CSE</v>
      </c>
      <c r="I1697" s="60">
        <f>IF(Table1[[#This Row],[Gr]]&lt;&gt;"COMPLE",IF(Table1[[#This Row],[Cr]]&gt;0,1,0),1)</f>
        <v>1</v>
      </c>
      <c r="J1697" s="32">
        <f>(Table1[[#This Row],[Gp]]*Table1[[#This Row],[Cr]])/Raw!$R$1</f>
        <v>0.78260869565217395</v>
      </c>
    </row>
    <row r="1698" spans="1:10">
      <c r="A1698" s="63" t="str">
        <f>LEFT(Table1[[#This Row],[Subcode]],3)</f>
        <v>R20</v>
      </c>
      <c r="B1698" s="63" t="s">
        <v>358</v>
      </c>
      <c r="C1698" s="38" t="s">
        <v>78</v>
      </c>
      <c r="D1698" s="39" t="s">
        <v>79</v>
      </c>
      <c r="E1698" s="39">
        <f>VLOOKUP(Table1[[#This Row],[Gr]],Raw!T:U,2,0)</f>
        <v>8</v>
      </c>
      <c r="F1698" s="38" t="s">
        <v>6</v>
      </c>
      <c r="G1698" s="39">
        <v>3</v>
      </c>
      <c r="H1698" s="64" t="str">
        <f>VLOOKUP(MID(Table1[[#This Row],[Htno]],7,2),Raw!A:B,2,0)</f>
        <v>CSE</v>
      </c>
      <c r="I1698" s="60">
        <f>IF(Table1[[#This Row],[Gr]]&lt;&gt;"COMPLE",IF(Table1[[#This Row],[Cr]]&gt;0,1,0),1)</f>
        <v>1</v>
      </c>
      <c r="J1698" s="32">
        <f>(Table1[[#This Row],[Gp]]*Table1[[#This Row],[Cr]])/Raw!$R$1</f>
        <v>1.0434782608695652</v>
      </c>
    </row>
    <row r="1699" spans="1:10">
      <c r="A1699" s="63" t="str">
        <f>LEFT(Table1[[#This Row],[Subcode]],3)</f>
        <v>R20</v>
      </c>
      <c r="B1699" s="63" t="s">
        <v>358</v>
      </c>
      <c r="C1699" s="38" t="s">
        <v>292</v>
      </c>
      <c r="D1699" s="39" t="s">
        <v>293</v>
      </c>
      <c r="E1699" s="39">
        <f>VLOOKUP(Table1[[#This Row],[Gr]],Raw!T:U,2,0)</f>
        <v>8</v>
      </c>
      <c r="F1699" s="38" t="s">
        <v>6</v>
      </c>
      <c r="G1699" s="39">
        <v>3</v>
      </c>
      <c r="H1699" s="64" t="str">
        <f>VLOOKUP(MID(Table1[[#This Row],[Htno]],7,2),Raw!A:B,2,0)</f>
        <v>CSE</v>
      </c>
      <c r="I1699" s="60">
        <f>IF(Table1[[#This Row],[Gr]]&lt;&gt;"COMPLE",IF(Table1[[#This Row],[Cr]]&gt;0,1,0),1)</f>
        <v>1</v>
      </c>
      <c r="J1699" s="32">
        <f>(Table1[[#This Row],[Gp]]*Table1[[#This Row],[Cr]])/Raw!$R$1</f>
        <v>1.0434782608695652</v>
      </c>
    </row>
    <row r="1700" spans="1:10">
      <c r="A1700" s="63" t="str">
        <f>LEFT(Table1[[#This Row],[Subcode]],3)</f>
        <v>R20</v>
      </c>
      <c r="B1700" s="63" t="s">
        <v>358</v>
      </c>
      <c r="C1700" s="38" t="s">
        <v>294</v>
      </c>
      <c r="D1700" s="39" t="s">
        <v>295</v>
      </c>
      <c r="E1700" s="39">
        <f>VLOOKUP(Table1[[#This Row],[Gr]],Raw!T:U,2,0)</f>
        <v>9</v>
      </c>
      <c r="F1700" s="38" t="s">
        <v>8</v>
      </c>
      <c r="G1700" s="39">
        <v>3</v>
      </c>
      <c r="H1700" s="64" t="str">
        <f>VLOOKUP(MID(Table1[[#This Row],[Htno]],7,2),Raw!A:B,2,0)</f>
        <v>CSE</v>
      </c>
      <c r="I1700" s="60">
        <f>IF(Table1[[#This Row],[Gr]]&lt;&gt;"COMPLE",IF(Table1[[#This Row],[Cr]]&gt;0,1,0),1)</f>
        <v>1</v>
      </c>
      <c r="J1700" s="32">
        <f>(Table1[[#This Row],[Gp]]*Table1[[#This Row],[Cr]])/Raw!$R$1</f>
        <v>1.173913043478261</v>
      </c>
    </row>
    <row r="1701" spans="1:10">
      <c r="A1701" s="63" t="str">
        <f>LEFT(Table1[[#This Row],[Subcode]],3)</f>
        <v>R20</v>
      </c>
      <c r="B1701" s="63" t="s">
        <v>358</v>
      </c>
      <c r="C1701" s="38" t="s">
        <v>296</v>
      </c>
      <c r="D1701" s="39" t="s">
        <v>297</v>
      </c>
      <c r="E1701" s="39">
        <f>VLOOKUP(Table1[[#This Row],[Gr]],Raw!T:U,2,0)</f>
        <v>10</v>
      </c>
      <c r="F1701" s="38" t="s">
        <v>9</v>
      </c>
      <c r="G1701" s="39">
        <v>2</v>
      </c>
      <c r="H1701" s="64" t="str">
        <f>VLOOKUP(MID(Table1[[#This Row],[Htno]],7,2),Raw!A:B,2,0)</f>
        <v>CSE</v>
      </c>
      <c r="I1701" s="60">
        <f>IF(Table1[[#This Row],[Gr]]&lt;&gt;"COMPLE",IF(Table1[[#This Row],[Cr]]&gt;0,1,0),1)</f>
        <v>1</v>
      </c>
      <c r="J1701" s="32">
        <f>(Table1[[#This Row],[Gp]]*Table1[[#This Row],[Cr]])/Raw!$R$1</f>
        <v>0.86956521739130432</v>
      </c>
    </row>
    <row r="1702" spans="1:10">
      <c r="A1702" s="63" t="str">
        <f>LEFT(Table1[[#This Row],[Subcode]],3)</f>
        <v>R20</v>
      </c>
      <c r="B1702" s="63" t="s">
        <v>358</v>
      </c>
      <c r="C1702" s="38" t="s">
        <v>298</v>
      </c>
      <c r="D1702" s="39" t="s">
        <v>93</v>
      </c>
      <c r="E1702" s="39">
        <f>VLOOKUP(Table1[[#This Row],[Gr]],Raw!T:U,2,0)</f>
        <v>10</v>
      </c>
      <c r="F1702" s="38" t="s">
        <v>9</v>
      </c>
      <c r="G1702" s="39">
        <v>3</v>
      </c>
      <c r="H1702" s="64" t="str">
        <f>VLOOKUP(MID(Table1[[#This Row],[Htno]],7,2),Raw!A:B,2,0)</f>
        <v>CSE</v>
      </c>
      <c r="I1702" s="60">
        <f>IF(Table1[[#This Row],[Gr]]&lt;&gt;"COMPLE",IF(Table1[[#This Row],[Cr]]&gt;0,1,0),1)</f>
        <v>1</v>
      </c>
      <c r="J1702" s="32">
        <f>(Table1[[#This Row],[Gp]]*Table1[[#This Row],[Cr]])/Raw!$R$1</f>
        <v>1.3043478260869565</v>
      </c>
    </row>
    <row r="1703" spans="1:10">
      <c r="A1703" s="63" t="str">
        <f>LEFT(Table1[[#This Row],[Subcode]],3)</f>
        <v>R20</v>
      </c>
      <c r="B1703" s="63" t="s">
        <v>358</v>
      </c>
      <c r="C1703" s="38" t="s">
        <v>299</v>
      </c>
      <c r="D1703" s="39" t="s">
        <v>300</v>
      </c>
      <c r="E1703" s="39">
        <f>VLOOKUP(Table1[[#This Row],[Gr]],Raw!T:U,2,0)</f>
        <v>8</v>
      </c>
      <c r="F1703" s="38" t="s">
        <v>6</v>
      </c>
      <c r="G1703" s="39">
        <v>3</v>
      </c>
      <c r="H1703" s="64" t="str">
        <f>VLOOKUP(MID(Table1[[#This Row],[Htno]],7,2),Raw!A:B,2,0)</f>
        <v>CSE</v>
      </c>
      <c r="I1703" s="60">
        <f>IF(Table1[[#This Row],[Gr]]&lt;&gt;"COMPLE",IF(Table1[[#This Row],[Cr]]&gt;0,1,0),1)</f>
        <v>1</v>
      </c>
      <c r="J1703" s="32">
        <f>(Table1[[#This Row],[Gp]]*Table1[[#This Row],[Cr]])/Raw!$R$1</f>
        <v>1.0434782608695652</v>
      </c>
    </row>
    <row r="1704" spans="1:10">
      <c r="A1704" s="63" t="str">
        <f>LEFT(Table1[[#This Row],[Subcode]],3)</f>
        <v>R20</v>
      </c>
      <c r="B1704" s="63" t="s">
        <v>358</v>
      </c>
      <c r="C1704" s="38" t="s">
        <v>301</v>
      </c>
      <c r="D1704" s="39" t="s">
        <v>302</v>
      </c>
      <c r="E1704" s="39">
        <f>VLOOKUP(Table1[[#This Row],[Gr]],Raw!T:U,2,0)</f>
        <v>7</v>
      </c>
      <c r="F1704" s="38" t="s">
        <v>4</v>
      </c>
      <c r="G1704" s="39">
        <v>3</v>
      </c>
      <c r="H1704" s="64" t="str">
        <f>VLOOKUP(MID(Table1[[#This Row],[Htno]],7,2),Raw!A:B,2,0)</f>
        <v>CSE</v>
      </c>
      <c r="I1704" s="60">
        <f>IF(Table1[[#This Row],[Gr]]&lt;&gt;"COMPLE",IF(Table1[[#This Row],[Cr]]&gt;0,1,0),1)</f>
        <v>1</v>
      </c>
      <c r="J1704" s="32">
        <f>(Table1[[#This Row],[Gp]]*Table1[[#This Row],[Cr]])/Raw!$R$1</f>
        <v>0.91304347826086951</v>
      </c>
    </row>
    <row r="1705" spans="1:10">
      <c r="A1705" s="63" t="str">
        <f>LEFT(Table1[[#This Row],[Subcode]],3)</f>
        <v>R20</v>
      </c>
      <c r="B1705" s="63" t="s">
        <v>358</v>
      </c>
      <c r="C1705" s="38" t="s">
        <v>303</v>
      </c>
      <c r="D1705" s="39" t="s">
        <v>304</v>
      </c>
      <c r="E1705" s="39">
        <f>VLOOKUP(Table1[[#This Row],[Gr]],Raw!T:U,2,0)</f>
        <v>8</v>
      </c>
      <c r="F1705" s="38" t="s">
        <v>6</v>
      </c>
      <c r="G1705" s="39">
        <v>3</v>
      </c>
      <c r="H1705" s="64" t="str">
        <f>VLOOKUP(MID(Table1[[#This Row],[Htno]],7,2),Raw!A:B,2,0)</f>
        <v>CSE</v>
      </c>
      <c r="I1705" s="60">
        <f>IF(Table1[[#This Row],[Gr]]&lt;&gt;"COMPLE",IF(Table1[[#This Row],[Cr]]&gt;0,1,0),1)</f>
        <v>1</v>
      </c>
      <c r="J1705" s="32">
        <f>(Table1[[#This Row],[Gp]]*Table1[[#This Row],[Cr]])/Raw!$R$1</f>
        <v>1.0434782608695652</v>
      </c>
    </row>
    <row r="1706" spans="1:10">
      <c r="A1706" s="63" t="str">
        <f>LEFT(Table1[[#This Row],[Subcode]],3)</f>
        <v>R20</v>
      </c>
      <c r="B1706" s="63" t="s">
        <v>359</v>
      </c>
      <c r="C1706" s="38" t="s">
        <v>78</v>
      </c>
      <c r="D1706" s="39" t="s">
        <v>79</v>
      </c>
      <c r="E1706" s="39">
        <f>VLOOKUP(Table1[[#This Row],[Gr]],Raw!T:U,2,0)</f>
        <v>7</v>
      </c>
      <c r="F1706" s="38" t="s">
        <v>4</v>
      </c>
      <c r="G1706" s="39">
        <v>3</v>
      </c>
      <c r="H1706" s="64" t="str">
        <f>VLOOKUP(MID(Table1[[#This Row],[Htno]],7,2),Raw!A:B,2,0)</f>
        <v>CSE</v>
      </c>
      <c r="I1706" s="60">
        <f>IF(Table1[[#This Row],[Gr]]&lt;&gt;"COMPLE",IF(Table1[[#This Row],[Cr]]&gt;0,1,0),1)</f>
        <v>1</v>
      </c>
      <c r="J1706" s="32">
        <f>(Table1[[#This Row],[Gp]]*Table1[[#This Row],[Cr]])/Raw!$R$1</f>
        <v>0.91304347826086951</v>
      </c>
    </row>
    <row r="1707" spans="1:10">
      <c r="A1707" s="63" t="str">
        <f>LEFT(Table1[[#This Row],[Subcode]],3)</f>
        <v>R20</v>
      </c>
      <c r="B1707" s="63" t="s">
        <v>359</v>
      </c>
      <c r="C1707" s="38" t="s">
        <v>292</v>
      </c>
      <c r="D1707" s="39" t="s">
        <v>293</v>
      </c>
      <c r="E1707" s="39">
        <f>VLOOKUP(Table1[[#This Row],[Gr]],Raw!T:U,2,0)</f>
        <v>6</v>
      </c>
      <c r="F1707" s="38" t="s">
        <v>5</v>
      </c>
      <c r="G1707" s="39">
        <v>3</v>
      </c>
      <c r="H1707" s="64" t="str">
        <f>VLOOKUP(MID(Table1[[#This Row],[Htno]],7,2),Raw!A:B,2,0)</f>
        <v>CSE</v>
      </c>
      <c r="I1707" s="60">
        <f>IF(Table1[[#This Row],[Gr]]&lt;&gt;"COMPLE",IF(Table1[[#This Row],[Cr]]&gt;0,1,0),1)</f>
        <v>1</v>
      </c>
      <c r="J1707" s="32">
        <f>(Table1[[#This Row],[Gp]]*Table1[[#This Row],[Cr]])/Raw!$R$1</f>
        <v>0.78260869565217395</v>
      </c>
    </row>
    <row r="1708" spans="1:10">
      <c r="A1708" s="63" t="str">
        <f>LEFT(Table1[[#This Row],[Subcode]],3)</f>
        <v>R20</v>
      </c>
      <c r="B1708" s="63" t="s">
        <v>359</v>
      </c>
      <c r="C1708" s="38" t="s">
        <v>294</v>
      </c>
      <c r="D1708" s="39" t="s">
        <v>295</v>
      </c>
      <c r="E1708" s="39">
        <f>VLOOKUP(Table1[[#This Row],[Gr]],Raw!T:U,2,0)</f>
        <v>8</v>
      </c>
      <c r="F1708" s="38" t="s">
        <v>6</v>
      </c>
      <c r="G1708" s="39">
        <v>3</v>
      </c>
      <c r="H1708" s="64" t="str">
        <f>VLOOKUP(MID(Table1[[#This Row],[Htno]],7,2),Raw!A:B,2,0)</f>
        <v>CSE</v>
      </c>
      <c r="I1708" s="60">
        <f>IF(Table1[[#This Row],[Gr]]&lt;&gt;"COMPLE",IF(Table1[[#This Row],[Cr]]&gt;0,1,0),1)</f>
        <v>1</v>
      </c>
      <c r="J1708" s="32">
        <f>(Table1[[#This Row],[Gp]]*Table1[[#This Row],[Cr]])/Raw!$R$1</f>
        <v>1.0434782608695652</v>
      </c>
    </row>
    <row r="1709" spans="1:10">
      <c r="A1709" s="63" t="str">
        <f>LEFT(Table1[[#This Row],[Subcode]],3)</f>
        <v>R20</v>
      </c>
      <c r="B1709" s="63" t="s">
        <v>359</v>
      </c>
      <c r="C1709" s="38" t="s">
        <v>296</v>
      </c>
      <c r="D1709" s="39" t="s">
        <v>297</v>
      </c>
      <c r="E1709" s="39">
        <f>VLOOKUP(Table1[[#This Row],[Gr]],Raw!T:U,2,0)</f>
        <v>10</v>
      </c>
      <c r="F1709" s="38" t="s">
        <v>9</v>
      </c>
      <c r="G1709" s="39">
        <v>2</v>
      </c>
      <c r="H1709" s="64" t="str">
        <f>VLOOKUP(MID(Table1[[#This Row],[Htno]],7,2),Raw!A:B,2,0)</f>
        <v>CSE</v>
      </c>
      <c r="I1709" s="60">
        <f>IF(Table1[[#This Row],[Gr]]&lt;&gt;"COMPLE",IF(Table1[[#This Row],[Cr]]&gt;0,1,0),1)</f>
        <v>1</v>
      </c>
      <c r="J1709" s="32">
        <f>(Table1[[#This Row],[Gp]]*Table1[[#This Row],[Cr]])/Raw!$R$1</f>
        <v>0.86956521739130432</v>
      </c>
    </row>
    <row r="1710" spans="1:10">
      <c r="A1710" s="63" t="str">
        <f>LEFT(Table1[[#This Row],[Subcode]],3)</f>
        <v>R20</v>
      </c>
      <c r="B1710" s="63" t="s">
        <v>359</v>
      </c>
      <c r="C1710" s="38" t="s">
        <v>298</v>
      </c>
      <c r="D1710" s="39" t="s">
        <v>93</v>
      </c>
      <c r="E1710" s="39">
        <f>VLOOKUP(Table1[[#This Row],[Gr]],Raw!T:U,2,0)</f>
        <v>10</v>
      </c>
      <c r="F1710" s="38" t="s">
        <v>9</v>
      </c>
      <c r="G1710" s="39">
        <v>3</v>
      </c>
      <c r="H1710" s="64" t="str">
        <f>VLOOKUP(MID(Table1[[#This Row],[Htno]],7,2),Raw!A:B,2,0)</f>
        <v>CSE</v>
      </c>
      <c r="I1710" s="60">
        <f>IF(Table1[[#This Row],[Gr]]&lt;&gt;"COMPLE",IF(Table1[[#This Row],[Cr]]&gt;0,1,0),1)</f>
        <v>1</v>
      </c>
      <c r="J1710" s="32">
        <f>(Table1[[#This Row],[Gp]]*Table1[[#This Row],[Cr]])/Raw!$R$1</f>
        <v>1.3043478260869565</v>
      </c>
    </row>
    <row r="1711" spans="1:10">
      <c r="A1711" s="63" t="str">
        <f>LEFT(Table1[[#This Row],[Subcode]],3)</f>
        <v>R20</v>
      </c>
      <c r="B1711" s="63" t="s">
        <v>359</v>
      </c>
      <c r="C1711" s="38" t="s">
        <v>299</v>
      </c>
      <c r="D1711" s="39" t="s">
        <v>300</v>
      </c>
      <c r="E1711" s="39">
        <f>VLOOKUP(Table1[[#This Row],[Gr]],Raw!T:U,2,0)</f>
        <v>7</v>
      </c>
      <c r="F1711" s="38" t="s">
        <v>4</v>
      </c>
      <c r="G1711" s="39">
        <v>3</v>
      </c>
      <c r="H1711" s="64" t="str">
        <f>VLOOKUP(MID(Table1[[#This Row],[Htno]],7,2),Raw!A:B,2,0)</f>
        <v>CSE</v>
      </c>
      <c r="I1711" s="60">
        <f>IF(Table1[[#This Row],[Gr]]&lt;&gt;"COMPLE",IF(Table1[[#This Row],[Cr]]&gt;0,1,0),1)</f>
        <v>1</v>
      </c>
      <c r="J1711" s="32">
        <f>(Table1[[#This Row],[Gp]]*Table1[[#This Row],[Cr]])/Raw!$R$1</f>
        <v>0.91304347826086951</v>
      </c>
    </row>
    <row r="1712" spans="1:10">
      <c r="A1712" s="63" t="str">
        <f>LEFT(Table1[[#This Row],[Subcode]],3)</f>
        <v>R20</v>
      </c>
      <c r="B1712" s="63" t="s">
        <v>359</v>
      </c>
      <c r="C1712" s="38" t="s">
        <v>301</v>
      </c>
      <c r="D1712" s="39" t="s">
        <v>302</v>
      </c>
      <c r="E1712" s="39">
        <f>VLOOKUP(Table1[[#This Row],[Gr]],Raw!T:U,2,0)</f>
        <v>0</v>
      </c>
      <c r="F1712" s="38" t="s">
        <v>3</v>
      </c>
      <c r="G1712" s="39">
        <v>0</v>
      </c>
      <c r="H1712" s="64" t="str">
        <f>VLOOKUP(MID(Table1[[#This Row],[Htno]],7,2),Raw!A:B,2,0)</f>
        <v>CSE</v>
      </c>
      <c r="I1712" s="60">
        <f>IF(Table1[[#This Row],[Gr]]&lt;&gt;"COMPLE",IF(Table1[[#This Row],[Cr]]&gt;0,1,0),1)</f>
        <v>0</v>
      </c>
      <c r="J1712" s="32">
        <f>(Table1[[#This Row],[Gp]]*Table1[[#This Row],[Cr]])/Raw!$R$1</f>
        <v>0</v>
      </c>
    </row>
    <row r="1713" spans="1:10">
      <c r="A1713" s="63" t="str">
        <f>LEFT(Table1[[#This Row],[Subcode]],3)</f>
        <v>R20</v>
      </c>
      <c r="B1713" s="63" t="s">
        <v>359</v>
      </c>
      <c r="C1713" s="38" t="s">
        <v>303</v>
      </c>
      <c r="D1713" s="39" t="s">
        <v>304</v>
      </c>
      <c r="E1713" s="39">
        <f>VLOOKUP(Table1[[#This Row],[Gr]],Raw!T:U,2,0)</f>
        <v>5</v>
      </c>
      <c r="F1713" s="38" t="s">
        <v>7</v>
      </c>
      <c r="G1713" s="39">
        <v>3</v>
      </c>
      <c r="H1713" s="64" t="str">
        <f>VLOOKUP(MID(Table1[[#This Row],[Htno]],7,2),Raw!A:B,2,0)</f>
        <v>CSE</v>
      </c>
      <c r="I1713" s="60">
        <f>IF(Table1[[#This Row],[Gr]]&lt;&gt;"COMPLE",IF(Table1[[#This Row],[Cr]]&gt;0,1,0),1)</f>
        <v>1</v>
      </c>
      <c r="J1713" s="32">
        <f>(Table1[[#This Row],[Gp]]*Table1[[#This Row],[Cr]])/Raw!$R$1</f>
        <v>0.65217391304347827</v>
      </c>
    </row>
    <row r="1714" spans="1:10">
      <c r="A1714" s="63" t="str">
        <f>LEFT(Table1[[#This Row],[Subcode]],3)</f>
        <v>R20</v>
      </c>
      <c r="B1714" s="63" t="s">
        <v>360</v>
      </c>
      <c r="C1714" s="38" t="s">
        <v>78</v>
      </c>
      <c r="D1714" s="39" t="s">
        <v>79</v>
      </c>
      <c r="E1714" s="39">
        <f>VLOOKUP(Table1[[#This Row],[Gr]],Raw!T:U,2,0)</f>
        <v>6</v>
      </c>
      <c r="F1714" s="38" t="s">
        <v>5</v>
      </c>
      <c r="G1714" s="39">
        <v>3</v>
      </c>
      <c r="H1714" s="64" t="str">
        <f>VLOOKUP(MID(Table1[[#This Row],[Htno]],7,2),Raw!A:B,2,0)</f>
        <v>CSE</v>
      </c>
      <c r="I1714" s="60">
        <f>IF(Table1[[#This Row],[Gr]]&lt;&gt;"COMPLE",IF(Table1[[#This Row],[Cr]]&gt;0,1,0),1)</f>
        <v>1</v>
      </c>
      <c r="J1714" s="32">
        <f>(Table1[[#This Row],[Gp]]*Table1[[#This Row],[Cr]])/Raw!$R$1</f>
        <v>0.78260869565217395</v>
      </c>
    </row>
    <row r="1715" spans="1:10">
      <c r="A1715" s="63" t="str">
        <f>LEFT(Table1[[#This Row],[Subcode]],3)</f>
        <v>R20</v>
      </c>
      <c r="B1715" s="63" t="s">
        <v>360</v>
      </c>
      <c r="C1715" s="38" t="s">
        <v>292</v>
      </c>
      <c r="D1715" s="39" t="s">
        <v>293</v>
      </c>
      <c r="E1715" s="39">
        <f>VLOOKUP(Table1[[#This Row],[Gr]],Raw!T:U,2,0)</f>
        <v>7</v>
      </c>
      <c r="F1715" s="38" t="s">
        <v>4</v>
      </c>
      <c r="G1715" s="39">
        <v>3</v>
      </c>
      <c r="H1715" s="64" t="str">
        <f>VLOOKUP(MID(Table1[[#This Row],[Htno]],7,2),Raw!A:B,2,0)</f>
        <v>CSE</v>
      </c>
      <c r="I1715" s="60">
        <f>IF(Table1[[#This Row],[Gr]]&lt;&gt;"COMPLE",IF(Table1[[#This Row],[Cr]]&gt;0,1,0),1)</f>
        <v>1</v>
      </c>
      <c r="J1715" s="32">
        <f>(Table1[[#This Row],[Gp]]*Table1[[#This Row],[Cr]])/Raw!$R$1</f>
        <v>0.91304347826086951</v>
      </c>
    </row>
    <row r="1716" spans="1:10">
      <c r="A1716" s="63" t="str">
        <f>LEFT(Table1[[#This Row],[Subcode]],3)</f>
        <v>R20</v>
      </c>
      <c r="B1716" s="63" t="s">
        <v>360</v>
      </c>
      <c r="C1716" s="38" t="s">
        <v>294</v>
      </c>
      <c r="D1716" s="39" t="s">
        <v>295</v>
      </c>
      <c r="E1716" s="39">
        <f>VLOOKUP(Table1[[#This Row],[Gr]],Raw!T:U,2,0)</f>
        <v>7</v>
      </c>
      <c r="F1716" s="38" t="s">
        <v>4</v>
      </c>
      <c r="G1716" s="39">
        <v>3</v>
      </c>
      <c r="H1716" s="64" t="str">
        <f>VLOOKUP(MID(Table1[[#This Row],[Htno]],7,2),Raw!A:B,2,0)</f>
        <v>CSE</v>
      </c>
      <c r="I1716" s="60">
        <f>IF(Table1[[#This Row],[Gr]]&lt;&gt;"COMPLE",IF(Table1[[#This Row],[Cr]]&gt;0,1,0),1)</f>
        <v>1</v>
      </c>
      <c r="J1716" s="32">
        <f>(Table1[[#This Row],[Gp]]*Table1[[#This Row],[Cr]])/Raw!$R$1</f>
        <v>0.91304347826086951</v>
      </c>
    </row>
    <row r="1717" spans="1:10">
      <c r="A1717" s="63" t="str">
        <f>LEFT(Table1[[#This Row],[Subcode]],3)</f>
        <v>R20</v>
      </c>
      <c r="B1717" s="63" t="s">
        <v>360</v>
      </c>
      <c r="C1717" s="38" t="s">
        <v>296</v>
      </c>
      <c r="D1717" s="39" t="s">
        <v>297</v>
      </c>
      <c r="E1717" s="39">
        <f>VLOOKUP(Table1[[#This Row],[Gr]],Raw!T:U,2,0)</f>
        <v>10</v>
      </c>
      <c r="F1717" s="38" t="s">
        <v>9</v>
      </c>
      <c r="G1717" s="39">
        <v>2</v>
      </c>
      <c r="H1717" s="64" t="str">
        <f>VLOOKUP(MID(Table1[[#This Row],[Htno]],7,2),Raw!A:B,2,0)</f>
        <v>CSE</v>
      </c>
      <c r="I1717" s="60">
        <f>IF(Table1[[#This Row],[Gr]]&lt;&gt;"COMPLE",IF(Table1[[#This Row],[Cr]]&gt;0,1,0),1)</f>
        <v>1</v>
      </c>
      <c r="J1717" s="32">
        <f>(Table1[[#This Row],[Gp]]*Table1[[#This Row],[Cr]])/Raw!$R$1</f>
        <v>0.86956521739130432</v>
      </c>
    </row>
    <row r="1718" spans="1:10">
      <c r="A1718" s="63" t="str">
        <f>LEFT(Table1[[#This Row],[Subcode]],3)</f>
        <v>R20</v>
      </c>
      <c r="B1718" s="63" t="s">
        <v>360</v>
      </c>
      <c r="C1718" s="38" t="s">
        <v>298</v>
      </c>
      <c r="D1718" s="39" t="s">
        <v>93</v>
      </c>
      <c r="E1718" s="39">
        <f>VLOOKUP(Table1[[#This Row],[Gr]],Raw!T:U,2,0)</f>
        <v>10</v>
      </c>
      <c r="F1718" s="38" t="s">
        <v>9</v>
      </c>
      <c r="G1718" s="39">
        <v>3</v>
      </c>
      <c r="H1718" s="64" t="str">
        <f>VLOOKUP(MID(Table1[[#This Row],[Htno]],7,2),Raw!A:B,2,0)</f>
        <v>CSE</v>
      </c>
      <c r="I1718" s="60">
        <f>IF(Table1[[#This Row],[Gr]]&lt;&gt;"COMPLE",IF(Table1[[#This Row],[Cr]]&gt;0,1,0),1)</f>
        <v>1</v>
      </c>
      <c r="J1718" s="32">
        <f>(Table1[[#This Row],[Gp]]*Table1[[#This Row],[Cr]])/Raw!$R$1</f>
        <v>1.3043478260869565</v>
      </c>
    </row>
    <row r="1719" spans="1:10">
      <c r="A1719" s="63" t="str">
        <f>LEFT(Table1[[#This Row],[Subcode]],3)</f>
        <v>R20</v>
      </c>
      <c r="B1719" s="63" t="s">
        <v>360</v>
      </c>
      <c r="C1719" s="38" t="s">
        <v>299</v>
      </c>
      <c r="D1719" s="39" t="s">
        <v>300</v>
      </c>
      <c r="E1719" s="39">
        <f>VLOOKUP(Table1[[#This Row],[Gr]],Raw!T:U,2,0)</f>
        <v>5</v>
      </c>
      <c r="F1719" s="38" t="s">
        <v>7</v>
      </c>
      <c r="G1719" s="39">
        <v>3</v>
      </c>
      <c r="H1719" s="64" t="str">
        <f>VLOOKUP(MID(Table1[[#This Row],[Htno]],7,2),Raw!A:B,2,0)</f>
        <v>CSE</v>
      </c>
      <c r="I1719" s="60">
        <f>IF(Table1[[#This Row],[Gr]]&lt;&gt;"COMPLE",IF(Table1[[#This Row],[Cr]]&gt;0,1,0),1)</f>
        <v>1</v>
      </c>
      <c r="J1719" s="32">
        <f>(Table1[[#This Row],[Gp]]*Table1[[#This Row],[Cr]])/Raw!$R$1</f>
        <v>0.65217391304347827</v>
      </c>
    </row>
    <row r="1720" spans="1:10">
      <c r="A1720" s="63" t="str">
        <f>LEFT(Table1[[#This Row],[Subcode]],3)</f>
        <v>R20</v>
      </c>
      <c r="B1720" s="63" t="s">
        <v>360</v>
      </c>
      <c r="C1720" s="38" t="s">
        <v>301</v>
      </c>
      <c r="D1720" s="39" t="s">
        <v>302</v>
      </c>
      <c r="E1720" s="39">
        <f>VLOOKUP(Table1[[#This Row],[Gr]],Raw!T:U,2,0)</f>
        <v>5</v>
      </c>
      <c r="F1720" s="38" t="s">
        <v>7</v>
      </c>
      <c r="G1720" s="39">
        <v>3</v>
      </c>
      <c r="H1720" s="64" t="str">
        <f>VLOOKUP(MID(Table1[[#This Row],[Htno]],7,2),Raw!A:B,2,0)</f>
        <v>CSE</v>
      </c>
      <c r="I1720" s="60">
        <f>IF(Table1[[#This Row],[Gr]]&lt;&gt;"COMPLE",IF(Table1[[#This Row],[Cr]]&gt;0,1,0),1)</f>
        <v>1</v>
      </c>
      <c r="J1720" s="32">
        <f>(Table1[[#This Row],[Gp]]*Table1[[#This Row],[Cr]])/Raw!$R$1</f>
        <v>0.65217391304347827</v>
      </c>
    </row>
    <row r="1721" spans="1:10">
      <c r="A1721" s="63" t="str">
        <f>LEFT(Table1[[#This Row],[Subcode]],3)</f>
        <v>R20</v>
      </c>
      <c r="B1721" s="63" t="s">
        <v>360</v>
      </c>
      <c r="C1721" s="38" t="s">
        <v>303</v>
      </c>
      <c r="D1721" s="39" t="s">
        <v>304</v>
      </c>
      <c r="E1721" s="39">
        <f>VLOOKUP(Table1[[#This Row],[Gr]],Raw!T:U,2,0)</f>
        <v>6</v>
      </c>
      <c r="F1721" s="38" t="s">
        <v>5</v>
      </c>
      <c r="G1721" s="39">
        <v>3</v>
      </c>
      <c r="H1721" s="64" t="str">
        <f>VLOOKUP(MID(Table1[[#This Row],[Htno]],7,2),Raw!A:B,2,0)</f>
        <v>CSE</v>
      </c>
      <c r="I1721" s="60">
        <f>IF(Table1[[#This Row],[Gr]]&lt;&gt;"COMPLE",IF(Table1[[#This Row],[Cr]]&gt;0,1,0),1)</f>
        <v>1</v>
      </c>
      <c r="J1721" s="32">
        <f>(Table1[[#This Row],[Gp]]*Table1[[#This Row],[Cr]])/Raw!$R$1</f>
        <v>0.78260869565217395</v>
      </c>
    </row>
    <row r="1722" spans="1:10">
      <c r="A1722" s="63" t="str">
        <f>LEFT(Table1[[#This Row],[Subcode]],3)</f>
        <v>R20</v>
      </c>
      <c r="B1722" s="63" t="s">
        <v>361</v>
      </c>
      <c r="C1722" s="38" t="s">
        <v>78</v>
      </c>
      <c r="D1722" s="39" t="s">
        <v>79</v>
      </c>
      <c r="E1722" s="39">
        <f>VLOOKUP(Table1[[#This Row],[Gr]],Raw!T:U,2,0)</f>
        <v>6</v>
      </c>
      <c r="F1722" s="38" t="s">
        <v>5</v>
      </c>
      <c r="G1722" s="39">
        <v>3</v>
      </c>
      <c r="H1722" s="64" t="str">
        <f>VLOOKUP(MID(Table1[[#This Row],[Htno]],7,2),Raw!A:B,2,0)</f>
        <v>CSE</v>
      </c>
      <c r="I1722" s="60">
        <f>IF(Table1[[#This Row],[Gr]]&lt;&gt;"COMPLE",IF(Table1[[#This Row],[Cr]]&gt;0,1,0),1)</f>
        <v>1</v>
      </c>
      <c r="J1722" s="32">
        <f>(Table1[[#This Row],[Gp]]*Table1[[#This Row],[Cr]])/Raw!$R$1</f>
        <v>0.78260869565217395</v>
      </c>
    </row>
    <row r="1723" spans="1:10">
      <c r="A1723" s="63" t="str">
        <f>LEFT(Table1[[#This Row],[Subcode]],3)</f>
        <v>R20</v>
      </c>
      <c r="B1723" s="63" t="s">
        <v>361</v>
      </c>
      <c r="C1723" s="38" t="s">
        <v>292</v>
      </c>
      <c r="D1723" s="39" t="s">
        <v>293</v>
      </c>
      <c r="E1723" s="39">
        <f>VLOOKUP(Table1[[#This Row],[Gr]],Raw!T:U,2,0)</f>
        <v>7</v>
      </c>
      <c r="F1723" s="38" t="s">
        <v>4</v>
      </c>
      <c r="G1723" s="39">
        <v>3</v>
      </c>
      <c r="H1723" s="64" t="str">
        <f>VLOOKUP(MID(Table1[[#This Row],[Htno]],7,2),Raw!A:B,2,0)</f>
        <v>CSE</v>
      </c>
      <c r="I1723" s="60">
        <f>IF(Table1[[#This Row],[Gr]]&lt;&gt;"COMPLE",IF(Table1[[#This Row],[Cr]]&gt;0,1,0),1)</f>
        <v>1</v>
      </c>
      <c r="J1723" s="32">
        <f>(Table1[[#This Row],[Gp]]*Table1[[#This Row],[Cr]])/Raw!$R$1</f>
        <v>0.91304347826086951</v>
      </c>
    </row>
    <row r="1724" spans="1:10">
      <c r="A1724" s="63" t="str">
        <f>LEFT(Table1[[#This Row],[Subcode]],3)</f>
        <v>R20</v>
      </c>
      <c r="B1724" s="63" t="s">
        <v>361</v>
      </c>
      <c r="C1724" s="38" t="s">
        <v>294</v>
      </c>
      <c r="D1724" s="39" t="s">
        <v>295</v>
      </c>
      <c r="E1724" s="39">
        <f>VLOOKUP(Table1[[#This Row],[Gr]],Raw!T:U,2,0)</f>
        <v>5</v>
      </c>
      <c r="F1724" s="38" t="s">
        <v>7</v>
      </c>
      <c r="G1724" s="39">
        <v>3</v>
      </c>
      <c r="H1724" s="64" t="str">
        <f>VLOOKUP(MID(Table1[[#This Row],[Htno]],7,2),Raw!A:B,2,0)</f>
        <v>CSE</v>
      </c>
      <c r="I1724" s="60">
        <f>IF(Table1[[#This Row],[Gr]]&lt;&gt;"COMPLE",IF(Table1[[#This Row],[Cr]]&gt;0,1,0),1)</f>
        <v>1</v>
      </c>
      <c r="J1724" s="32">
        <f>(Table1[[#This Row],[Gp]]*Table1[[#This Row],[Cr]])/Raw!$R$1</f>
        <v>0.65217391304347827</v>
      </c>
    </row>
    <row r="1725" spans="1:10">
      <c r="A1725" s="63" t="str">
        <f>LEFT(Table1[[#This Row],[Subcode]],3)</f>
        <v>R20</v>
      </c>
      <c r="B1725" s="63" t="s">
        <v>361</v>
      </c>
      <c r="C1725" s="38" t="s">
        <v>296</v>
      </c>
      <c r="D1725" s="39" t="s">
        <v>297</v>
      </c>
      <c r="E1725" s="39">
        <f>VLOOKUP(Table1[[#This Row],[Gr]],Raw!T:U,2,0)</f>
        <v>10</v>
      </c>
      <c r="F1725" s="38" t="s">
        <v>9</v>
      </c>
      <c r="G1725" s="39">
        <v>2</v>
      </c>
      <c r="H1725" s="64" t="str">
        <f>VLOOKUP(MID(Table1[[#This Row],[Htno]],7,2),Raw!A:B,2,0)</f>
        <v>CSE</v>
      </c>
      <c r="I1725" s="60">
        <f>IF(Table1[[#This Row],[Gr]]&lt;&gt;"COMPLE",IF(Table1[[#This Row],[Cr]]&gt;0,1,0),1)</f>
        <v>1</v>
      </c>
      <c r="J1725" s="32">
        <f>(Table1[[#This Row],[Gp]]*Table1[[#This Row],[Cr]])/Raw!$R$1</f>
        <v>0.86956521739130432</v>
      </c>
    </row>
    <row r="1726" spans="1:10">
      <c r="A1726" s="63" t="str">
        <f>LEFT(Table1[[#This Row],[Subcode]],3)</f>
        <v>R20</v>
      </c>
      <c r="B1726" s="63" t="s">
        <v>361</v>
      </c>
      <c r="C1726" s="38" t="s">
        <v>298</v>
      </c>
      <c r="D1726" s="39" t="s">
        <v>93</v>
      </c>
      <c r="E1726" s="39">
        <f>VLOOKUP(Table1[[#This Row],[Gr]],Raw!T:U,2,0)</f>
        <v>10</v>
      </c>
      <c r="F1726" s="38" t="s">
        <v>9</v>
      </c>
      <c r="G1726" s="39">
        <v>3</v>
      </c>
      <c r="H1726" s="64" t="str">
        <f>VLOOKUP(MID(Table1[[#This Row],[Htno]],7,2),Raw!A:B,2,0)</f>
        <v>CSE</v>
      </c>
      <c r="I1726" s="60">
        <f>IF(Table1[[#This Row],[Gr]]&lt;&gt;"COMPLE",IF(Table1[[#This Row],[Cr]]&gt;0,1,0),1)</f>
        <v>1</v>
      </c>
      <c r="J1726" s="32">
        <f>(Table1[[#This Row],[Gp]]*Table1[[#This Row],[Cr]])/Raw!$R$1</f>
        <v>1.3043478260869565</v>
      </c>
    </row>
    <row r="1727" spans="1:10">
      <c r="A1727" s="63" t="str">
        <f>LEFT(Table1[[#This Row],[Subcode]],3)</f>
        <v>R20</v>
      </c>
      <c r="B1727" s="63" t="s">
        <v>361</v>
      </c>
      <c r="C1727" s="38" t="s">
        <v>299</v>
      </c>
      <c r="D1727" s="39" t="s">
        <v>300</v>
      </c>
      <c r="E1727" s="39">
        <f>VLOOKUP(Table1[[#This Row],[Gr]],Raw!T:U,2,0)</f>
        <v>5</v>
      </c>
      <c r="F1727" s="38" t="s">
        <v>7</v>
      </c>
      <c r="G1727" s="39">
        <v>3</v>
      </c>
      <c r="H1727" s="64" t="str">
        <f>VLOOKUP(MID(Table1[[#This Row],[Htno]],7,2),Raw!A:B,2,0)</f>
        <v>CSE</v>
      </c>
      <c r="I1727" s="60">
        <f>IF(Table1[[#This Row],[Gr]]&lt;&gt;"COMPLE",IF(Table1[[#This Row],[Cr]]&gt;0,1,0),1)</f>
        <v>1</v>
      </c>
      <c r="J1727" s="32">
        <f>(Table1[[#This Row],[Gp]]*Table1[[#This Row],[Cr]])/Raw!$R$1</f>
        <v>0.65217391304347827</v>
      </c>
    </row>
    <row r="1728" spans="1:10">
      <c r="A1728" s="63" t="str">
        <f>LEFT(Table1[[#This Row],[Subcode]],3)</f>
        <v>R20</v>
      </c>
      <c r="B1728" s="63" t="s">
        <v>361</v>
      </c>
      <c r="C1728" s="38" t="s">
        <v>301</v>
      </c>
      <c r="D1728" s="39" t="s">
        <v>302</v>
      </c>
      <c r="E1728" s="39">
        <f>VLOOKUP(Table1[[#This Row],[Gr]],Raw!T:U,2,0)</f>
        <v>6</v>
      </c>
      <c r="F1728" s="38" t="s">
        <v>5</v>
      </c>
      <c r="G1728" s="39">
        <v>3</v>
      </c>
      <c r="H1728" s="64" t="str">
        <f>VLOOKUP(MID(Table1[[#This Row],[Htno]],7,2),Raw!A:B,2,0)</f>
        <v>CSE</v>
      </c>
      <c r="I1728" s="60">
        <f>IF(Table1[[#This Row],[Gr]]&lt;&gt;"COMPLE",IF(Table1[[#This Row],[Cr]]&gt;0,1,0),1)</f>
        <v>1</v>
      </c>
      <c r="J1728" s="32">
        <f>(Table1[[#This Row],[Gp]]*Table1[[#This Row],[Cr]])/Raw!$R$1</f>
        <v>0.78260869565217395</v>
      </c>
    </row>
    <row r="1729" spans="1:10">
      <c r="A1729" s="63" t="str">
        <f>LEFT(Table1[[#This Row],[Subcode]],3)</f>
        <v>R20</v>
      </c>
      <c r="B1729" s="63" t="s">
        <v>361</v>
      </c>
      <c r="C1729" s="38" t="s">
        <v>303</v>
      </c>
      <c r="D1729" s="39" t="s">
        <v>304</v>
      </c>
      <c r="E1729" s="39">
        <f>VLOOKUP(Table1[[#This Row],[Gr]],Raw!T:U,2,0)</f>
        <v>6</v>
      </c>
      <c r="F1729" s="38" t="s">
        <v>5</v>
      </c>
      <c r="G1729" s="39">
        <v>3</v>
      </c>
      <c r="H1729" s="64" t="str">
        <f>VLOOKUP(MID(Table1[[#This Row],[Htno]],7,2),Raw!A:B,2,0)</f>
        <v>CSE</v>
      </c>
      <c r="I1729" s="60">
        <f>IF(Table1[[#This Row],[Gr]]&lt;&gt;"COMPLE",IF(Table1[[#This Row],[Cr]]&gt;0,1,0),1)</f>
        <v>1</v>
      </c>
      <c r="J1729" s="32">
        <f>(Table1[[#This Row],[Gp]]*Table1[[#This Row],[Cr]])/Raw!$R$1</f>
        <v>0.78260869565217395</v>
      </c>
    </row>
    <row r="1730" spans="1:10">
      <c r="A1730" s="63" t="str">
        <f>LEFT(Table1[[#This Row],[Subcode]],3)</f>
        <v>R20</v>
      </c>
      <c r="B1730" s="63" t="s">
        <v>362</v>
      </c>
      <c r="C1730" s="38" t="s">
        <v>78</v>
      </c>
      <c r="D1730" s="39" t="s">
        <v>79</v>
      </c>
      <c r="E1730" s="39">
        <f>VLOOKUP(Table1[[#This Row],[Gr]],Raw!T:U,2,0)</f>
        <v>9</v>
      </c>
      <c r="F1730" s="38" t="s">
        <v>8</v>
      </c>
      <c r="G1730" s="39">
        <v>3</v>
      </c>
      <c r="H1730" s="64" t="str">
        <f>VLOOKUP(MID(Table1[[#This Row],[Htno]],7,2),Raw!A:B,2,0)</f>
        <v>CSE</v>
      </c>
      <c r="I1730" s="60">
        <f>IF(Table1[[#This Row],[Gr]]&lt;&gt;"COMPLE",IF(Table1[[#This Row],[Cr]]&gt;0,1,0),1)</f>
        <v>1</v>
      </c>
      <c r="J1730" s="32">
        <f>(Table1[[#This Row],[Gp]]*Table1[[#This Row],[Cr]])/Raw!$R$1</f>
        <v>1.173913043478261</v>
      </c>
    </row>
    <row r="1731" spans="1:10">
      <c r="A1731" s="63" t="str">
        <f>LEFT(Table1[[#This Row],[Subcode]],3)</f>
        <v>R20</v>
      </c>
      <c r="B1731" s="63" t="s">
        <v>362</v>
      </c>
      <c r="C1731" s="38" t="s">
        <v>292</v>
      </c>
      <c r="D1731" s="39" t="s">
        <v>293</v>
      </c>
      <c r="E1731" s="39">
        <f>VLOOKUP(Table1[[#This Row],[Gr]],Raw!T:U,2,0)</f>
        <v>7</v>
      </c>
      <c r="F1731" s="38" t="s">
        <v>4</v>
      </c>
      <c r="G1731" s="39">
        <v>3</v>
      </c>
      <c r="H1731" s="64" t="str">
        <f>VLOOKUP(MID(Table1[[#This Row],[Htno]],7,2),Raw!A:B,2,0)</f>
        <v>CSE</v>
      </c>
      <c r="I1731" s="60">
        <f>IF(Table1[[#This Row],[Gr]]&lt;&gt;"COMPLE",IF(Table1[[#This Row],[Cr]]&gt;0,1,0),1)</f>
        <v>1</v>
      </c>
      <c r="J1731" s="32">
        <f>(Table1[[#This Row],[Gp]]*Table1[[#This Row],[Cr]])/Raw!$R$1</f>
        <v>0.91304347826086951</v>
      </c>
    </row>
    <row r="1732" spans="1:10">
      <c r="A1732" s="63" t="str">
        <f>LEFT(Table1[[#This Row],[Subcode]],3)</f>
        <v>R20</v>
      </c>
      <c r="B1732" s="63" t="s">
        <v>362</v>
      </c>
      <c r="C1732" s="38" t="s">
        <v>294</v>
      </c>
      <c r="D1732" s="39" t="s">
        <v>295</v>
      </c>
      <c r="E1732" s="39">
        <f>VLOOKUP(Table1[[#This Row],[Gr]],Raw!T:U,2,0)</f>
        <v>8</v>
      </c>
      <c r="F1732" s="38" t="s">
        <v>6</v>
      </c>
      <c r="G1732" s="39">
        <v>3</v>
      </c>
      <c r="H1732" s="64" t="str">
        <f>VLOOKUP(MID(Table1[[#This Row],[Htno]],7,2),Raw!A:B,2,0)</f>
        <v>CSE</v>
      </c>
      <c r="I1732" s="60">
        <f>IF(Table1[[#This Row],[Gr]]&lt;&gt;"COMPLE",IF(Table1[[#This Row],[Cr]]&gt;0,1,0),1)</f>
        <v>1</v>
      </c>
      <c r="J1732" s="32">
        <f>(Table1[[#This Row],[Gp]]*Table1[[#This Row],[Cr]])/Raw!$R$1</f>
        <v>1.0434782608695652</v>
      </c>
    </row>
    <row r="1733" spans="1:10">
      <c r="A1733" s="63" t="str">
        <f>LEFT(Table1[[#This Row],[Subcode]],3)</f>
        <v>R20</v>
      </c>
      <c r="B1733" s="63" t="s">
        <v>362</v>
      </c>
      <c r="C1733" s="38" t="s">
        <v>296</v>
      </c>
      <c r="D1733" s="39" t="s">
        <v>297</v>
      </c>
      <c r="E1733" s="39">
        <f>VLOOKUP(Table1[[#This Row],[Gr]],Raw!T:U,2,0)</f>
        <v>10</v>
      </c>
      <c r="F1733" s="38" t="s">
        <v>9</v>
      </c>
      <c r="G1733" s="39">
        <v>2</v>
      </c>
      <c r="H1733" s="64" t="str">
        <f>VLOOKUP(MID(Table1[[#This Row],[Htno]],7,2),Raw!A:B,2,0)</f>
        <v>CSE</v>
      </c>
      <c r="I1733" s="60">
        <f>IF(Table1[[#This Row],[Gr]]&lt;&gt;"COMPLE",IF(Table1[[#This Row],[Cr]]&gt;0,1,0),1)</f>
        <v>1</v>
      </c>
      <c r="J1733" s="32">
        <f>(Table1[[#This Row],[Gp]]*Table1[[#This Row],[Cr]])/Raw!$R$1</f>
        <v>0.86956521739130432</v>
      </c>
    </row>
    <row r="1734" spans="1:10">
      <c r="A1734" s="63" t="str">
        <f>LEFT(Table1[[#This Row],[Subcode]],3)</f>
        <v>R20</v>
      </c>
      <c r="B1734" s="63" t="s">
        <v>362</v>
      </c>
      <c r="C1734" s="38" t="s">
        <v>298</v>
      </c>
      <c r="D1734" s="39" t="s">
        <v>93</v>
      </c>
      <c r="E1734" s="39">
        <f>VLOOKUP(Table1[[#This Row],[Gr]],Raw!T:U,2,0)</f>
        <v>10</v>
      </c>
      <c r="F1734" s="38" t="s">
        <v>9</v>
      </c>
      <c r="G1734" s="39">
        <v>3</v>
      </c>
      <c r="H1734" s="64" t="str">
        <f>VLOOKUP(MID(Table1[[#This Row],[Htno]],7,2),Raw!A:B,2,0)</f>
        <v>CSE</v>
      </c>
      <c r="I1734" s="60">
        <f>IF(Table1[[#This Row],[Gr]]&lt;&gt;"COMPLE",IF(Table1[[#This Row],[Cr]]&gt;0,1,0),1)</f>
        <v>1</v>
      </c>
      <c r="J1734" s="32">
        <f>(Table1[[#This Row],[Gp]]*Table1[[#This Row],[Cr]])/Raw!$R$1</f>
        <v>1.3043478260869565</v>
      </c>
    </row>
    <row r="1735" spans="1:10">
      <c r="A1735" s="63" t="str">
        <f>LEFT(Table1[[#This Row],[Subcode]],3)</f>
        <v>R20</v>
      </c>
      <c r="B1735" s="63" t="s">
        <v>362</v>
      </c>
      <c r="C1735" s="38" t="s">
        <v>299</v>
      </c>
      <c r="D1735" s="39" t="s">
        <v>300</v>
      </c>
      <c r="E1735" s="39">
        <f>VLOOKUP(Table1[[#This Row],[Gr]],Raw!T:U,2,0)</f>
        <v>5</v>
      </c>
      <c r="F1735" s="38" t="s">
        <v>7</v>
      </c>
      <c r="G1735" s="39">
        <v>3</v>
      </c>
      <c r="H1735" s="64" t="str">
        <f>VLOOKUP(MID(Table1[[#This Row],[Htno]],7,2),Raw!A:B,2,0)</f>
        <v>CSE</v>
      </c>
      <c r="I1735" s="60">
        <f>IF(Table1[[#This Row],[Gr]]&lt;&gt;"COMPLE",IF(Table1[[#This Row],[Cr]]&gt;0,1,0),1)</f>
        <v>1</v>
      </c>
      <c r="J1735" s="32">
        <f>(Table1[[#This Row],[Gp]]*Table1[[#This Row],[Cr]])/Raw!$R$1</f>
        <v>0.65217391304347827</v>
      </c>
    </row>
    <row r="1736" spans="1:10">
      <c r="A1736" s="63" t="str">
        <f>LEFT(Table1[[#This Row],[Subcode]],3)</f>
        <v>R20</v>
      </c>
      <c r="B1736" s="63" t="s">
        <v>362</v>
      </c>
      <c r="C1736" s="38" t="s">
        <v>301</v>
      </c>
      <c r="D1736" s="39" t="s">
        <v>302</v>
      </c>
      <c r="E1736" s="39">
        <f>VLOOKUP(Table1[[#This Row],[Gr]],Raw!T:U,2,0)</f>
        <v>8</v>
      </c>
      <c r="F1736" s="38" t="s">
        <v>6</v>
      </c>
      <c r="G1736" s="39">
        <v>3</v>
      </c>
      <c r="H1736" s="64" t="str">
        <f>VLOOKUP(MID(Table1[[#This Row],[Htno]],7,2),Raw!A:B,2,0)</f>
        <v>CSE</v>
      </c>
      <c r="I1736" s="60">
        <f>IF(Table1[[#This Row],[Gr]]&lt;&gt;"COMPLE",IF(Table1[[#This Row],[Cr]]&gt;0,1,0),1)</f>
        <v>1</v>
      </c>
      <c r="J1736" s="32">
        <f>(Table1[[#This Row],[Gp]]*Table1[[#This Row],[Cr]])/Raw!$R$1</f>
        <v>1.0434782608695652</v>
      </c>
    </row>
    <row r="1737" spans="1:10">
      <c r="A1737" s="63" t="str">
        <f>LEFT(Table1[[#This Row],[Subcode]],3)</f>
        <v>R20</v>
      </c>
      <c r="B1737" s="63" t="s">
        <v>362</v>
      </c>
      <c r="C1737" s="38" t="s">
        <v>303</v>
      </c>
      <c r="D1737" s="39" t="s">
        <v>304</v>
      </c>
      <c r="E1737" s="39">
        <f>VLOOKUP(Table1[[#This Row],[Gr]],Raw!T:U,2,0)</f>
        <v>7</v>
      </c>
      <c r="F1737" s="38" t="s">
        <v>4</v>
      </c>
      <c r="G1737" s="39">
        <v>3</v>
      </c>
      <c r="H1737" s="64" t="str">
        <f>VLOOKUP(MID(Table1[[#This Row],[Htno]],7,2),Raw!A:B,2,0)</f>
        <v>CSE</v>
      </c>
      <c r="I1737" s="60">
        <f>IF(Table1[[#This Row],[Gr]]&lt;&gt;"COMPLE",IF(Table1[[#This Row],[Cr]]&gt;0,1,0),1)</f>
        <v>1</v>
      </c>
      <c r="J1737" s="32">
        <f>(Table1[[#This Row],[Gp]]*Table1[[#This Row],[Cr]])/Raw!$R$1</f>
        <v>0.91304347826086951</v>
      </c>
    </row>
    <row r="1738" spans="1:10">
      <c r="A1738" s="63" t="str">
        <f>LEFT(Table1[[#This Row],[Subcode]],3)</f>
        <v>R20</v>
      </c>
      <c r="B1738" s="63" t="s">
        <v>363</v>
      </c>
      <c r="C1738" s="38" t="s">
        <v>78</v>
      </c>
      <c r="D1738" s="39" t="s">
        <v>79</v>
      </c>
      <c r="E1738" s="39">
        <f>VLOOKUP(Table1[[#This Row],[Gr]],Raw!T:U,2,0)</f>
        <v>8</v>
      </c>
      <c r="F1738" s="38" t="s">
        <v>6</v>
      </c>
      <c r="G1738" s="39">
        <v>3</v>
      </c>
      <c r="H1738" s="64" t="str">
        <f>VLOOKUP(MID(Table1[[#This Row],[Htno]],7,2),Raw!A:B,2,0)</f>
        <v>CSE</v>
      </c>
      <c r="I1738" s="60">
        <f>IF(Table1[[#This Row],[Gr]]&lt;&gt;"COMPLE",IF(Table1[[#This Row],[Cr]]&gt;0,1,0),1)</f>
        <v>1</v>
      </c>
      <c r="J1738" s="32">
        <f>(Table1[[#This Row],[Gp]]*Table1[[#This Row],[Cr]])/Raw!$R$1</f>
        <v>1.0434782608695652</v>
      </c>
    </row>
    <row r="1739" spans="1:10">
      <c r="A1739" s="63" t="str">
        <f>LEFT(Table1[[#This Row],[Subcode]],3)</f>
        <v>R20</v>
      </c>
      <c r="B1739" s="63" t="s">
        <v>363</v>
      </c>
      <c r="C1739" s="38" t="s">
        <v>292</v>
      </c>
      <c r="D1739" s="39" t="s">
        <v>293</v>
      </c>
      <c r="E1739" s="39">
        <f>VLOOKUP(Table1[[#This Row],[Gr]],Raw!T:U,2,0)</f>
        <v>8</v>
      </c>
      <c r="F1739" s="38" t="s">
        <v>6</v>
      </c>
      <c r="G1739" s="39">
        <v>3</v>
      </c>
      <c r="H1739" s="64" t="str">
        <f>VLOOKUP(MID(Table1[[#This Row],[Htno]],7,2),Raw!A:B,2,0)</f>
        <v>CSE</v>
      </c>
      <c r="I1739" s="60">
        <f>IF(Table1[[#This Row],[Gr]]&lt;&gt;"COMPLE",IF(Table1[[#This Row],[Cr]]&gt;0,1,0),1)</f>
        <v>1</v>
      </c>
      <c r="J1739" s="32">
        <f>(Table1[[#This Row],[Gp]]*Table1[[#This Row],[Cr]])/Raw!$R$1</f>
        <v>1.0434782608695652</v>
      </c>
    </row>
    <row r="1740" spans="1:10">
      <c r="A1740" s="63" t="str">
        <f>LEFT(Table1[[#This Row],[Subcode]],3)</f>
        <v>R20</v>
      </c>
      <c r="B1740" s="63" t="s">
        <v>363</v>
      </c>
      <c r="C1740" s="38" t="s">
        <v>294</v>
      </c>
      <c r="D1740" s="39" t="s">
        <v>295</v>
      </c>
      <c r="E1740" s="39">
        <f>VLOOKUP(Table1[[#This Row],[Gr]],Raw!T:U,2,0)</f>
        <v>7</v>
      </c>
      <c r="F1740" s="38" t="s">
        <v>4</v>
      </c>
      <c r="G1740" s="39">
        <v>3</v>
      </c>
      <c r="H1740" s="64" t="str">
        <f>VLOOKUP(MID(Table1[[#This Row],[Htno]],7,2),Raw!A:B,2,0)</f>
        <v>CSE</v>
      </c>
      <c r="I1740" s="60">
        <f>IF(Table1[[#This Row],[Gr]]&lt;&gt;"COMPLE",IF(Table1[[#This Row],[Cr]]&gt;0,1,0),1)</f>
        <v>1</v>
      </c>
      <c r="J1740" s="32">
        <f>(Table1[[#This Row],[Gp]]*Table1[[#This Row],[Cr]])/Raw!$R$1</f>
        <v>0.91304347826086951</v>
      </c>
    </row>
    <row r="1741" spans="1:10">
      <c r="A1741" s="63" t="str">
        <f>LEFT(Table1[[#This Row],[Subcode]],3)</f>
        <v>R20</v>
      </c>
      <c r="B1741" s="63" t="s">
        <v>363</v>
      </c>
      <c r="C1741" s="38" t="s">
        <v>296</v>
      </c>
      <c r="D1741" s="39" t="s">
        <v>297</v>
      </c>
      <c r="E1741" s="39">
        <f>VLOOKUP(Table1[[#This Row],[Gr]],Raw!T:U,2,0)</f>
        <v>10</v>
      </c>
      <c r="F1741" s="38" t="s">
        <v>9</v>
      </c>
      <c r="G1741" s="39">
        <v>2</v>
      </c>
      <c r="H1741" s="64" t="str">
        <f>VLOOKUP(MID(Table1[[#This Row],[Htno]],7,2),Raw!A:B,2,0)</f>
        <v>CSE</v>
      </c>
      <c r="I1741" s="60">
        <f>IF(Table1[[#This Row],[Gr]]&lt;&gt;"COMPLE",IF(Table1[[#This Row],[Cr]]&gt;0,1,0),1)</f>
        <v>1</v>
      </c>
      <c r="J1741" s="32">
        <f>(Table1[[#This Row],[Gp]]*Table1[[#This Row],[Cr]])/Raw!$R$1</f>
        <v>0.86956521739130432</v>
      </c>
    </row>
    <row r="1742" spans="1:10">
      <c r="A1742" s="63" t="str">
        <f>LEFT(Table1[[#This Row],[Subcode]],3)</f>
        <v>R20</v>
      </c>
      <c r="B1742" s="63" t="s">
        <v>363</v>
      </c>
      <c r="C1742" s="38" t="s">
        <v>298</v>
      </c>
      <c r="D1742" s="39" t="s">
        <v>93</v>
      </c>
      <c r="E1742" s="39">
        <f>VLOOKUP(Table1[[#This Row],[Gr]],Raw!T:U,2,0)</f>
        <v>10</v>
      </c>
      <c r="F1742" s="38" t="s">
        <v>9</v>
      </c>
      <c r="G1742" s="39">
        <v>3</v>
      </c>
      <c r="H1742" s="64" t="str">
        <f>VLOOKUP(MID(Table1[[#This Row],[Htno]],7,2),Raw!A:B,2,0)</f>
        <v>CSE</v>
      </c>
      <c r="I1742" s="60">
        <f>IF(Table1[[#This Row],[Gr]]&lt;&gt;"COMPLE",IF(Table1[[#This Row],[Cr]]&gt;0,1,0),1)</f>
        <v>1</v>
      </c>
      <c r="J1742" s="32">
        <f>(Table1[[#This Row],[Gp]]*Table1[[#This Row],[Cr]])/Raw!$R$1</f>
        <v>1.3043478260869565</v>
      </c>
    </row>
    <row r="1743" spans="1:10">
      <c r="A1743" s="63" t="str">
        <f>LEFT(Table1[[#This Row],[Subcode]],3)</f>
        <v>R20</v>
      </c>
      <c r="B1743" s="63" t="s">
        <v>363</v>
      </c>
      <c r="C1743" s="38" t="s">
        <v>299</v>
      </c>
      <c r="D1743" s="39" t="s">
        <v>300</v>
      </c>
      <c r="E1743" s="39">
        <f>VLOOKUP(Table1[[#This Row],[Gr]],Raw!T:U,2,0)</f>
        <v>6</v>
      </c>
      <c r="F1743" s="38" t="s">
        <v>5</v>
      </c>
      <c r="G1743" s="39">
        <v>3</v>
      </c>
      <c r="H1743" s="64" t="str">
        <f>VLOOKUP(MID(Table1[[#This Row],[Htno]],7,2),Raw!A:B,2,0)</f>
        <v>CSE</v>
      </c>
      <c r="I1743" s="60">
        <f>IF(Table1[[#This Row],[Gr]]&lt;&gt;"COMPLE",IF(Table1[[#This Row],[Cr]]&gt;0,1,0),1)</f>
        <v>1</v>
      </c>
      <c r="J1743" s="32">
        <f>(Table1[[#This Row],[Gp]]*Table1[[#This Row],[Cr]])/Raw!$R$1</f>
        <v>0.78260869565217395</v>
      </c>
    </row>
    <row r="1744" spans="1:10">
      <c r="A1744" s="63" t="str">
        <f>LEFT(Table1[[#This Row],[Subcode]],3)</f>
        <v>R20</v>
      </c>
      <c r="B1744" s="63" t="s">
        <v>363</v>
      </c>
      <c r="C1744" s="38" t="s">
        <v>301</v>
      </c>
      <c r="D1744" s="39" t="s">
        <v>302</v>
      </c>
      <c r="E1744" s="39">
        <f>VLOOKUP(Table1[[#This Row],[Gr]],Raw!T:U,2,0)</f>
        <v>6</v>
      </c>
      <c r="F1744" s="38" t="s">
        <v>5</v>
      </c>
      <c r="G1744" s="39">
        <v>3</v>
      </c>
      <c r="H1744" s="64" t="str">
        <f>VLOOKUP(MID(Table1[[#This Row],[Htno]],7,2),Raw!A:B,2,0)</f>
        <v>CSE</v>
      </c>
      <c r="I1744" s="60">
        <f>IF(Table1[[#This Row],[Gr]]&lt;&gt;"COMPLE",IF(Table1[[#This Row],[Cr]]&gt;0,1,0),1)</f>
        <v>1</v>
      </c>
      <c r="J1744" s="32">
        <f>(Table1[[#This Row],[Gp]]*Table1[[#This Row],[Cr]])/Raw!$R$1</f>
        <v>0.78260869565217395</v>
      </c>
    </row>
    <row r="1745" spans="1:10">
      <c r="A1745" s="63" t="str">
        <f>LEFT(Table1[[#This Row],[Subcode]],3)</f>
        <v>R20</v>
      </c>
      <c r="B1745" s="63" t="s">
        <v>363</v>
      </c>
      <c r="C1745" s="38" t="s">
        <v>303</v>
      </c>
      <c r="D1745" s="39" t="s">
        <v>304</v>
      </c>
      <c r="E1745" s="39">
        <f>VLOOKUP(Table1[[#This Row],[Gr]],Raw!T:U,2,0)</f>
        <v>7</v>
      </c>
      <c r="F1745" s="38" t="s">
        <v>4</v>
      </c>
      <c r="G1745" s="39">
        <v>3</v>
      </c>
      <c r="H1745" s="64" t="str">
        <f>VLOOKUP(MID(Table1[[#This Row],[Htno]],7,2),Raw!A:B,2,0)</f>
        <v>CSE</v>
      </c>
      <c r="I1745" s="60">
        <f>IF(Table1[[#This Row],[Gr]]&lt;&gt;"COMPLE",IF(Table1[[#This Row],[Cr]]&gt;0,1,0),1)</f>
        <v>1</v>
      </c>
      <c r="J1745" s="32">
        <f>(Table1[[#This Row],[Gp]]*Table1[[#This Row],[Cr]])/Raw!$R$1</f>
        <v>0.91304347826086951</v>
      </c>
    </row>
    <row r="1746" spans="1:10">
      <c r="A1746" s="63" t="str">
        <f>LEFT(Table1[[#This Row],[Subcode]],3)</f>
        <v>R20</v>
      </c>
      <c r="B1746" s="63" t="s">
        <v>364</v>
      </c>
      <c r="C1746" s="38" t="s">
        <v>78</v>
      </c>
      <c r="D1746" s="39" t="s">
        <v>79</v>
      </c>
      <c r="E1746" s="39">
        <f>VLOOKUP(Table1[[#This Row],[Gr]],Raw!T:U,2,0)</f>
        <v>7</v>
      </c>
      <c r="F1746" s="38" t="s">
        <v>4</v>
      </c>
      <c r="G1746" s="39">
        <v>3</v>
      </c>
      <c r="H1746" s="64" t="str">
        <f>VLOOKUP(MID(Table1[[#This Row],[Htno]],7,2),Raw!A:B,2,0)</f>
        <v>CSE</v>
      </c>
      <c r="I1746" s="60">
        <f>IF(Table1[[#This Row],[Gr]]&lt;&gt;"COMPLE",IF(Table1[[#This Row],[Cr]]&gt;0,1,0),1)</f>
        <v>1</v>
      </c>
      <c r="J1746" s="32">
        <f>(Table1[[#This Row],[Gp]]*Table1[[#This Row],[Cr]])/Raw!$R$1</f>
        <v>0.91304347826086951</v>
      </c>
    </row>
    <row r="1747" spans="1:10">
      <c r="A1747" s="63" t="str">
        <f>LEFT(Table1[[#This Row],[Subcode]],3)</f>
        <v>R20</v>
      </c>
      <c r="B1747" s="63" t="s">
        <v>364</v>
      </c>
      <c r="C1747" s="38" t="s">
        <v>292</v>
      </c>
      <c r="D1747" s="39" t="s">
        <v>293</v>
      </c>
      <c r="E1747" s="39">
        <f>VLOOKUP(Table1[[#This Row],[Gr]],Raw!T:U,2,0)</f>
        <v>7</v>
      </c>
      <c r="F1747" s="38" t="s">
        <v>4</v>
      </c>
      <c r="G1747" s="39">
        <v>3</v>
      </c>
      <c r="H1747" s="64" t="str">
        <f>VLOOKUP(MID(Table1[[#This Row],[Htno]],7,2),Raw!A:B,2,0)</f>
        <v>CSE</v>
      </c>
      <c r="I1747" s="60">
        <f>IF(Table1[[#This Row],[Gr]]&lt;&gt;"COMPLE",IF(Table1[[#This Row],[Cr]]&gt;0,1,0),1)</f>
        <v>1</v>
      </c>
      <c r="J1747" s="32">
        <f>(Table1[[#This Row],[Gp]]*Table1[[#This Row],[Cr]])/Raw!$R$1</f>
        <v>0.91304347826086951</v>
      </c>
    </row>
    <row r="1748" spans="1:10">
      <c r="A1748" s="63" t="str">
        <f>LEFT(Table1[[#This Row],[Subcode]],3)</f>
        <v>R20</v>
      </c>
      <c r="B1748" s="63" t="s">
        <v>364</v>
      </c>
      <c r="C1748" s="38" t="s">
        <v>294</v>
      </c>
      <c r="D1748" s="39" t="s">
        <v>295</v>
      </c>
      <c r="E1748" s="39">
        <f>VLOOKUP(Table1[[#This Row],[Gr]],Raw!T:U,2,0)</f>
        <v>9</v>
      </c>
      <c r="F1748" s="38" t="s">
        <v>8</v>
      </c>
      <c r="G1748" s="39">
        <v>3</v>
      </c>
      <c r="H1748" s="64" t="str">
        <f>VLOOKUP(MID(Table1[[#This Row],[Htno]],7,2),Raw!A:B,2,0)</f>
        <v>CSE</v>
      </c>
      <c r="I1748" s="60">
        <f>IF(Table1[[#This Row],[Gr]]&lt;&gt;"COMPLE",IF(Table1[[#This Row],[Cr]]&gt;0,1,0),1)</f>
        <v>1</v>
      </c>
      <c r="J1748" s="32">
        <f>(Table1[[#This Row],[Gp]]*Table1[[#This Row],[Cr]])/Raw!$R$1</f>
        <v>1.173913043478261</v>
      </c>
    </row>
    <row r="1749" spans="1:10">
      <c r="A1749" s="63" t="str">
        <f>LEFT(Table1[[#This Row],[Subcode]],3)</f>
        <v>R20</v>
      </c>
      <c r="B1749" s="63" t="s">
        <v>364</v>
      </c>
      <c r="C1749" s="38" t="s">
        <v>296</v>
      </c>
      <c r="D1749" s="39" t="s">
        <v>297</v>
      </c>
      <c r="E1749" s="39">
        <f>VLOOKUP(Table1[[#This Row],[Gr]],Raw!T:U,2,0)</f>
        <v>10</v>
      </c>
      <c r="F1749" s="38" t="s">
        <v>9</v>
      </c>
      <c r="G1749" s="39">
        <v>2</v>
      </c>
      <c r="H1749" s="64" t="str">
        <f>VLOOKUP(MID(Table1[[#This Row],[Htno]],7,2),Raw!A:B,2,0)</f>
        <v>CSE</v>
      </c>
      <c r="I1749" s="60">
        <f>IF(Table1[[#This Row],[Gr]]&lt;&gt;"COMPLE",IF(Table1[[#This Row],[Cr]]&gt;0,1,0),1)</f>
        <v>1</v>
      </c>
      <c r="J1749" s="32">
        <f>(Table1[[#This Row],[Gp]]*Table1[[#This Row],[Cr]])/Raw!$R$1</f>
        <v>0.86956521739130432</v>
      </c>
    </row>
    <row r="1750" spans="1:10">
      <c r="A1750" s="63" t="str">
        <f>LEFT(Table1[[#This Row],[Subcode]],3)</f>
        <v>R20</v>
      </c>
      <c r="B1750" s="63" t="s">
        <v>364</v>
      </c>
      <c r="C1750" s="38" t="s">
        <v>298</v>
      </c>
      <c r="D1750" s="39" t="s">
        <v>93</v>
      </c>
      <c r="E1750" s="39">
        <f>VLOOKUP(Table1[[#This Row],[Gr]],Raw!T:U,2,0)</f>
        <v>10</v>
      </c>
      <c r="F1750" s="38" t="s">
        <v>9</v>
      </c>
      <c r="G1750" s="39">
        <v>3</v>
      </c>
      <c r="H1750" s="64" t="str">
        <f>VLOOKUP(MID(Table1[[#This Row],[Htno]],7,2),Raw!A:B,2,0)</f>
        <v>CSE</v>
      </c>
      <c r="I1750" s="60">
        <f>IF(Table1[[#This Row],[Gr]]&lt;&gt;"COMPLE",IF(Table1[[#This Row],[Cr]]&gt;0,1,0),1)</f>
        <v>1</v>
      </c>
      <c r="J1750" s="32">
        <f>(Table1[[#This Row],[Gp]]*Table1[[#This Row],[Cr]])/Raw!$R$1</f>
        <v>1.3043478260869565</v>
      </c>
    </row>
    <row r="1751" spans="1:10">
      <c r="A1751" s="63" t="str">
        <f>LEFT(Table1[[#This Row],[Subcode]],3)</f>
        <v>R20</v>
      </c>
      <c r="B1751" s="63" t="s">
        <v>364</v>
      </c>
      <c r="C1751" s="38" t="s">
        <v>299</v>
      </c>
      <c r="D1751" s="39" t="s">
        <v>300</v>
      </c>
      <c r="E1751" s="39">
        <f>VLOOKUP(Table1[[#This Row],[Gr]],Raw!T:U,2,0)</f>
        <v>6</v>
      </c>
      <c r="F1751" s="38" t="s">
        <v>5</v>
      </c>
      <c r="G1751" s="39">
        <v>3</v>
      </c>
      <c r="H1751" s="64" t="str">
        <f>VLOOKUP(MID(Table1[[#This Row],[Htno]],7,2),Raw!A:B,2,0)</f>
        <v>CSE</v>
      </c>
      <c r="I1751" s="60">
        <f>IF(Table1[[#This Row],[Gr]]&lt;&gt;"COMPLE",IF(Table1[[#This Row],[Cr]]&gt;0,1,0),1)</f>
        <v>1</v>
      </c>
      <c r="J1751" s="32">
        <f>(Table1[[#This Row],[Gp]]*Table1[[#This Row],[Cr]])/Raw!$R$1</f>
        <v>0.78260869565217395</v>
      </c>
    </row>
    <row r="1752" spans="1:10">
      <c r="A1752" s="63" t="str">
        <f>LEFT(Table1[[#This Row],[Subcode]],3)</f>
        <v>R20</v>
      </c>
      <c r="B1752" s="63" t="s">
        <v>364</v>
      </c>
      <c r="C1752" s="38" t="s">
        <v>301</v>
      </c>
      <c r="D1752" s="39" t="s">
        <v>302</v>
      </c>
      <c r="E1752" s="39">
        <f>VLOOKUP(Table1[[#This Row],[Gr]],Raw!T:U,2,0)</f>
        <v>6</v>
      </c>
      <c r="F1752" s="38" t="s">
        <v>5</v>
      </c>
      <c r="G1752" s="39">
        <v>3</v>
      </c>
      <c r="H1752" s="64" t="str">
        <f>VLOOKUP(MID(Table1[[#This Row],[Htno]],7,2),Raw!A:B,2,0)</f>
        <v>CSE</v>
      </c>
      <c r="I1752" s="60">
        <f>IF(Table1[[#This Row],[Gr]]&lt;&gt;"COMPLE",IF(Table1[[#This Row],[Cr]]&gt;0,1,0),1)</f>
        <v>1</v>
      </c>
      <c r="J1752" s="32">
        <f>(Table1[[#This Row],[Gp]]*Table1[[#This Row],[Cr]])/Raw!$R$1</f>
        <v>0.78260869565217395</v>
      </c>
    </row>
    <row r="1753" spans="1:10">
      <c r="A1753" s="63" t="str">
        <f>LEFT(Table1[[#This Row],[Subcode]],3)</f>
        <v>R20</v>
      </c>
      <c r="B1753" s="63" t="s">
        <v>364</v>
      </c>
      <c r="C1753" s="38" t="s">
        <v>303</v>
      </c>
      <c r="D1753" s="39" t="s">
        <v>304</v>
      </c>
      <c r="E1753" s="39">
        <f>VLOOKUP(Table1[[#This Row],[Gr]],Raw!T:U,2,0)</f>
        <v>7</v>
      </c>
      <c r="F1753" s="38" t="s">
        <v>4</v>
      </c>
      <c r="G1753" s="39">
        <v>3</v>
      </c>
      <c r="H1753" s="64" t="str">
        <f>VLOOKUP(MID(Table1[[#This Row],[Htno]],7,2),Raw!A:B,2,0)</f>
        <v>CSE</v>
      </c>
      <c r="I1753" s="60">
        <f>IF(Table1[[#This Row],[Gr]]&lt;&gt;"COMPLE",IF(Table1[[#This Row],[Cr]]&gt;0,1,0),1)</f>
        <v>1</v>
      </c>
      <c r="J1753" s="32">
        <f>(Table1[[#This Row],[Gp]]*Table1[[#This Row],[Cr]])/Raw!$R$1</f>
        <v>0.91304347826086951</v>
      </c>
    </row>
    <row r="1754" spans="1:10">
      <c r="A1754" s="63" t="str">
        <f>LEFT(Table1[[#This Row],[Subcode]],3)</f>
        <v>R20</v>
      </c>
      <c r="B1754" s="63" t="s">
        <v>365</v>
      </c>
      <c r="C1754" s="38" t="s">
        <v>78</v>
      </c>
      <c r="D1754" s="39" t="s">
        <v>79</v>
      </c>
      <c r="E1754" s="39">
        <f>VLOOKUP(Table1[[#This Row],[Gr]],Raw!T:U,2,0)</f>
        <v>7</v>
      </c>
      <c r="F1754" s="38" t="s">
        <v>4</v>
      </c>
      <c r="G1754" s="39">
        <v>3</v>
      </c>
      <c r="H1754" s="64" t="str">
        <f>VLOOKUP(MID(Table1[[#This Row],[Htno]],7,2),Raw!A:B,2,0)</f>
        <v>CSE</v>
      </c>
      <c r="I1754" s="60">
        <f>IF(Table1[[#This Row],[Gr]]&lt;&gt;"COMPLE",IF(Table1[[#This Row],[Cr]]&gt;0,1,0),1)</f>
        <v>1</v>
      </c>
      <c r="J1754" s="32">
        <f>(Table1[[#This Row],[Gp]]*Table1[[#This Row],[Cr]])/Raw!$R$1</f>
        <v>0.91304347826086951</v>
      </c>
    </row>
    <row r="1755" spans="1:10">
      <c r="A1755" s="63" t="str">
        <f>LEFT(Table1[[#This Row],[Subcode]],3)</f>
        <v>R20</v>
      </c>
      <c r="B1755" s="63" t="s">
        <v>365</v>
      </c>
      <c r="C1755" s="38" t="s">
        <v>292</v>
      </c>
      <c r="D1755" s="39" t="s">
        <v>293</v>
      </c>
      <c r="E1755" s="39">
        <f>VLOOKUP(Table1[[#This Row],[Gr]],Raw!T:U,2,0)</f>
        <v>7</v>
      </c>
      <c r="F1755" s="38" t="s">
        <v>4</v>
      </c>
      <c r="G1755" s="39">
        <v>3</v>
      </c>
      <c r="H1755" s="64" t="str">
        <f>VLOOKUP(MID(Table1[[#This Row],[Htno]],7,2),Raw!A:B,2,0)</f>
        <v>CSE</v>
      </c>
      <c r="I1755" s="60">
        <f>IF(Table1[[#This Row],[Gr]]&lt;&gt;"COMPLE",IF(Table1[[#This Row],[Cr]]&gt;0,1,0),1)</f>
        <v>1</v>
      </c>
      <c r="J1755" s="32">
        <f>(Table1[[#This Row],[Gp]]*Table1[[#This Row],[Cr]])/Raw!$R$1</f>
        <v>0.91304347826086951</v>
      </c>
    </row>
    <row r="1756" spans="1:10">
      <c r="A1756" s="63" t="str">
        <f>LEFT(Table1[[#This Row],[Subcode]],3)</f>
        <v>R20</v>
      </c>
      <c r="B1756" s="63" t="s">
        <v>365</v>
      </c>
      <c r="C1756" s="38" t="s">
        <v>294</v>
      </c>
      <c r="D1756" s="39" t="s">
        <v>295</v>
      </c>
      <c r="E1756" s="39">
        <f>VLOOKUP(Table1[[#This Row],[Gr]],Raw!T:U,2,0)</f>
        <v>5</v>
      </c>
      <c r="F1756" s="38" t="s">
        <v>7</v>
      </c>
      <c r="G1756" s="39">
        <v>3</v>
      </c>
      <c r="H1756" s="64" t="str">
        <f>VLOOKUP(MID(Table1[[#This Row],[Htno]],7,2),Raw!A:B,2,0)</f>
        <v>CSE</v>
      </c>
      <c r="I1756" s="60">
        <f>IF(Table1[[#This Row],[Gr]]&lt;&gt;"COMPLE",IF(Table1[[#This Row],[Cr]]&gt;0,1,0),1)</f>
        <v>1</v>
      </c>
      <c r="J1756" s="32">
        <f>(Table1[[#This Row],[Gp]]*Table1[[#This Row],[Cr]])/Raw!$R$1</f>
        <v>0.65217391304347827</v>
      </c>
    </row>
    <row r="1757" spans="1:10">
      <c r="A1757" s="63" t="str">
        <f>LEFT(Table1[[#This Row],[Subcode]],3)</f>
        <v>R20</v>
      </c>
      <c r="B1757" s="63" t="s">
        <v>365</v>
      </c>
      <c r="C1757" s="38" t="s">
        <v>296</v>
      </c>
      <c r="D1757" s="39" t="s">
        <v>297</v>
      </c>
      <c r="E1757" s="39">
        <f>VLOOKUP(Table1[[#This Row],[Gr]],Raw!T:U,2,0)</f>
        <v>10</v>
      </c>
      <c r="F1757" s="38" t="s">
        <v>9</v>
      </c>
      <c r="G1757" s="39">
        <v>2</v>
      </c>
      <c r="H1757" s="64" t="str">
        <f>VLOOKUP(MID(Table1[[#This Row],[Htno]],7,2),Raw!A:B,2,0)</f>
        <v>CSE</v>
      </c>
      <c r="I1757" s="60">
        <f>IF(Table1[[#This Row],[Gr]]&lt;&gt;"COMPLE",IF(Table1[[#This Row],[Cr]]&gt;0,1,0),1)</f>
        <v>1</v>
      </c>
      <c r="J1757" s="32">
        <f>(Table1[[#This Row],[Gp]]*Table1[[#This Row],[Cr]])/Raw!$R$1</f>
        <v>0.86956521739130432</v>
      </c>
    </row>
    <row r="1758" spans="1:10">
      <c r="A1758" s="63" t="str">
        <f>LEFT(Table1[[#This Row],[Subcode]],3)</f>
        <v>R20</v>
      </c>
      <c r="B1758" s="63" t="s">
        <v>365</v>
      </c>
      <c r="C1758" s="38" t="s">
        <v>298</v>
      </c>
      <c r="D1758" s="39" t="s">
        <v>93</v>
      </c>
      <c r="E1758" s="39">
        <f>VLOOKUP(Table1[[#This Row],[Gr]],Raw!T:U,2,0)</f>
        <v>10</v>
      </c>
      <c r="F1758" s="38" t="s">
        <v>9</v>
      </c>
      <c r="G1758" s="39">
        <v>3</v>
      </c>
      <c r="H1758" s="64" t="str">
        <f>VLOOKUP(MID(Table1[[#This Row],[Htno]],7,2),Raw!A:B,2,0)</f>
        <v>CSE</v>
      </c>
      <c r="I1758" s="60">
        <f>IF(Table1[[#This Row],[Gr]]&lt;&gt;"COMPLE",IF(Table1[[#This Row],[Cr]]&gt;0,1,0),1)</f>
        <v>1</v>
      </c>
      <c r="J1758" s="32">
        <f>(Table1[[#This Row],[Gp]]*Table1[[#This Row],[Cr]])/Raw!$R$1</f>
        <v>1.3043478260869565</v>
      </c>
    </row>
    <row r="1759" spans="1:10">
      <c r="A1759" s="63" t="str">
        <f>LEFT(Table1[[#This Row],[Subcode]],3)</f>
        <v>R20</v>
      </c>
      <c r="B1759" s="63" t="s">
        <v>365</v>
      </c>
      <c r="C1759" s="38" t="s">
        <v>299</v>
      </c>
      <c r="D1759" s="39" t="s">
        <v>300</v>
      </c>
      <c r="E1759" s="39">
        <f>VLOOKUP(Table1[[#This Row],[Gr]],Raw!T:U,2,0)</f>
        <v>5</v>
      </c>
      <c r="F1759" s="38" t="s">
        <v>7</v>
      </c>
      <c r="G1759" s="39">
        <v>3</v>
      </c>
      <c r="H1759" s="64" t="str">
        <f>VLOOKUP(MID(Table1[[#This Row],[Htno]],7,2),Raw!A:B,2,0)</f>
        <v>CSE</v>
      </c>
      <c r="I1759" s="60">
        <f>IF(Table1[[#This Row],[Gr]]&lt;&gt;"COMPLE",IF(Table1[[#This Row],[Cr]]&gt;0,1,0),1)</f>
        <v>1</v>
      </c>
      <c r="J1759" s="32">
        <f>(Table1[[#This Row],[Gp]]*Table1[[#This Row],[Cr]])/Raw!$R$1</f>
        <v>0.65217391304347827</v>
      </c>
    </row>
    <row r="1760" spans="1:10">
      <c r="A1760" s="63" t="str">
        <f>LEFT(Table1[[#This Row],[Subcode]],3)</f>
        <v>R20</v>
      </c>
      <c r="B1760" s="63" t="s">
        <v>365</v>
      </c>
      <c r="C1760" s="38" t="s">
        <v>301</v>
      </c>
      <c r="D1760" s="39" t="s">
        <v>302</v>
      </c>
      <c r="E1760" s="39">
        <f>VLOOKUP(Table1[[#This Row],[Gr]],Raw!T:U,2,0)</f>
        <v>6</v>
      </c>
      <c r="F1760" s="38" t="s">
        <v>5</v>
      </c>
      <c r="G1760" s="39">
        <v>3</v>
      </c>
      <c r="H1760" s="64" t="str">
        <f>VLOOKUP(MID(Table1[[#This Row],[Htno]],7,2),Raw!A:B,2,0)</f>
        <v>CSE</v>
      </c>
      <c r="I1760" s="60">
        <f>IF(Table1[[#This Row],[Gr]]&lt;&gt;"COMPLE",IF(Table1[[#This Row],[Cr]]&gt;0,1,0),1)</f>
        <v>1</v>
      </c>
      <c r="J1760" s="32">
        <f>(Table1[[#This Row],[Gp]]*Table1[[#This Row],[Cr]])/Raw!$R$1</f>
        <v>0.78260869565217395</v>
      </c>
    </row>
    <row r="1761" spans="1:10">
      <c r="A1761" s="63" t="str">
        <f>LEFT(Table1[[#This Row],[Subcode]],3)</f>
        <v>R20</v>
      </c>
      <c r="B1761" s="63" t="s">
        <v>365</v>
      </c>
      <c r="C1761" s="38" t="s">
        <v>303</v>
      </c>
      <c r="D1761" s="39" t="s">
        <v>304</v>
      </c>
      <c r="E1761" s="39">
        <f>VLOOKUP(Table1[[#This Row],[Gr]],Raw!T:U,2,0)</f>
        <v>6</v>
      </c>
      <c r="F1761" s="38" t="s">
        <v>5</v>
      </c>
      <c r="G1761" s="39">
        <v>3</v>
      </c>
      <c r="H1761" s="64" t="str">
        <f>VLOOKUP(MID(Table1[[#This Row],[Htno]],7,2),Raw!A:B,2,0)</f>
        <v>CSE</v>
      </c>
      <c r="I1761" s="60">
        <f>IF(Table1[[#This Row],[Gr]]&lt;&gt;"COMPLE",IF(Table1[[#This Row],[Cr]]&gt;0,1,0),1)</f>
        <v>1</v>
      </c>
      <c r="J1761" s="32">
        <f>(Table1[[#This Row],[Gp]]*Table1[[#This Row],[Cr]])/Raw!$R$1</f>
        <v>0.78260869565217395</v>
      </c>
    </row>
    <row r="1762" spans="1:10">
      <c r="A1762" s="63" t="str">
        <f>LEFT(Table1[[#This Row],[Subcode]],3)</f>
        <v>R20</v>
      </c>
      <c r="B1762" s="63" t="s">
        <v>366</v>
      </c>
      <c r="C1762" s="38" t="s">
        <v>78</v>
      </c>
      <c r="D1762" s="39" t="s">
        <v>79</v>
      </c>
      <c r="E1762" s="39">
        <f>VLOOKUP(Table1[[#This Row],[Gr]],Raw!T:U,2,0)</f>
        <v>0</v>
      </c>
      <c r="F1762" s="38" t="s">
        <v>579</v>
      </c>
      <c r="G1762" s="39">
        <v>0</v>
      </c>
      <c r="H1762" s="64" t="str">
        <f>VLOOKUP(MID(Table1[[#This Row],[Htno]],7,2),Raw!A:B,2,0)</f>
        <v>CSE</v>
      </c>
      <c r="I1762" s="60">
        <f>IF(Table1[[#This Row],[Gr]]&lt;&gt;"COMPLE",IF(Table1[[#This Row],[Cr]]&gt;0,1,0),1)</f>
        <v>0</v>
      </c>
      <c r="J1762" s="32">
        <f>(Table1[[#This Row],[Gp]]*Table1[[#This Row],[Cr]])/Raw!$R$1</f>
        <v>0</v>
      </c>
    </row>
    <row r="1763" spans="1:10">
      <c r="A1763" s="63" t="str">
        <f>LEFT(Table1[[#This Row],[Subcode]],3)</f>
        <v>R20</v>
      </c>
      <c r="B1763" s="63" t="s">
        <v>366</v>
      </c>
      <c r="C1763" s="38" t="s">
        <v>292</v>
      </c>
      <c r="D1763" s="39" t="s">
        <v>293</v>
      </c>
      <c r="E1763" s="39">
        <f>VLOOKUP(Table1[[#This Row],[Gr]],Raw!T:U,2,0)</f>
        <v>0</v>
      </c>
      <c r="F1763" s="38" t="s">
        <v>579</v>
      </c>
      <c r="G1763" s="39">
        <v>0</v>
      </c>
      <c r="H1763" s="64" t="str">
        <f>VLOOKUP(MID(Table1[[#This Row],[Htno]],7,2),Raw!A:B,2,0)</f>
        <v>CSE</v>
      </c>
      <c r="I1763" s="60">
        <f>IF(Table1[[#This Row],[Gr]]&lt;&gt;"COMPLE",IF(Table1[[#This Row],[Cr]]&gt;0,1,0),1)</f>
        <v>0</v>
      </c>
      <c r="J1763" s="32">
        <f>(Table1[[#This Row],[Gp]]*Table1[[#This Row],[Cr]])/Raw!$R$1</f>
        <v>0</v>
      </c>
    </row>
    <row r="1764" spans="1:10">
      <c r="A1764" s="63" t="str">
        <f>LEFT(Table1[[#This Row],[Subcode]],3)</f>
        <v>R20</v>
      </c>
      <c r="B1764" s="63" t="s">
        <v>366</v>
      </c>
      <c r="C1764" s="38" t="s">
        <v>294</v>
      </c>
      <c r="D1764" s="39" t="s">
        <v>295</v>
      </c>
      <c r="E1764" s="39">
        <f>VLOOKUP(Table1[[#This Row],[Gr]],Raw!T:U,2,0)</f>
        <v>0</v>
      </c>
      <c r="F1764" s="38" t="s">
        <v>579</v>
      </c>
      <c r="G1764" s="39">
        <v>0</v>
      </c>
      <c r="H1764" s="64" t="str">
        <f>VLOOKUP(MID(Table1[[#This Row],[Htno]],7,2),Raw!A:B,2,0)</f>
        <v>CSE</v>
      </c>
      <c r="I1764" s="60">
        <f>IF(Table1[[#This Row],[Gr]]&lt;&gt;"COMPLE",IF(Table1[[#This Row],[Cr]]&gt;0,1,0),1)</f>
        <v>0</v>
      </c>
      <c r="J1764" s="32">
        <f>(Table1[[#This Row],[Gp]]*Table1[[#This Row],[Cr]])/Raw!$R$1</f>
        <v>0</v>
      </c>
    </row>
    <row r="1765" spans="1:10">
      <c r="A1765" s="63" t="str">
        <f>LEFT(Table1[[#This Row],[Subcode]],3)</f>
        <v>R20</v>
      </c>
      <c r="B1765" s="63" t="s">
        <v>366</v>
      </c>
      <c r="C1765" s="38" t="s">
        <v>296</v>
      </c>
      <c r="D1765" s="39" t="s">
        <v>297</v>
      </c>
      <c r="E1765" s="39">
        <f>VLOOKUP(Table1[[#This Row],[Gr]],Raw!T:U,2,0)</f>
        <v>10</v>
      </c>
      <c r="F1765" s="38" t="s">
        <v>9</v>
      </c>
      <c r="G1765" s="39">
        <v>2</v>
      </c>
      <c r="H1765" s="64" t="str">
        <f>VLOOKUP(MID(Table1[[#This Row],[Htno]],7,2),Raw!A:B,2,0)</f>
        <v>CSE</v>
      </c>
      <c r="I1765" s="60">
        <f>IF(Table1[[#This Row],[Gr]]&lt;&gt;"COMPLE",IF(Table1[[#This Row],[Cr]]&gt;0,1,0),1)</f>
        <v>1</v>
      </c>
      <c r="J1765" s="32">
        <f>(Table1[[#This Row],[Gp]]*Table1[[#This Row],[Cr]])/Raw!$R$1</f>
        <v>0.86956521739130432</v>
      </c>
    </row>
    <row r="1766" spans="1:10">
      <c r="A1766" s="63" t="str">
        <f>LEFT(Table1[[#This Row],[Subcode]],3)</f>
        <v>R20</v>
      </c>
      <c r="B1766" s="63" t="s">
        <v>366</v>
      </c>
      <c r="C1766" s="38" t="s">
        <v>298</v>
      </c>
      <c r="D1766" s="39" t="s">
        <v>93</v>
      </c>
      <c r="E1766" s="39">
        <f>VLOOKUP(Table1[[#This Row],[Gr]],Raw!T:U,2,0)</f>
        <v>10</v>
      </c>
      <c r="F1766" s="38" t="s">
        <v>9</v>
      </c>
      <c r="G1766" s="39">
        <v>3</v>
      </c>
      <c r="H1766" s="64" t="str">
        <f>VLOOKUP(MID(Table1[[#This Row],[Htno]],7,2),Raw!A:B,2,0)</f>
        <v>CSE</v>
      </c>
      <c r="I1766" s="60">
        <f>IF(Table1[[#This Row],[Gr]]&lt;&gt;"COMPLE",IF(Table1[[#This Row],[Cr]]&gt;0,1,0),1)</f>
        <v>1</v>
      </c>
      <c r="J1766" s="32">
        <f>(Table1[[#This Row],[Gp]]*Table1[[#This Row],[Cr]])/Raw!$R$1</f>
        <v>1.3043478260869565</v>
      </c>
    </row>
    <row r="1767" spans="1:10">
      <c r="A1767" s="63" t="str">
        <f>LEFT(Table1[[#This Row],[Subcode]],3)</f>
        <v>R20</v>
      </c>
      <c r="B1767" s="63" t="s">
        <v>366</v>
      </c>
      <c r="C1767" s="38" t="s">
        <v>299</v>
      </c>
      <c r="D1767" s="39" t="s">
        <v>300</v>
      </c>
      <c r="E1767" s="39">
        <f>VLOOKUP(Table1[[#This Row],[Gr]],Raw!T:U,2,0)</f>
        <v>0</v>
      </c>
      <c r="F1767" s="38" t="s">
        <v>579</v>
      </c>
      <c r="G1767" s="39">
        <v>0</v>
      </c>
      <c r="H1767" s="64" t="str">
        <f>VLOOKUP(MID(Table1[[#This Row],[Htno]],7,2),Raw!A:B,2,0)</f>
        <v>CSE</v>
      </c>
      <c r="I1767" s="60">
        <f>IF(Table1[[#This Row],[Gr]]&lt;&gt;"COMPLE",IF(Table1[[#This Row],[Cr]]&gt;0,1,0),1)</f>
        <v>0</v>
      </c>
      <c r="J1767" s="32">
        <f>(Table1[[#This Row],[Gp]]*Table1[[#This Row],[Cr]])/Raw!$R$1</f>
        <v>0</v>
      </c>
    </row>
    <row r="1768" spans="1:10">
      <c r="A1768" s="63" t="str">
        <f>LEFT(Table1[[#This Row],[Subcode]],3)</f>
        <v>R20</v>
      </c>
      <c r="B1768" s="63" t="s">
        <v>366</v>
      </c>
      <c r="C1768" s="38" t="s">
        <v>301</v>
      </c>
      <c r="D1768" s="39" t="s">
        <v>302</v>
      </c>
      <c r="E1768" s="39">
        <f>VLOOKUP(Table1[[#This Row],[Gr]],Raw!T:U,2,0)</f>
        <v>0</v>
      </c>
      <c r="F1768" s="38" t="s">
        <v>579</v>
      </c>
      <c r="G1768" s="39">
        <v>0</v>
      </c>
      <c r="H1768" s="64" t="str">
        <f>VLOOKUP(MID(Table1[[#This Row],[Htno]],7,2),Raw!A:B,2,0)</f>
        <v>CSE</v>
      </c>
      <c r="I1768" s="60">
        <f>IF(Table1[[#This Row],[Gr]]&lt;&gt;"COMPLE",IF(Table1[[#This Row],[Cr]]&gt;0,1,0),1)</f>
        <v>0</v>
      </c>
      <c r="J1768" s="32">
        <f>(Table1[[#This Row],[Gp]]*Table1[[#This Row],[Cr]])/Raw!$R$1</f>
        <v>0</v>
      </c>
    </row>
    <row r="1769" spans="1:10">
      <c r="A1769" s="63" t="str">
        <f>LEFT(Table1[[#This Row],[Subcode]],3)</f>
        <v>R20</v>
      </c>
      <c r="B1769" s="63" t="s">
        <v>366</v>
      </c>
      <c r="C1769" s="38" t="s">
        <v>303</v>
      </c>
      <c r="D1769" s="39" t="s">
        <v>304</v>
      </c>
      <c r="E1769" s="39">
        <f>VLOOKUP(Table1[[#This Row],[Gr]],Raw!T:U,2,0)</f>
        <v>0</v>
      </c>
      <c r="F1769" s="38" t="s">
        <v>579</v>
      </c>
      <c r="G1769" s="39">
        <v>0</v>
      </c>
      <c r="H1769" s="64" t="str">
        <f>VLOOKUP(MID(Table1[[#This Row],[Htno]],7,2),Raw!A:B,2,0)</f>
        <v>CSE</v>
      </c>
      <c r="I1769" s="60">
        <f>IF(Table1[[#This Row],[Gr]]&lt;&gt;"COMPLE",IF(Table1[[#This Row],[Cr]]&gt;0,1,0),1)</f>
        <v>0</v>
      </c>
      <c r="J1769" s="32">
        <f>(Table1[[#This Row],[Gp]]*Table1[[#This Row],[Cr]])/Raw!$R$1</f>
        <v>0</v>
      </c>
    </row>
    <row r="1770" spans="1:10">
      <c r="A1770" s="63" t="str">
        <f>LEFT(Table1[[#This Row],[Subcode]],3)</f>
        <v>R20</v>
      </c>
      <c r="B1770" s="63" t="s">
        <v>367</v>
      </c>
      <c r="C1770" s="38" t="s">
        <v>78</v>
      </c>
      <c r="D1770" s="39" t="s">
        <v>79</v>
      </c>
      <c r="E1770" s="39">
        <f>VLOOKUP(Table1[[#This Row],[Gr]],Raw!T:U,2,0)</f>
        <v>8</v>
      </c>
      <c r="F1770" s="38" t="s">
        <v>6</v>
      </c>
      <c r="G1770" s="39">
        <v>3</v>
      </c>
      <c r="H1770" s="64" t="str">
        <f>VLOOKUP(MID(Table1[[#This Row],[Htno]],7,2),Raw!A:B,2,0)</f>
        <v>CSE</v>
      </c>
      <c r="I1770" s="60">
        <f>IF(Table1[[#This Row],[Gr]]&lt;&gt;"COMPLE",IF(Table1[[#This Row],[Cr]]&gt;0,1,0),1)</f>
        <v>1</v>
      </c>
      <c r="J1770" s="32">
        <f>(Table1[[#This Row],[Gp]]*Table1[[#This Row],[Cr]])/Raw!$R$1</f>
        <v>1.0434782608695652</v>
      </c>
    </row>
    <row r="1771" spans="1:10">
      <c r="A1771" s="63" t="str">
        <f>LEFT(Table1[[#This Row],[Subcode]],3)</f>
        <v>R20</v>
      </c>
      <c r="B1771" s="63" t="s">
        <v>367</v>
      </c>
      <c r="C1771" s="38" t="s">
        <v>292</v>
      </c>
      <c r="D1771" s="39" t="s">
        <v>293</v>
      </c>
      <c r="E1771" s="39">
        <f>VLOOKUP(Table1[[#This Row],[Gr]],Raw!T:U,2,0)</f>
        <v>7</v>
      </c>
      <c r="F1771" s="38" t="s">
        <v>4</v>
      </c>
      <c r="G1771" s="39">
        <v>3</v>
      </c>
      <c r="H1771" s="64" t="str">
        <f>VLOOKUP(MID(Table1[[#This Row],[Htno]],7,2),Raw!A:B,2,0)</f>
        <v>CSE</v>
      </c>
      <c r="I1771" s="60">
        <f>IF(Table1[[#This Row],[Gr]]&lt;&gt;"COMPLE",IF(Table1[[#This Row],[Cr]]&gt;0,1,0),1)</f>
        <v>1</v>
      </c>
      <c r="J1771" s="32">
        <f>(Table1[[#This Row],[Gp]]*Table1[[#This Row],[Cr]])/Raw!$R$1</f>
        <v>0.91304347826086951</v>
      </c>
    </row>
    <row r="1772" spans="1:10">
      <c r="A1772" s="63" t="str">
        <f>LEFT(Table1[[#This Row],[Subcode]],3)</f>
        <v>R20</v>
      </c>
      <c r="B1772" s="63" t="s">
        <v>367</v>
      </c>
      <c r="C1772" s="38" t="s">
        <v>294</v>
      </c>
      <c r="D1772" s="39" t="s">
        <v>295</v>
      </c>
      <c r="E1772" s="39">
        <f>VLOOKUP(Table1[[#This Row],[Gr]],Raw!T:U,2,0)</f>
        <v>5</v>
      </c>
      <c r="F1772" s="38" t="s">
        <v>7</v>
      </c>
      <c r="G1772" s="39">
        <v>3</v>
      </c>
      <c r="H1772" s="64" t="str">
        <f>VLOOKUP(MID(Table1[[#This Row],[Htno]],7,2),Raw!A:B,2,0)</f>
        <v>CSE</v>
      </c>
      <c r="I1772" s="60">
        <f>IF(Table1[[#This Row],[Gr]]&lt;&gt;"COMPLE",IF(Table1[[#This Row],[Cr]]&gt;0,1,0),1)</f>
        <v>1</v>
      </c>
      <c r="J1772" s="32">
        <f>(Table1[[#This Row],[Gp]]*Table1[[#This Row],[Cr]])/Raw!$R$1</f>
        <v>0.65217391304347827</v>
      </c>
    </row>
    <row r="1773" spans="1:10">
      <c r="A1773" s="63" t="str">
        <f>LEFT(Table1[[#This Row],[Subcode]],3)</f>
        <v>R20</v>
      </c>
      <c r="B1773" s="63" t="s">
        <v>367</v>
      </c>
      <c r="C1773" s="38" t="s">
        <v>296</v>
      </c>
      <c r="D1773" s="39" t="s">
        <v>297</v>
      </c>
      <c r="E1773" s="39">
        <f>VLOOKUP(Table1[[#This Row],[Gr]],Raw!T:U,2,0)</f>
        <v>10</v>
      </c>
      <c r="F1773" s="38" t="s">
        <v>9</v>
      </c>
      <c r="G1773" s="39">
        <v>2</v>
      </c>
      <c r="H1773" s="64" t="str">
        <f>VLOOKUP(MID(Table1[[#This Row],[Htno]],7,2),Raw!A:B,2,0)</f>
        <v>CSE</v>
      </c>
      <c r="I1773" s="60">
        <f>IF(Table1[[#This Row],[Gr]]&lt;&gt;"COMPLE",IF(Table1[[#This Row],[Cr]]&gt;0,1,0),1)</f>
        <v>1</v>
      </c>
      <c r="J1773" s="32">
        <f>(Table1[[#This Row],[Gp]]*Table1[[#This Row],[Cr]])/Raw!$R$1</f>
        <v>0.86956521739130432</v>
      </c>
    </row>
    <row r="1774" spans="1:10">
      <c r="A1774" s="63" t="str">
        <f>LEFT(Table1[[#This Row],[Subcode]],3)</f>
        <v>R20</v>
      </c>
      <c r="B1774" s="63" t="s">
        <v>367</v>
      </c>
      <c r="C1774" s="38" t="s">
        <v>298</v>
      </c>
      <c r="D1774" s="39" t="s">
        <v>93</v>
      </c>
      <c r="E1774" s="39">
        <f>VLOOKUP(Table1[[#This Row],[Gr]],Raw!T:U,2,0)</f>
        <v>10</v>
      </c>
      <c r="F1774" s="38" t="s">
        <v>9</v>
      </c>
      <c r="G1774" s="39">
        <v>3</v>
      </c>
      <c r="H1774" s="64" t="str">
        <f>VLOOKUP(MID(Table1[[#This Row],[Htno]],7,2),Raw!A:B,2,0)</f>
        <v>CSE</v>
      </c>
      <c r="I1774" s="60">
        <f>IF(Table1[[#This Row],[Gr]]&lt;&gt;"COMPLE",IF(Table1[[#This Row],[Cr]]&gt;0,1,0),1)</f>
        <v>1</v>
      </c>
      <c r="J1774" s="32">
        <f>(Table1[[#This Row],[Gp]]*Table1[[#This Row],[Cr]])/Raw!$R$1</f>
        <v>1.3043478260869565</v>
      </c>
    </row>
    <row r="1775" spans="1:10">
      <c r="A1775" s="63" t="str">
        <f>LEFT(Table1[[#This Row],[Subcode]],3)</f>
        <v>R20</v>
      </c>
      <c r="B1775" s="63" t="s">
        <v>367</v>
      </c>
      <c r="C1775" s="38" t="s">
        <v>299</v>
      </c>
      <c r="D1775" s="39" t="s">
        <v>300</v>
      </c>
      <c r="E1775" s="39">
        <f>VLOOKUP(Table1[[#This Row],[Gr]],Raw!T:U,2,0)</f>
        <v>7</v>
      </c>
      <c r="F1775" s="38" t="s">
        <v>4</v>
      </c>
      <c r="G1775" s="39">
        <v>3</v>
      </c>
      <c r="H1775" s="64" t="str">
        <f>VLOOKUP(MID(Table1[[#This Row],[Htno]],7,2),Raw!A:B,2,0)</f>
        <v>CSE</v>
      </c>
      <c r="I1775" s="60">
        <f>IF(Table1[[#This Row],[Gr]]&lt;&gt;"COMPLE",IF(Table1[[#This Row],[Cr]]&gt;0,1,0),1)</f>
        <v>1</v>
      </c>
      <c r="J1775" s="32">
        <f>(Table1[[#This Row],[Gp]]*Table1[[#This Row],[Cr]])/Raw!$R$1</f>
        <v>0.91304347826086951</v>
      </c>
    </row>
    <row r="1776" spans="1:10">
      <c r="A1776" s="63" t="str">
        <f>LEFT(Table1[[#This Row],[Subcode]],3)</f>
        <v>R20</v>
      </c>
      <c r="B1776" s="63" t="s">
        <v>367</v>
      </c>
      <c r="C1776" s="38" t="s">
        <v>301</v>
      </c>
      <c r="D1776" s="39" t="s">
        <v>302</v>
      </c>
      <c r="E1776" s="39">
        <f>VLOOKUP(Table1[[#This Row],[Gr]],Raw!T:U,2,0)</f>
        <v>0</v>
      </c>
      <c r="F1776" s="38" t="s">
        <v>3</v>
      </c>
      <c r="G1776" s="39">
        <v>0</v>
      </c>
      <c r="H1776" s="64" t="str">
        <f>VLOOKUP(MID(Table1[[#This Row],[Htno]],7,2),Raw!A:B,2,0)</f>
        <v>CSE</v>
      </c>
      <c r="I1776" s="60">
        <f>IF(Table1[[#This Row],[Gr]]&lt;&gt;"COMPLE",IF(Table1[[#This Row],[Cr]]&gt;0,1,0),1)</f>
        <v>0</v>
      </c>
      <c r="J1776" s="32">
        <f>(Table1[[#This Row],[Gp]]*Table1[[#This Row],[Cr]])/Raw!$R$1</f>
        <v>0</v>
      </c>
    </row>
    <row r="1777" spans="1:10">
      <c r="A1777" s="63" t="str">
        <f>LEFT(Table1[[#This Row],[Subcode]],3)</f>
        <v>R20</v>
      </c>
      <c r="B1777" s="63" t="s">
        <v>367</v>
      </c>
      <c r="C1777" s="38" t="s">
        <v>303</v>
      </c>
      <c r="D1777" s="39" t="s">
        <v>304</v>
      </c>
      <c r="E1777" s="39">
        <f>VLOOKUP(Table1[[#This Row],[Gr]],Raw!T:U,2,0)</f>
        <v>7</v>
      </c>
      <c r="F1777" s="38" t="s">
        <v>4</v>
      </c>
      <c r="G1777" s="39">
        <v>3</v>
      </c>
      <c r="H1777" s="64" t="str">
        <f>VLOOKUP(MID(Table1[[#This Row],[Htno]],7,2),Raw!A:B,2,0)</f>
        <v>CSE</v>
      </c>
      <c r="I1777" s="60">
        <f>IF(Table1[[#This Row],[Gr]]&lt;&gt;"COMPLE",IF(Table1[[#This Row],[Cr]]&gt;0,1,0),1)</f>
        <v>1</v>
      </c>
      <c r="J1777" s="32">
        <f>(Table1[[#This Row],[Gp]]*Table1[[#This Row],[Cr]])/Raw!$R$1</f>
        <v>0.91304347826086951</v>
      </c>
    </row>
    <row r="1778" spans="1:10">
      <c r="A1778" s="63" t="str">
        <f>LEFT(Table1[[#This Row],[Subcode]],3)</f>
        <v>R20</v>
      </c>
      <c r="B1778" s="63" t="s">
        <v>368</v>
      </c>
      <c r="C1778" s="38" t="s">
        <v>78</v>
      </c>
      <c r="D1778" s="39" t="s">
        <v>79</v>
      </c>
      <c r="E1778" s="39">
        <f>VLOOKUP(Table1[[#This Row],[Gr]],Raw!T:U,2,0)</f>
        <v>7</v>
      </c>
      <c r="F1778" s="38" t="s">
        <v>4</v>
      </c>
      <c r="G1778" s="39">
        <v>3</v>
      </c>
      <c r="H1778" s="64" t="str">
        <f>VLOOKUP(MID(Table1[[#This Row],[Htno]],7,2),Raw!A:B,2,0)</f>
        <v>CSE</v>
      </c>
      <c r="I1778" s="60">
        <f>IF(Table1[[#This Row],[Gr]]&lt;&gt;"COMPLE",IF(Table1[[#This Row],[Cr]]&gt;0,1,0),1)</f>
        <v>1</v>
      </c>
      <c r="J1778" s="32">
        <f>(Table1[[#This Row],[Gp]]*Table1[[#This Row],[Cr]])/Raw!$R$1</f>
        <v>0.91304347826086951</v>
      </c>
    </row>
    <row r="1779" spans="1:10">
      <c r="A1779" s="63" t="str">
        <f>LEFT(Table1[[#This Row],[Subcode]],3)</f>
        <v>R20</v>
      </c>
      <c r="B1779" s="63" t="s">
        <v>368</v>
      </c>
      <c r="C1779" s="38" t="s">
        <v>292</v>
      </c>
      <c r="D1779" s="39" t="s">
        <v>293</v>
      </c>
      <c r="E1779" s="39">
        <f>VLOOKUP(Table1[[#This Row],[Gr]],Raw!T:U,2,0)</f>
        <v>8</v>
      </c>
      <c r="F1779" s="38" t="s">
        <v>6</v>
      </c>
      <c r="G1779" s="39">
        <v>3</v>
      </c>
      <c r="H1779" s="64" t="str">
        <f>VLOOKUP(MID(Table1[[#This Row],[Htno]],7,2),Raw!A:B,2,0)</f>
        <v>CSE</v>
      </c>
      <c r="I1779" s="60">
        <f>IF(Table1[[#This Row],[Gr]]&lt;&gt;"COMPLE",IF(Table1[[#This Row],[Cr]]&gt;0,1,0),1)</f>
        <v>1</v>
      </c>
      <c r="J1779" s="32">
        <f>(Table1[[#This Row],[Gp]]*Table1[[#This Row],[Cr]])/Raw!$R$1</f>
        <v>1.0434782608695652</v>
      </c>
    </row>
    <row r="1780" spans="1:10">
      <c r="A1780" s="63" t="str">
        <f>LEFT(Table1[[#This Row],[Subcode]],3)</f>
        <v>R20</v>
      </c>
      <c r="B1780" s="63" t="s">
        <v>368</v>
      </c>
      <c r="C1780" s="38" t="s">
        <v>294</v>
      </c>
      <c r="D1780" s="39" t="s">
        <v>295</v>
      </c>
      <c r="E1780" s="39">
        <f>VLOOKUP(Table1[[#This Row],[Gr]],Raw!T:U,2,0)</f>
        <v>10</v>
      </c>
      <c r="F1780" s="38" t="s">
        <v>9</v>
      </c>
      <c r="G1780" s="39">
        <v>3</v>
      </c>
      <c r="H1780" s="64" t="str">
        <f>VLOOKUP(MID(Table1[[#This Row],[Htno]],7,2),Raw!A:B,2,0)</f>
        <v>CSE</v>
      </c>
      <c r="I1780" s="60">
        <f>IF(Table1[[#This Row],[Gr]]&lt;&gt;"COMPLE",IF(Table1[[#This Row],[Cr]]&gt;0,1,0),1)</f>
        <v>1</v>
      </c>
      <c r="J1780" s="32">
        <f>(Table1[[#This Row],[Gp]]*Table1[[#This Row],[Cr]])/Raw!$R$1</f>
        <v>1.3043478260869565</v>
      </c>
    </row>
    <row r="1781" spans="1:10">
      <c r="A1781" s="63" t="str">
        <f>LEFT(Table1[[#This Row],[Subcode]],3)</f>
        <v>R20</v>
      </c>
      <c r="B1781" s="63" t="s">
        <v>368</v>
      </c>
      <c r="C1781" s="38" t="s">
        <v>296</v>
      </c>
      <c r="D1781" s="39" t="s">
        <v>297</v>
      </c>
      <c r="E1781" s="39">
        <f>VLOOKUP(Table1[[#This Row],[Gr]],Raw!T:U,2,0)</f>
        <v>10</v>
      </c>
      <c r="F1781" s="38" t="s">
        <v>9</v>
      </c>
      <c r="G1781" s="39">
        <v>2</v>
      </c>
      <c r="H1781" s="64" t="str">
        <f>VLOOKUP(MID(Table1[[#This Row],[Htno]],7,2),Raw!A:B,2,0)</f>
        <v>CSE</v>
      </c>
      <c r="I1781" s="60">
        <f>IF(Table1[[#This Row],[Gr]]&lt;&gt;"COMPLE",IF(Table1[[#This Row],[Cr]]&gt;0,1,0),1)</f>
        <v>1</v>
      </c>
      <c r="J1781" s="32">
        <f>(Table1[[#This Row],[Gp]]*Table1[[#This Row],[Cr]])/Raw!$R$1</f>
        <v>0.86956521739130432</v>
      </c>
    </row>
    <row r="1782" spans="1:10">
      <c r="A1782" s="63" t="str">
        <f>LEFT(Table1[[#This Row],[Subcode]],3)</f>
        <v>R20</v>
      </c>
      <c r="B1782" s="63" t="s">
        <v>368</v>
      </c>
      <c r="C1782" s="38" t="s">
        <v>298</v>
      </c>
      <c r="D1782" s="39" t="s">
        <v>93</v>
      </c>
      <c r="E1782" s="39">
        <f>VLOOKUP(Table1[[#This Row],[Gr]],Raw!T:U,2,0)</f>
        <v>10</v>
      </c>
      <c r="F1782" s="38" t="s">
        <v>9</v>
      </c>
      <c r="G1782" s="39">
        <v>3</v>
      </c>
      <c r="H1782" s="64" t="str">
        <f>VLOOKUP(MID(Table1[[#This Row],[Htno]],7,2),Raw!A:B,2,0)</f>
        <v>CSE</v>
      </c>
      <c r="I1782" s="60">
        <f>IF(Table1[[#This Row],[Gr]]&lt;&gt;"COMPLE",IF(Table1[[#This Row],[Cr]]&gt;0,1,0),1)</f>
        <v>1</v>
      </c>
      <c r="J1782" s="32">
        <f>(Table1[[#This Row],[Gp]]*Table1[[#This Row],[Cr]])/Raw!$R$1</f>
        <v>1.3043478260869565</v>
      </c>
    </row>
    <row r="1783" spans="1:10">
      <c r="A1783" s="63" t="str">
        <f>LEFT(Table1[[#This Row],[Subcode]],3)</f>
        <v>R20</v>
      </c>
      <c r="B1783" s="63" t="s">
        <v>368</v>
      </c>
      <c r="C1783" s="38" t="s">
        <v>299</v>
      </c>
      <c r="D1783" s="39" t="s">
        <v>300</v>
      </c>
      <c r="E1783" s="39">
        <f>VLOOKUP(Table1[[#This Row],[Gr]],Raw!T:U,2,0)</f>
        <v>6</v>
      </c>
      <c r="F1783" s="38" t="s">
        <v>5</v>
      </c>
      <c r="G1783" s="39">
        <v>3</v>
      </c>
      <c r="H1783" s="64" t="str">
        <f>VLOOKUP(MID(Table1[[#This Row],[Htno]],7,2),Raw!A:B,2,0)</f>
        <v>CSE</v>
      </c>
      <c r="I1783" s="60">
        <f>IF(Table1[[#This Row],[Gr]]&lt;&gt;"COMPLE",IF(Table1[[#This Row],[Cr]]&gt;0,1,0),1)</f>
        <v>1</v>
      </c>
      <c r="J1783" s="32">
        <f>(Table1[[#This Row],[Gp]]*Table1[[#This Row],[Cr]])/Raw!$R$1</f>
        <v>0.78260869565217395</v>
      </c>
    </row>
    <row r="1784" spans="1:10">
      <c r="A1784" s="63" t="str">
        <f>LEFT(Table1[[#This Row],[Subcode]],3)</f>
        <v>R20</v>
      </c>
      <c r="B1784" s="63" t="s">
        <v>368</v>
      </c>
      <c r="C1784" s="38" t="s">
        <v>301</v>
      </c>
      <c r="D1784" s="39" t="s">
        <v>302</v>
      </c>
      <c r="E1784" s="39">
        <f>VLOOKUP(Table1[[#This Row],[Gr]],Raw!T:U,2,0)</f>
        <v>6</v>
      </c>
      <c r="F1784" s="38" t="s">
        <v>5</v>
      </c>
      <c r="G1784" s="39">
        <v>3</v>
      </c>
      <c r="H1784" s="64" t="str">
        <f>VLOOKUP(MID(Table1[[#This Row],[Htno]],7,2),Raw!A:B,2,0)</f>
        <v>CSE</v>
      </c>
      <c r="I1784" s="60">
        <f>IF(Table1[[#This Row],[Gr]]&lt;&gt;"COMPLE",IF(Table1[[#This Row],[Cr]]&gt;0,1,0),1)</f>
        <v>1</v>
      </c>
      <c r="J1784" s="32">
        <f>(Table1[[#This Row],[Gp]]*Table1[[#This Row],[Cr]])/Raw!$R$1</f>
        <v>0.78260869565217395</v>
      </c>
    </row>
    <row r="1785" spans="1:10">
      <c r="A1785" s="63" t="str">
        <f>LEFT(Table1[[#This Row],[Subcode]],3)</f>
        <v>R20</v>
      </c>
      <c r="B1785" s="63" t="s">
        <v>368</v>
      </c>
      <c r="C1785" s="38" t="s">
        <v>303</v>
      </c>
      <c r="D1785" s="39" t="s">
        <v>304</v>
      </c>
      <c r="E1785" s="39">
        <f>VLOOKUP(Table1[[#This Row],[Gr]],Raw!T:U,2,0)</f>
        <v>7</v>
      </c>
      <c r="F1785" s="38" t="s">
        <v>4</v>
      </c>
      <c r="G1785" s="39">
        <v>3</v>
      </c>
      <c r="H1785" s="64" t="str">
        <f>VLOOKUP(MID(Table1[[#This Row],[Htno]],7,2),Raw!A:B,2,0)</f>
        <v>CSE</v>
      </c>
      <c r="I1785" s="60">
        <f>IF(Table1[[#This Row],[Gr]]&lt;&gt;"COMPLE",IF(Table1[[#This Row],[Cr]]&gt;0,1,0),1)</f>
        <v>1</v>
      </c>
      <c r="J1785" s="32">
        <f>(Table1[[#This Row],[Gp]]*Table1[[#This Row],[Cr]])/Raw!$R$1</f>
        <v>0.91304347826086951</v>
      </c>
    </row>
    <row r="1786" spans="1:10">
      <c r="A1786" s="63" t="str">
        <f>LEFT(Table1[[#This Row],[Subcode]],3)</f>
        <v>R20</v>
      </c>
      <c r="B1786" s="63" t="s">
        <v>369</v>
      </c>
      <c r="C1786" s="38" t="s">
        <v>78</v>
      </c>
      <c r="D1786" s="39" t="s">
        <v>79</v>
      </c>
      <c r="E1786" s="39">
        <f>VLOOKUP(Table1[[#This Row],[Gr]],Raw!T:U,2,0)</f>
        <v>0</v>
      </c>
      <c r="F1786" s="38" t="s">
        <v>3</v>
      </c>
      <c r="G1786" s="39">
        <v>0</v>
      </c>
      <c r="H1786" s="64" t="str">
        <f>VLOOKUP(MID(Table1[[#This Row],[Htno]],7,2),Raw!A:B,2,0)</f>
        <v>CSE</v>
      </c>
      <c r="I1786" s="60">
        <f>IF(Table1[[#This Row],[Gr]]&lt;&gt;"COMPLE",IF(Table1[[#This Row],[Cr]]&gt;0,1,0),1)</f>
        <v>0</v>
      </c>
      <c r="J1786" s="32">
        <f>(Table1[[#This Row],[Gp]]*Table1[[#This Row],[Cr]])/Raw!$R$1</f>
        <v>0</v>
      </c>
    </row>
    <row r="1787" spans="1:10">
      <c r="A1787" s="63" t="str">
        <f>LEFT(Table1[[#This Row],[Subcode]],3)</f>
        <v>R20</v>
      </c>
      <c r="B1787" s="63" t="s">
        <v>369</v>
      </c>
      <c r="C1787" s="38" t="s">
        <v>292</v>
      </c>
      <c r="D1787" s="39" t="s">
        <v>293</v>
      </c>
      <c r="E1787" s="39">
        <f>VLOOKUP(Table1[[#This Row],[Gr]],Raw!T:U,2,0)</f>
        <v>0</v>
      </c>
      <c r="F1787" s="38" t="s">
        <v>579</v>
      </c>
      <c r="G1787" s="39">
        <v>0</v>
      </c>
      <c r="H1787" s="64" t="str">
        <f>VLOOKUP(MID(Table1[[#This Row],[Htno]],7,2),Raw!A:B,2,0)</f>
        <v>CSE</v>
      </c>
      <c r="I1787" s="60">
        <f>IF(Table1[[#This Row],[Gr]]&lt;&gt;"COMPLE",IF(Table1[[#This Row],[Cr]]&gt;0,1,0),1)</f>
        <v>0</v>
      </c>
      <c r="J1787" s="32">
        <f>(Table1[[#This Row],[Gp]]*Table1[[#This Row],[Cr]])/Raw!$R$1</f>
        <v>0</v>
      </c>
    </row>
    <row r="1788" spans="1:10">
      <c r="A1788" s="63" t="str">
        <f>LEFT(Table1[[#This Row],[Subcode]],3)</f>
        <v>R20</v>
      </c>
      <c r="B1788" s="63" t="s">
        <v>369</v>
      </c>
      <c r="C1788" s="38" t="s">
        <v>294</v>
      </c>
      <c r="D1788" s="39" t="s">
        <v>295</v>
      </c>
      <c r="E1788" s="39">
        <f>VLOOKUP(Table1[[#This Row],[Gr]],Raw!T:U,2,0)</f>
        <v>0</v>
      </c>
      <c r="F1788" s="38" t="s">
        <v>3</v>
      </c>
      <c r="G1788" s="39">
        <v>0</v>
      </c>
      <c r="H1788" s="64" t="str">
        <f>VLOOKUP(MID(Table1[[#This Row],[Htno]],7,2),Raw!A:B,2,0)</f>
        <v>CSE</v>
      </c>
      <c r="I1788" s="60">
        <f>IF(Table1[[#This Row],[Gr]]&lt;&gt;"COMPLE",IF(Table1[[#This Row],[Cr]]&gt;0,1,0),1)</f>
        <v>0</v>
      </c>
      <c r="J1788" s="32">
        <f>(Table1[[#This Row],[Gp]]*Table1[[#This Row],[Cr]])/Raw!$R$1</f>
        <v>0</v>
      </c>
    </row>
    <row r="1789" spans="1:10">
      <c r="A1789" s="63" t="str">
        <f>LEFT(Table1[[#This Row],[Subcode]],3)</f>
        <v>R20</v>
      </c>
      <c r="B1789" s="63" t="s">
        <v>369</v>
      </c>
      <c r="C1789" s="38" t="s">
        <v>296</v>
      </c>
      <c r="D1789" s="39" t="s">
        <v>297</v>
      </c>
      <c r="E1789" s="39">
        <f>VLOOKUP(Table1[[#This Row],[Gr]],Raw!T:U,2,0)</f>
        <v>10</v>
      </c>
      <c r="F1789" s="38" t="s">
        <v>9</v>
      </c>
      <c r="G1789" s="39">
        <v>2</v>
      </c>
      <c r="H1789" s="64" t="str">
        <f>VLOOKUP(MID(Table1[[#This Row],[Htno]],7,2),Raw!A:B,2,0)</f>
        <v>CSE</v>
      </c>
      <c r="I1789" s="60">
        <f>IF(Table1[[#This Row],[Gr]]&lt;&gt;"COMPLE",IF(Table1[[#This Row],[Cr]]&gt;0,1,0),1)</f>
        <v>1</v>
      </c>
      <c r="J1789" s="32">
        <f>(Table1[[#This Row],[Gp]]*Table1[[#This Row],[Cr]])/Raw!$R$1</f>
        <v>0.86956521739130432</v>
      </c>
    </row>
    <row r="1790" spans="1:10">
      <c r="A1790" s="63" t="str">
        <f>LEFT(Table1[[#This Row],[Subcode]],3)</f>
        <v>R20</v>
      </c>
      <c r="B1790" s="63" t="s">
        <v>369</v>
      </c>
      <c r="C1790" s="38" t="s">
        <v>298</v>
      </c>
      <c r="D1790" s="39" t="s">
        <v>93</v>
      </c>
      <c r="E1790" s="39">
        <f>VLOOKUP(Table1[[#This Row],[Gr]],Raw!T:U,2,0)</f>
        <v>10</v>
      </c>
      <c r="F1790" s="38" t="s">
        <v>9</v>
      </c>
      <c r="G1790" s="39">
        <v>3</v>
      </c>
      <c r="H1790" s="64" t="str">
        <f>VLOOKUP(MID(Table1[[#This Row],[Htno]],7,2),Raw!A:B,2,0)</f>
        <v>CSE</v>
      </c>
      <c r="I1790" s="60">
        <f>IF(Table1[[#This Row],[Gr]]&lt;&gt;"COMPLE",IF(Table1[[#This Row],[Cr]]&gt;0,1,0),1)</f>
        <v>1</v>
      </c>
      <c r="J1790" s="32">
        <f>(Table1[[#This Row],[Gp]]*Table1[[#This Row],[Cr]])/Raw!$R$1</f>
        <v>1.3043478260869565</v>
      </c>
    </row>
    <row r="1791" spans="1:10">
      <c r="A1791" s="63" t="str">
        <f>LEFT(Table1[[#This Row],[Subcode]],3)</f>
        <v>R20</v>
      </c>
      <c r="B1791" s="63" t="s">
        <v>369</v>
      </c>
      <c r="C1791" s="38" t="s">
        <v>299</v>
      </c>
      <c r="D1791" s="39" t="s">
        <v>300</v>
      </c>
      <c r="E1791" s="39">
        <f>VLOOKUP(Table1[[#This Row],[Gr]],Raw!T:U,2,0)</f>
        <v>5</v>
      </c>
      <c r="F1791" s="38" t="s">
        <v>7</v>
      </c>
      <c r="G1791" s="39">
        <v>3</v>
      </c>
      <c r="H1791" s="64" t="str">
        <f>VLOOKUP(MID(Table1[[#This Row],[Htno]],7,2),Raw!A:B,2,0)</f>
        <v>CSE</v>
      </c>
      <c r="I1791" s="60">
        <f>IF(Table1[[#This Row],[Gr]]&lt;&gt;"COMPLE",IF(Table1[[#This Row],[Cr]]&gt;0,1,0),1)</f>
        <v>1</v>
      </c>
      <c r="J1791" s="32">
        <f>(Table1[[#This Row],[Gp]]*Table1[[#This Row],[Cr]])/Raw!$R$1</f>
        <v>0.65217391304347827</v>
      </c>
    </row>
    <row r="1792" spans="1:10">
      <c r="A1792" s="63" t="str">
        <f>LEFT(Table1[[#This Row],[Subcode]],3)</f>
        <v>R20</v>
      </c>
      <c r="B1792" s="63" t="s">
        <v>369</v>
      </c>
      <c r="C1792" s="38" t="s">
        <v>301</v>
      </c>
      <c r="D1792" s="39" t="s">
        <v>302</v>
      </c>
      <c r="E1792" s="39">
        <f>VLOOKUP(Table1[[#This Row],[Gr]],Raw!T:U,2,0)</f>
        <v>0</v>
      </c>
      <c r="F1792" s="38" t="s">
        <v>3</v>
      </c>
      <c r="G1792" s="39">
        <v>0</v>
      </c>
      <c r="H1792" s="64" t="str">
        <f>VLOOKUP(MID(Table1[[#This Row],[Htno]],7,2),Raw!A:B,2,0)</f>
        <v>CSE</v>
      </c>
      <c r="I1792" s="60">
        <f>IF(Table1[[#This Row],[Gr]]&lt;&gt;"COMPLE",IF(Table1[[#This Row],[Cr]]&gt;0,1,0),1)</f>
        <v>0</v>
      </c>
      <c r="J1792" s="32">
        <f>(Table1[[#This Row],[Gp]]*Table1[[#This Row],[Cr]])/Raw!$R$1</f>
        <v>0</v>
      </c>
    </row>
    <row r="1793" spans="1:10">
      <c r="A1793" s="63" t="str">
        <f>LEFT(Table1[[#This Row],[Subcode]],3)</f>
        <v>R20</v>
      </c>
      <c r="B1793" s="63" t="s">
        <v>369</v>
      </c>
      <c r="C1793" s="38" t="s">
        <v>303</v>
      </c>
      <c r="D1793" s="39" t="s">
        <v>304</v>
      </c>
      <c r="E1793" s="39">
        <f>VLOOKUP(Table1[[#This Row],[Gr]],Raw!T:U,2,0)</f>
        <v>0</v>
      </c>
      <c r="F1793" s="38" t="s">
        <v>579</v>
      </c>
      <c r="G1793" s="39">
        <v>0</v>
      </c>
      <c r="H1793" s="64" t="str">
        <f>VLOOKUP(MID(Table1[[#This Row],[Htno]],7,2),Raw!A:B,2,0)</f>
        <v>CSE</v>
      </c>
      <c r="I1793" s="60">
        <f>IF(Table1[[#This Row],[Gr]]&lt;&gt;"COMPLE",IF(Table1[[#This Row],[Cr]]&gt;0,1,0),1)</f>
        <v>0</v>
      </c>
      <c r="J1793" s="32">
        <f>(Table1[[#This Row],[Gp]]*Table1[[#This Row],[Cr]])/Raw!$R$1</f>
        <v>0</v>
      </c>
    </row>
    <row r="1794" spans="1:10">
      <c r="A1794" s="63" t="str">
        <f>LEFT(Table1[[#This Row],[Subcode]],3)</f>
        <v>R20</v>
      </c>
      <c r="B1794" s="63" t="s">
        <v>370</v>
      </c>
      <c r="C1794" s="38" t="s">
        <v>78</v>
      </c>
      <c r="D1794" s="39" t="s">
        <v>79</v>
      </c>
      <c r="E1794" s="39">
        <f>VLOOKUP(Table1[[#This Row],[Gr]],Raw!T:U,2,0)</f>
        <v>8</v>
      </c>
      <c r="F1794" s="38" t="s">
        <v>6</v>
      </c>
      <c r="G1794" s="39">
        <v>3</v>
      </c>
      <c r="H1794" s="64" t="str">
        <f>VLOOKUP(MID(Table1[[#This Row],[Htno]],7,2),Raw!A:B,2,0)</f>
        <v>CSE</v>
      </c>
      <c r="I1794" s="60">
        <f>IF(Table1[[#This Row],[Gr]]&lt;&gt;"COMPLE",IF(Table1[[#This Row],[Cr]]&gt;0,1,0),1)</f>
        <v>1</v>
      </c>
      <c r="J1794" s="32">
        <f>(Table1[[#This Row],[Gp]]*Table1[[#This Row],[Cr]])/Raw!$R$1</f>
        <v>1.0434782608695652</v>
      </c>
    </row>
    <row r="1795" spans="1:10">
      <c r="A1795" s="63" t="str">
        <f>LEFT(Table1[[#This Row],[Subcode]],3)</f>
        <v>R20</v>
      </c>
      <c r="B1795" s="63" t="s">
        <v>370</v>
      </c>
      <c r="C1795" s="38" t="s">
        <v>292</v>
      </c>
      <c r="D1795" s="39" t="s">
        <v>293</v>
      </c>
      <c r="E1795" s="39">
        <f>VLOOKUP(Table1[[#This Row],[Gr]],Raw!T:U,2,0)</f>
        <v>7</v>
      </c>
      <c r="F1795" s="38" t="s">
        <v>4</v>
      </c>
      <c r="G1795" s="39">
        <v>3</v>
      </c>
      <c r="H1795" s="64" t="str">
        <f>VLOOKUP(MID(Table1[[#This Row],[Htno]],7,2),Raw!A:B,2,0)</f>
        <v>CSE</v>
      </c>
      <c r="I1795" s="60">
        <f>IF(Table1[[#This Row],[Gr]]&lt;&gt;"COMPLE",IF(Table1[[#This Row],[Cr]]&gt;0,1,0),1)</f>
        <v>1</v>
      </c>
      <c r="J1795" s="32">
        <f>(Table1[[#This Row],[Gp]]*Table1[[#This Row],[Cr]])/Raw!$R$1</f>
        <v>0.91304347826086951</v>
      </c>
    </row>
    <row r="1796" spans="1:10">
      <c r="A1796" s="63" t="str">
        <f>LEFT(Table1[[#This Row],[Subcode]],3)</f>
        <v>R20</v>
      </c>
      <c r="B1796" s="63" t="s">
        <v>370</v>
      </c>
      <c r="C1796" s="38" t="s">
        <v>294</v>
      </c>
      <c r="D1796" s="39" t="s">
        <v>295</v>
      </c>
      <c r="E1796" s="39">
        <f>VLOOKUP(Table1[[#This Row],[Gr]],Raw!T:U,2,0)</f>
        <v>8</v>
      </c>
      <c r="F1796" s="38" t="s">
        <v>6</v>
      </c>
      <c r="G1796" s="39">
        <v>3</v>
      </c>
      <c r="H1796" s="64" t="str">
        <f>VLOOKUP(MID(Table1[[#This Row],[Htno]],7,2),Raw!A:B,2,0)</f>
        <v>CSE</v>
      </c>
      <c r="I1796" s="60">
        <f>IF(Table1[[#This Row],[Gr]]&lt;&gt;"COMPLE",IF(Table1[[#This Row],[Cr]]&gt;0,1,0),1)</f>
        <v>1</v>
      </c>
      <c r="J1796" s="32">
        <f>(Table1[[#This Row],[Gp]]*Table1[[#This Row],[Cr]])/Raw!$R$1</f>
        <v>1.0434782608695652</v>
      </c>
    </row>
    <row r="1797" spans="1:10">
      <c r="A1797" s="63" t="str">
        <f>LEFT(Table1[[#This Row],[Subcode]],3)</f>
        <v>R20</v>
      </c>
      <c r="B1797" s="63" t="s">
        <v>370</v>
      </c>
      <c r="C1797" s="38" t="s">
        <v>296</v>
      </c>
      <c r="D1797" s="39" t="s">
        <v>297</v>
      </c>
      <c r="E1797" s="39">
        <f>VLOOKUP(Table1[[#This Row],[Gr]],Raw!T:U,2,0)</f>
        <v>10</v>
      </c>
      <c r="F1797" s="38" t="s">
        <v>9</v>
      </c>
      <c r="G1797" s="39">
        <v>2</v>
      </c>
      <c r="H1797" s="64" t="str">
        <f>VLOOKUP(MID(Table1[[#This Row],[Htno]],7,2),Raw!A:B,2,0)</f>
        <v>CSE</v>
      </c>
      <c r="I1797" s="60">
        <f>IF(Table1[[#This Row],[Gr]]&lt;&gt;"COMPLE",IF(Table1[[#This Row],[Cr]]&gt;0,1,0),1)</f>
        <v>1</v>
      </c>
      <c r="J1797" s="32">
        <f>(Table1[[#This Row],[Gp]]*Table1[[#This Row],[Cr]])/Raw!$R$1</f>
        <v>0.86956521739130432</v>
      </c>
    </row>
    <row r="1798" spans="1:10">
      <c r="A1798" s="63" t="str">
        <f>LEFT(Table1[[#This Row],[Subcode]],3)</f>
        <v>R20</v>
      </c>
      <c r="B1798" s="63" t="s">
        <v>370</v>
      </c>
      <c r="C1798" s="38" t="s">
        <v>298</v>
      </c>
      <c r="D1798" s="39" t="s">
        <v>93</v>
      </c>
      <c r="E1798" s="39">
        <f>VLOOKUP(Table1[[#This Row],[Gr]],Raw!T:U,2,0)</f>
        <v>10</v>
      </c>
      <c r="F1798" s="38" t="s">
        <v>9</v>
      </c>
      <c r="G1798" s="39">
        <v>3</v>
      </c>
      <c r="H1798" s="64" t="str">
        <f>VLOOKUP(MID(Table1[[#This Row],[Htno]],7,2),Raw!A:B,2,0)</f>
        <v>CSE</v>
      </c>
      <c r="I1798" s="60">
        <f>IF(Table1[[#This Row],[Gr]]&lt;&gt;"COMPLE",IF(Table1[[#This Row],[Cr]]&gt;0,1,0),1)</f>
        <v>1</v>
      </c>
      <c r="J1798" s="32">
        <f>(Table1[[#This Row],[Gp]]*Table1[[#This Row],[Cr]])/Raw!$R$1</f>
        <v>1.3043478260869565</v>
      </c>
    </row>
    <row r="1799" spans="1:10">
      <c r="A1799" s="63" t="str">
        <f>LEFT(Table1[[#This Row],[Subcode]],3)</f>
        <v>R20</v>
      </c>
      <c r="B1799" s="63" t="s">
        <v>370</v>
      </c>
      <c r="C1799" s="38" t="s">
        <v>299</v>
      </c>
      <c r="D1799" s="39" t="s">
        <v>300</v>
      </c>
      <c r="E1799" s="39">
        <f>VLOOKUP(Table1[[#This Row],[Gr]],Raw!T:U,2,0)</f>
        <v>7</v>
      </c>
      <c r="F1799" s="38" t="s">
        <v>4</v>
      </c>
      <c r="G1799" s="39">
        <v>3</v>
      </c>
      <c r="H1799" s="64" t="str">
        <f>VLOOKUP(MID(Table1[[#This Row],[Htno]],7,2),Raw!A:B,2,0)</f>
        <v>CSE</v>
      </c>
      <c r="I1799" s="60">
        <f>IF(Table1[[#This Row],[Gr]]&lt;&gt;"COMPLE",IF(Table1[[#This Row],[Cr]]&gt;0,1,0),1)</f>
        <v>1</v>
      </c>
      <c r="J1799" s="32">
        <f>(Table1[[#This Row],[Gp]]*Table1[[#This Row],[Cr]])/Raw!$R$1</f>
        <v>0.91304347826086951</v>
      </c>
    </row>
    <row r="1800" spans="1:10">
      <c r="A1800" s="63" t="str">
        <f>LEFT(Table1[[#This Row],[Subcode]],3)</f>
        <v>R20</v>
      </c>
      <c r="B1800" s="63" t="s">
        <v>370</v>
      </c>
      <c r="C1800" s="38" t="s">
        <v>301</v>
      </c>
      <c r="D1800" s="39" t="s">
        <v>302</v>
      </c>
      <c r="E1800" s="39">
        <f>VLOOKUP(Table1[[#This Row],[Gr]],Raw!T:U,2,0)</f>
        <v>7</v>
      </c>
      <c r="F1800" s="38" t="s">
        <v>4</v>
      </c>
      <c r="G1800" s="39">
        <v>3</v>
      </c>
      <c r="H1800" s="64" t="str">
        <f>VLOOKUP(MID(Table1[[#This Row],[Htno]],7,2),Raw!A:B,2,0)</f>
        <v>CSE</v>
      </c>
      <c r="I1800" s="60">
        <f>IF(Table1[[#This Row],[Gr]]&lt;&gt;"COMPLE",IF(Table1[[#This Row],[Cr]]&gt;0,1,0),1)</f>
        <v>1</v>
      </c>
      <c r="J1800" s="32">
        <f>(Table1[[#This Row],[Gp]]*Table1[[#This Row],[Cr]])/Raw!$R$1</f>
        <v>0.91304347826086951</v>
      </c>
    </row>
    <row r="1801" spans="1:10">
      <c r="A1801" s="63" t="str">
        <f>LEFT(Table1[[#This Row],[Subcode]],3)</f>
        <v>R20</v>
      </c>
      <c r="B1801" s="63" t="s">
        <v>370</v>
      </c>
      <c r="C1801" s="38" t="s">
        <v>303</v>
      </c>
      <c r="D1801" s="39" t="s">
        <v>304</v>
      </c>
      <c r="E1801" s="39">
        <f>VLOOKUP(Table1[[#This Row],[Gr]],Raw!T:U,2,0)</f>
        <v>8</v>
      </c>
      <c r="F1801" s="38" t="s">
        <v>6</v>
      </c>
      <c r="G1801" s="39">
        <v>3</v>
      </c>
      <c r="H1801" s="64" t="str">
        <f>VLOOKUP(MID(Table1[[#This Row],[Htno]],7,2),Raw!A:B,2,0)</f>
        <v>CSE</v>
      </c>
      <c r="I1801" s="60">
        <f>IF(Table1[[#This Row],[Gr]]&lt;&gt;"COMPLE",IF(Table1[[#This Row],[Cr]]&gt;0,1,0),1)</f>
        <v>1</v>
      </c>
      <c r="J1801" s="32">
        <f>(Table1[[#This Row],[Gp]]*Table1[[#This Row],[Cr]])/Raw!$R$1</f>
        <v>1.0434782608695652</v>
      </c>
    </row>
    <row r="1802" spans="1:10">
      <c r="A1802" s="63" t="str">
        <f>LEFT(Table1[[#This Row],[Subcode]],3)</f>
        <v>R20</v>
      </c>
      <c r="B1802" s="63" t="s">
        <v>371</v>
      </c>
      <c r="C1802" s="38" t="s">
        <v>78</v>
      </c>
      <c r="D1802" s="39" t="s">
        <v>79</v>
      </c>
      <c r="E1802" s="39">
        <f>VLOOKUP(Table1[[#This Row],[Gr]],Raw!T:U,2,0)</f>
        <v>10</v>
      </c>
      <c r="F1802" s="38" t="s">
        <v>9</v>
      </c>
      <c r="G1802" s="39">
        <v>3</v>
      </c>
      <c r="H1802" s="64" t="str">
        <f>VLOOKUP(MID(Table1[[#This Row],[Htno]],7,2),Raw!A:B,2,0)</f>
        <v>CSE</v>
      </c>
      <c r="I1802" s="60">
        <f>IF(Table1[[#This Row],[Gr]]&lt;&gt;"COMPLE",IF(Table1[[#This Row],[Cr]]&gt;0,1,0),1)</f>
        <v>1</v>
      </c>
      <c r="J1802" s="32">
        <f>(Table1[[#This Row],[Gp]]*Table1[[#This Row],[Cr]])/Raw!$R$1</f>
        <v>1.3043478260869565</v>
      </c>
    </row>
    <row r="1803" spans="1:10">
      <c r="A1803" s="63" t="str">
        <f>LEFT(Table1[[#This Row],[Subcode]],3)</f>
        <v>R20</v>
      </c>
      <c r="B1803" s="63" t="s">
        <v>371</v>
      </c>
      <c r="C1803" s="38" t="s">
        <v>292</v>
      </c>
      <c r="D1803" s="39" t="s">
        <v>293</v>
      </c>
      <c r="E1803" s="39">
        <f>VLOOKUP(Table1[[#This Row],[Gr]],Raw!T:U,2,0)</f>
        <v>9</v>
      </c>
      <c r="F1803" s="38" t="s">
        <v>8</v>
      </c>
      <c r="G1803" s="39">
        <v>3</v>
      </c>
      <c r="H1803" s="64" t="str">
        <f>VLOOKUP(MID(Table1[[#This Row],[Htno]],7,2),Raw!A:B,2,0)</f>
        <v>CSE</v>
      </c>
      <c r="I1803" s="60">
        <f>IF(Table1[[#This Row],[Gr]]&lt;&gt;"COMPLE",IF(Table1[[#This Row],[Cr]]&gt;0,1,0),1)</f>
        <v>1</v>
      </c>
      <c r="J1803" s="32">
        <f>(Table1[[#This Row],[Gp]]*Table1[[#This Row],[Cr]])/Raw!$R$1</f>
        <v>1.173913043478261</v>
      </c>
    </row>
    <row r="1804" spans="1:10">
      <c r="A1804" s="63" t="str">
        <f>LEFT(Table1[[#This Row],[Subcode]],3)</f>
        <v>R20</v>
      </c>
      <c r="B1804" s="63" t="s">
        <v>371</v>
      </c>
      <c r="C1804" s="38" t="s">
        <v>294</v>
      </c>
      <c r="D1804" s="39" t="s">
        <v>295</v>
      </c>
      <c r="E1804" s="39">
        <f>VLOOKUP(Table1[[#This Row],[Gr]],Raw!T:U,2,0)</f>
        <v>9</v>
      </c>
      <c r="F1804" s="38" t="s">
        <v>8</v>
      </c>
      <c r="G1804" s="39">
        <v>3</v>
      </c>
      <c r="H1804" s="64" t="str">
        <f>VLOOKUP(MID(Table1[[#This Row],[Htno]],7,2),Raw!A:B,2,0)</f>
        <v>CSE</v>
      </c>
      <c r="I1804" s="60">
        <f>IF(Table1[[#This Row],[Gr]]&lt;&gt;"COMPLE",IF(Table1[[#This Row],[Cr]]&gt;0,1,0),1)</f>
        <v>1</v>
      </c>
      <c r="J1804" s="32">
        <f>(Table1[[#This Row],[Gp]]*Table1[[#This Row],[Cr]])/Raw!$R$1</f>
        <v>1.173913043478261</v>
      </c>
    </row>
    <row r="1805" spans="1:10">
      <c r="A1805" s="63" t="str">
        <f>LEFT(Table1[[#This Row],[Subcode]],3)</f>
        <v>R20</v>
      </c>
      <c r="B1805" s="63" t="s">
        <v>371</v>
      </c>
      <c r="C1805" s="38" t="s">
        <v>296</v>
      </c>
      <c r="D1805" s="39" t="s">
        <v>297</v>
      </c>
      <c r="E1805" s="39">
        <f>VLOOKUP(Table1[[#This Row],[Gr]],Raw!T:U,2,0)</f>
        <v>10</v>
      </c>
      <c r="F1805" s="38" t="s">
        <v>9</v>
      </c>
      <c r="G1805" s="39">
        <v>2</v>
      </c>
      <c r="H1805" s="64" t="str">
        <f>VLOOKUP(MID(Table1[[#This Row],[Htno]],7,2),Raw!A:B,2,0)</f>
        <v>CSE</v>
      </c>
      <c r="I1805" s="60">
        <f>IF(Table1[[#This Row],[Gr]]&lt;&gt;"COMPLE",IF(Table1[[#This Row],[Cr]]&gt;0,1,0),1)</f>
        <v>1</v>
      </c>
      <c r="J1805" s="32">
        <f>(Table1[[#This Row],[Gp]]*Table1[[#This Row],[Cr]])/Raw!$R$1</f>
        <v>0.86956521739130432</v>
      </c>
    </row>
    <row r="1806" spans="1:10">
      <c r="A1806" s="63" t="str">
        <f>LEFT(Table1[[#This Row],[Subcode]],3)</f>
        <v>R20</v>
      </c>
      <c r="B1806" s="63" t="s">
        <v>371</v>
      </c>
      <c r="C1806" s="38" t="s">
        <v>298</v>
      </c>
      <c r="D1806" s="39" t="s">
        <v>93</v>
      </c>
      <c r="E1806" s="39">
        <f>VLOOKUP(Table1[[#This Row],[Gr]],Raw!T:U,2,0)</f>
        <v>10</v>
      </c>
      <c r="F1806" s="38" t="s">
        <v>9</v>
      </c>
      <c r="G1806" s="39">
        <v>3</v>
      </c>
      <c r="H1806" s="64" t="str">
        <f>VLOOKUP(MID(Table1[[#This Row],[Htno]],7,2),Raw!A:B,2,0)</f>
        <v>CSE</v>
      </c>
      <c r="I1806" s="60">
        <f>IF(Table1[[#This Row],[Gr]]&lt;&gt;"COMPLE",IF(Table1[[#This Row],[Cr]]&gt;0,1,0),1)</f>
        <v>1</v>
      </c>
      <c r="J1806" s="32">
        <f>(Table1[[#This Row],[Gp]]*Table1[[#This Row],[Cr]])/Raw!$R$1</f>
        <v>1.3043478260869565</v>
      </c>
    </row>
    <row r="1807" spans="1:10">
      <c r="A1807" s="63" t="str">
        <f>LEFT(Table1[[#This Row],[Subcode]],3)</f>
        <v>R20</v>
      </c>
      <c r="B1807" s="63" t="s">
        <v>371</v>
      </c>
      <c r="C1807" s="38" t="s">
        <v>299</v>
      </c>
      <c r="D1807" s="39" t="s">
        <v>300</v>
      </c>
      <c r="E1807" s="39">
        <f>VLOOKUP(Table1[[#This Row],[Gr]],Raw!T:U,2,0)</f>
        <v>7</v>
      </c>
      <c r="F1807" s="38" t="s">
        <v>4</v>
      </c>
      <c r="G1807" s="39">
        <v>3</v>
      </c>
      <c r="H1807" s="64" t="str">
        <f>VLOOKUP(MID(Table1[[#This Row],[Htno]],7,2),Raw!A:B,2,0)</f>
        <v>CSE</v>
      </c>
      <c r="I1807" s="60">
        <f>IF(Table1[[#This Row],[Gr]]&lt;&gt;"COMPLE",IF(Table1[[#This Row],[Cr]]&gt;0,1,0),1)</f>
        <v>1</v>
      </c>
      <c r="J1807" s="32">
        <f>(Table1[[#This Row],[Gp]]*Table1[[#This Row],[Cr]])/Raw!$R$1</f>
        <v>0.91304347826086951</v>
      </c>
    </row>
    <row r="1808" spans="1:10">
      <c r="A1808" s="63" t="str">
        <f>LEFT(Table1[[#This Row],[Subcode]],3)</f>
        <v>R20</v>
      </c>
      <c r="B1808" s="63" t="s">
        <v>371</v>
      </c>
      <c r="C1808" s="38" t="s">
        <v>301</v>
      </c>
      <c r="D1808" s="39" t="s">
        <v>302</v>
      </c>
      <c r="E1808" s="39">
        <f>VLOOKUP(Table1[[#This Row],[Gr]],Raw!T:U,2,0)</f>
        <v>7</v>
      </c>
      <c r="F1808" s="38" t="s">
        <v>4</v>
      </c>
      <c r="G1808" s="39">
        <v>3</v>
      </c>
      <c r="H1808" s="64" t="str">
        <f>VLOOKUP(MID(Table1[[#This Row],[Htno]],7,2),Raw!A:B,2,0)</f>
        <v>CSE</v>
      </c>
      <c r="I1808" s="60">
        <f>IF(Table1[[#This Row],[Gr]]&lt;&gt;"COMPLE",IF(Table1[[#This Row],[Cr]]&gt;0,1,0),1)</f>
        <v>1</v>
      </c>
      <c r="J1808" s="32">
        <f>(Table1[[#This Row],[Gp]]*Table1[[#This Row],[Cr]])/Raw!$R$1</f>
        <v>0.91304347826086951</v>
      </c>
    </row>
    <row r="1809" spans="1:10">
      <c r="A1809" s="63" t="str">
        <f>LEFT(Table1[[#This Row],[Subcode]],3)</f>
        <v>R20</v>
      </c>
      <c r="B1809" s="63" t="s">
        <v>371</v>
      </c>
      <c r="C1809" s="38" t="s">
        <v>303</v>
      </c>
      <c r="D1809" s="39" t="s">
        <v>304</v>
      </c>
      <c r="E1809" s="39">
        <f>VLOOKUP(Table1[[#This Row],[Gr]],Raw!T:U,2,0)</f>
        <v>7</v>
      </c>
      <c r="F1809" s="38" t="s">
        <v>4</v>
      </c>
      <c r="G1809" s="39">
        <v>3</v>
      </c>
      <c r="H1809" s="64" t="str">
        <f>VLOOKUP(MID(Table1[[#This Row],[Htno]],7,2),Raw!A:B,2,0)</f>
        <v>CSE</v>
      </c>
      <c r="I1809" s="60">
        <f>IF(Table1[[#This Row],[Gr]]&lt;&gt;"COMPLE",IF(Table1[[#This Row],[Cr]]&gt;0,1,0),1)</f>
        <v>1</v>
      </c>
      <c r="J1809" s="32">
        <f>(Table1[[#This Row],[Gp]]*Table1[[#This Row],[Cr]])/Raw!$R$1</f>
        <v>0.91304347826086951</v>
      </c>
    </row>
    <row r="1810" spans="1:10">
      <c r="A1810" s="63" t="str">
        <f>LEFT(Table1[[#This Row],[Subcode]],3)</f>
        <v>R20</v>
      </c>
      <c r="B1810" s="63" t="s">
        <v>372</v>
      </c>
      <c r="C1810" s="38" t="s">
        <v>78</v>
      </c>
      <c r="D1810" s="39" t="s">
        <v>79</v>
      </c>
      <c r="E1810" s="39">
        <f>VLOOKUP(Table1[[#This Row],[Gr]],Raw!T:U,2,0)</f>
        <v>8</v>
      </c>
      <c r="F1810" s="38" t="s">
        <v>6</v>
      </c>
      <c r="G1810" s="39">
        <v>3</v>
      </c>
      <c r="H1810" s="64" t="str">
        <f>VLOOKUP(MID(Table1[[#This Row],[Htno]],7,2),Raw!A:B,2,0)</f>
        <v>CSE</v>
      </c>
      <c r="I1810" s="60">
        <f>IF(Table1[[#This Row],[Gr]]&lt;&gt;"COMPLE",IF(Table1[[#This Row],[Cr]]&gt;0,1,0),1)</f>
        <v>1</v>
      </c>
      <c r="J1810" s="32">
        <f>(Table1[[#This Row],[Gp]]*Table1[[#This Row],[Cr]])/Raw!$R$1</f>
        <v>1.0434782608695652</v>
      </c>
    </row>
    <row r="1811" spans="1:10">
      <c r="A1811" s="63" t="str">
        <f>LEFT(Table1[[#This Row],[Subcode]],3)</f>
        <v>R20</v>
      </c>
      <c r="B1811" s="63" t="s">
        <v>372</v>
      </c>
      <c r="C1811" s="38" t="s">
        <v>292</v>
      </c>
      <c r="D1811" s="39" t="s">
        <v>293</v>
      </c>
      <c r="E1811" s="39">
        <f>VLOOKUP(Table1[[#This Row],[Gr]],Raw!T:U,2,0)</f>
        <v>8</v>
      </c>
      <c r="F1811" s="38" t="s">
        <v>6</v>
      </c>
      <c r="G1811" s="39">
        <v>3</v>
      </c>
      <c r="H1811" s="64" t="str">
        <f>VLOOKUP(MID(Table1[[#This Row],[Htno]],7,2),Raw!A:B,2,0)</f>
        <v>CSE</v>
      </c>
      <c r="I1811" s="60">
        <f>IF(Table1[[#This Row],[Gr]]&lt;&gt;"COMPLE",IF(Table1[[#This Row],[Cr]]&gt;0,1,0),1)</f>
        <v>1</v>
      </c>
      <c r="J1811" s="32">
        <f>(Table1[[#This Row],[Gp]]*Table1[[#This Row],[Cr]])/Raw!$R$1</f>
        <v>1.0434782608695652</v>
      </c>
    </row>
    <row r="1812" spans="1:10">
      <c r="A1812" s="63" t="str">
        <f>LEFT(Table1[[#This Row],[Subcode]],3)</f>
        <v>R20</v>
      </c>
      <c r="B1812" s="63" t="s">
        <v>372</v>
      </c>
      <c r="C1812" s="38" t="s">
        <v>294</v>
      </c>
      <c r="D1812" s="39" t="s">
        <v>295</v>
      </c>
      <c r="E1812" s="39">
        <f>VLOOKUP(Table1[[#This Row],[Gr]],Raw!T:U,2,0)</f>
        <v>9</v>
      </c>
      <c r="F1812" s="38" t="s">
        <v>8</v>
      </c>
      <c r="G1812" s="39">
        <v>3</v>
      </c>
      <c r="H1812" s="64" t="str">
        <f>VLOOKUP(MID(Table1[[#This Row],[Htno]],7,2),Raw!A:B,2,0)</f>
        <v>CSE</v>
      </c>
      <c r="I1812" s="60">
        <f>IF(Table1[[#This Row],[Gr]]&lt;&gt;"COMPLE",IF(Table1[[#This Row],[Cr]]&gt;0,1,0),1)</f>
        <v>1</v>
      </c>
      <c r="J1812" s="32">
        <f>(Table1[[#This Row],[Gp]]*Table1[[#This Row],[Cr]])/Raw!$R$1</f>
        <v>1.173913043478261</v>
      </c>
    </row>
    <row r="1813" spans="1:10">
      <c r="A1813" s="63" t="str">
        <f>LEFT(Table1[[#This Row],[Subcode]],3)</f>
        <v>R20</v>
      </c>
      <c r="B1813" s="63" t="s">
        <v>372</v>
      </c>
      <c r="C1813" s="38" t="s">
        <v>296</v>
      </c>
      <c r="D1813" s="39" t="s">
        <v>297</v>
      </c>
      <c r="E1813" s="39">
        <f>VLOOKUP(Table1[[#This Row],[Gr]],Raw!T:U,2,0)</f>
        <v>10</v>
      </c>
      <c r="F1813" s="38" t="s">
        <v>9</v>
      </c>
      <c r="G1813" s="39">
        <v>2</v>
      </c>
      <c r="H1813" s="64" t="str">
        <f>VLOOKUP(MID(Table1[[#This Row],[Htno]],7,2),Raw!A:B,2,0)</f>
        <v>CSE</v>
      </c>
      <c r="I1813" s="60">
        <f>IF(Table1[[#This Row],[Gr]]&lt;&gt;"COMPLE",IF(Table1[[#This Row],[Cr]]&gt;0,1,0),1)</f>
        <v>1</v>
      </c>
      <c r="J1813" s="32">
        <f>(Table1[[#This Row],[Gp]]*Table1[[#This Row],[Cr]])/Raw!$R$1</f>
        <v>0.86956521739130432</v>
      </c>
    </row>
    <row r="1814" spans="1:10">
      <c r="A1814" s="63" t="str">
        <f>LEFT(Table1[[#This Row],[Subcode]],3)</f>
        <v>R20</v>
      </c>
      <c r="B1814" s="63" t="s">
        <v>372</v>
      </c>
      <c r="C1814" s="38" t="s">
        <v>298</v>
      </c>
      <c r="D1814" s="39" t="s">
        <v>93</v>
      </c>
      <c r="E1814" s="39">
        <f>VLOOKUP(Table1[[#This Row],[Gr]],Raw!T:U,2,0)</f>
        <v>10</v>
      </c>
      <c r="F1814" s="38" t="s">
        <v>9</v>
      </c>
      <c r="G1814" s="39">
        <v>3</v>
      </c>
      <c r="H1814" s="64" t="str">
        <f>VLOOKUP(MID(Table1[[#This Row],[Htno]],7,2),Raw!A:B,2,0)</f>
        <v>CSE</v>
      </c>
      <c r="I1814" s="60">
        <f>IF(Table1[[#This Row],[Gr]]&lt;&gt;"COMPLE",IF(Table1[[#This Row],[Cr]]&gt;0,1,0),1)</f>
        <v>1</v>
      </c>
      <c r="J1814" s="32">
        <f>(Table1[[#This Row],[Gp]]*Table1[[#This Row],[Cr]])/Raw!$R$1</f>
        <v>1.3043478260869565</v>
      </c>
    </row>
    <row r="1815" spans="1:10">
      <c r="A1815" s="63" t="str">
        <f>LEFT(Table1[[#This Row],[Subcode]],3)</f>
        <v>R20</v>
      </c>
      <c r="B1815" s="63" t="s">
        <v>372</v>
      </c>
      <c r="C1815" s="38" t="s">
        <v>299</v>
      </c>
      <c r="D1815" s="39" t="s">
        <v>300</v>
      </c>
      <c r="E1815" s="39">
        <f>VLOOKUP(Table1[[#This Row],[Gr]],Raw!T:U,2,0)</f>
        <v>5</v>
      </c>
      <c r="F1815" s="38" t="s">
        <v>7</v>
      </c>
      <c r="G1815" s="39">
        <v>3</v>
      </c>
      <c r="H1815" s="64" t="str">
        <f>VLOOKUP(MID(Table1[[#This Row],[Htno]],7,2),Raw!A:B,2,0)</f>
        <v>CSE</v>
      </c>
      <c r="I1815" s="60">
        <f>IF(Table1[[#This Row],[Gr]]&lt;&gt;"COMPLE",IF(Table1[[#This Row],[Cr]]&gt;0,1,0),1)</f>
        <v>1</v>
      </c>
      <c r="J1815" s="32">
        <f>(Table1[[#This Row],[Gp]]*Table1[[#This Row],[Cr]])/Raw!$R$1</f>
        <v>0.65217391304347827</v>
      </c>
    </row>
    <row r="1816" spans="1:10">
      <c r="A1816" s="63" t="str">
        <f>LEFT(Table1[[#This Row],[Subcode]],3)</f>
        <v>R20</v>
      </c>
      <c r="B1816" s="63" t="s">
        <v>372</v>
      </c>
      <c r="C1816" s="38" t="s">
        <v>301</v>
      </c>
      <c r="D1816" s="39" t="s">
        <v>302</v>
      </c>
      <c r="E1816" s="39">
        <f>VLOOKUP(Table1[[#This Row],[Gr]],Raw!T:U,2,0)</f>
        <v>6</v>
      </c>
      <c r="F1816" s="38" t="s">
        <v>5</v>
      </c>
      <c r="G1816" s="39">
        <v>3</v>
      </c>
      <c r="H1816" s="64" t="str">
        <f>VLOOKUP(MID(Table1[[#This Row],[Htno]],7,2),Raw!A:B,2,0)</f>
        <v>CSE</v>
      </c>
      <c r="I1816" s="60">
        <f>IF(Table1[[#This Row],[Gr]]&lt;&gt;"COMPLE",IF(Table1[[#This Row],[Cr]]&gt;0,1,0),1)</f>
        <v>1</v>
      </c>
      <c r="J1816" s="32">
        <f>(Table1[[#This Row],[Gp]]*Table1[[#This Row],[Cr]])/Raw!$R$1</f>
        <v>0.78260869565217395</v>
      </c>
    </row>
    <row r="1817" spans="1:10">
      <c r="A1817" s="63" t="str">
        <f>LEFT(Table1[[#This Row],[Subcode]],3)</f>
        <v>R20</v>
      </c>
      <c r="B1817" s="63" t="s">
        <v>372</v>
      </c>
      <c r="C1817" s="38" t="s">
        <v>303</v>
      </c>
      <c r="D1817" s="39" t="s">
        <v>304</v>
      </c>
      <c r="E1817" s="39">
        <f>VLOOKUP(Table1[[#This Row],[Gr]],Raw!T:U,2,0)</f>
        <v>8</v>
      </c>
      <c r="F1817" s="38" t="s">
        <v>6</v>
      </c>
      <c r="G1817" s="39">
        <v>3</v>
      </c>
      <c r="H1817" s="64" t="str">
        <f>VLOOKUP(MID(Table1[[#This Row],[Htno]],7,2),Raw!A:B,2,0)</f>
        <v>CSE</v>
      </c>
      <c r="I1817" s="60">
        <f>IF(Table1[[#This Row],[Gr]]&lt;&gt;"COMPLE",IF(Table1[[#This Row],[Cr]]&gt;0,1,0),1)</f>
        <v>1</v>
      </c>
      <c r="J1817" s="32">
        <f>(Table1[[#This Row],[Gp]]*Table1[[#This Row],[Cr]])/Raw!$R$1</f>
        <v>1.0434782608695652</v>
      </c>
    </row>
    <row r="1818" spans="1:10">
      <c r="A1818" s="63" t="str">
        <f>LEFT(Table1[[#This Row],[Subcode]],3)</f>
        <v>R20</v>
      </c>
      <c r="B1818" s="63" t="s">
        <v>373</v>
      </c>
      <c r="C1818" s="38" t="s">
        <v>78</v>
      </c>
      <c r="D1818" s="39" t="s">
        <v>79</v>
      </c>
      <c r="E1818" s="39">
        <f>VLOOKUP(Table1[[#This Row],[Gr]],Raw!T:U,2,0)</f>
        <v>7</v>
      </c>
      <c r="F1818" s="38" t="s">
        <v>4</v>
      </c>
      <c r="G1818" s="39">
        <v>3</v>
      </c>
      <c r="H1818" s="64" t="str">
        <f>VLOOKUP(MID(Table1[[#This Row],[Htno]],7,2),Raw!A:B,2,0)</f>
        <v>CSE</v>
      </c>
      <c r="I1818" s="60">
        <f>IF(Table1[[#This Row],[Gr]]&lt;&gt;"COMPLE",IF(Table1[[#This Row],[Cr]]&gt;0,1,0),1)</f>
        <v>1</v>
      </c>
      <c r="J1818" s="32">
        <f>(Table1[[#This Row],[Gp]]*Table1[[#This Row],[Cr]])/Raw!$R$1</f>
        <v>0.91304347826086951</v>
      </c>
    </row>
    <row r="1819" spans="1:10">
      <c r="A1819" s="63" t="str">
        <f>LEFT(Table1[[#This Row],[Subcode]],3)</f>
        <v>R20</v>
      </c>
      <c r="B1819" s="63" t="s">
        <v>373</v>
      </c>
      <c r="C1819" s="38" t="s">
        <v>292</v>
      </c>
      <c r="D1819" s="39" t="s">
        <v>293</v>
      </c>
      <c r="E1819" s="39">
        <f>VLOOKUP(Table1[[#This Row],[Gr]],Raw!T:U,2,0)</f>
        <v>8</v>
      </c>
      <c r="F1819" s="38" t="s">
        <v>6</v>
      </c>
      <c r="G1819" s="39">
        <v>3</v>
      </c>
      <c r="H1819" s="64" t="str">
        <f>VLOOKUP(MID(Table1[[#This Row],[Htno]],7,2),Raw!A:B,2,0)</f>
        <v>CSE</v>
      </c>
      <c r="I1819" s="60">
        <f>IF(Table1[[#This Row],[Gr]]&lt;&gt;"COMPLE",IF(Table1[[#This Row],[Cr]]&gt;0,1,0),1)</f>
        <v>1</v>
      </c>
      <c r="J1819" s="32">
        <f>(Table1[[#This Row],[Gp]]*Table1[[#This Row],[Cr]])/Raw!$R$1</f>
        <v>1.0434782608695652</v>
      </c>
    </row>
    <row r="1820" spans="1:10">
      <c r="A1820" s="63" t="str">
        <f>LEFT(Table1[[#This Row],[Subcode]],3)</f>
        <v>R20</v>
      </c>
      <c r="B1820" s="63" t="s">
        <v>373</v>
      </c>
      <c r="C1820" s="38" t="s">
        <v>294</v>
      </c>
      <c r="D1820" s="39" t="s">
        <v>295</v>
      </c>
      <c r="E1820" s="39">
        <f>VLOOKUP(Table1[[#This Row],[Gr]],Raw!T:U,2,0)</f>
        <v>5</v>
      </c>
      <c r="F1820" s="38" t="s">
        <v>7</v>
      </c>
      <c r="G1820" s="39">
        <v>3</v>
      </c>
      <c r="H1820" s="64" t="str">
        <f>VLOOKUP(MID(Table1[[#This Row],[Htno]],7,2),Raw!A:B,2,0)</f>
        <v>CSE</v>
      </c>
      <c r="I1820" s="60">
        <f>IF(Table1[[#This Row],[Gr]]&lt;&gt;"COMPLE",IF(Table1[[#This Row],[Cr]]&gt;0,1,0),1)</f>
        <v>1</v>
      </c>
      <c r="J1820" s="32">
        <f>(Table1[[#This Row],[Gp]]*Table1[[#This Row],[Cr]])/Raw!$R$1</f>
        <v>0.65217391304347827</v>
      </c>
    </row>
    <row r="1821" spans="1:10">
      <c r="A1821" s="63" t="str">
        <f>LEFT(Table1[[#This Row],[Subcode]],3)</f>
        <v>R20</v>
      </c>
      <c r="B1821" s="63" t="s">
        <v>373</v>
      </c>
      <c r="C1821" s="38" t="s">
        <v>296</v>
      </c>
      <c r="D1821" s="39" t="s">
        <v>297</v>
      </c>
      <c r="E1821" s="39">
        <f>VLOOKUP(Table1[[#This Row],[Gr]],Raw!T:U,2,0)</f>
        <v>10</v>
      </c>
      <c r="F1821" s="38" t="s">
        <v>9</v>
      </c>
      <c r="G1821" s="39">
        <v>2</v>
      </c>
      <c r="H1821" s="64" t="str">
        <f>VLOOKUP(MID(Table1[[#This Row],[Htno]],7,2),Raw!A:B,2,0)</f>
        <v>CSE</v>
      </c>
      <c r="I1821" s="60">
        <f>IF(Table1[[#This Row],[Gr]]&lt;&gt;"COMPLE",IF(Table1[[#This Row],[Cr]]&gt;0,1,0),1)</f>
        <v>1</v>
      </c>
      <c r="J1821" s="32">
        <f>(Table1[[#This Row],[Gp]]*Table1[[#This Row],[Cr]])/Raw!$R$1</f>
        <v>0.86956521739130432</v>
      </c>
    </row>
    <row r="1822" spans="1:10">
      <c r="A1822" s="63" t="str">
        <f>LEFT(Table1[[#This Row],[Subcode]],3)</f>
        <v>R20</v>
      </c>
      <c r="B1822" s="63" t="s">
        <v>373</v>
      </c>
      <c r="C1822" s="38" t="s">
        <v>298</v>
      </c>
      <c r="D1822" s="39" t="s">
        <v>93</v>
      </c>
      <c r="E1822" s="39">
        <f>VLOOKUP(Table1[[#This Row],[Gr]],Raw!T:U,2,0)</f>
        <v>10</v>
      </c>
      <c r="F1822" s="38" t="s">
        <v>9</v>
      </c>
      <c r="G1822" s="39">
        <v>3</v>
      </c>
      <c r="H1822" s="64" t="str">
        <f>VLOOKUP(MID(Table1[[#This Row],[Htno]],7,2),Raw!A:B,2,0)</f>
        <v>CSE</v>
      </c>
      <c r="I1822" s="60">
        <f>IF(Table1[[#This Row],[Gr]]&lt;&gt;"COMPLE",IF(Table1[[#This Row],[Cr]]&gt;0,1,0),1)</f>
        <v>1</v>
      </c>
      <c r="J1822" s="32">
        <f>(Table1[[#This Row],[Gp]]*Table1[[#This Row],[Cr]])/Raw!$R$1</f>
        <v>1.3043478260869565</v>
      </c>
    </row>
    <row r="1823" spans="1:10">
      <c r="A1823" s="63" t="str">
        <f>LEFT(Table1[[#This Row],[Subcode]],3)</f>
        <v>R20</v>
      </c>
      <c r="B1823" s="63" t="s">
        <v>373</v>
      </c>
      <c r="C1823" s="38" t="s">
        <v>299</v>
      </c>
      <c r="D1823" s="39" t="s">
        <v>300</v>
      </c>
      <c r="E1823" s="39">
        <f>VLOOKUP(Table1[[#This Row],[Gr]],Raw!T:U,2,0)</f>
        <v>6</v>
      </c>
      <c r="F1823" s="38" t="s">
        <v>5</v>
      </c>
      <c r="G1823" s="39">
        <v>3</v>
      </c>
      <c r="H1823" s="64" t="str">
        <f>VLOOKUP(MID(Table1[[#This Row],[Htno]],7,2),Raw!A:B,2,0)</f>
        <v>CSE</v>
      </c>
      <c r="I1823" s="60">
        <f>IF(Table1[[#This Row],[Gr]]&lt;&gt;"COMPLE",IF(Table1[[#This Row],[Cr]]&gt;0,1,0),1)</f>
        <v>1</v>
      </c>
      <c r="J1823" s="32">
        <f>(Table1[[#This Row],[Gp]]*Table1[[#This Row],[Cr]])/Raw!$R$1</f>
        <v>0.78260869565217395</v>
      </c>
    </row>
    <row r="1824" spans="1:10">
      <c r="A1824" s="63" t="str">
        <f>LEFT(Table1[[#This Row],[Subcode]],3)</f>
        <v>R20</v>
      </c>
      <c r="B1824" s="63" t="s">
        <v>373</v>
      </c>
      <c r="C1824" s="38" t="s">
        <v>301</v>
      </c>
      <c r="D1824" s="39" t="s">
        <v>302</v>
      </c>
      <c r="E1824" s="39">
        <f>VLOOKUP(Table1[[#This Row],[Gr]],Raw!T:U,2,0)</f>
        <v>6</v>
      </c>
      <c r="F1824" s="38" t="s">
        <v>5</v>
      </c>
      <c r="G1824" s="39">
        <v>3</v>
      </c>
      <c r="H1824" s="64" t="str">
        <f>VLOOKUP(MID(Table1[[#This Row],[Htno]],7,2),Raw!A:B,2,0)</f>
        <v>CSE</v>
      </c>
      <c r="I1824" s="60">
        <f>IF(Table1[[#This Row],[Gr]]&lt;&gt;"COMPLE",IF(Table1[[#This Row],[Cr]]&gt;0,1,0),1)</f>
        <v>1</v>
      </c>
      <c r="J1824" s="32">
        <f>(Table1[[#This Row],[Gp]]*Table1[[#This Row],[Cr]])/Raw!$R$1</f>
        <v>0.78260869565217395</v>
      </c>
    </row>
    <row r="1825" spans="1:10">
      <c r="A1825" s="63" t="str">
        <f>LEFT(Table1[[#This Row],[Subcode]],3)</f>
        <v>R20</v>
      </c>
      <c r="B1825" s="63" t="s">
        <v>373</v>
      </c>
      <c r="C1825" s="38" t="s">
        <v>303</v>
      </c>
      <c r="D1825" s="39" t="s">
        <v>304</v>
      </c>
      <c r="E1825" s="39">
        <f>VLOOKUP(Table1[[#This Row],[Gr]],Raw!T:U,2,0)</f>
        <v>7</v>
      </c>
      <c r="F1825" s="38" t="s">
        <v>4</v>
      </c>
      <c r="G1825" s="39">
        <v>3</v>
      </c>
      <c r="H1825" s="64" t="str">
        <f>VLOOKUP(MID(Table1[[#This Row],[Htno]],7,2),Raw!A:B,2,0)</f>
        <v>CSE</v>
      </c>
      <c r="I1825" s="60">
        <f>IF(Table1[[#This Row],[Gr]]&lt;&gt;"COMPLE",IF(Table1[[#This Row],[Cr]]&gt;0,1,0),1)</f>
        <v>1</v>
      </c>
      <c r="J1825" s="32">
        <f>(Table1[[#This Row],[Gp]]*Table1[[#This Row],[Cr]])/Raw!$R$1</f>
        <v>0.91304347826086951</v>
      </c>
    </row>
    <row r="1826" spans="1:10">
      <c r="A1826" s="63" t="str">
        <f>LEFT(Table1[[#This Row],[Subcode]],3)</f>
        <v>R20</v>
      </c>
      <c r="B1826" s="63" t="s">
        <v>374</v>
      </c>
      <c r="C1826" s="38" t="s">
        <v>78</v>
      </c>
      <c r="D1826" s="39" t="s">
        <v>79</v>
      </c>
      <c r="E1826" s="39">
        <f>VLOOKUP(Table1[[#This Row],[Gr]],Raw!T:U,2,0)</f>
        <v>8</v>
      </c>
      <c r="F1826" s="38" t="s">
        <v>6</v>
      </c>
      <c r="G1826" s="39">
        <v>3</v>
      </c>
      <c r="H1826" s="64" t="str">
        <f>VLOOKUP(MID(Table1[[#This Row],[Htno]],7,2),Raw!A:B,2,0)</f>
        <v>CSE</v>
      </c>
      <c r="I1826" s="60">
        <f>IF(Table1[[#This Row],[Gr]]&lt;&gt;"COMPLE",IF(Table1[[#This Row],[Cr]]&gt;0,1,0),1)</f>
        <v>1</v>
      </c>
      <c r="J1826" s="32">
        <f>(Table1[[#This Row],[Gp]]*Table1[[#This Row],[Cr]])/Raw!$R$1</f>
        <v>1.0434782608695652</v>
      </c>
    </row>
    <row r="1827" spans="1:10">
      <c r="A1827" s="63" t="str">
        <f>LEFT(Table1[[#This Row],[Subcode]],3)</f>
        <v>R20</v>
      </c>
      <c r="B1827" s="63" t="s">
        <v>374</v>
      </c>
      <c r="C1827" s="38" t="s">
        <v>292</v>
      </c>
      <c r="D1827" s="39" t="s">
        <v>293</v>
      </c>
      <c r="E1827" s="39">
        <f>VLOOKUP(Table1[[#This Row],[Gr]],Raw!T:U,2,0)</f>
        <v>7</v>
      </c>
      <c r="F1827" s="38" t="s">
        <v>4</v>
      </c>
      <c r="G1827" s="39">
        <v>3</v>
      </c>
      <c r="H1827" s="64" t="str">
        <f>VLOOKUP(MID(Table1[[#This Row],[Htno]],7,2),Raw!A:B,2,0)</f>
        <v>CSE</v>
      </c>
      <c r="I1827" s="60">
        <f>IF(Table1[[#This Row],[Gr]]&lt;&gt;"COMPLE",IF(Table1[[#This Row],[Cr]]&gt;0,1,0),1)</f>
        <v>1</v>
      </c>
      <c r="J1827" s="32">
        <f>(Table1[[#This Row],[Gp]]*Table1[[#This Row],[Cr]])/Raw!$R$1</f>
        <v>0.91304347826086951</v>
      </c>
    </row>
    <row r="1828" spans="1:10">
      <c r="A1828" s="63" t="str">
        <f>LEFT(Table1[[#This Row],[Subcode]],3)</f>
        <v>R20</v>
      </c>
      <c r="B1828" s="63" t="s">
        <v>374</v>
      </c>
      <c r="C1828" s="38" t="s">
        <v>294</v>
      </c>
      <c r="D1828" s="39" t="s">
        <v>295</v>
      </c>
      <c r="E1828" s="39">
        <f>VLOOKUP(Table1[[#This Row],[Gr]],Raw!T:U,2,0)</f>
        <v>7</v>
      </c>
      <c r="F1828" s="38" t="s">
        <v>4</v>
      </c>
      <c r="G1828" s="39">
        <v>3</v>
      </c>
      <c r="H1828" s="64" t="str">
        <f>VLOOKUP(MID(Table1[[#This Row],[Htno]],7,2),Raw!A:B,2,0)</f>
        <v>CSE</v>
      </c>
      <c r="I1828" s="60">
        <f>IF(Table1[[#This Row],[Gr]]&lt;&gt;"COMPLE",IF(Table1[[#This Row],[Cr]]&gt;0,1,0),1)</f>
        <v>1</v>
      </c>
      <c r="J1828" s="32">
        <f>(Table1[[#This Row],[Gp]]*Table1[[#This Row],[Cr]])/Raw!$R$1</f>
        <v>0.91304347826086951</v>
      </c>
    </row>
    <row r="1829" spans="1:10">
      <c r="A1829" s="63" t="str">
        <f>LEFT(Table1[[#This Row],[Subcode]],3)</f>
        <v>R20</v>
      </c>
      <c r="B1829" s="63" t="s">
        <v>374</v>
      </c>
      <c r="C1829" s="38" t="s">
        <v>296</v>
      </c>
      <c r="D1829" s="39" t="s">
        <v>297</v>
      </c>
      <c r="E1829" s="39">
        <f>VLOOKUP(Table1[[#This Row],[Gr]],Raw!T:U,2,0)</f>
        <v>10</v>
      </c>
      <c r="F1829" s="38" t="s">
        <v>9</v>
      </c>
      <c r="G1829" s="39">
        <v>2</v>
      </c>
      <c r="H1829" s="64" t="str">
        <f>VLOOKUP(MID(Table1[[#This Row],[Htno]],7,2),Raw!A:B,2,0)</f>
        <v>CSE</v>
      </c>
      <c r="I1829" s="60">
        <f>IF(Table1[[#This Row],[Gr]]&lt;&gt;"COMPLE",IF(Table1[[#This Row],[Cr]]&gt;0,1,0),1)</f>
        <v>1</v>
      </c>
      <c r="J1829" s="32">
        <f>(Table1[[#This Row],[Gp]]*Table1[[#This Row],[Cr]])/Raw!$R$1</f>
        <v>0.86956521739130432</v>
      </c>
    </row>
    <row r="1830" spans="1:10">
      <c r="A1830" s="63" t="str">
        <f>LEFT(Table1[[#This Row],[Subcode]],3)</f>
        <v>R20</v>
      </c>
      <c r="B1830" s="63" t="s">
        <v>374</v>
      </c>
      <c r="C1830" s="38" t="s">
        <v>298</v>
      </c>
      <c r="D1830" s="39" t="s">
        <v>93</v>
      </c>
      <c r="E1830" s="39">
        <f>VLOOKUP(Table1[[#This Row],[Gr]],Raw!T:U,2,0)</f>
        <v>10</v>
      </c>
      <c r="F1830" s="38" t="s">
        <v>9</v>
      </c>
      <c r="G1830" s="39">
        <v>3</v>
      </c>
      <c r="H1830" s="64" t="str">
        <f>VLOOKUP(MID(Table1[[#This Row],[Htno]],7,2),Raw!A:B,2,0)</f>
        <v>CSE</v>
      </c>
      <c r="I1830" s="60">
        <f>IF(Table1[[#This Row],[Gr]]&lt;&gt;"COMPLE",IF(Table1[[#This Row],[Cr]]&gt;0,1,0),1)</f>
        <v>1</v>
      </c>
      <c r="J1830" s="32">
        <f>(Table1[[#This Row],[Gp]]*Table1[[#This Row],[Cr]])/Raw!$R$1</f>
        <v>1.3043478260869565</v>
      </c>
    </row>
    <row r="1831" spans="1:10">
      <c r="A1831" s="63" t="str">
        <f>LEFT(Table1[[#This Row],[Subcode]],3)</f>
        <v>R20</v>
      </c>
      <c r="B1831" s="63" t="s">
        <v>374</v>
      </c>
      <c r="C1831" s="38" t="s">
        <v>299</v>
      </c>
      <c r="D1831" s="39" t="s">
        <v>300</v>
      </c>
      <c r="E1831" s="39">
        <f>VLOOKUP(Table1[[#This Row],[Gr]],Raw!T:U,2,0)</f>
        <v>5</v>
      </c>
      <c r="F1831" s="38" t="s">
        <v>7</v>
      </c>
      <c r="G1831" s="39">
        <v>3</v>
      </c>
      <c r="H1831" s="64" t="str">
        <f>VLOOKUP(MID(Table1[[#This Row],[Htno]],7,2),Raw!A:B,2,0)</f>
        <v>CSE</v>
      </c>
      <c r="I1831" s="60">
        <f>IF(Table1[[#This Row],[Gr]]&lt;&gt;"COMPLE",IF(Table1[[#This Row],[Cr]]&gt;0,1,0),1)</f>
        <v>1</v>
      </c>
      <c r="J1831" s="32">
        <f>(Table1[[#This Row],[Gp]]*Table1[[#This Row],[Cr]])/Raw!$R$1</f>
        <v>0.65217391304347827</v>
      </c>
    </row>
    <row r="1832" spans="1:10">
      <c r="A1832" s="63" t="str">
        <f>LEFT(Table1[[#This Row],[Subcode]],3)</f>
        <v>R20</v>
      </c>
      <c r="B1832" s="63" t="s">
        <v>374</v>
      </c>
      <c r="C1832" s="38" t="s">
        <v>301</v>
      </c>
      <c r="D1832" s="39" t="s">
        <v>302</v>
      </c>
      <c r="E1832" s="39">
        <f>VLOOKUP(Table1[[#This Row],[Gr]],Raw!T:U,2,0)</f>
        <v>7</v>
      </c>
      <c r="F1832" s="38" t="s">
        <v>4</v>
      </c>
      <c r="G1832" s="39">
        <v>3</v>
      </c>
      <c r="H1832" s="64" t="str">
        <f>VLOOKUP(MID(Table1[[#This Row],[Htno]],7,2),Raw!A:B,2,0)</f>
        <v>CSE</v>
      </c>
      <c r="I1832" s="60">
        <f>IF(Table1[[#This Row],[Gr]]&lt;&gt;"COMPLE",IF(Table1[[#This Row],[Cr]]&gt;0,1,0),1)</f>
        <v>1</v>
      </c>
      <c r="J1832" s="32">
        <f>(Table1[[#This Row],[Gp]]*Table1[[#This Row],[Cr]])/Raw!$R$1</f>
        <v>0.91304347826086951</v>
      </c>
    </row>
    <row r="1833" spans="1:10">
      <c r="A1833" s="63" t="str">
        <f>LEFT(Table1[[#This Row],[Subcode]],3)</f>
        <v>R20</v>
      </c>
      <c r="B1833" s="63" t="s">
        <v>374</v>
      </c>
      <c r="C1833" s="38" t="s">
        <v>303</v>
      </c>
      <c r="D1833" s="39" t="s">
        <v>304</v>
      </c>
      <c r="E1833" s="39">
        <f>VLOOKUP(Table1[[#This Row],[Gr]],Raw!T:U,2,0)</f>
        <v>7</v>
      </c>
      <c r="F1833" s="38" t="s">
        <v>4</v>
      </c>
      <c r="G1833" s="39">
        <v>3</v>
      </c>
      <c r="H1833" s="64" t="str">
        <f>VLOOKUP(MID(Table1[[#This Row],[Htno]],7,2),Raw!A:B,2,0)</f>
        <v>CSE</v>
      </c>
      <c r="I1833" s="60">
        <f>IF(Table1[[#This Row],[Gr]]&lt;&gt;"COMPLE",IF(Table1[[#This Row],[Cr]]&gt;0,1,0),1)</f>
        <v>1</v>
      </c>
      <c r="J1833" s="32">
        <f>(Table1[[#This Row],[Gp]]*Table1[[#This Row],[Cr]])/Raw!$R$1</f>
        <v>0.91304347826086951</v>
      </c>
    </row>
    <row r="1834" spans="1:10">
      <c r="A1834" s="63" t="str">
        <f>LEFT(Table1[[#This Row],[Subcode]],3)</f>
        <v>R20</v>
      </c>
      <c r="B1834" s="63" t="s">
        <v>375</v>
      </c>
      <c r="C1834" s="38" t="s">
        <v>78</v>
      </c>
      <c r="D1834" s="39" t="s">
        <v>79</v>
      </c>
      <c r="E1834" s="39">
        <f>VLOOKUP(Table1[[#This Row],[Gr]],Raw!T:U,2,0)</f>
        <v>9</v>
      </c>
      <c r="F1834" s="38" t="s">
        <v>8</v>
      </c>
      <c r="G1834" s="39">
        <v>3</v>
      </c>
      <c r="H1834" s="64" t="str">
        <f>VLOOKUP(MID(Table1[[#This Row],[Htno]],7,2),Raw!A:B,2,0)</f>
        <v>CSE</v>
      </c>
      <c r="I1834" s="60">
        <f>IF(Table1[[#This Row],[Gr]]&lt;&gt;"COMPLE",IF(Table1[[#This Row],[Cr]]&gt;0,1,0),1)</f>
        <v>1</v>
      </c>
      <c r="J1834" s="32">
        <f>(Table1[[#This Row],[Gp]]*Table1[[#This Row],[Cr]])/Raw!$R$1</f>
        <v>1.173913043478261</v>
      </c>
    </row>
    <row r="1835" spans="1:10">
      <c r="A1835" s="63" t="str">
        <f>LEFT(Table1[[#This Row],[Subcode]],3)</f>
        <v>R20</v>
      </c>
      <c r="B1835" s="63" t="s">
        <v>375</v>
      </c>
      <c r="C1835" s="38" t="s">
        <v>292</v>
      </c>
      <c r="D1835" s="39" t="s">
        <v>293</v>
      </c>
      <c r="E1835" s="39">
        <f>VLOOKUP(Table1[[#This Row],[Gr]],Raw!T:U,2,0)</f>
        <v>8</v>
      </c>
      <c r="F1835" s="38" t="s">
        <v>6</v>
      </c>
      <c r="G1835" s="39">
        <v>3</v>
      </c>
      <c r="H1835" s="64" t="str">
        <f>VLOOKUP(MID(Table1[[#This Row],[Htno]],7,2),Raw!A:B,2,0)</f>
        <v>CSE</v>
      </c>
      <c r="I1835" s="60">
        <f>IF(Table1[[#This Row],[Gr]]&lt;&gt;"COMPLE",IF(Table1[[#This Row],[Cr]]&gt;0,1,0),1)</f>
        <v>1</v>
      </c>
      <c r="J1835" s="32">
        <f>(Table1[[#This Row],[Gp]]*Table1[[#This Row],[Cr]])/Raw!$R$1</f>
        <v>1.0434782608695652</v>
      </c>
    </row>
    <row r="1836" spans="1:10">
      <c r="A1836" s="63" t="str">
        <f>LEFT(Table1[[#This Row],[Subcode]],3)</f>
        <v>R20</v>
      </c>
      <c r="B1836" s="63" t="s">
        <v>375</v>
      </c>
      <c r="C1836" s="38" t="s">
        <v>294</v>
      </c>
      <c r="D1836" s="39" t="s">
        <v>295</v>
      </c>
      <c r="E1836" s="39">
        <f>VLOOKUP(Table1[[#This Row],[Gr]],Raw!T:U,2,0)</f>
        <v>8</v>
      </c>
      <c r="F1836" s="38" t="s">
        <v>6</v>
      </c>
      <c r="G1836" s="39">
        <v>3</v>
      </c>
      <c r="H1836" s="64" t="str">
        <f>VLOOKUP(MID(Table1[[#This Row],[Htno]],7,2),Raw!A:B,2,0)</f>
        <v>CSE</v>
      </c>
      <c r="I1836" s="60">
        <f>IF(Table1[[#This Row],[Gr]]&lt;&gt;"COMPLE",IF(Table1[[#This Row],[Cr]]&gt;0,1,0),1)</f>
        <v>1</v>
      </c>
      <c r="J1836" s="32">
        <f>(Table1[[#This Row],[Gp]]*Table1[[#This Row],[Cr]])/Raw!$R$1</f>
        <v>1.0434782608695652</v>
      </c>
    </row>
    <row r="1837" spans="1:10">
      <c r="A1837" s="63" t="str">
        <f>LEFT(Table1[[#This Row],[Subcode]],3)</f>
        <v>R20</v>
      </c>
      <c r="B1837" s="63" t="s">
        <v>375</v>
      </c>
      <c r="C1837" s="38" t="s">
        <v>296</v>
      </c>
      <c r="D1837" s="39" t="s">
        <v>297</v>
      </c>
      <c r="E1837" s="39">
        <f>VLOOKUP(Table1[[#This Row],[Gr]],Raw!T:U,2,0)</f>
        <v>10</v>
      </c>
      <c r="F1837" s="38" t="s">
        <v>9</v>
      </c>
      <c r="G1837" s="39">
        <v>2</v>
      </c>
      <c r="H1837" s="64" t="str">
        <f>VLOOKUP(MID(Table1[[#This Row],[Htno]],7,2),Raw!A:B,2,0)</f>
        <v>CSE</v>
      </c>
      <c r="I1837" s="60">
        <f>IF(Table1[[#This Row],[Gr]]&lt;&gt;"COMPLE",IF(Table1[[#This Row],[Cr]]&gt;0,1,0),1)</f>
        <v>1</v>
      </c>
      <c r="J1837" s="32">
        <f>(Table1[[#This Row],[Gp]]*Table1[[#This Row],[Cr]])/Raw!$R$1</f>
        <v>0.86956521739130432</v>
      </c>
    </row>
    <row r="1838" spans="1:10">
      <c r="A1838" s="63" t="str">
        <f>LEFT(Table1[[#This Row],[Subcode]],3)</f>
        <v>R20</v>
      </c>
      <c r="B1838" s="63" t="s">
        <v>375</v>
      </c>
      <c r="C1838" s="38" t="s">
        <v>298</v>
      </c>
      <c r="D1838" s="39" t="s">
        <v>93</v>
      </c>
      <c r="E1838" s="39">
        <f>VLOOKUP(Table1[[#This Row],[Gr]],Raw!T:U,2,0)</f>
        <v>10</v>
      </c>
      <c r="F1838" s="38" t="s">
        <v>9</v>
      </c>
      <c r="G1838" s="39">
        <v>3</v>
      </c>
      <c r="H1838" s="64" t="str">
        <f>VLOOKUP(MID(Table1[[#This Row],[Htno]],7,2),Raw!A:B,2,0)</f>
        <v>CSE</v>
      </c>
      <c r="I1838" s="60">
        <f>IF(Table1[[#This Row],[Gr]]&lt;&gt;"COMPLE",IF(Table1[[#This Row],[Cr]]&gt;0,1,0),1)</f>
        <v>1</v>
      </c>
      <c r="J1838" s="32">
        <f>(Table1[[#This Row],[Gp]]*Table1[[#This Row],[Cr]])/Raw!$R$1</f>
        <v>1.3043478260869565</v>
      </c>
    </row>
    <row r="1839" spans="1:10">
      <c r="A1839" s="63" t="str">
        <f>LEFT(Table1[[#This Row],[Subcode]],3)</f>
        <v>R20</v>
      </c>
      <c r="B1839" s="63" t="s">
        <v>375</v>
      </c>
      <c r="C1839" s="38" t="s">
        <v>299</v>
      </c>
      <c r="D1839" s="39" t="s">
        <v>300</v>
      </c>
      <c r="E1839" s="39">
        <f>VLOOKUP(Table1[[#This Row],[Gr]],Raw!T:U,2,0)</f>
        <v>6</v>
      </c>
      <c r="F1839" s="38" t="s">
        <v>5</v>
      </c>
      <c r="G1839" s="39">
        <v>3</v>
      </c>
      <c r="H1839" s="64" t="str">
        <f>VLOOKUP(MID(Table1[[#This Row],[Htno]],7,2),Raw!A:B,2,0)</f>
        <v>CSE</v>
      </c>
      <c r="I1839" s="60">
        <f>IF(Table1[[#This Row],[Gr]]&lt;&gt;"COMPLE",IF(Table1[[#This Row],[Cr]]&gt;0,1,0),1)</f>
        <v>1</v>
      </c>
      <c r="J1839" s="32">
        <f>(Table1[[#This Row],[Gp]]*Table1[[#This Row],[Cr]])/Raw!$R$1</f>
        <v>0.78260869565217395</v>
      </c>
    </row>
    <row r="1840" spans="1:10">
      <c r="A1840" s="63" t="str">
        <f>LEFT(Table1[[#This Row],[Subcode]],3)</f>
        <v>R20</v>
      </c>
      <c r="B1840" s="63" t="s">
        <v>375</v>
      </c>
      <c r="C1840" s="38" t="s">
        <v>301</v>
      </c>
      <c r="D1840" s="39" t="s">
        <v>302</v>
      </c>
      <c r="E1840" s="39">
        <f>VLOOKUP(Table1[[#This Row],[Gr]],Raw!T:U,2,0)</f>
        <v>5</v>
      </c>
      <c r="F1840" s="38" t="s">
        <v>7</v>
      </c>
      <c r="G1840" s="39">
        <v>3</v>
      </c>
      <c r="H1840" s="64" t="str">
        <f>VLOOKUP(MID(Table1[[#This Row],[Htno]],7,2),Raw!A:B,2,0)</f>
        <v>CSE</v>
      </c>
      <c r="I1840" s="60">
        <f>IF(Table1[[#This Row],[Gr]]&lt;&gt;"COMPLE",IF(Table1[[#This Row],[Cr]]&gt;0,1,0),1)</f>
        <v>1</v>
      </c>
      <c r="J1840" s="32">
        <f>(Table1[[#This Row],[Gp]]*Table1[[#This Row],[Cr]])/Raw!$R$1</f>
        <v>0.65217391304347827</v>
      </c>
    </row>
    <row r="1841" spans="1:10">
      <c r="A1841" s="63" t="str">
        <f>LEFT(Table1[[#This Row],[Subcode]],3)</f>
        <v>R20</v>
      </c>
      <c r="B1841" s="63" t="s">
        <v>375</v>
      </c>
      <c r="C1841" s="38" t="s">
        <v>303</v>
      </c>
      <c r="D1841" s="39" t="s">
        <v>304</v>
      </c>
      <c r="E1841" s="39">
        <f>VLOOKUP(Table1[[#This Row],[Gr]],Raw!T:U,2,0)</f>
        <v>7</v>
      </c>
      <c r="F1841" s="38" t="s">
        <v>4</v>
      </c>
      <c r="G1841" s="39">
        <v>3</v>
      </c>
      <c r="H1841" s="64" t="str">
        <f>VLOOKUP(MID(Table1[[#This Row],[Htno]],7,2),Raw!A:B,2,0)</f>
        <v>CSE</v>
      </c>
      <c r="I1841" s="60">
        <f>IF(Table1[[#This Row],[Gr]]&lt;&gt;"COMPLE",IF(Table1[[#This Row],[Cr]]&gt;0,1,0),1)</f>
        <v>1</v>
      </c>
      <c r="J1841" s="32">
        <f>(Table1[[#This Row],[Gp]]*Table1[[#This Row],[Cr]])/Raw!$R$1</f>
        <v>0.91304347826086951</v>
      </c>
    </row>
    <row r="1842" spans="1:10">
      <c r="A1842" s="63" t="str">
        <f>LEFT(Table1[[#This Row],[Subcode]],3)</f>
        <v>R20</v>
      </c>
      <c r="B1842" s="63" t="s">
        <v>376</v>
      </c>
      <c r="C1842" s="38" t="s">
        <v>78</v>
      </c>
      <c r="D1842" s="39" t="s">
        <v>79</v>
      </c>
      <c r="E1842" s="39">
        <f>VLOOKUP(Table1[[#This Row],[Gr]],Raw!T:U,2,0)</f>
        <v>8</v>
      </c>
      <c r="F1842" s="38" t="s">
        <v>6</v>
      </c>
      <c r="G1842" s="39">
        <v>3</v>
      </c>
      <c r="H1842" s="64" t="str">
        <f>VLOOKUP(MID(Table1[[#This Row],[Htno]],7,2),Raw!A:B,2,0)</f>
        <v>CSE</v>
      </c>
      <c r="I1842" s="60">
        <f>IF(Table1[[#This Row],[Gr]]&lt;&gt;"COMPLE",IF(Table1[[#This Row],[Cr]]&gt;0,1,0),1)</f>
        <v>1</v>
      </c>
      <c r="J1842" s="32">
        <f>(Table1[[#This Row],[Gp]]*Table1[[#This Row],[Cr]])/Raw!$R$1</f>
        <v>1.0434782608695652</v>
      </c>
    </row>
    <row r="1843" spans="1:10">
      <c r="A1843" s="63" t="str">
        <f>LEFT(Table1[[#This Row],[Subcode]],3)</f>
        <v>R20</v>
      </c>
      <c r="B1843" s="63" t="s">
        <v>376</v>
      </c>
      <c r="C1843" s="38" t="s">
        <v>292</v>
      </c>
      <c r="D1843" s="39" t="s">
        <v>293</v>
      </c>
      <c r="E1843" s="39">
        <f>VLOOKUP(Table1[[#This Row],[Gr]],Raw!T:U,2,0)</f>
        <v>8</v>
      </c>
      <c r="F1843" s="38" t="s">
        <v>6</v>
      </c>
      <c r="G1843" s="39">
        <v>3</v>
      </c>
      <c r="H1843" s="64" t="str">
        <f>VLOOKUP(MID(Table1[[#This Row],[Htno]],7,2),Raw!A:B,2,0)</f>
        <v>CSE</v>
      </c>
      <c r="I1843" s="60">
        <f>IF(Table1[[#This Row],[Gr]]&lt;&gt;"COMPLE",IF(Table1[[#This Row],[Cr]]&gt;0,1,0),1)</f>
        <v>1</v>
      </c>
      <c r="J1843" s="32">
        <f>(Table1[[#This Row],[Gp]]*Table1[[#This Row],[Cr]])/Raw!$R$1</f>
        <v>1.0434782608695652</v>
      </c>
    </row>
    <row r="1844" spans="1:10">
      <c r="A1844" s="63" t="str">
        <f>LEFT(Table1[[#This Row],[Subcode]],3)</f>
        <v>R20</v>
      </c>
      <c r="B1844" s="63" t="s">
        <v>376</v>
      </c>
      <c r="C1844" s="38" t="s">
        <v>294</v>
      </c>
      <c r="D1844" s="39" t="s">
        <v>295</v>
      </c>
      <c r="E1844" s="39">
        <f>VLOOKUP(Table1[[#This Row],[Gr]],Raw!T:U,2,0)</f>
        <v>0</v>
      </c>
      <c r="F1844" s="38" t="s">
        <v>3</v>
      </c>
      <c r="G1844" s="39">
        <v>0</v>
      </c>
      <c r="H1844" s="64" t="str">
        <f>VLOOKUP(MID(Table1[[#This Row],[Htno]],7,2),Raw!A:B,2,0)</f>
        <v>CSE</v>
      </c>
      <c r="I1844" s="60">
        <f>IF(Table1[[#This Row],[Gr]]&lt;&gt;"COMPLE",IF(Table1[[#This Row],[Cr]]&gt;0,1,0),1)</f>
        <v>0</v>
      </c>
      <c r="J1844" s="32">
        <f>(Table1[[#This Row],[Gp]]*Table1[[#This Row],[Cr]])/Raw!$R$1</f>
        <v>0</v>
      </c>
    </row>
    <row r="1845" spans="1:10">
      <c r="A1845" s="63" t="str">
        <f>LEFT(Table1[[#This Row],[Subcode]],3)</f>
        <v>R20</v>
      </c>
      <c r="B1845" s="63" t="s">
        <v>376</v>
      </c>
      <c r="C1845" s="38" t="s">
        <v>296</v>
      </c>
      <c r="D1845" s="39" t="s">
        <v>297</v>
      </c>
      <c r="E1845" s="39">
        <f>VLOOKUP(Table1[[#This Row],[Gr]],Raw!T:U,2,0)</f>
        <v>10</v>
      </c>
      <c r="F1845" s="38" t="s">
        <v>9</v>
      </c>
      <c r="G1845" s="39">
        <v>2</v>
      </c>
      <c r="H1845" s="64" t="str">
        <f>VLOOKUP(MID(Table1[[#This Row],[Htno]],7,2),Raw!A:B,2,0)</f>
        <v>CSE</v>
      </c>
      <c r="I1845" s="60">
        <f>IF(Table1[[#This Row],[Gr]]&lt;&gt;"COMPLE",IF(Table1[[#This Row],[Cr]]&gt;0,1,0),1)</f>
        <v>1</v>
      </c>
      <c r="J1845" s="32">
        <f>(Table1[[#This Row],[Gp]]*Table1[[#This Row],[Cr]])/Raw!$R$1</f>
        <v>0.86956521739130432</v>
      </c>
    </row>
    <row r="1846" spans="1:10">
      <c r="A1846" s="63" t="str">
        <f>LEFT(Table1[[#This Row],[Subcode]],3)</f>
        <v>R20</v>
      </c>
      <c r="B1846" s="63" t="s">
        <v>376</v>
      </c>
      <c r="C1846" s="38" t="s">
        <v>298</v>
      </c>
      <c r="D1846" s="39" t="s">
        <v>93</v>
      </c>
      <c r="E1846" s="39">
        <f>VLOOKUP(Table1[[#This Row],[Gr]],Raw!T:U,2,0)</f>
        <v>10</v>
      </c>
      <c r="F1846" s="38" t="s">
        <v>9</v>
      </c>
      <c r="G1846" s="39">
        <v>3</v>
      </c>
      <c r="H1846" s="64" t="str">
        <f>VLOOKUP(MID(Table1[[#This Row],[Htno]],7,2),Raw!A:B,2,0)</f>
        <v>CSE</v>
      </c>
      <c r="I1846" s="60">
        <f>IF(Table1[[#This Row],[Gr]]&lt;&gt;"COMPLE",IF(Table1[[#This Row],[Cr]]&gt;0,1,0),1)</f>
        <v>1</v>
      </c>
      <c r="J1846" s="32">
        <f>(Table1[[#This Row],[Gp]]*Table1[[#This Row],[Cr]])/Raw!$R$1</f>
        <v>1.3043478260869565</v>
      </c>
    </row>
    <row r="1847" spans="1:10">
      <c r="A1847" s="63" t="str">
        <f>LEFT(Table1[[#This Row],[Subcode]],3)</f>
        <v>R20</v>
      </c>
      <c r="B1847" s="63" t="s">
        <v>376</v>
      </c>
      <c r="C1847" s="38" t="s">
        <v>299</v>
      </c>
      <c r="D1847" s="39" t="s">
        <v>300</v>
      </c>
      <c r="E1847" s="39">
        <f>VLOOKUP(Table1[[#This Row],[Gr]],Raw!T:U,2,0)</f>
        <v>6</v>
      </c>
      <c r="F1847" s="38" t="s">
        <v>5</v>
      </c>
      <c r="G1847" s="39">
        <v>3</v>
      </c>
      <c r="H1847" s="64" t="str">
        <f>VLOOKUP(MID(Table1[[#This Row],[Htno]],7,2),Raw!A:B,2,0)</f>
        <v>CSE</v>
      </c>
      <c r="I1847" s="60">
        <f>IF(Table1[[#This Row],[Gr]]&lt;&gt;"COMPLE",IF(Table1[[#This Row],[Cr]]&gt;0,1,0),1)</f>
        <v>1</v>
      </c>
      <c r="J1847" s="32">
        <f>(Table1[[#This Row],[Gp]]*Table1[[#This Row],[Cr]])/Raw!$R$1</f>
        <v>0.78260869565217395</v>
      </c>
    </row>
    <row r="1848" spans="1:10">
      <c r="A1848" s="63" t="str">
        <f>LEFT(Table1[[#This Row],[Subcode]],3)</f>
        <v>R20</v>
      </c>
      <c r="B1848" s="63" t="s">
        <v>376</v>
      </c>
      <c r="C1848" s="38" t="s">
        <v>301</v>
      </c>
      <c r="D1848" s="39" t="s">
        <v>302</v>
      </c>
      <c r="E1848" s="39">
        <f>VLOOKUP(Table1[[#This Row],[Gr]],Raw!T:U,2,0)</f>
        <v>6</v>
      </c>
      <c r="F1848" s="38" t="s">
        <v>5</v>
      </c>
      <c r="G1848" s="39">
        <v>3</v>
      </c>
      <c r="H1848" s="64" t="str">
        <f>VLOOKUP(MID(Table1[[#This Row],[Htno]],7,2),Raw!A:B,2,0)</f>
        <v>CSE</v>
      </c>
      <c r="I1848" s="60">
        <f>IF(Table1[[#This Row],[Gr]]&lt;&gt;"COMPLE",IF(Table1[[#This Row],[Cr]]&gt;0,1,0),1)</f>
        <v>1</v>
      </c>
      <c r="J1848" s="32">
        <f>(Table1[[#This Row],[Gp]]*Table1[[#This Row],[Cr]])/Raw!$R$1</f>
        <v>0.78260869565217395</v>
      </c>
    </row>
    <row r="1849" spans="1:10">
      <c r="A1849" s="63" t="str">
        <f>LEFT(Table1[[#This Row],[Subcode]],3)</f>
        <v>R20</v>
      </c>
      <c r="B1849" s="63" t="s">
        <v>376</v>
      </c>
      <c r="C1849" s="38" t="s">
        <v>303</v>
      </c>
      <c r="D1849" s="39" t="s">
        <v>304</v>
      </c>
      <c r="E1849" s="39">
        <f>VLOOKUP(Table1[[#This Row],[Gr]],Raw!T:U,2,0)</f>
        <v>7</v>
      </c>
      <c r="F1849" s="38" t="s">
        <v>4</v>
      </c>
      <c r="G1849" s="39">
        <v>3</v>
      </c>
      <c r="H1849" s="64" t="str">
        <f>VLOOKUP(MID(Table1[[#This Row],[Htno]],7,2),Raw!A:B,2,0)</f>
        <v>CSE</v>
      </c>
      <c r="I1849" s="60">
        <f>IF(Table1[[#This Row],[Gr]]&lt;&gt;"COMPLE",IF(Table1[[#This Row],[Cr]]&gt;0,1,0),1)</f>
        <v>1</v>
      </c>
      <c r="J1849" s="32">
        <f>(Table1[[#This Row],[Gp]]*Table1[[#This Row],[Cr]])/Raw!$R$1</f>
        <v>0.91304347826086951</v>
      </c>
    </row>
    <row r="1850" spans="1:10">
      <c r="A1850" s="63" t="str">
        <f>LEFT(Table1[[#This Row],[Subcode]],3)</f>
        <v>R20</v>
      </c>
      <c r="B1850" s="63" t="s">
        <v>377</v>
      </c>
      <c r="C1850" s="38" t="s">
        <v>78</v>
      </c>
      <c r="D1850" s="39" t="s">
        <v>79</v>
      </c>
      <c r="E1850" s="39">
        <f>VLOOKUP(Table1[[#This Row],[Gr]],Raw!T:U,2,0)</f>
        <v>8</v>
      </c>
      <c r="F1850" s="38" t="s">
        <v>6</v>
      </c>
      <c r="G1850" s="39">
        <v>3</v>
      </c>
      <c r="H1850" s="64" t="str">
        <f>VLOOKUP(MID(Table1[[#This Row],[Htno]],7,2),Raw!A:B,2,0)</f>
        <v>CSE</v>
      </c>
      <c r="I1850" s="60">
        <f>IF(Table1[[#This Row],[Gr]]&lt;&gt;"COMPLE",IF(Table1[[#This Row],[Cr]]&gt;0,1,0),1)</f>
        <v>1</v>
      </c>
      <c r="J1850" s="32">
        <f>(Table1[[#This Row],[Gp]]*Table1[[#This Row],[Cr]])/Raw!$R$1</f>
        <v>1.0434782608695652</v>
      </c>
    </row>
    <row r="1851" spans="1:10">
      <c r="A1851" s="63" t="str">
        <f>LEFT(Table1[[#This Row],[Subcode]],3)</f>
        <v>R20</v>
      </c>
      <c r="B1851" s="63" t="s">
        <v>377</v>
      </c>
      <c r="C1851" s="38" t="s">
        <v>292</v>
      </c>
      <c r="D1851" s="39" t="s">
        <v>293</v>
      </c>
      <c r="E1851" s="39">
        <f>VLOOKUP(Table1[[#This Row],[Gr]],Raw!T:U,2,0)</f>
        <v>6</v>
      </c>
      <c r="F1851" s="38" t="s">
        <v>5</v>
      </c>
      <c r="G1851" s="39">
        <v>3</v>
      </c>
      <c r="H1851" s="64" t="str">
        <f>VLOOKUP(MID(Table1[[#This Row],[Htno]],7,2),Raw!A:B,2,0)</f>
        <v>CSE</v>
      </c>
      <c r="I1851" s="60">
        <f>IF(Table1[[#This Row],[Gr]]&lt;&gt;"COMPLE",IF(Table1[[#This Row],[Cr]]&gt;0,1,0),1)</f>
        <v>1</v>
      </c>
      <c r="J1851" s="32">
        <f>(Table1[[#This Row],[Gp]]*Table1[[#This Row],[Cr]])/Raw!$R$1</f>
        <v>0.78260869565217395</v>
      </c>
    </row>
    <row r="1852" spans="1:10">
      <c r="A1852" s="63" t="str">
        <f>LEFT(Table1[[#This Row],[Subcode]],3)</f>
        <v>R20</v>
      </c>
      <c r="B1852" s="63" t="s">
        <v>377</v>
      </c>
      <c r="C1852" s="38" t="s">
        <v>294</v>
      </c>
      <c r="D1852" s="39" t="s">
        <v>295</v>
      </c>
      <c r="E1852" s="39">
        <f>VLOOKUP(Table1[[#This Row],[Gr]],Raw!T:U,2,0)</f>
        <v>5</v>
      </c>
      <c r="F1852" s="38" t="s">
        <v>7</v>
      </c>
      <c r="G1852" s="39">
        <v>3</v>
      </c>
      <c r="H1852" s="64" t="str">
        <f>VLOOKUP(MID(Table1[[#This Row],[Htno]],7,2),Raw!A:B,2,0)</f>
        <v>CSE</v>
      </c>
      <c r="I1852" s="60">
        <f>IF(Table1[[#This Row],[Gr]]&lt;&gt;"COMPLE",IF(Table1[[#This Row],[Cr]]&gt;0,1,0),1)</f>
        <v>1</v>
      </c>
      <c r="J1852" s="32">
        <f>(Table1[[#This Row],[Gp]]*Table1[[#This Row],[Cr]])/Raw!$R$1</f>
        <v>0.65217391304347827</v>
      </c>
    </row>
    <row r="1853" spans="1:10">
      <c r="A1853" s="63" t="str">
        <f>LEFT(Table1[[#This Row],[Subcode]],3)</f>
        <v>R20</v>
      </c>
      <c r="B1853" s="63" t="s">
        <v>377</v>
      </c>
      <c r="C1853" s="38" t="s">
        <v>296</v>
      </c>
      <c r="D1853" s="39" t="s">
        <v>297</v>
      </c>
      <c r="E1853" s="39">
        <f>VLOOKUP(Table1[[#This Row],[Gr]],Raw!T:U,2,0)</f>
        <v>10</v>
      </c>
      <c r="F1853" s="38" t="s">
        <v>9</v>
      </c>
      <c r="G1853" s="39">
        <v>2</v>
      </c>
      <c r="H1853" s="64" t="str">
        <f>VLOOKUP(MID(Table1[[#This Row],[Htno]],7,2),Raw!A:B,2,0)</f>
        <v>CSE</v>
      </c>
      <c r="I1853" s="60">
        <f>IF(Table1[[#This Row],[Gr]]&lt;&gt;"COMPLE",IF(Table1[[#This Row],[Cr]]&gt;0,1,0),1)</f>
        <v>1</v>
      </c>
      <c r="J1853" s="32">
        <f>(Table1[[#This Row],[Gp]]*Table1[[#This Row],[Cr]])/Raw!$R$1</f>
        <v>0.86956521739130432</v>
      </c>
    </row>
    <row r="1854" spans="1:10">
      <c r="A1854" s="63" t="str">
        <f>LEFT(Table1[[#This Row],[Subcode]],3)</f>
        <v>R20</v>
      </c>
      <c r="B1854" s="63" t="s">
        <v>377</v>
      </c>
      <c r="C1854" s="38" t="s">
        <v>298</v>
      </c>
      <c r="D1854" s="39" t="s">
        <v>93</v>
      </c>
      <c r="E1854" s="39">
        <f>VLOOKUP(Table1[[#This Row],[Gr]],Raw!T:U,2,0)</f>
        <v>10</v>
      </c>
      <c r="F1854" s="38" t="s">
        <v>9</v>
      </c>
      <c r="G1854" s="39">
        <v>3</v>
      </c>
      <c r="H1854" s="64" t="str">
        <f>VLOOKUP(MID(Table1[[#This Row],[Htno]],7,2),Raw!A:B,2,0)</f>
        <v>CSE</v>
      </c>
      <c r="I1854" s="60">
        <f>IF(Table1[[#This Row],[Gr]]&lt;&gt;"COMPLE",IF(Table1[[#This Row],[Cr]]&gt;0,1,0),1)</f>
        <v>1</v>
      </c>
      <c r="J1854" s="32">
        <f>(Table1[[#This Row],[Gp]]*Table1[[#This Row],[Cr]])/Raw!$R$1</f>
        <v>1.3043478260869565</v>
      </c>
    </row>
    <row r="1855" spans="1:10">
      <c r="A1855" s="63" t="str">
        <f>LEFT(Table1[[#This Row],[Subcode]],3)</f>
        <v>R20</v>
      </c>
      <c r="B1855" s="63" t="s">
        <v>377</v>
      </c>
      <c r="C1855" s="38" t="s">
        <v>299</v>
      </c>
      <c r="D1855" s="39" t="s">
        <v>300</v>
      </c>
      <c r="E1855" s="39">
        <f>VLOOKUP(Table1[[#This Row],[Gr]],Raw!T:U,2,0)</f>
        <v>8</v>
      </c>
      <c r="F1855" s="38" t="s">
        <v>6</v>
      </c>
      <c r="G1855" s="39">
        <v>3</v>
      </c>
      <c r="H1855" s="64" t="str">
        <f>VLOOKUP(MID(Table1[[#This Row],[Htno]],7,2),Raw!A:B,2,0)</f>
        <v>CSE</v>
      </c>
      <c r="I1855" s="60">
        <f>IF(Table1[[#This Row],[Gr]]&lt;&gt;"COMPLE",IF(Table1[[#This Row],[Cr]]&gt;0,1,0),1)</f>
        <v>1</v>
      </c>
      <c r="J1855" s="32">
        <f>(Table1[[#This Row],[Gp]]*Table1[[#This Row],[Cr]])/Raw!$R$1</f>
        <v>1.0434782608695652</v>
      </c>
    </row>
    <row r="1856" spans="1:10">
      <c r="A1856" s="63" t="str">
        <f>LEFT(Table1[[#This Row],[Subcode]],3)</f>
        <v>R20</v>
      </c>
      <c r="B1856" s="63" t="s">
        <v>377</v>
      </c>
      <c r="C1856" s="38" t="s">
        <v>301</v>
      </c>
      <c r="D1856" s="39" t="s">
        <v>302</v>
      </c>
      <c r="E1856" s="39">
        <f>VLOOKUP(Table1[[#This Row],[Gr]],Raw!T:U,2,0)</f>
        <v>7</v>
      </c>
      <c r="F1856" s="38" t="s">
        <v>4</v>
      </c>
      <c r="G1856" s="39">
        <v>3</v>
      </c>
      <c r="H1856" s="64" t="str">
        <f>VLOOKUP(MID(Table1[[#This Row],[Htno]],7,2),Raw!A:B,2,0)</f>
        <v>CSE</v>
      </c>
      <c r="I1856" s="60">
        <f>IF(Table1[[#This Row],[Gr]]&lt;&gt;"COMPLE",IF(Table1[[#This Row],[Cr]]&gt;0,1,0),1)</f>
        <v>1</v>
      </c>
      <c r="J1856" s="32">
        <f>(Table1[[#This Row],[Gp]]*Table1[[#This Row],[Cr]])/Raw!$R$1</f>
        <v>0.91304347826086951</v>
      </c>
    </row>
    <row r="1857" spans="1:10">
      <c r="A1857" s="63" t="str">
        <f>LEFT(Table1[[#This Row],[Subcode]],3)</f>
        <v>R20</v>
      </c>
      <c r="B1857" s="63" t="s">
        <v>377</v>
      </c>
      <c r="C1857" s="38" t="s">
        <v>303</v>
      </c>
      <c r="D1857" s="39" t="s">
        <v>304</v>
      </c>
      <c r="E1857" s="39">
        <f>VLOOKUP(Table1[[#This Row],[Gr]],Raw!T:U,2,0)</f>
        <v>7</v>
      </c>
      <c r="F1857" s="38" t="s">
        <v>4</v>
      </c>
      <c r="G1857" s="39">
        <v>3</v>
      </c>
      <c r="H1857" s="64" t="str">
        <f>VLOOKUP(MID(Table1[[#This Row],[Htno]],7,2),Raw!A:B,2,0)</f>
        <v>CSE</v>
      </c>
      <c r="I1857" s="60">
        <f>IF(Table1[[#This Row],[Gr]]&lt;&gt;"COMPLE",IF(Table1[[#This Row],[Cr]]&gt;0,1,0),1)</f>
        <v>1</v>
      </c>
      <c r="J1857" s="32">
        <f>(Table1[[#This Row],[Gp]]*Table1[[#This Row],[Cr]])/Raw!$R$1</f>
        <v>0.91304347826086951</v>
      </c>
    </row>
    <row r="1858" spans="1:10">
      <c r="A1858" s="63" t="str">
        <f>LEFT(Table1[[#This Row],[Subcode]],3)</f>
        <v>R20</v>
      </c>
      <c r="B1858" s="63" t="s">
        <v>378</v>
      </c>
      <c r="C1858" s="38" t="s">
        <v>78</v>
      </c>
      <c r="D1858" s="39" t="s">
        <v>79</v>
      </c>
      <c r="E1858" s="39">
        <f>VLOOKUP(Table1[[#This Row],[Gr]],Raw!T:U,2,0)</f>
        <v>8</v>
      </c>
      <c r="F1858" s="38" t="s">
        <v>6</v>
      </c>
      <c r="G1858" s="39">
        <v>3</v>
      </c>
      <c r="H1858" s="64" t="str">
        <f>VLOOKUP(MID(Table1[[#This Row],[Htno]],7,2),Raw!A:B,2,0)</f>
        <v>CSE</v>
      </c>
      <c r="I1858" s="60">
        <f>IF(Table1[[#This Row],[Gr]]&lt;&gt;"COMPLE",IF(Table1[[#This Row],[Cr]]&gt;0,1,0),1)</f>
        <v>1</v>
      </c>
      <c r="J1858" s="32">
        <f>(Table1[[#This Row],[Gp]]*Table1[[#This Row],[Cr]])/Raw!$R$1</f>
        <v>1.0434782608695652</v>
      </c>
    </row>
    <row r="1859" spans="1:10">
      <c r="A1859" s="63" t="str">
        <f>LEFT(Table1[[#This Row],[Subcode]],3)</f>
        <v>R20</v>
      </c>
      <c r="B1859" s="63" t="s">
        <v>378</v>
      </c>
      <c r="C1859" s="38" t="s">
        <v>292</v>
      </c>
      <c r="D1859" s="39" t="s">
        <v>293</v>
      </c>
      <c r="E1859" s="39">
        <f>VLOOKUP(Table1[[#This Row],[Gr]],Raw!T:U,2,0)</f>
        <v>7</v>
      </c>
      <c r="F1859" s="38" t="s">
        <v>4</v>
      </c>
      <c r="G1859" s="39">
        <v>3</v>
      </c>
      <c r="H1859" s="64" t="str">
        <f>VLOOKUP(MID(Table1[[#This Row],[Htno]],7,2),Raw!A:B,2,0)</f>
        <v>CSE</v>
      </c>
      <c r="I1859" s="60">
        <f>IF(Table1[[#This Row],[Gr]]&lt;&gt;"COMPLE",IF(Table1[[#This Row],[Cr]]&gt;0,1,0),1)</f>
        <v>1</v>
      </c>
      <c r="J1859" s="32">
        <f>(Table1[[#This Row],[Gp]]*Table1[[#This Row],[Cr]])/Raw!$R$1</f>
        <v>0.91304347826086951</v>
      </c>
    </row>
    <row r="1860" spans="1:10">
      <c r="A1860" s="63" t="str">
        <f>LEFT(Table1[[#This Row],[Subcode]],3)</f>
        <v>R20</v>
      </c>
      <c r="B1860" s="63" t="s">
        <v>378</v>
      </c>
      <c r="C1860" s="38" t="s">
        <v>294</v>
      </c>
      <c r="D1860" s="39" t="s">
        <v>295</v>
      </c>
      <c r="E1860" s="39">
        <f>VLOOKUP(Table1[[#This Row],[Gr]],Raw!T:U,2,0)</f>
        <v>7</v>
      </c>
      <c r="F1860" s="38" t="s">
        <v>4</v>
      </c>
      <c r="G1860" s="39">
        <v>3</v>
      </c>
      <c r="H1860" s="64" t="str">
        <f>VLOOKUP(MID(Table1[[#This Row],[Htno]],7,2),Raw!A:B,2,0)</f>
        <v>CSE</v>
      </c>
      <c r="I1860" s="60">
        <f>IF(Table1[[#This Row],[Gr]]&lt;&gt;"COMPLE",IF(Table1[[#This Row],[Cr]]&gt;0,1,0),1)</f>
        <v>1</v>
      </c>
      <c r="J1860" s="32">
        <f>(Table1[[#This Row],[Gp]]*Table1[[#This Row],[Cr]])/Raw!$R$1</f>
        <v>0.91304347826086951</v>
      </c>
    </row>
    <row r="1861" spans="1:10">
      <c r="A1861" s="63" t="str">
        <f>LEFT(Table1[[#This Row],[Subcode]],3)</f>
        <v>R20</v>
      </c>
      <c r="B1861" s="63" t="s">
        <v>378</v>
      </c>
      <c r="C1861" s="38" t="s">
        <v>296</v>
      </c>
      <c r="D1861" s="39" t="s">
        <v>297</v>
      </c>
      <c r="E1861" s="39">
        <f>VLOOKUP(Table1[[#This Row],[Gr]],Raw!T:U,2,0)</f>
        <v>10</v>
      </c>
      <c r="F1861" s="38" t="s">
        <v>9</v>
      </c>
      <c r="G1861" s="39">
        <v>2</v>
      </c>
      <c r="H1861" s="64" t="str">
        <f>VLOOKUP(MID(Table1[[#This Row],[Htno]],7,2),Raw!A:B,2,0)</f>
        <v>CSE</v>
      </c>
      <c r="I1861" s="60">
        <f>IF(Table1[[#This Row],[Gr]]&lt;&gt;"COMPLE",IF(Table1[[#This Row],[Cr]]&gt;0,1,0),1)</f>
        <v>1</v>
      </c>
      <c r="J1861" s="32">
        <f>(Table1[[#This Row],[Gp]]*Table1[[#This Row],[Cr]])/Raw!$R$1</f>
        <v>0.86956521739130432</v>
      </c>
    </row>
    <row r="1862" spans="1:10">
      <c r="A1862" s="63" t="str">
        <f>LEFT(Table1[[#This Row],[Subcode]],3)</f>
        <v>R20</v>
      </c>
      <c r="B1862" s="63" t="s">
        <v>378</v>
      </c>
      <c r="C1862" s="38" t="s">
        <v>298</v>
      </c>
      <c r="D1862" s="39" t="s">
        <v>93</v>
      </c>
      <c r="E1862" s="39">
        <f>VLOOKUP(Table1[[#This Row],[Gr]],Raw!T:U,2,0)</f>
        <v>10</v>
      </c>
      <c r="F1862" s="38" t="s">
        <v>9</v>
      </c>
      <c r="G1862" s="39">
        <v>3</v>
      </c>
      <c r="H1862" s="64" t="str">
        <f>VLOOKUP(MID(Table1[[#This Row],[Htno]],7,2),Raw!A:B,2,0)</f>
        <v>CSE</v>
      </c>
      <c r="I1862" s="60">
        <f>IF(Table1[[#This Row],[Gr]]&lt;&gt;"COMPLE",IF(Table1[[#This Row],[Cr]]&gt;0,1,0),1)</f>
        <v>1</v>
      </c>
      <c r="J1862" s="32">
        <f>(Table1[[#This Row],[Gp]]*Table1[[#This Row],[Cr]])/Raw!$R$1</f>
        <v>1.3043478260869565</v>
      </c>
    </row>
    <row r="1863" spans="1:10">
      <c r="A1863" s="63" t="str">
        <f>LEFT(Table1[[#This Row],[Subcode]],3)</f>
        <v>R20</v>
      </c>
      <c r="B1863" s="63" t="s">
        <v>378</v>
      </c>
      <c r="C1863" s="38" t="s">
        <v>299</v>
      </c>
      <c r="D1863" s="39" t="s">
        <v>300</v>
      </c>
      <c r="E1863" s="39">
        <f>VLOOKUP(Table1[[#This Row],[Gr]],Raw!T:U,2,0)</f>
        <v>5</v>
      </c>
      <c r="F1863" s="38" t="s">
        <v>7</v>
      </c>
      <c r="G1863" s="39">
        <v>3</v>
      </c>
      <c r="H1863" s="64" t="str">
        <f>VLOOKUP(MID(Table1[[#This Row],[Htno]],7,2),Raw!A:B,2,0)</f>
        <v>CSE</v>
      </c>
      <c r="I1863" s="60">
        <f>IF(Table1[[#This Row],[Gr]]&lt;&gt;"COMPLE",IF(Table1[[#This Row],[Cr]]&gt;0,1,0),1)</f>
        <v>1</v>
      </c>
      <c r="J1863" s="32">
        <f>(Table1[[#This Row],[Gp]]*Table1[[#This Row],[Cr]])/Raw!$R$1</f>
        <v>0.65217391304347827</v>
      </c>
    </row>
    <row r="1864" spans="1:10">
      <c r="A1864" s="63" t="str">
        <f>LEFT(Table1[[#This Row],[Subcode]],3)</f>
        <v>R20</v>
      </c>
      <c r="B1864" s="63" t="s">
        <v>378</v>
      </c>
      <c r="C1864" s="38" t="s">
        <v>301</v>
      </c>
      <c r="D1864" s="39" t="s">
        <v>302</v>
      </c>
      <c r="E1864" s="39">
        <f>VLOOKUP(Table1[[#This Row],[Gr]],Raw!T:U,2,0)</f>
        <v>6</v>
      </c>
      <c r="F1864" s="38" t="s">
        <v>5</v>
      </c>
      <c r="G1864" s="39">
        <v>3</v>
      </c>
      <c r="H1864" s="64" t="str">
        <f>VLOOKUP(MID(Table1[[#This Row],[Htno]],7,2),Raw!A:B,2,0)</f>
        <v>CSE</v>
      </c>
      <c r="I1864" s="60">
        <f>IF(Table1[[#This Row],[Gr]]&lt;&gt;"COMPLE",IF(Table1[[#This Row],[Cr]]&gt;0,1,0),1)</f>
        <v>1</v>
      </c>
      <c r="J1864" s="32">
        <f>(Table1[[#This Row],[Gp]]*Table1[[#This Row],[Cr]])/Raw!$R$1</f>
        <v>0.78260869565217395</v>
      </c>
    </row>
    <row r="1865" spans="1:10">
      <c r="A1865" s="63" t="str">
        <f>LEFT(Table1[[#This Row],[Subcode]],3)</f>
        <v>R20</v>
      </c>
      <c r="B1865" s="63" t="s">
        <v>378</v>
      </c>
      <c r="C1865" s="38" t="s">
        <v>303</v>
      </c>
      <c r="D1865" s="39" t="s">
        <v>304</v>
      </c>
      <c r="E1865" s="39">
        <f>VLOOKUP(Table1[[#This Row],[Gr]],Raw!T:U,2,0)</f>
        <v>8</v>
      </c>
      <c r="F1865" s="38" t="s">
        <v>6</v>
      </c>
      <c r="G1865" s="39">
        <v>3</v>
      </c>
      <c r="H1865" s="64" t="str">
        <f>VLOOKUP(MID(Table1[[#This Row],[Htno]],7,2),Raw!A:B,2,0)</f>
        <v>CSE</v>
      </c>
      <c r="I1865" s="60">
        <f>IF(Table1[[#This Row],[Gr]]&lt;&gt;"COMPLE",IF(Table1[[#This Row],[Cr]]&gt;0,1,0),1)</f>
        <v>1</v>
      </c>
      <c r="J1865" s="32">
        <f>(Table1[[#This Row],[Gp]]*Table1[[#This Row],[Cr]])/Raw!$R$1</f>
        <v>1.0434782608695652</v>
      </c>
    </row>
    <row r="1866" spans="1:10">
      <c r="A1866" s="63" t="str">
        <f>LEFT(Table1[[#This Row],[Subcode]],3)</f>
        <v>R20</v>
      </c>
      <c r="B1866" s="63" t="s">
        <v>379</v>
      </c>
      <c r="C1866" s="38" t="s">
        <v>78</v>
      </c>
      <c r="D1866" s="39" t="s">
        <v>79</v>
      </c>
      <c r="E1866" s="39">
        <f>VLOOKUP(Table1[[#This Row],[Gr]],Raw!T:U,2,0)</f>
        <v>8</v>
      </c>
      <c r="F1866" s="38" t="s">
        <v>6</v>
      </c>
      <c r="G1866" s="39">
        <v>3</v>
      </c>
      <c r="H1866" s="64" t="str">
        <f>VLOOKUP(MID(Table1[[#This Row],[Htno]],7,2),Raw!A:B,2,0)</f>
        <v>CSE</v>
      </c>
      <c r="I1866" s="60">
        <f>IF(Table1[[#This Row],[Gr]]&lt;&gt;"COMPLE",IF(Table1[[#This Row],[Cr]]&gt;0,1,0),1)</f>
        <v>1</v>
      </c>
      <c r="J1866" s="32">
        <f>(Table1[[#This Row],[Gp]]*Table1[[#This Row],[Cr]])/Raw!$R$1</f>
        <v>1.0434782608695652</v>
      </c>
    </row>
    <row r="1867" spans="1:10">
      <c r="A1867" s="63" t="str">
        <f>LEFT(Table1[[#This Row],[Subcode]],3)</f>
        <v>R20</v>
      </c>
      <c r="B1867" s="63" t="s">
        <v>379</v>
      </c>
      <c r="C1867" s="38" t="s">
        <v>292</v>
      </c>
      <c r="D1867" s="39" t="s">
        <v>293</v>
      </c>
      <c r="E1867" s="39">
        <f>VLOOKUP(Table1[[#This Row],[Gr]],Raw!T:U,2,0)</f>
        <v>7</v>
      </c>
      <c r="F1867" s="38" t="s">
        <v>4</v>
      </c>
      <c r="G1867" s="39">
        <v>3</v>
      </c>
      <c r="H1867" s="64" t="str">
        <f>VLOOKUP(MID(Table1[[#This Row],[Htno]],7,2),Raw!A:B,2,0)</f>
        <v>CSE</v>
      </c>
      <c r="I1867" s="60">
        <f>IF(Table1[[#This Row],[Gr]]&lt;&gt;"COMPLE",IF(Table1[[#This Row],[Cr]]&gt;0,1,0),1)</f>
        <v>1</v>
      </c>
      <c r="J1867" s="32">
        <f>(Table1[[#This Row],[Gp]]*Table1[[#This Row],[Cr]])/Raw!$R$1</f>
        <v>0.91304347826086951</v>
      </c>
    </row>
    <row r="1868" spans="1:10">
      <c r="A1868" s="63" t="str">
        <f>LEFT(Table1[[#This Row],[Subcode]],3)</f>
        <v>R20</v>
      </c>
      <c r="B1868" s="63" t="s">
        <v>379</v>
      </c>
      <c r="C1868" s="38" t="s">
        <v>294</v>
      </c>
      <c r="D1868" s="39" t="s">
        <v>295</v>
      </c>
      <c r="E1868" s="39">
        <f>VLOOKUP(Table1[[#This Row],[Gr]],Raw!T:U,2,0)</f>
        <v>8</v>
      </c>
      <c r="F1868" s="38" t="s">
        <v>6</v>
      </c>
      <c r="G1868" s="39">
        <v>3</v>
      </c>
      <c r="H1868" s="64" t="str">
        <f>VLOOKUP(MID(Table1[[#This Row],[Htno]],7,2),Raw!A:B,2,0)</f>
        <v>CSE</v>
      </c>
      <c r="I1868" s="60">
        <f>IF(Table1[[#This Row],[Gr]]&lt;&gt;"COMPLE",IF(Table1[[#This Row],[Cr]]&gt;0,1,0),1)</f>
        <v>1</v>
      </c>
      <c r="J1868" s="32">
        <f>(Table1[[#This Row],[Gp]]*Table1[[#This Row],[Cr]])/Raw!$R$1</f>
        <v>1.0434782608695652</v>
      </c>
    </row>
    <row r="1869" spans="1:10">
      <c r="A1869" s="63" t="str">
        <f>LEFT(Table1[[#This Row],[Subcode]],3)</f>
        <v>R20</v>
      </c>
      <c r="B1869" s="63" t="s">
        <v>379</v>
      </c>
      <c r="C1869" s="38" t="s">
        <v>296</v>
      </c>
      <c r="D1869" s="39" t="s">
        <v>297</v>
      </c>
      <c r="E1869" s="39">
        <f>VLOOKUP(Table1[[#This Row],[Gr]],Raw!T:U,2,0)</f>
        <v>10</v>
      </c>
      <c r="F1869" s="38" t="s">
        <v>9</v>
      </c>
      <c r="G1869" s="39">
        <v>2</v>
      </c>
      <c r="H1869" s="64" t="str">
        <f>VLOOKUP(MID(Table1[[#This Row],[Htno]],7,2),Raw!A:B,2,0)</f>
        <v>CSE</v>
      </c>
      <c r="I1869" s="60">
        <f>IF(Table1[[#This Row],[Gr]]&lt;&gt;"COMPLE",IF(Table1[[#This Row],[Cr]]&gt;0,1,0),1)</f>
        <v>1</v>
      </c>
      <c r="J1869" s="32">
        <f>(Table1[[#This Row],[Gp]]*Table1[[#This Row],[Cr]])/Raw!$R$1</f>
        <v>0.86956521739130432</v>
      </c>
    </row>
    <row r="1870" spans="1:10">
      <c r="A1870" s="63" t="str">
        <f>LEFT(Table1[[#This Row],[Subcode]],3)</f>
        <v>R20</v>
      </c>
      <c r="B1870" s="63" t="s">
        <v>379</v>
      </c>
      <c r="C1870" s="38" t="s">
        <v>298</v>
      </c>
      <c r="D1870" s="39" t="s">
        <v>93</v>
      </c>
      <c r="E1870" s="39">
        <f>VLOOKUP(Table1[[#This Row],[Gr]],Raw!T:U,2,0)</f>
        <v>10</v>
      </c>
      <c r="F1870" s="38" t="s">
        <v>9</v>
      </c>
      <c r="G1870" s="39">
        <v>3</v>
      </c>
      <c r="H1870" s="64" t="str">
        <f>VLOOKUP(MID(Table1[[#This Row],[Htno]],7,2),Raw!A:B,2,0)</f>
        <v>CSE</v>
      </c>
      <c r="I1870" s="60">
        <f>IF(Table1[[#This Row],[Gr]]&lt;&gt;"COMPLE",IF(Table1[[#This Row],[Cr]]&gt;0,1,0),1)</f>
        <v>1</v>
      </c>
      <c r="J1870" s="32">
        <f>(Table1[[#This Row],[Gp]]*Table1[[#This Row],[Cr]])/Raw!$R$1</f>
        <v>1.3043478260869565</v>
      </c>
    </row>
    <row r="1871" spans="1:10">
      <c r="A1871" s="63" t="str">
        <f>LEFT(Table1[[#This Row],[Subcode]],3)</f>
        <v>R20</v>
      </c>
      <c r="B1871" s="63" t="s">
        <v>379</v>
      </c>
      <c r="C1871" s="38" t="s">
        <v>299</v>
      </c>
      <c r="D1871" s="39" t="s">
        <v>300</v>
      </c>
      <c r="E1871" s="39">
        <f>VLOOKUP(Table1[[#This Row],[Gr]],Raw!T:U,2,0)</f>
        <v>6</v>
      </c>
      <c r="F1871" s="38" t="s">
        <v>5</v>
      </c>
      <c r="G1871" s="39">
        <v>3</v>
      </c>
      <c r="H1871" s="64" t="str">
        <f>VLOOKUP(MID(Table1[[#This Row],[Htno]],7,2),Raw!A:B,2,0)</f>
        <v>CSE</v>
      </c>
      <c r="I1871" s="60">
        <f>IF(Table1[[#This Row],[Gr]]&lt;&gt;"COMPLE",IF(Table1[[#This Row],[Cr]]&gt;0,1,0),1)</f>
        <v>1</v>
      </c>
      <c r="J1871" s="32">
        <f>(Table1[[#This Row],[Gp]]*Table1[[#This Row],[Cr]])/Raw!$R$1</f>
        <v>0.78260869565217395</v>
      </c>
    </row>
    <row r="1872" spans="1:10">
      <c r="A1872" s="63" t="str">
        <f>LEFT(Table1[[#This Row],[Subcode]],3)</f>
        <v>R20</v>
      </c>
      <c r="B1872" s="63" t="s">
        <v>379</v>
      </c>
      <c r="C1872" s="38" t="s">
        <v>301</v>
      </c>
      <c r="D1872" s="39" t="s">
        <v>302</v>
      </c>
      <c r="E1872" s="39">
        <f>VLOOKUP(Table1[[#This Row],[Gr]],Raw!T:U,2,0)</f>
        <v>6</v>
      </c>
      <c r="F1872" s="38" t="s">
        <v>5</v>
      </c>
      <c r="G1872" s="39">
        <v>3</v>
      </c>
      <c r="H1872" s="64" t="str">
        <f>VLOOKUP(MID(Table1[[#This Row],[Htno]],7,2),Raw!A:B,2,0)</f>
        <v>CSE</v>
      </c>
      <c r="I1872" s="60">
        <f>IF(Table1[[#This Row],[Gr]]&lt;&gt;"COMPLE",IF(Table1[[#This Row],[Cr]]&gt;0,1,0),1)</f>
        <v>1</v>
      </c>
      <c r="J1872" s="32">
        <f>(Table1[[#This Row],[Gp]]*Table1[[#This Row],[Cr]])/Raw!$R$1</f>
        <v>0.78260869565217395</v>
      </c>
    </row>
    <row r="1873" spans="1:10">
      <c r="A1873" s="63" t="str">
        <f>LEFT(Table1[[#This Row],[Subcode]],3)</f>
        <v>R20</v>
      </c>
      <c r="B1873" s="63" t="s">
        <v>379</v>
      </c>
      <c r="C1873" s="38" t="s">
        <v>303</v>
      </c>
      <c r="D1873" s="39" t="s">
        <v>304</v>
      </c>
      <c r="E1873" s="39">
        <f>VLOOKUP(Table1[[#This Row],[Gr]],Raw!T:U,2,0)</f>
        <v>7</v>
      </c>
      <c r="F1873" s="38" t="s">
        <v>4</v>
      </c>
      <c r="G1873" s="39">
        <v>3</v>
      </c>
      <c r="H1873" s="64" t="str">
        <f>VLOOKUP(MID(Table1[[#This Row],[Htno]],7,2),Raw!A:B,2,0)</f>
        <v>CSE</v>
      </c>
      <c r="I1873" s="60">
        <f>IF(Table1[[#This Row],[Gr]]&lt;&gt;"COMPLE",IF(Table1[[#This Row],[Cr]]&gt;0,1,0),1)</f>
        <v>1</v>
      </c>
      <c r="J1873" s="32">
        <f>(Table1[[#This Row],[Gp]]*Table1[[#This Row],[Cr]])/Raw!$R$1</f>
        <v>0.91304347826086951</v>
      </c>
    </row>
    <row r="1874" spans="1:10">
      <c r="A1874" s="63" t="str">
        <f>LEFT(Table1[[#This Row],[Subcode]],3)</f>
        <v>R20</v>
      </c>
      <c r="B1874" s="63" t="s">
        <v>380</v>
      </c>
      <c r="C1874" s="38" t="s">
        <v>78</v>
      </c>
      <c r="D1874" s="39" t="s">
        <v>79</v>
      </c>
      <c r="E1874" s="39">
        <f>VLOOKUP(Table1[[#This Row],[Gr]],Raw!T:U,2,0)</f>
        <v>8</v>
      </c>
      <c r="F1874" s="38" t="s">
        <v>6</v>
      </c>
      <c r="G1874" s="39">
        <v>3</v>
      </c>
      <c r="H1874" s="64" t="str">
        <f>VLOOKUP(MID(Table1[[#This Row],[Htno]],7,2),Raw!A:B,2,0)</f>
        <v>CSE</v>
      </c>
      <c r="I1874" s="60">
        <f>IF(Table1[[#This Row],[Gr]]&lt;&gt;"COMPLE",IF(Table1[[#This Row],[Cr]]&gt;0,1,0),1)</f>
        <v>1</v>
      </c>
      <c r="J1874" s="32">
        <f>(Table1[[#This Row],[Gp]]*Table1[[#This Row],[Cr]])/Raw!$R$1</f>
        <v>1.0434782608695652</v>
      </c>
    </row>
    <row r="1875" spans="1:10">
      <c r="A1875" s="63" t="str">
        <f>LEFT(Table1[[#This Row],[Subcode]],3)</f>
        <v>R20</v>
      </c>
      <c r="B1875" s="63" t="s">
        <v>380</v>
      </c>
      <c r="C1875" s="38" t="s">
        <v>292</v>
      </c>
      <c r="D1875" s="39" t="s">
        <v>293</v>
      </c>
      <c r="E1875" s="39">
        <f>VLOOKUP(Table1[[#This Row],[Gr]],Raw!T:U,2,0)</f>
        <v>8</v>
      </c>
      <c r="F1875" s="38" t="s">
        <v>6</v>
      </c>
      <c r="G1875" s="39">
        <v>3</v>
      </c>
      <c r="H1875" s="64" t="str">
        <f>VLOOKUP(MID(Table1[[#This Row],[Htno]],7,2),Raw!A:B,2,0)</f>
        <v>CSE</v>
      </c>
      <c r="I1875" s="60">
        <f>IF(Table1[[#This Row],[Gr]]&lt;&gt;"COMPLE",IF(Table1[[#This Row],[Cr]]&gt;0,1,0),1)</f>
        <v>1</v>
      </c>
      <c r="J1875" s="32">
        <f>(Table1[[#This Row],[Gp]]*Table1[[#This Row],[Cr]])/Raw!$R$1</f>
        <v>1.0434782608695652</v>
      </c>
    </row>
    <row r="1876" spans="1:10">
      <c r="A1876" s="63" t="str">
        <f>LEFT(Table1[[#This Row],[Subcode]],3)</f>
        <v>R20</v>
      </c>
      <c r="B1876" s="63" t="s">
        <v>380</v>
      </c>
      <c r="C1876" s="38" t="s">
        <v>294</v>
      </c>
      <c r="D1876" s="39" t="s">
        <v>295</v>
      </c>
      <c r="E1876" s="39">
        <f>VLOOKUP(Table1[[#This Row],[Gr]],Raw!T:U,2,0)</f>
        <v>7</v>
      </c>
      <c r="F1876" s="38" t="s">
        <v>4</v>
      </c>
      <c r="G1876" s="39">
        <v>3</v>
      </c>
      <c r="H1876" s="64" t="str">
        <f>VLOOKUP(MID(Table1[[#This Row],[Htno]],7,2),Raw!A:B,2,0)</f>
        <v>CSE</v>
      </c>
      <c r="I1876" s="60">
        <f>IF(Table1[[#This Row],[Gr]]&lt;&gt;"COMPLE",IF(Table1[[#This Row],[Cr]]&gt;0,1,0),1)</f>
        <v>1</v>
      </c>
      <c r="J1876" s="32">
        <f>(Table1[[#This Row],[Gp]]*Table1[[#This Row],[Cr]])/Raw!$R$1</f>
        <v>0.91304347826086951</v>
      </c>
    </row>
    <row r="1877" spans="1:10">
      <c r="A1877" s="63" t="str">
        <f>LEFT(Table1[[#This Row],[Subcode]],3)</f>
        <v>R20</v>
      </c>
      <c r="B1877" s="63" t="s">
        <v>380</v>
      </c>
      <c r="C1877" s="38" t="s">
        <v>296</v>
      </c>
      <c r="D1877" s="39" t="s">
        <v>297</v>
      </c>
      <c r="E1877" s="39">
        <f>VLOOKUP(Table1[[#This Row],[Gr]],Raw!T:U,2,0)</f>
        <v>10</v>
      </c>
      <c r="F1877" s="38" t="s">
        <v>9</v>
      </c>
      <c r="G1877" s="39">
        <v>2</v>
      </c>
      <c r="H1877" s="64" t="str">
        <f>VLOOKUP(MID(Table1[[#This Row],[Htno]],7,2),Raw!A:B,2,0)</f>
        <v>CSE</v>
      </c>
      <c r="I1877" s="60">
        <f>IF(Table1[[#This Row],[Gr]]&lt;&gt;"COMPLE",IF(Table1[[#This Row],[Cr]]&gt;0,1,0),1)</f>
        <v>1</v>
      </c>
      <c r="J1877" s="32">
        <f>(Table1[[#This Row],[Gp]]*Table1[[#This Row],[Cr]])/Raw!$R$1</f>
        <v>0.86956521739130432</v>
      </c>
    </row>
    <row r="1878" spans="1:10">
      <c r="A1878" s="63" t="str">
        <f>LEFT(Table1[[#This Row],[Subcode]],3)</f>
        <v>R20</v>
      </c>
      <c r="B1878" s="63" t="s">
        <v>380</v>
      </c>
      <c r="C1878" s="38" t="s">
        <v>298</v>
      </c>
      <c r="D1878" s="39" t="s">
        <v>93</v>
      </c>
      <c r="E1878" s="39">
        <f>VLOOKUP(Table1[[#This Row],[Gr]],Raw!T:U,2,0)</f>
        <v>10</v>
      </c>
      <c r="F1878" s="38" t="s">
        <v>9</v>
      </c>
      <c r="G1878" s="39">
        <v>3</v>
      </c>
      <c r="H1878" s="64" t="str">
        <f>VLOOKUP(MID(Table1[[#This Row],[Htno]],7,2),Raw!A:B,2,0)</f>
        <v>CSE</v>
      </c>
      <c r="I1878" s="60">
        <f>IF(Table1[[#This Row],[Gr]]&lt;&gt;"COMPLE",IF(Table1[[#This Row],[Cr]]&gt;0,1,0),1)</f>
        <v>1</v>
      </c>
      <c r="J1878" s="32">
        <f>(Table1[[#This Row],[Gp]]*Table1[[#This Row],[Cr]])/Raw!$R$1</f>
        <v>1.3043478260869565</v>
      </c>
    </row>
    <row r="1879" spans="1:10">
      <c r="A1879" s="63" t="str">
        <f>LEFT(Table1[[#This Row],[Subcode]],3)</f>
        <v>R20</v>
      </c>
      <c r="B1879" s="63" t="s">
        <v>380</v>
      </c>
      <c r="C1879" s="38" t="s">
        <v>299</v>
      </c>
      <c r="D1879" s="39" t="s">
        <v>300</v>
      </c>
      <c r="E1879" s="39">
        <f>VLOOKUP(Table1[[#This Row],[Gr]],Raw!T:U,2,0)</f>
        <v>7</v>
      </c>
      <c r="F1879" s="38" t="s">
        <v>4</v>
      </c>
      <c r="G1879" s="39">
        <v>3</v>
      </c>
      <c r="H1879" s="64" t="str">
        <f>VLOOKUP(MID(Table1[[#This Row],[Htno]],7,2),Raw!A:B,2,0)</f>
        <v>CSE</v>
      </c>
      <c r="I1879" s="60">
        <f>IF(Table1[[#This Row],[Gr]]&lt;&gt;"COMPLE",IF(Table1[[#This Row],[Cr]]&gt;0,1,0),1)</f>
        <v>1</v>
      </c>
      <c r="J1879" s="32">
        <f>(Table1[[#This Row],[Gp]]*Table1[[#This Row],[Cr]])/Raw!$R$1</f>
        <v>0.91304347826086951</v>
      </c>
    </row>
    <row r="1880" spans="1:10">
      <c r="A1880" s="63" t="str">
        <f>LEFT(Table1[[#This Row],[Subcode]],3)</f>
        <v>R20</v>
      </c>
      <c r="B1880" s="63" t="s">
        <v>380</v>
      </c>
      <c r="C1880" s="38" t="s">
        <v>301</v>
      </c>
      <c r="D1880" s="39" t="s">
        <v>302</v>
      </c>
      <c r="E1880" s="39">
        <f>VLOOKUP(Table1[[#This Row],[Gr]],Raw!T:U,2,0)</f>
        <v>8</v>
      </c>
      <c r="F1880" s="38" t="s">
        <v>6</v>
      </c>
      <c r="G1880" s="39">
        <v>3</v>
      </c>
      <c r="H1880" s="64" t="str">
        <f>VLOOKUP(MID(Table1[[#This Row],[Htno]],7,2),Raw!A:B,2,0)</f>
        <v>CSE</v>
      </c>
      <c r="I1880" s="60">
        <f>IF(Table1[[#This Row],[Gr]]&lt;&gt;"COMPLE",IF(Table1[[#This Row],[Cr]]&gt;0,1,0),1)</f>
        <v>1</v>
      </c>
      <c r="J1880" s="32">
        <f>(Table1[[#This Row],[Gp]]*Table1[[#This Row],[Cr]])/Raw!$R$1</f>
        <v>1.0434782608695652</v>
      </c>
    </row>
    <row r="1881" spans="1:10">
      <c r="A1881" s="63" t="str">
        <f>LEFT(Table1[[#This Row],[Subcode]],3)</f>
        <v>R20</v>
      </c>
      <c r="B1881" s="63" t="s">
        <v>380</v>
      </c>
      <c r="C1881" s="38" t="s">
        <v>303</v>
      </c>
      <c r="D1881" s="39" t="s">
        <v>304</v>
      </c>
      <c r="E1881" s="39">
        <f>VLOOKUP(Table1[[#This Row],[Gr]],Raw!T:U,2,0)</f>
        <v>8</v>
      </c>
      <c r="F1881" s="38" t="s">
        <v>6</v>
      </c>
      <c r="G1881" s="39">
        <v>3</v>
      </c>
      <c r="H1881" s="64" t="str">
        <f>VLOOKUP(MID(Table1[[#This Row],[Htno]],7,2),Raw!A:B,2,0)</f>
        <v>CSE</v>
      </c>
      <c r="I1881" s="60">
        <f>IF(Table1[[#This Row],[Gr]]&lt;&gt;"COMPLE",IF(Table1[[#This Row],[Cr]]&gt;0,1,0),1)</f>
        <v>1</v>
      </c>
      <c r="J1881" s="32">
        <f>(Table1[[#This Row],[Gp]]*Table1[[#This Row],[Cr]])/Raw!$R$1</f>
        <v>1.0434782608695652</v>
      </c>
    </row>
    <row r="1882" spans="1:10">
      <c r="A1882" s="63" t="str">
        <f>LEFT(Table1[[#This Row],[Subcode]],3)</f>
        <v>R20</v>
      </c>
      <c r="B1882" s="63" t="s">
        <v>381</v>
      </c>
      <c r="C1882" s="38" t="s">
        <v>78</v>
      </c>
      <c r="D1882" s="39" t="s">
        <v>79</v>
      </c>
      <c r="E1882" s="39">
        <f>VLOOKUP(Table1[[#This Row],[Gr]],Raw!T:U,2,0)</f>
        <v>7</v>
      </c>
      <c r="F1882" s="38" t="s">
        <v>4</v>
      </c>
      <c r="G1882" s="39">
        <v>3</v>
      </c>
      <c r="H1882" s="64" t="str">
        <f>VLOOKUP(MID(Table1[[#This Row],[Htno]],7,2),Raw!A:B,2,0)</f>
        <v>CSE</v>
      </c>
      <c r="I1882" s="60">
        <f>IF(Table1[[#This Row],[Gr]]&lt;&gt;"COMPLE",IF(Table1[[#This Row],[Cr]]&gt;0,1,0),1)</f>
        <v>1</v>
      </c>
      <c r="J1882" s="32">
        <f>(Table1[[#This Row],[Gp]]*Table1[[#This Row],[Cr]])/Raw!$R$1</f>
        <v>0.91304347826086951</v>
      </c>
    </row>
    <row r="1883" spans="1:10">
      <c r="A1883" s="63" t="str">
        <f>LEFT(Table1[[#This Row],[Subcode]],3)</f>
        <v>R20</v>
      </c>
      <c r="B1883" s="63" t="s">
        <v>381</v>
      </c>
      <c r="C1883" s="38" t="s">
        <v>292</v>
      </c>
      <c r="D1883" s="39" t="s">
        <v>293</v>
      </c>
      <c r="E1883" s="39">
        <f>VLOOKUP(Table1[[#This Row],[Gr]],Raw!T:U,2,0)</f>
        <v>8</v>
      </c>
      <c r="F1883" s="38" t="s">
        <v>6</v>
      </c>
      <c r="G1883" s="39">
        <v>3</v>
      </c>
      <c r="H1883" s="64" t="str">
        <f>VLOOKUP(MID(Table1[[#This Row],[Htno]],7,2),Raw!A:B,2,0)</f>
        <v>CSE</v>
      </c>
      <c r="I1883" s="60">
        <f>IF(Table1[[#This Row],[Gr]]&lt;&gt;"COMPLE",IF(Table1[[#This Row],[Cr]]&gt;0,1,0),1)</f>
        <v>1</v>
      </c>
      <c r="J1883" s="32">
        <f>(Table1[[#This Row],[Gp]]*Table1[[#This Row],[Cr]])/Raw!$R$1</f>
        <v>1.0434782608695652</v>
      </c>
    </row>
    <row r="1884" spans="1:10">
      <c r="A1884" s="63" t="str">
        <f>LEFT(Table1[[#This Row],[Subcode]],3)</f>
        <v>R20</v>
      </c>
      <c r="B1884" s="63" t="s">
        <v>381</v>
      </c>
      <c r="C1884" s="38" t="s">
        <v>294</v>
      </c>
      <c r="D1884" s="39" t="s">
        <v>295</v>
      </c>
      <c r="E1884" s="39">
        <f>VLOOKUP(Table1[[#This Row],[Gr]],Raw!T:U,2,0)</f>
        <v>7</v>
      </c>
      <c r="F1884" s="38" t="s">
        <v>4</v>
      </c>
      <c r="G1884" s="39">
        <v>3</v>
      </c>
      <c r="H1884" s="64" t="str">
        <f>VLOOKUP(MID(Table1[[#This Row],[Htno]],7,2),Raw!A:B,2,0)</f>
        <v>CSE</v>
      </c>
      <c r="I1884" s="60">
        <f>IF(Table1[[#This Row],[Gr]]&lt;&gt;"COMPLE",IF(Table1[[#This Row],[Cr]]&gt;0,1,0),1)</f>
        <v>1</v>
      </c>
      <c r="J1884" s="32">
        <f>(Table1[[#This Row],[Gp]]*Table1[[#This Row],[Cr]])/Raw!$R$1</f>
        <v>0.91304347826086951</v>
      </c>
    </row>
    <row r="1885" spans="1:10">
      <c r="A1885" s="63" t="str">
        <f>LEFT(Table1[[#This Row],[Subcode]],3)</f>
        <v>R20</v>
      </c>
      <c r="B1885" s="63" t="s">
        <v>381</v>
      </c>
      <c r="C1885" s="38" t="s">
        <v>296</v>
      </c>
      <c r="D1885" s="39" t="s">
        <v>297</v>
      </c>
      <c r="E1885" s="39">
        <f>VLOOKUP(Table1[[#This Row],[Gr]],Raw!T:U,2,0)</f>
        <v>10</v>
      </c>
      <c r="F1885" s="38" t="s">
        <v>9</v>
      </c>
      <c r="G1885" s="39">
        <v>2</v>
      </c>
      <c r="H1885" s="64" t="str">
        <f>VLOOKUP(MID(Table1[[#This Row],[Htno]],7,2),Raw!A:B,2,0)</f>
        <v>CSE</v>
      </c>
      <c r="I1885" s="60">
        <f>IF(Table1[[#This Row],[Gr]]&lt;&gt;"COMPLE",IF(Table1[[#This Row],[Cr]]&gt;0,1,0),1)</f>
        <v>1</v>
      </c>
      <c r="J1885" s="32">
        <f>(Table1[[#This Row],[Gp]]*Table1[[#This Row],[Cr]])/Raw!$R$1</f>
        <v>0.86956521739130432</v>
      </c>
    </row>
    <row r="1886" spans="1:10">
      <c r="A1886" s="63" t="str">
        <f>LEFT(Table1[[#This Row],[Subcode]],3)</f>
        <v>R20</v>
      </c>
      <c r="B1886" s="63" t="s">
        <v>381</v>
      </c>
      <c r="C1886" s="38" t="s">
        <v>298</v>
      </c>
      <c r="D1886" s="39" t="s">
        <v>93</v>
      </c>
      <c r="E1886" s="39">
        <f>VLOOKUP(Table1[[#This Row],[Gr]],Raw!T:U,2,0)</f>
        <v>10</v>
      </c>
      <c r="F1886" s="38" t="s">
        <v>9</v>
      </c>
      <c r="G1886" s="39">
        <v>3</v>
      </c>
      <c r="H1886" s="64" t="str">
        <f>VLOOKUP(MID(Table1[[#This Row],[Htno]],7,2),Raw!A:B,2,0)</f>
        <v>CSE</v>
      </c>
      <c r="I1886" s="60">
        <f>IF(Table1[[#This Row],[Gr]]&lt;&gt;"COMPLE",IF(Table1[[#This Row],[Cr]]&gt;0,1,0),1)</f>
        <v>1</v>
      </c>
      <c r="J1886" s="32">
        <f>(Table1[[#This Row],[Gp]]*Table1[[#This Row],[Cr]])/Raw!$R$1</f>
        <v>1.3043478260869565</v>
      </c>
    </row>
    <row r="1887" spans="1:10">
      <c r="A1887" s="63" t="str">
        <f>LEFT(Table1[[#This Row],[Subcode]],3)</f>
        <v>R20</v>
      </c>
      <c r="B1887" s="63" t="s">
        <v>381</v>
      </c>
      <c r="C1887" s="38" t="s">
        <v>299</v>
      </c>
      <c r="D1887" s="39" t="s">
        <v>300</v>
      </c>
      <c r="E1887" s="39">
        <f>VLOOKUP(Table1[[#This Row],[Gr]],Raw!T:U,2,0)</f>
        <v>6</v>
      </c>
      <c r="F1887" s="38" t="s">
        <v>5</v>
      </c>
      <c r="G1887" s="39">
        <v>3</v>
      </c>
      <c r="H1887" s="64" t="str">
        <f>VLOOKUP(MID(Table1[[#This Row],[Htno]],7,2),Raw!A:B,2,0)</f>
        <v>CSE</v>
      </c>
      <c r="I1887" s="60">
        <f>IF(Table1[[#This Row],[Gr]]&lt;&gt;"COMPLE",IF(Table1[[#This Row],[Cr]]&gt;0,1,0),1)</f>
        <v>1</v>
      </c>
      <c r="J1887" s="32">
        <f>(Table1[[#This Row],[Gp]]*Table1[[#This Row],[Cr]])/Raw!$R$1</f>
        <v>0.78260869565217395</v>
      </c>
    </row>
    <row r="1888" spans="1:10">
      <c r="A1888" s="63" t="str">
        <f>LEFT(Table1[[#This Row],[Subcode]],3)</f>
        <v>R20</v>
      </c>
      <c r="B1888" s="63" t="s">
        <v>381</v>
      </c>
      <c r="C1888" s="38" t="s">
        <v>301</v>
      </c>
      <c r="D1888" s="39" t="s">
        <v>302</v>
      </c>
      <c r="E1888" s="39">
        <f>VLOOKUP(Table1[[#This Row],[Gr]],Raw!T:U,2,0)</f>
        <v>7</v>
      </c>
      <c r="F1888" s="38" t="s">
        <v>4</v>
      </c>
      <c r="G1888" s="39">
        <v>3</v>
      </c>
      <c r="H1888" s="64" t="str">
        <f>VLOOKUP(MID(Table1[[#This Row],[Htno]],7,2),Raw!A:B,2,0)</f>
        <v>CSE</v>
      </c>
      <c r="I1888" s="60">
        <f>IF(Table1[[#This Row],[Gr]]&lt;&gt;"COMPLE",IF(Table1[[#This Row],[Cr]]&gt;0,1,0),1)</f>
        <v>1</v>
      </c>
      <c r="J1888" s="32">
        <f>(Table1[[#This Row],[Gp]]*Table1[[#This Row],[Cr]])/Raw!$R$1</f>
        <v>0.91304347826086951</v>
      </c>
    </row>
    <row r="1889" spans="1:10">
      <c r="A1889" s="63" t="str">
        <f>LEFT(Table1[[#This Row],[Subcode]],3)</f>
        <v>R20</v>
      </c>
      <c r="B1889" s="63" t="s">
        <v>381</v>
      </c>
      <c r="C1889" s="38" t="s">
        <v>303</v>
      </c>
      <c r="D1889" s="39" t="s">
        <v>304</v>
      </c>
      <c r="E1889" s="39">
        <f>VLOOKUP(Table1[[#This Row],[Gr]],Raw!T:U,2,0)</f>
        <v>7</v>
      </c>
      <c r="F1889" s="38" t="s">
        <v>4</v>
      </c>
      <c r="G1889" s="39">
        <v>3</v>
      </c>
      <c r="H1889" s="64" t="str">
        <f>VLOOKUP(MID(Table1[[#This Row],[Htno]],7,2),Raw!A:B,2,0)</f>
        <v>CSE</v>
      </c>
      <c r="I1889" s="60">
        <f>IF(Table1[[#This Row],[Gr]]&lt;&gt;"COMPLE",IF(Table1[[#This Row],[Cr]]&gt;0,1,0),1)</f>
        <v>1</v>
      </c>
      <c r="J1889" s="32">
        <f>(Table1[[#This Row],[Gp]]*Table1[[#This Row],[Cr]])/Raw!$R$1</f>
        <v>0.91304347826086951</v>
      </c>
    </row>
    <row r="1890" spans="1:10">
      <c r="A1890" s="63" t="str">
        <f>LEFT(Table1[[#This Row],[Subcode]],3)</f>
        <v>R20</v>
      </c>
      <c r="B1890" s="63" t="s">
        <v>382</v>
      </c>
      <c r="C1890" s="38" t="s">
        <v>78</v>
      </c>
      <c r="D1890" s="39" t="s">
        <v>79</v>
      </c>
      <c r="E1890" s="39">
        <f>VLOOKUP(Table1[[#This Row],[Gr]],Raw!T:U,2,0)</f>
        <v>8</v>
      </c>
      <c r="F1890" s="38" t="s">
        <v>6</v>
      </c>
      <c r="G1890" s="39">
        <v>3</v>
      </c>
      <c r="H1890" s="64" t="str">
        <f>VLOOKUP(MID(Table1[[#This Row],[Htno]],7,2),Raw!A:B,2,0)</f>
        <v>CSE</v>
      </c>
      <c r="I1890" s="60">
        <f>IF(Table1[[#This Row],[Gr]]&lt;&gt;"COMPLE",IF(Table1[[#This Row],[Cr]]&gt;0,1,0),1)</f>
        <v>1</v>
      </c>
      <c r="J1890" s="32">
        <f>(Table1[[#This Row],[Gp]]*Table1[[#This Row],[Cr]])/Raw!$R$1</f>
        <v>1.0434782608695652</v>
      </c>
    </row>
    <row r="1891" spans="1:10">
      <c r="A1891" s="63" t="str">
        <f>LEFT(Table1[[#This Row],[Subcode]],3)</f>
        <v>R20</v>
      </c>
      <c r="B1891" s="63" t="s">
        <v>382</v>
      </c>
      <c r="C1891" s="38" t="s">
        <v>292</v>
      </c>
      <c r="D1891" s="39" t="s">
        <v>293</v>
      </c>
      <c r="E1891" s="39">
        <f>VLOOKUP(Table1[[#This Row],[Gr]],Raw!T:U,2,0)</f>
        <v>7</v>
      </c>
      <c r="F1891" s="38" t="s">
        <v>4</v>
      </c>
      <c r="G1891" s="39">
        <v>3</v>
      </c>
      <c r="H1891" s="64" t="str">
        <f>VLOOKUP(MID(Table1[[#This Row],[Htno]],7,2),Raw!A:B,2,0)</f>
        <v>CSE</v>
      </c>
      <c r="I1891" s="60">
        <f>IF(Table1[[#This Row],[Gr]]&lt;&gt;"COMPLE",IF(Table1[[#This Row],[Cr]]&gt;0,1,0),1)</f>
        <v>1</v>
      </c>
      <c r="J1891" s="32">
        <f>(Table1[[#This Row],[Gp]]*Table1[[#This Row],[Cr]])/Raw!$R$1</f>
        <v>0.91304347826086951</v>
      </c>
    </row>
    <row r="1892" spans="1:10">
      <c r="A1892" s="63" t="str">
        <f>LEFT(Table1[[#This Row],[Subcode]],3)</f>
        <v>R20</v>
      </c>
      <c r="B1892" s="63" t="s">
        <v>382</v>
      </c>
      <c r="C1892" s="38" t="s">
        <v>294</v>
      </c>
      <c r="D1892" s="39" t="s">
        <v>295</v>
      </c>
      <c r="E1892" s="39">
        <f>VLOOKUP(Table1[[#This Row],[Gr]],Raw!T:U,2,0)</f>
        <v>7</v>
      </c>
      <c r="F1892" s="38" t="s">
        <v>4</v>
      </c>
      <c r="G1892" s="39">
        <v>3</v>
      </c>
      <c r="H1892" s="64" t="str">
        <f>VLOOKUP(MID(Table1[[#This Row],[Htno]],7,2),Raw!A:B,2,0)</f>
        <v>CSE</v>
      </c>
      <c r="I1892" s="60">
        <f>IF(Table1[[#This Row],[Gr]]&lt;&gt;"COMPLE",IF(Table1[[#This Row],[Cr]]&gt;0,1,0),1)</f>
        <v>1</v>
      </c>
      <c r="J1892" s="32">
        <f>(Table1[[#This Row],[Gp]]*Table1[[#This Row],[Cr]])/Raw!$R$1</f>
        <v>0.91304347826086951</v>
      </c>
    </row>
    <row r="1893" spans="1:10">
      <c r="A1893" s="63" t="str">
        <f>LEFT(Table1[[#This Row],[Subcode]],3)</f>
        <v>R20</v>
      </c>
      <c r="B1893" s="63" t="s">
        <v>382</v>
      </c>
      <c r="C1893" s="38" t="s">
        <v>296</v>
      </c>
      <c r="D1893" s="39" t="s">
        <v>297</v>
      </c>
      <c r="E1893" s="39">
        <f>VLOOKUP(Table1[[#This Row],[Gr]],Raw!T:U,2,0)</f>
        <v>10</v>
      </c>
      <c r="F1893" s="38" t="s">
        <v>9</v>
      </c>
      <c r="G1893" s="39">
        <v>2</v>
      </c>
      <c r="H1893" s="64" t="str">
        <f>VLOOKUP(MID(Table1[[#This Row],[Htno]],7,2),Raw!A:B,2,0)</f>
        <v>CSE</v>
      </c>
      <c r="I1893" s="60">
        <f>IF(Table1[[#This Row],[Gr]]&lt;&gt;"COMPLE",IF(Table1[[#This Row],[Cr]]&gt;0,1,0),1)</f>
        <v>1</v>
      </c>
      <c r="J1893" s="32">
        <f>(Table1[[#This Row],[Gp]]*Table1[[#This Row],[Cr]])/Raw!$R$1</f>
        <v>0.86956521739130432</v>
      </c>
    </row>
    <row r="1894" spans="1:10">
      <c r="A1894" s="63" t="str">
        <f>LEFT(Table1[[#This Row],[Subcode]],3)</f>
        <v>R20</v>
      </c>
      <c r="B1894" s="63" t="s">
        <v>382</v>
      </c>
      <c r="C1894" s="38" t="s">
        <v>298</v>
      </c>
      <c r="D1894" s="39" t="s">
        <v>93</v>
      </c>
      <c r="E1894" s="39">
        <f>VLOOKUP(Table1[[#This Row],[Gr]],Raw!T:U,2,0)</f>
        <v>10</v>
      </c>
      <c r="F1894" s="38" t="s">
        <v>9</v>
      </c>
      <c r="G1894" s="39">
        <v>3</v>
      </c>
      <c r="H1894" s="64" t="str">
        <f>VLOOKUP(MID(Table1[[#This Row],[Htno]],7,2),Raw!A:B,2,0)</f>
        <v>CSE</v>
      </c>
      <c r="I1894" s="60">
        <f>IF(Table1[[#This Row],[Gr]]&lt;&gt;"COMPLE",IF(Table1[[#This Row],[Cr]]&gt;0,1,0),1)</f>
        <v>1</v>
      </c>
      <c r="J1894" s="32">
        <f>(Table1[[#This Row],[Gp]]*Table1[[#This Row],[Cr]])/Raw!$R$1</f>
        <v>1.3043478260869565</v>
      </c>
    </row>
    <row r="1895" spans="1:10">
      <c r="A1895" s="63" t="str">
        <f>LEFT(Table1[[#This Row],[Subcode]],3)</f>
        <v>R20</v>
      </c>
      <c r="B1895" s="63" t="s">
        <v>382</v>
      </c>
      <c r="C1895" s="38" t="s">
        <v>299</v>
      </c>
      <c r="D1895" s="39" t="s">
        <v>300</v>
      </c>
      <c r="E1895" s="39">
        <f>VLOOKUP(Table1[[#This Row],[Gr]],Raw!T:U,2,0)</f>
        <v>6</v>
      </c>
      <c r="F1895" s="38" t="s">
        <v>5</v>
      </c>
      <c r="G1895" s="39">
        <v>3</v>
      </c>
      <c r="H1895" s="64" t="str">
        <f>VLOOKUP(MID(Table1[[#This Row],[Htno]],7,2),Raw!A:B,2,0)</f>
        <v>CSE</v>
      </c>
      <c r="I1895" s="60">
        <f>IF(Table1[[#This Row],[Gr]]&lt;&gt;"COMPLE",IF(Table1[[#This Row],[Cr]]&gt;0,1,0),1)</f>
        <v>1</v>
      </c>
      <c r="J1895" s="32">
        <f>(Table1[[#This Row],[Gp]]*Table1[[#This Row],[Cr]])/Raw!$R$1</f>
        <v>0.78260869565217395</v>
      </c>
    </row>
    <row r="1896" spans="1:10">
      <c r="A1896" s="63" t="str">
        <f>LEFT(Table1[[#This Row],[Subcode]],3)</f>
        <v>R20</v>
      </c>
      <c r="B1896" s="63" t="s">
        <v>382</v>
      </c>
      <c r="C1896" s="38" t="s">
        <v>301</v>
      </c>
      <c r="D1896" s="39" t="s">
        <v>302</v>
      </c>
      <c r="E1896" s="39">
        <f>VLOOKUP(Table1[[#This Row],[Gr]],Raw!T:U,2,0)</f>
        <v>8</v>
      </c>
      <c r="F1896" s="38" t="s">
        <v>6</v>
      </c>
      <c r="G1896" s="39">
        <v>3</v>
      </c>
      <c r="H1896" s="64" t="str">
        <f>VLOOKUP(MID(Table1[[#This Row],[Htno]],7,2),Raw!A:B,2,0)</f>
        <v>CSE</v>
      </c>
      <c r="I1896" s="60">
        <f>IF(Table1[[#This Row],[Gr]]&lt;&gt;"COMPLE",IF(Table1[[#This Row],[Cr]]&gt;0,1,0),1)</f>
        <v>1</v>
      </c>
      <c r="J1896" s="32">
        <f>(Table1[[#This Row],[Gp]]*Table1[[#This Row],[Cr]])/Raw!$R$1</f>
        <v>1.0434782608695652</v>
      </c>
    </row>
    <row r="1897" spans="1:10">
      <c r="A1897" s="63" t="str">
        <f>LEFT(Table1[[#This Row],[Subcode]],3)</f>
        <v>R20</v>
      </c>
      <c r="B1897" s="63" t="s">
        <v>382</v>
      </c>
      <c r="C1897" s="38" t="s">
        <v>303</v>
      </c>
      <c r="D1897" s="39" t="s">
        <v>304</v>
      </c>
      <c r="E1897" s="39">
        <f>VLOOKUP(Table1[[#This Row],[Gr]],Raw!T:U,2,0)</f>
        <v>9</v>
      </c>
      <c r="F1897" s="38" t="s">
        <v>8</v>
      </c>
      <c r="G1897" s="39">
        <v>3</v>
      </c>
      <c r="H1897" s="64" t="str">
        <f>VLOOKUP(MID(Table1[[#This Row],[Htno]],7,2),Raw!A:B,2,0)</f>
        <v>CSE</v>
      </c>
      <c r="I1897" s="60">
        <f>IF(Table1[[#This Row],[Gr]]&lt;&gt;"COMPLE",IF(Table1[[#This Row],[Cr]]&gt;0,1,0),1)</f>
        <v>1</v>
      </c>
      <c r="J1897" s="32">
        <f>(Table1[[#This Row],[Gp]]*Table1[[#This Row],[Cr]])/Raw!$R$1</f>
        <v>1.173913043478261</v>
      </c>
    </row>
    <row r="1898" spans="1:10">
      <c r="A1898" s="63" t="str">
        <f>LEFT(Table1[[#This Row],[Subcode]],3)</f>
        <v>R20</v>
      </c>
      <c r="B1898" s="63" t="s">
        <v>383</v>
      </c>
      <c r="C1898" s="38" t="s">
        <v>78</v>
      </c>
      <c r="D1898" s="39" t="s">
        <v>79</v>
      </c>
      <c r="E1898" s="39">
        <f>VLOOKUP(Table1[[#This Row],[Gr]],Raw!T:U,2,0)</f>
        <v>9</v>
      </c>
      <c r="F1898" s="38" t="s">
        <v>8</v>
      </c>
      <c r="G1898" s="39">
        <v>3</v>
      </c>
      <c r="H1898" s="64" t="str">
        <f>VLOOKUP(MID(Table1[[#This Row],[Htno]],7,2),Raw!A:B,2,0)</f>
        <v>CSE</v>
      </c>
      <c r="I1898" s="60">
        <f>IF(Table1[[#This Row],[Gr]]&lt;&gt;"COMPLE",IF(Table1[[#This Row],[Cr]]&gt;0,1,0),1)</f>
        <v>1</v>
      </c>
      <c r="J1898" s="32">
        <f>(Table1[[#This Row],[Gp]]*Table1[[#This Row],[Cr]])/Raw!$R$1</f>
        <v>1.173913043478261</v>
      </c>
    </row>
    <row r="1899" spans="1:10">
      <c r="A1899" s="63" t="str">
        <f>LEFT(Table1[[#This Row],[Subcode]],3)</f>
        <v>R20</v>
      </c>
      <c r="B1899" s="63" t="s">
        <v>383</v>
      </c>
      <c r="C1899" s="38" t="s">
        <v>292</v>
      </c>
      <c r="D1899" s="39" t="s">
        <v>293</v>
      </c>
      <c r="E1899" s="39">
        <f>VLOOKUP(Table1[[#This Row],[Gr]],Raw!T:U,2,0)</f>
        <v>8</v>
      </c>
      <c r="F1899" s="38" t="s">
        <v>6</v>
      </c>
      <c r="G1899" s="39">
        <v>3</v>
      </c>
      <c r="H1899" s="64" t="str">
        <f>VLOOKUP(MID(Table1[[#This Row],[Htno]],7,2),Raw!A:B,2,0)</f>
        <v>CSE</v>
      </c>
      <c r="I1899" s="60">
        <f>IF(Table1[[#This Row],[Gr]]&lt;&gt;"COMPLE",IF(Table1[[#This Row],[Cr]]&gt;0,1,0),1)</f>
        <v>1</v>
      </c>
      <c r="J1899" s="32">
        <f>(Table1[[#This Row],[Gp]]*Table1[[#This Row],[Cr]])/Raw!$R$1</f>
        <v>1.0434782608695652</v>
      </c>
    </row>
    <row r="1900" spans="1:10">
      <c r="A1900" s="63" t="str">
        <f>LEFT(Table1[[#This Row],[Subcode]],3)</f>
        <v>R20</v>
      </c>
      <c r="B1900" s="63" t="s">
        <v>383</v>
      </c>
      <c r="C1900" s="38" t="s">
        <v>294</v>
      </c>
      <c r="D1900" s="39" t="s">
        <v>295</v>
      </c>
      <c r="E1900" s="39">
        <f>VLOOKUP(Table1[[#This Row],[Gr]],Raw!T:U,2,0)</f>
        <v>8</v>
      </c>
      <c r="F1900" s="38" t="s">
        <v>6</v>
      </c>
      <c r="G1900" s="39">
        <v>3</v>
      </c>
      <c r="H1900" s="64" t="str">
        <f>VLOOKUP(MID(Table1[[#This Row],[Htno]],7,2),Raw!A:B,2,0)</f>
        <v>CSE</v>
      </c>
      <c r="I1900" s="60">
        <f>IF(Table1[[#This Row],[Gr]]&lt;&gt;"COMPLE",IF(Table1[[#This Row],[Cr]]&gt;0,1,0),1)</f>
        <v>1</v>
      </c>
      <c r="J1900" s="32">
        <f>(Table1[[#This Row],[Gp]]*Table1[[#This Row],[Cr]])/Raw!$R$1</f>
        <v>1.0434782608695652</v>
      </c>
    </row>
    <row r="1901" spans="1:10">
      <c r="A1901" s="63" t="str">
        <f>LEFT(Table1[[#This Row],[Subcode]],3)</f>
        <v>R20</v>
      </c>
      <c r="B1901" s="63" t="s">
        <v>383</v>
      </c>
      <c r="C1901" s="38" t="s">
        <v>296</v>
      </c>
      <c r="D1901" s="39" t="s">
        <v>297</v>
      </c>
      <c r="E1901" s="39">
        <f>VLOOKUP(Table1[[#This Row],[Gr]],Raw!T:U,2,0)</f>
        <v>10</v>
      </c>
      <c r="F1901" s="38" t="s">
        <v>9</v>
      </c>
      <c r="G1901" s="39">
        <v>2</v>
      </c>
      <c r="H1901" s="64" t="str">
        <f>VLOOKUP(MID(Table1[[#This Row],[Htno]],7,2),Raw!A:B,2,0)</f>
        <v>CSE</v>
      </c>
      <c r="I1901" s="60">
        <f>IF(Table1[[#This Row],[Gr]]&lt;&gt;"COMPLE",IF(Table1[[#This Row],[Cr]]&gt;0,1,0),1)</f>
        <v>1</v>
      </c>
      <c r="J1901" s="32">
        <f>(Table1[[#This Row],[Gp]]*Table1[[#This Row],[Cr]])/Raw!$R$1</f>
        <v>0.86956521739130432</v>
      </c>
    </row>
    <row r="1902" spans="1:10">
      <c r="A1902" s="63" t="str">
        <f>LEFT(Table1[[#This Row],[Subcode]],3)</f>
        <v>R20</v>
      </c>
      <c r="B1902" s="63" t="s">
        <v>383</v>
      </c>
      <c r="C1902" s="38" t="s">
        <v>298</v>
      </c>
      <c r="D1902" s="39" t="s">
        <v>93</v>
      </c>
      <c r="E1902" s="39">
        <f>VLOOKUP(Table1[[#This Row],[Gr]],Raw!T:U,2,0)</f>
        <v>10</v>
      </c>
      <c r="F1902" s="38" t="s">
        <v>9</v>
      </c>
      <c r="G1902" s="39">
        <v>3</v>
      </c>
      <c r="H1902" s="64" t="str">
        <f>VLOOKUP(MID(Table1[[#This Row],[Htno]],7,2),Raw!A:B,2,0)</f>
        <v>CSE</v>
      </c>
      <c r="I1902" s="60">
        <f>IF(Table1[[#This Row],[Gr]]&lt;&gt;"COMPLE",IF(Table1[[#This Row],[Cr]]&gt;0,1,0),1)</f>
        <v>1</v>
      </c>
      <c r="J1902" s="32">
        <f>(Table1[[#This Row],[Gp]]*Table1[[#This Row],[Cr]])/Raw!$R$1</f>
        <v>1.3043478260869565</v>
      </c>
    </row>
    <row r="1903" spans="1:10">
      <c r="A1903" s="63" t="str">
        <f>LEFT(Table1[[#This Row],[Subcode]],3)</f>
        <v>R20</v>
      </c>
      <c r="B1903" s="63" t="s">
        <v>383</v>
      </c>
      <c r="C1903" s="38" t="s">
        <v>299</v>
      </c>
      <c r="D1903" s="39" t="s">
        <v>300</v>
      </c>
      <c r="E1903" s="39">
        <f>VLOOKUP(Table1[[#This Row],[Gr]],Raw!T:U,2,0)</f>
        <v>7</v>
      </c>
      <c r="F1903" s="38" t="s">
        <v>4</v>
      </c>
      <c r="G1903" s="39">
        <v>3</v>
      </c>
      <c r="H1903" s="64" t="str">
        <f>VLOOKUP(MID(Table1[[#This Row],[Htno]],7,2),Raw!A:B,2,0)</f>
        <v>CSE</v>
      </c>
      <c r="I1903" s="60">
        <f>IF(Table1[[#This Row],[Gr]]&lt;&gt;"COMPLE",IF(Table1[[#This Row],[Cr]]&gt;0,1,0),1)</f>
        <v>1</v>
      </c>
      <c r="J1903" s="32">
        <f>(Table1[[#This Row],[Gp]]*Table1[[#This Row],[Cr]])/Raw!$R$1</f>
        <v>0.91304347826086951</v>
      </c>
    </row>
    <row r="1904" spans="1:10">
      <c r="A1904" s="63" t="str">
        <f>LEFT(Table1[[#This Row],[Subcode]],3)</f>
        <v>R20</v>
      </c>
      <c r="B1904" s="63" t="s">
        <v>383</v>
      </c>
      <c r="C1904" s="38" t="s">
        <v>301</v>
      </c>
      <c r="D1904" s="39" t="s">
        <v>302</v>
      </c>
      <c r="E1904" s="39">
        <f>VLOOKUP(Table1[[#This Row],[Gr]],Raw!T:U,2,0)</f>
        <v>6</v>
      </c>
      <c r="F1904" s="38" t="s">
        <v>5</v>
      </c>
      <c r="G1904" s="39">
        <v>3</v>
      </c>
      <c r="H1904" s="64" t="str">
        <f>VLOOKUP(MID(Table1[[#This Row],[Htno]],7,2),Raw!A:B,2,0)</f>
        <v>CSE</v>
      </c>
      <c r="I1904" s="60">
        <f>IF(Table1[[#This Row],[Gr]]&lt;&gt;"COMPLE",IF(Table1[[#This Row],[Cr]]&gt;0,1,0),1)</f>
        <v>1</v>
      </c>
      <c r="J1904" s="32">
        <f>(Table1[[#This Row],[Gp]]*Table1[[#This Row],[Cr]])/Raw!$R$1</f>
        <v>0.78260869565217395</v>
      </c>
    </row>
    <row r="1905" spans="1:10">
      <c r="A1905" s="63" t="str">
        <f>LEFT(Table1[[#This Row],[Subcode]],3)</f>
        <v>R20</v>
      </c>
      <c r="B1905" s="63" t="s">
        <v>383</v>
      </c>
      <c r="C1905" s="38" t="s">
        <v>303</v>
      </c>
      <c r="D1905" s="39" t="s">
        <v>304</v>
      </c>
      <c r="E1905" s="39">
        <f>VLOOKUP(Table1[[#This Row],[Gr]],Raw!T:U,2,0)</f>
        <v>7</v>
      </c>
      <c r="F1905" s="38" t="s">
        <v>4</v>
      </c>
      <c r="G1905" s="39">
        <v>3</v>
      </c>
      <c r="H1905" s="64" t="str">
        <f>VLOOKUP(MID(Table1[[#This Row],[Htno]],7,2),Raw!A:B,2,0)</f>
        <v>CSE</v>
      </c>
      <c r="I1905" s="60">
        <f>IF(Table1[[#This Row],[Gr]]&lt;&gt;"COMPLE",IF(Table1[[#This Row],[Cr]]&gt;0,1,0),1)</f>
        <v>1</v>
      </c>
      <c r="J1905" s="32">
        <f>(Table1[[#This Row],[Gp]]*Table1[[#This Row],[Cr]])/Raw!$R$1</f>
        <v>0.91304347826086951</v>
      </c>
    </row>
    <row r="1906" spans="1:10">
      <c r="A1906" s="63" t="str">
        <f>LEFT(Table1[[#This Row],[Subcode]],3)</f>
        <v>R20</v>
      </c>
      <c r="B1906" s="63" t="s">
        <v>384</v>
      </c>
      <c r="C1906" s="38" t="s">
        <v>78</v>
      </c>
      <c r="D1906" s="39" t="s">
        <v>79</v>
      </c>
      <c r="E1906" s="39">
        <f>VLOOKUP(Table1[[#This Row],[Gr]],Raw!T:U,2,0)</f>
        <v>5</v>
      </c>
      <c r="F1906" s="38" t="s">
        <v>7</v>
      </c>
      <c r="G1906" s="39">
        <v>3</v>
      </c>
      <c r="H1906" s="64" t="str">
        <f>VLOOKUP(MID(Table1[[#This Row],[Htno]],7,2),Raw!A:B,2,0)</f>
        <v>CSE</v>
      </c>
      <c r="I1906" s="60">
        <f>IF(Table1[[#This Row],[Gr]]&lt;&gt;"COMPLE",IF(Table1[[#This Row],[Cr]]&gt;0,1,0),1)</f>
        <v>1</v>
      </c>
      <c r="J1906" s="32">
        <f>(Table1[[#This Row],[Gp]]*Table1[[#This Row],[Cr]])/Raw!$R$1</f>
        <v>0.65217391304347827</v>
      </c>
    </row>
    <row r="1907" spans="1:10">
      <c r="A1907" s="63" t="str">
        <f>LEFT(Table1[[#This Row],[Subcode]],3)</f>
        <v>R20</v>
      </c>
      <c r="B1907" s="63" t="s">
        <v>384</v>
      </c>
      <c r="C1907" s="38" t="s">
        <v>292</v>
      </c>
      <c r="D1907" s="39" t="s">
        <v>293</v>
      </c>
      <c r="E1907" s="39">
        <f>VLOOKUP(Table1[[#This Row],[Gr]],Raw!T:U,2,0)</f>
        <v>6</v>
      </c>
      <c r="F1907" s="38" t="s">
        <v>5</v>
      </c>
      <c r="G1907" s="39">
        <v>3</v>
      </c>
      <c r="H1907" s="64" t="str">
        <f>VLOOKUP(MID(Table1[[#This Row],[Htno]],7,2),Raw!A:B,2,0)</f>
        <v>CSE</v>
      </c>
      <c r="I1907" s="60">
        <f>IF(Table1[[#This Row],[Gr]]&lt;&gt;"COMPLE",IF(Table1[[#This Row],[Cr]]&gt;0,1,0),1)</f>
        <v>1</v>
      </c>
      <c r="J1907" s="32">
        <f>(Table1[[#This Row],[Gp]]*Table1[[#This Row],[Cr]])/Raw!$R$1</f>
        <v>0.78260869565217395</v>
      </c>
    </row>
    <row r="1908" spans="1:10">
      <c r="A1908" s="63" t="str">
        <f>LEFT(Table1[[#This Row],[Subcode]],3)</f>
        <v>R20</v>
      </c>
      <c r="B1908" s="63" t="s">
        <v>384</v>
      </c>
      <c r="C1908" s="38" t="s">
        <v>294</v>
      </c>
      <c r="D1908" s="39" t="s">
        <v>295</v>
      </c>
      <c r="E1908" s="39">
        <f>VLOOKUP(Table1[[#This Row],[Gr]],Raw!T:U,2,0)</f>
        <v>5</v>
      </c>
      <c r="F1908" s="38" t="s">
        <v>7</v>
      </c>
      <c r="G1908" s="39">
        <v>3</v>
      </c>
      <c r="H1908" s="64" t="str">
        <f>VLOOKUP(MID(Table1[[#This Row],[Htno]],7,2),Raw!A:B,2,0)</f>
        <v>CSE</v>
      </c>
      <c r="I1908" s="60">
        <f>IF(Table1[[#This Row],[Gr]]&lt;&gt;"COMPLE",IF(Table1[[#This Row],[Cr]]&gt;0,1,0),1)</f>
        <v>1</v>
      </c>
      <c r="J1908" s="32">
        <f>(Table1[[#This Row],[Gp]]*Table1[[#This Row],[Cr]])/Raw!$R$1</f>
        <v>0.65217391304347827</v>
      </c>
    </row>
    <row r="1909" spans="1:10">
      <c r="A1909" s="63" t="str">
        <f>LEFT(Table1[[#This Row],[Subcode]],3)</f>
        <v>R20</v>
      </c>
      <c r="B1909" s="63" t="s">
        <v>384</v>
      </c>
      <c r="C1909" s="38" t="s">
        <v>296</v>
      </c>
      <c r="D1909" s="39" t="s">
        <v>297</v>
      </c>
      <c r="E1909" s="39">
        <f>VLOOKUP(Table1[[#This Row],[Gr]],Raw!T:U,2,0)</f>
        <v>10</v>
      </c>
      <c r="F1909" s="38" t="s">
        <v>9</v>
      </c>
      <c r="G1909" s="39">
        <v>2</v>
      </c>
      <c r="H1909" s="64" t="str">
        <f>VLOOKUP(MID(Table1[[#This Row],[Htno]],7,2),Raw!A:B,2,0)</f>
        <v>CSE</v>
      </c>
      <c r="I1909" s="60">
        <f>IF(Table1[[#This Row],[Gr]]&lt;&gt;"COMPLE",IF(Table1[[#This Row],[Cr]]&gt;0,1,0),1)</f>
        <v>1</v>
      </c>
      <c r="J1909" s="32">
        <f>(Table1[[#This Row],[Gp]]*Table1[[#This Row],[Cr]])/Raw!$R$1</f>
        <v>0.86956521739130432</v>
      </c>
    </row>
    <row r="1910" spans="1:10">
      <c r="A1910" s="63" t="str">
        <f>LEFT(Table1[[#This Row],[Subcode]],3)</f>
        <v>R20</v>
      </c>
      <c r="B1910" s="63" t="s">
        <v>384</v>
      </c>
      <c r="C1910" s="38" t="s">
        <v>298</v>
      </c>
      <c r="D1910" s="39" t="s">
        <v>93</v>
      </c>
      <c r="E1910" s="39">
        <f>VLOOKUP(Table1[[#This Row],[Gr]],Raw!T:U,2,0)</f>
        <v>10</v>
      </c>
      <c r="F1910" s="38" t="s">
        <v>9</v>
      </c>
      <c r="G1910" s="39">
        <v>3</v>
      </c>
      <c r="H1910" s="64" t="str">
        <f>VLOOKUP(MID(Table1[[#This Row],[Htno]],7,2),Raw!A:B,2,0)</f>
        <v>CSE</v>
      </c>
      <c r="I1910" s="60">
        <f>IF(Table1[[#This Row],[Gr]]&lt;&gt;"COMPLE",IF(Table1[[#This Row],[Cr]]&gt;0,1,0),1)</f>
        <v>1</v>
      </c>
      <c r="J1910" s="32">
        <f>(Table1[[#This Row],[Gp]]*Table1[[#This Row],[Cr]])/Raw!$R$1</f>
        <v>1.3043478260869565</v>
      </c>
    </row>
    <row r="1911" spans="1:10">
      <c r="A1911" s="63" t="str">
        <f>LEFT(Table1[[#This Row],[Subcode]],3)</f>
        <v>R20</v>
      </c>
      <c r="B1911" s="63" t="s">
        <v>384</v>
      </c>
      <c r="C1911" s="38" t="s">
        <v>299</v>
      </c>
      <c r="D1911" s="39" t="s">
        <v>300</v>
      </c>
      <c r="E1911" s="39">
        <f>VLOOKUP(Table1[[#This Row],[Gr]],Raw!T:U,2,0)</f>
        <v>5</v>
      </c>
      <c r="F1911" s="38" t="s">
        <v>7</v>
      </c>
      <c r="G1911" s="39">
        <v>3</v>
      </c>
      <c r="H1911" s="64" t="str">
        <f>VLOOKUP(MID(Table1[[#This Row],[Htno]],7,2),Raw!A:B,2,0)</f>
        <v>CSE</v>
      </c>
      <c r="I1911" s="60">
        <f>IF(Table1[[#This Row],[Gr]]&lt;&gt;"COMPLE",IF(Table1[[#This Row],[Cr]]&gt;0,1,0),1)</f>
        <v>1</v>
      </c>
      <c r="J1911" s="32">
        <f>(Table1[[#This Row],[Gp]]*Table1[[#This Row],[Cr]])/Raw!$R$1</f>
        <v>0.65217391304347827</v>
      </c>
    </row>
    <row r="1912" spans="1:10">
      <c r="A1912" s="63" t="str">
        <f>LEFT(Table1[[#This Row],[Subcode]],3)</f>
        <v>R20</v>
      </c>
      <c r="B1912" s="63" t="s">
        <v>384</v>
      </c>
      <c r="C1912" s="38" t="s">
        <v>301</v>
      </c>
      <c r="D1912" s="39" t="s">
        <v>302</v>
      </c>
      <c r="E1912" s="39">
        <f>VLOOKUP(Table1[[#This Row],[Gr]],Raw!T:U,2,0)</f>
        <v>6</v>
      </c>
      <c r="F1912" s="38" t="s">
        <v>5</v>
      </c>
      <c r="G1912" s="39">
        <v>3</v>
      </c>
      <c r="H1912" s="64" t="str">
        <f>VLOOKUP(MID(Table1[[#This Row],[Htno]],7,2),Raw!A:B,2,0)</f>
        <v>CSE</v>
      </c>
      <c r="I1912" s="60">
        <f>IF(Table1[[#This Row],[Gr]]&lt;&gt;"COMPLE",IF(Table1[[#This Row],[Cr]]&gt;0,1,0),1)</f>
        <v>1</v>
      </c>
      <c r="J1912" s="32">
        <f>(Table1[[#This Row],[Gp]]*Table1[[#This Row],[Cr]])/Raw!$R$1</f>
        <v>0.78260869565217395</v>
      </c>
    </row>
    <row r="1913" spans="1:10">
      <c r="A1913" s="63" t="str">
        <f>LEFT(Table1[[#This Row],[Subcode]],3)</f>
        <v>R20</v>
      </c>
      <c r="B1913" s="63" t="s">
        <v>384</v>
      </c>
      <c r="C1913" s="38" t="s">
        <v>303</v>
      </c>
      <c r="D1913" s="39" t="s">
        <v>304</v>
      </c>
      <c r="E1913" s="39">
        <f>VLOOKUP(Table1[[#This Row],[Gr]],Raw!T:U,2,0)</f>
        <v>0</v>
      </c>
      <c r="F1913" s="38" t="s">
        <v>3</v>
      </c>
      <c r="G1913" s="39">
        <v>0</v>
      </c>
      <c r="H1913" s="64" t="str">
        <f>VLOOKUP(MID(Table1[[#This Row],[Htno]],7,2),Raw!A:B,2,0)</f>
        <v>CSE</v>
      </c>
      <c r="I1913" s="60">
        <f>IF(Table1[[#This Row],[Gr]]&lt;&gt;"COMPLE",IF(Table1[[#This Row],[Cr]]&gt;0,1,0),1)</f>
        <v>0</v>
      </c>
      <c r="J1913" s="32">
        <f>(Table1[[#This Row],[Gp]]*Table1[[#This Row],[Cr]])/Raw!$R$1</f>
        <v>0</v>
      </c>
    </row>
    <row r="1914" spans="1:10">
      <c r="A1914" s="63" t="str">
        <f>LEFT(Table1[[#This Row],[Subcode]],3)</f>
        <v>R20</v>
      </c>
      <c r="B1914" s="63" t="s">
        <v>385</v>
      </c>
      <c r="C1914" s="38" t="s">
        <v>78</v>
      </c>
      <c r="D1914" s="39" t="s">
        <v>79</v>
      </c>
      <c r="E1914" s="39">
        <f>VLOOKUP(Table1[[#This Row],[Gr]],Raw!T:U,2,0)</f>
        <v>8</v>
      </c>
      <c r="F1914" s="38" t="s">
        <v>6</v>
      </c>
      <c r="G1914" s="39">
        <v>3</v>
      </c>
      <c r="H1914" s="64" t="str">
        <f>VLOOKUP(MID(Table1[[#This Row],[Htno]],7,2),Raw!A:B,2,0)</f>
        <v>CSE</v>
      </c>
      <c r="I1914" s="60">
        <f>IF(Table1[[#This Row],[Gr]]&lt;&gt;"COMPLE",IF(Table1[[#This Row],[Cr]]&gt;0,1,0),1)</f>
        <v>1</v>
      </c>
      <c r="J1914" s="32">
        <f>(Table1[[#This Row],[Gp]]*Table1[[#This Row],[Cr]])/Raw!$R$1</f>
        <v>1.0434782608695652</v>
      </c>
    </row>
    <row r="1915" spans="1:10">
      <c r="A1915" s="63" t="str">
        <f>LEFT(Table1[[#This Row],[Subcode]],3)</f>
        <v>R20</v>
      </c>
      <c r="B1915" s="63" t="s">
        <v>385</v>
      </c>
      <c r="C1915" s="38" t="s">
        <v>292</v>
      </c>
      <c r="D1915" s="39" t="s">
        <v>293</v>
      </c>
      <c r="E1915" s="39">
        <f>VLOOKUP(Table1[[#This Row],[Gr]],Raw!T:U,2,0)</f>
        <v>8</v>
      </c>
      <c r="F1915" s="38" t="s">
        <v>6</v>
      </c>
      <c r="G1915" s="39">
        <v>3</v>
      </c>
      <c r="H1915" s="64" t="str">
        <f>VLOOKUP(MID(Table1[[#This Row],[Htno]],7,2),Raw!A:B,2,0)</f>
        <v>CSE</v>
      </c>
      <c r="I1915" s="60">
        <f>IF(Table1[[#This Row],[Gr]]&lt;&gt;"COMPLE",IF(Table1[[#This Row],[Cr]]&gt;0,1,0),1)</f>
        <v>1</v>
      </c>
      <c r="J1915" s="32">
        <f>(Table1[[#This Row],[Gp]]*Table1[[#This Row],[Cr]])/Raw!$R$1</f>
        <v>1.0434782608695652</v>
      </c>
    </row>
    <row r="1916" spans="1:10">
      <c r="A1916" s="63" t="str">
        <f>LEFT(Table1[[#This Row],[Subcode]],3)</f>
        <v>R20</v>
      </c>
      <c r="B1916" s="63" t="s">
        <v>385</v>
      </c>
      <c r="C1916" s="38" t="s">
        <v>294</v>
      </c>
      <c r="D1916" s="39" t="s">
        <v>295</v>
      </c>
      <c r="E1916" s="39">
        <f>VLOOKUP(Table1[[#This Row],[Gr]],Raw!T:U,2,0)</f>
        <v>7</v>
      </c>
      <c r="F1916" s="38" t="s">
        <v>4</v>
      </c>
      <c r="G1916" s="39">
        <v>3</v>
      </c>
      <c r="H1916" s="64" t="str">
        <f>VLOOKUP(MID(Table1[[#This Row],[Htno]],7,2),Raw!A:B,2,0)</f>
        <v>CSE</v>
      </c>
      <c r="I1916" s="60">
        <f>IF(Table1[[#This Row],[Gr]]&lt;&gt;"COMPLE",IF(Table1[[#This Row],[Cr]]&gt;0,1,0),1)</f>
        <v>1</v>
      </c>
      <c r="J1916" s="32">
        <f>(Table1[[#This Row],[Gp]]*Table1[[#This Row],[Cr]])/Raw!$R$1</f>
        <v>0.91304347826086951</v>
      </c>
    </row>
    <row r="1917" spans="1:10">
      <c r="A1917" s="63" t="str">
        <f>LEFT(Table1[[#This Row],[Subcode]],3)</f>
        <v>R20</v>
      </c>
      <c r="B1917" s="63" t="s">
        <v>385</v>
      </c>
      <c r="C1917" s="38" t="s">
        <v>296</v>
      </c>
      <c r="D1917" s="39" t="s">
        <v>297</v>
      </c>
      <c r="E1917" s="39">
        <f>VLOOKUP(Table1[[#This Row],[Gr]],Raw!T:U,2,0)</f>
        <v>10</v>
      </c>
      <c r="F1917" s="38" t="s">
        <v>9</v>
      </c>
      <c r="G1917" s="39">
        <v>2</v>
      </c>
      <c r="H1917" s="64" t="str">
        <f>VLOOKUP(MID(Table1[[#This Row],[Htno]],7,2),Raw!A:B,2,0)</f>
        <v>CSE</v>
      </c>
      <c r="I1917" s="60">
        <f>IF(Table1[[#This Row],[Gr]]&lt;&gt;"COMPLE",IF(Table1[[#This Row],[Cr]]&gt;0,1,0),1)</f>
        <v>1</v>
      </c>
      <c r="J1917" s="32">
        <f>(Table1[[#This Row],[Gp]]*Table1[[#This Row],[Cr]])/Raw!$R$1</f>
        <v>0.86956521739130432</v>
      </c>
    </row>
    <row r="1918" spans="1:10">
      <c r="A1918" s="63" t="str">
        <f>LEFT(Table1[[#This Row],[Subcode]],3)</f>
        <v>R20</v>
      </c>
      <c r="B1918" s="63" t="s">
        <v>385</v>
      </c>
      <c r="C1918" s="38" t="s">
        <v>298</v>
      </c>
      <c r="D1918" s="39" t="s">
        <v>93</v>
      </c>
      <c r="E1918" s="39">
        <f>VLOOKUP(Table1[[#This Row],[Gr]],Raw!T:U,2,0)</f>
        <v>10</v>
      </c>
      <c r="F1918" s="38" t="s">
        <v>9</v>
      </c>
      <c r="G1918" s="39">
        <v>3</v>
      </c>
      <c r="H1918" s="64" t="str">
        <f>VLOOKUP(MID(Table1[[#This Row],[Htno]],7,2),Raw!A:B,2,0)</f>
        <v>CSE</v>
      </c>
      <c r="I1918" s="60">
        <f>IF(Table1[[#This Row],[Gr]]&lt;&gt;"COMPLE",IF(Table1[[#This Row],[Cr]]&gt;0,1,0),1)</f>
        <v>1</v>
      </c>
      <c r="J1918" s="32">
        <f>(Table1[[#This Row],[Gp]]*Table1[[#This Row],[Cr]])/Raw!$R$1</f>
        <v>1.3043478260869565</v>
      </c>
    </row>
    <row r="1919" spans="1:10">
      <c r="A1919" s="63" t="str">
        <f>LEFT(Table1[[#This Row],[Subcode]],3)</f>
        <v>R20</v>
      </c>
      <c r="B1919" s="63" t="s">
        <v>385</v>
      </c>
      <c r="C1919" s="38" t="s">
        <v>299</v>
      </c>
      <c r="D1919" s="39" t="s">
        <v>300</v>
      </c>
      <c r="E1919" s="39">
        <f>VLOOKUP(Table1[[#This Row],[Gr]],Raw!T:U,2,0)</f>
        <v>6</v>
      </c>
      <c r="F1919" s="38" t="s">
        <v>5</v>
      </c>
      <c r="G1919" s="39">
        <v>3</v>
      </c>
      <c r="H1919" s="64" t="str">
        <f>VLOOKUP(MID(Table1[[#This Row],[Htno]],7,2),Raw!A:B,2,0)</f>
        <v>CSE</v>
      </c>
      <c r="I1919" s="60">
        <f>IF(Table1[[#This Row],[Gr]]&lt;&gt;"COMPLE",IF(Table1[[#This Row],[Cr]]&gt;0,1,0),1)</f>
        <v>1</v>
      </c>
      <c r="J1919" s="32">
        <f>(Table1[[#This Row],[Gp]]*Table1[[#This Row],[Cr]])/Raw!$R$1</f>
        <v>0.78260869565217395</v>
      </c>
    </row>
    <row r="1920" spans="1:10">
      <c r="A1920" s="63" t="str">
        <f>LEFT(Table1[[#This Row],[Subcode]],3)</f>
        <v>R20</v>
      </c>
      <c r="B1920" s="63" t="s">
        <v>385</v>
      </c>
      <c r="C1920" s="38" t="s">
        <v>301</v>
      </c>
      <c r="D1920" s="39" t="s">
        <v>302</v>
      </c>
      <c r="E1920" s="39">
        <f>VLOOKUP(Table1[[#This Row],[Gr]],Raw!T:U,2,0)</f>
        <v>8</v>
      </c>
      <c r="F1920" s="38" t="s">
        <v>6</v>
      </c>
      <c r="G1920" s="39">
        <v>3</v>
      </c>
      <c r="H1920" s="64" t="str">
        <f>VLOOKUP(MID(Table1[[#This Row],[Htno]],7,2),Raw!A:B,2,0)</f>
        <v>CSE</v>
      </c>
      <c r="I1920" s="60">
        <f>IF(Table1[[#This Row],[Gr]]&lt;&gt;"COMPLE",IF(Table1[[#This Row],[Cr]]&gt;0,1,0),1)</f>
        <v>1</v>
      </c>
      <c r="J1920" s="32">
        <f>(Table1[[#This Row],[Gp]]*Table1[[#This Row],[Cr]])/Raw!$R$1</f>
        <v>1.0434782608695652</v>
      </c>
    </row>
    <row r="1921" spans="1:10">
      <c r="A1921" s="63" t="str">
        <f>LEFT(Table1[[#This Row],[Subcode]],3)</f>
        <v>R20</v>
      </c>
      <c r="B1921" s="63" t="s">
        <v>385</v>
      </c>
      <c r="C1921" s="38" t="s">
        <v>303</v>
      </c>
      <c r="D1921" s="39" t="s">
        <v>304</v>
      </c>
      <c r="E1921" s="39">
        <f>VLOOKUP(Table1[[#This Row],[Gr]],Raw!T:U,2,0)</f>
        <v>7</v>
      </c>
      <c r="F1921" s="38" t="s">
        <v>4</v>
      </c>
      <c r="G1921" s="39">
        <v>3</v>
      </c>
      <c r="H1921" s="64" t="str">
        <f>VLOOKUP(MID(Table1[[#This Row],[Htno]],7,2),Raw!A:B,2,0)</f>
        <v>CSE</v>
      </c>
      <c r="I1921" s="60">
        <f>IF(Table1[[#This Row],[Gr]]&lt;&gt;"COMPLE",IF(Table1[[#This Row],[Cr]]&gt;0,1,0),1)</f>
        <v>1</v>
      </c>
      <c r="J1921" s="32">
        <f>(Table1[[#This Row],[Gp]]*Table1[[#This Row],[Cr]])/Raw!$R$1</f>
        <v>0.91304347826086951</v>
      </c>
    </row>
    <row r="1922" spans="1:10">
      <c r="A1922" s="63" t="str">
        <f>LEFT(Table1[[#This Row],[Subcode]],3)</f>
        <v>R20</v>
      </c>
      <c r="B1922" s="63" t="s">
        <v>386</v>
      </c>
      <c r="C1922" s="38" t="s">
        <v>78</v>
      </c>
      <c r="D1922" s="39" t="s">
        <v>79</v>
      </c>
      <c r="E1922" s="39">
        <f>VLOOKUP(Table1[[#This Row],[Gr]],Raw!T:U,2,0)</f>
        <v>7</v>
      </c>
      <c r="F1922" s="38" t="s">
        <v>4</v>
      </c>
      <c r="G1922" s="39">
        <v>3</v>
      </c>
      <c r="H1922" s="64" t="str">
        <f>VLOOKUP(MID(Table1[[#This Row],[Htno]],7,2),Raw!A:B,2,0)</f>
        <v>CSE</v>
      </c>
      <c r="I1922" s="60">
        <f>IF(Table1[[#This Row],[Gr]]&lt;&gt;"COMPLE",IF(Table1[[#This Row],[Cr]]&gt;0,1,0),1)</f>
        <v>1</v>
      </c>
      <c r="J1922" s="32">
        <f>(Table1[[#This Row],[Gp]]*Table1[[#This Row],[Cr]])/Raw!$R$1</f>
        <v>0.91304347826086951</v>
      </c>
    </row>
    <row r="1923" spans="1:10">
      <c r="A1923" s="63" t="str">
        <f>LEFT(Table1[[#This Row],[Subcode]],3)</f>
        <v>R20</v>
      </c>
      <c r="B1923" s="63" t="s">
        <v>386</v>
      </c>
      <c r="C1923" s="38" t="s">
        <v>292</v>
      </c>
      <c r="D1923" s="39" t="s">
        <v>293</v>
      </c>
      <c r="E1923" s="39">
        <f>VLOOKUP(Table1[[#This Row],[Gr]],Raw!T:U,2,0)</f>
        <v>7</v>
      </c>
      <c r="F1923" s="38" t="s">
        <v>4</v>
      </c>
      <c r="G1923" s="39">
        <v>3</v>
      </c>
      <c r="H1923" s="64" t="str">
        <f>VLOOKUP(MID(Table1[[#This Row],[Htno]],7,2),Raw!A:B,2,0)</f>
        <v>CSE</v>
      </c>
      <c r="I1923" s="60">
        <f>IF(Table1[[#This Row],[Gr]]&lt;&gt;"COMPLE",IF(Table1[[#This Row],[Cr]]&gt;0,1,0),1)</f>
        <v>1</v>
      </c>
      <c r="J1923" s="32">
        <f>(Table1[[#This Row],[Gp]]*Table1[[#This Row],[Cr]])/Raw!$R$1</f>
        <v>0.91304347826086951</v>
      </c>
    </row>
    <row r="1924" spans="1:10">
      <c r="A1924" s="63" t="str">
        <f>LEFT(Table1[[#This Row],[Subcode]],3)</f>
        <v>R20</v>
      </c>
      <c r="B1924" s="63" t="s">
        <v>386</v>
      </c>
      <c r="C1924" s="38" t="s">
        <v>294</v>
      </c>
      <c r="D1924" s="39" t="s">
        <v>295</v>
      </c>
      <c r="E1924" s="39">
        <f>VLOOKUP(Table1[[#This Row],[Gr]],Raw!T:U,2,0)</f>
        <v>8</v>
      </c>
      <c r="F1924" s="38" t="s">
        <v>6</v>
      </c>
      <c r="G1924" s="39">
        <v>3</v>
      </c>
      <c r="H1924" s="64" t="str">
        <f>VLOOKUP(MID(Table1[[#This Row],[Htno]],7,2),Raw!A:B,2,0)</f>
        <v>CSE</v>
      </c>
      <c r="I1924" s="60">
        <f>IF(Table1[[#This Row],[Gr]]&lt;&gt;"COMPLE",IF(Table1[[#This Row],[Cr]]&gt;0,1,0),1)</f>
        <v>1</v>
      </c>
      <c r="J1924" s="32">
        <f>(Table1[[#This Row],[Gp]]*Table1[[#This Row],[Cr]])/Raw!$R$1</f>
        <v>1.0434782608695652</v>
      </c>
    </row>
    <row r="1925" spans="1:10">
      <c r="A1925" s="63" t="str">
        <f>LEFT(Table1[[#This Row],[Subcode]],3)</f>
        <v>R20</v>
      </c>
      <c r="B1925" s="63" t="s">
        <v>386</v>
      </c>
      <c r="C1925" s="38" t="s">
        <v>296</v>
      </c>
      <c r="D1925" s="39" t="s">
        <v>297</v>
      </c>
      <c r="E1925" s="39">
        <f>VLOOKUP(Table1[[#This Row],[Gr]],Raw!T:U,2,0)</f>
        <v>10</v>
      </c>
      <c r="F1925" s="38" t="s">
        <v>9</v>
      </c>
      <c r="G1925" s="39">
        <v>2</v>
      </c>
      <c r="H1925" s="64" t="str">
        <f>VLOOKUP(MID(Table1[[#This Row],[Htno]],7,2),Raw!A:B,2,0)</f>
        <v>CSE</v>
      </c>
      <c r="I1925" s="60">
        <f>IF(Table1[[#This Row],[Gr]]&lt;&gt;"COMPLE",IF(Table1[[#This Row],[Cr]]&gt;0,1,0),1)</f>
        <v>1</v>
      </c>
      <c r="J1925" s="32">
        <f>(Table1[[#This Row],[Gp]]*Table1[[#This Row],[Cr]])/Raw!$R$1</f>
        <v>0.86956521739130432</v>
      </c>
    </row>
    <row r="1926" spans="1:10">
      <c r="A1926" s="63" t="str">
        <f>LEFT(Table1[[#This Row],[Subcode]],3)</f>
        <v>R20</v>
      </c>
      <c r="B1926" s="63" t="s">
        <v>386</v>
      </c>
      <c r="C1926" s="38" t="s">
        <v>298</v>
      </c>
      <c r="D1926" s="39" t="s">
        <v>93</v>
      </c>
      <c r="E1926" s="39">
        <f>VLOOKUP(Table1[[#This Row],[Gr]],Raw!T:U,2,0)</f>
        <v>10</v>
      </c>
      <c r="F1926" s="38" t="s">
        <v>9</v>
      </c>
      <c r="G1926" s="39">
        <v>3</v>
      </c>
      <c r="H1926" s="64" t="str">
        <f>VLOOKUP(MID(Table1[[#This Row],[Htno]],7,2),Raw!A:B,2,0)</f>
        <v>CSE</v>
      </c>
      <c r="I1926" s="60">
        <f>IF(Table1[[#This Row],[Gr]]&lt;&gt;"COMPLE",IF(Table1[[#This Row],[Cr]]&gt;0,1,0),1)</f>
        <v>1</v>
      </c>
      <c r="J1926" s="32">
        <f>(Table1[[#This Row],[Gp]]*Table1[[#This Row],[Cr]])/Raw!$R$1</f>
        <v>1.3043478260869565</v>
      </c>
    </row>
    <row r="1927" spans="1:10">
      <c r="A1927" s="63" t="str">
        <f>LEFT(Table1[[#This Row],[Subcode]],3)</f>
        <v>R20</v>
      </c>
      <c r="B1927" s="63" t="s">
        <v>386</v>
      </c>
      <c r="C1927" s="38" t="s">
        <v>299</v>
      </c>
      <c r="D1927" s="39" t="s">
        <v>300</v>
      </c>
      <c r="E1927" s="39">
        <f>VLOOKUP(Table1[[#This Row],[Gr]],Raw!T:U,2,0)</f>
        <v>6</v>
      </c>
      <c r="F1927" s="38" t="s">
        <v>5</v>
      </c>
      <c r="G1927" s="39">
        <v>3</v>
      </c>
      <c r="H1927" s="64" t="str">
        <f>VLOOKUP(MID(Table1[[#This Row],[Htno]],7,2),Raw!A:B,2,0)</f>
        <v>CSE</v>
      </c>
      <c r="I1927" s="60">
        <f>IF(Table1[[#This Row],[Gr]]&lt;&gt;"COMPLE",IF(Table1[[#This Row],[Cr]]&gt;0,1,0),1)</f>
        <v>1</v>
      </c>
      <c r="J1927" s="32">
        <f>(Table1[[#This Row],[Gp]]*Table1[[#This Row],[Cr]])/Raw!$R$1</f>
        <v>0.78260869565217395</v>
      </c>
    </row>
    <row r="1928" spans="1:10">
      <c r="A1928" s="63" t="str">
        <f>LEFT(Table1[[#This Row],[Subcode]],3)</f>
        <v>R20</v>
      </c>
      <c r="B1928" s="63" t="s">
        <v>386</v>
      </c>
      <c r="C1928" s="38" t="s">
        <v>301</v>
      </c>
      <c r="D1928" s="39" t="s">
        <v>302</v>
      </c>
      <c r="E1928" s="39">
        <f>VLOOKUP(Table1[[#This Row],[Gr]],Raw!T:U,2,0)</f>
        <v>7</v>
      </c>
      <c r="F1928" s="38" t="s">
        <v>4</v>
      </c>
      <c r="G1928" s="39">
        <v>3</v>
      </c>
      <c r="H1928" s="64" t="str">
        <f>VLOOKUP(MID(Table1[[#This Row],[Htno]],7,2),Raw!A:B,2,0)</f>
        <v>CSE</v>
      </c>
      <c r="I1928" s="60">
        <f>IF(Table1[[#This Row],[Gr]]&lt;&gt;"COMPLE",IF(Table1[[#This Row],[Cr]]&gt;0,1,0),1)</f>
        <v>1</v>
      </c>
      <c r="J1928" s="32">
        <f>(Table1[[#This Row],[Gp]]*Table1[[#This Row],[Cr]])/Raw!$R$1</f>
        <v>0.91304347826086951</v>
      </c>
    </row>
    <row r="1929" spans="1:10">
      <c r="A1929" s="63" t="str">
        <f>LEFT(Table1[[#This Row],[Subcode]],3)</f>
        <v>R20</v>
      </c>
      <c r="B1929" s="63" t="s">
        <v>386</v>
      </c>
      <c r="C1929" s="38" t="s">
        <v>303</v>
      </c>
      <c r="D1929" s="39" t="s">
        <v>304</v>
      </c>
      <c r="E1929" s="39">
        <f>VLOOKUP(Table1[[#This Row],[Gr]],Raw!T:U,2,0)</f>
        <v>7</v>
      </c>
      <c r="F1929" s="38" t="s">
        <v>4</v>
      </c>
      <c r="G1929" s="39">
        <v>3</v>
      </c>
      <c r="H1929" s="64" t="str">
        <f>VLOOKUP(MID(Table1[[#This Row],[Htno]],7,2),Raw!A:B,2,0)</f>
        <v>CSE</v>
      </c>
      <c r="I1929" s="60">
        <f>IF(Table1[[#This Row],[Gr]]&lt;&gt;"COMPLE",IF(Table1[[#This Row],[Cr]]&gt;0,1,0),1)</f>
        <v>1</v>
      </c>
      <c r="J1929" s="32">
        <f>(Table1[[#This Row],[Gp]]*Table1[[#This Row],[Cr]])/Raw!$R$1</f>
        <v>0.91304347826086951</v>
      </c>
    </row>
    <row r="1930" spans="1:10">
      <c r="A1930" s="63" t="str">
        <f>LEFT(Table1[[#This Row],[Subcode]],3)</f>
        <v>R20</v>
      </c>
      <c r="B1930" s="63" t="s">
        <v>387</v>
      </c>
      <c r="C1930" s="38" t="s">
        <v>78</v>
      </c>
      <c r="D1930" s="39" t="s">
        <v>79</v>
      </c>
      <c r="E1930" s="39">
        <f>VLOOKUP(Table1[[#This Row],[Gr]],Raw!T:U,2,0)</f>
        <v>10</v>
      </c>
      <c r="F1930" s="38" t="s">
        <v>9</v>
      </c>
      <c r="G1930" s="39">
        <v>3</v>
      </c>
      <c r="H1930" s="64" t="str">
        <f>VLOOKUP(MID(Table1[[#This Row],[Htno]],7,2),Raw!A:B,2,0)</f>
        <v>CSE</v>
      </c>
      <c r="I1930" s="60">
        <f>IF(Table1[[#This Row],[Gr]]&lt;&gt;"COMPLE",IF(Table1[[#This Row],[Cr]]&gt;0,1,0),1)</f>
        <v>1</v>
      </c>
      <c r="J1930" s="32">
        <f>(Table1[[#This Row],[Gp]]*Table1[[#This Row],[Cr]])/Raw!$R$1</f>
        <v>1.3043478260869565</v>
      </c>
    </row>
    <row r="1931" spans="1:10">
      <c r="A1931" s="63" t="str">
        <f>LEFT(Table1[[#This Row],[Subcode]],3)</f>
        <v>R20</v>
      </c>
      <c r="B1931" s="63" t="s">
        <v>387</v>
      </c>
      <c r="C1931" s="38" t="s">
        <v>292</v>
      </c>
      <c r="D1931" s="39" t="s">
        <v>293</v>
      </c>
      <c r="E1931" s="39">
        <f>VLOOKUP(Table1[[#This Row],[Gr]],Raw!T:U,2,0)</f>
        <v>8</v>
      </c>
      <c r="F1931" s="38" t="s">
        <v>6</v>
      </c>
      <c r="G1931" s="39">
        <v>3</v>
      </c>
      <c r="H1931" s="64" t="str">
        <f>VLOOKUP(MID(Table1[[#This Row],[Htno]],7,2),Raw!A:B,2,0)</f>
        <v>CSE</v>
      </c>
      <c r="I1931" s="60">
        <f>IF(Table1[[#This Row],[Gr]]&lt;&gt;"COMPLE",IF(Table1[[#This Row],[Cr]]&gt;0,1,0),1)</f>
        <v>1</v>
      </c>
      <c r="J1931" s="32">
        <f>(Table1[[#This Row],[Gp]]*Table1[[#This Row],[Cr]])/Raw!$R$1</f>
        <v>1.0434782608695652</v>
      </c>
    </row>
    <row r="1932" spans="1:10">
      <c r="A1932" s="63" t="str">
        <f>LEFT(Table1[[#This Row],[Subcode]],3)</f>
        <v>R20</v>
      </c>
      <c r="B1932" s="63" t="s">
        <v>387</v>
      </c>
      <c r="C1932" s="38" t="s">
        <v>294</v>
      </c>
      <c r="D1932" s="39" t="s">
        <v>295</v>
      </c>
      <c r="E1932" s="39">
        <f>VLOOKUP(Table1[[#This Row],[Gr]],Raw!T:U,2,0)</f>
        <v>8</v>
      </c>
      <c r="F1932" s="38" t="s">
        <v>6</v>
      </c>
      <c r="G1932" s="39">
        <v>3</v>
      </c>
      <c r="H1932" s="64" t="str">
        <f>VLOOKUP(MID(Table1[[#This Row],[Htno]],7,2),Raw!A:B,2,0)</f>
        <v>CSE</v>
      </c>
      <c r="I1932" s="60">
        <f>IF(Table1[[#This Row],[Gr]]&lt;&gt;"COMPLE",IF(Table1[[#This Row],[Cr]]&gt;0,1,0),1)</f>
        <v>1</v>
      </c>
      <c r="J1932" s="32">
        <f>(Table1[[#This Row],[Gp]]*Table1[[#This Row],[Cr]])/Raw!$R$1</f>
        <v>1.0434782608695652</v>
      </c>
    </row>
    <row r="1933" spans="1:10">
      <c r="A1933" s="63" t="str">
        <f>LEFT(Table1[[#This Row],[Subcode]],3)</f>
        <v>R20</v>
      </c>
      <c r="B1933" s="63" t="s">
        <v>387</v>
      </c>
      <c r="C1933" s="38" t="s">
        <v>296</v>
      </c>
      <c r="D1933" s="39" t="s">
        <v>297</v>
      </c>
      <c r="E1933" s="39">
        <f>VLOOKUP(Table1[[#This Row],[Gr]],Raw!T:U,2,0)</f>
        <v>10</v>
      </c>
      <c r="F1933" s="38" t="s">
        <v>9</v>
      </c>
      <c r="G1933" s="39">
        <v>2</v>
      </c>
      <c r="H1933" s="64" t="str">
        <f>VLOOKUP(MID(Table1[[#This Row],[Htno]],7,2),Raw!A:B,2,0)</f>
        <v>CSE</v>
      </c>
      <c r="I1933" s="60">
        <f>IF(Table1[[#This Row],[Gr]]&lt;&gt;"COMPLE",IF(Table1[[#This Row],[Cr]]&gt;0,1,0),1)</f>
        <v>1</v>
      </c>
      <c r="J1933" s="32">
        <f>(Table1[[#This Row],[Gp]]*Table1[[#This Row],[Cr]])/Raw!$R$1</f>
        <v>0.86956521739130432</v>
      </c>
    </row>
    <row r="1934" spans="1:10">
      <c r="A1934" s="63" t="str">
        <f>LEFT(Table1[[#This Row],[Subcode]],3)</f>
        <v>R20</v>
      </c>
      <c r="B1934" s="63" t="s">
        <v>387</v>
      </c>
      <c r="C1934" s="38" t="s">
        <v>298</v>
      </c>
      <c r="D1934" s="39" t="s">
        <v>93</v>
      </c>
      <c r="E1934" s="39">
        <f>VLOOKUP(Table1[[#This Row],[Gr]],Raw!T:U,2,0)</f>
        <v>10</v>
      </c>
      <c r="F1934" s="38" t="s">
        <v>9</v>
      </c>
      <c r="G1934" s="39">
        <v>3</v>
      </c>
      <c r="H1934" s="64" t="str">
        <f>VLOOKUP(MID(Table1[[#This Row],[Htno]],7,2),Raw!A:B,2,0)</f>
        <v>CSE</v>
      </c>
      <c r="I1934" s="60">
        <f>IF(Table1[[#This Row],[Gr]]&lt;&gt;"COMPLE",IF(Table1[[#This Row],[Cr]]&gt;0,1,0),1)</f>
        <v>1</v>
      </c>
      <c r="J1934" s="32">
        <f>(Table1[[#This Row],[Gp]]*Table1[[#This Row],[Cr]])/Raw!$R$1</f>
        <v>1.3043478260869565</v>
      </c>
    </row>
    <row r="1935" spans="1:10">
      <c r="A1935" s="63" t="str">
        <f>LEFT(Table1[[#This Row],[Subcode]],3)</f>
        <v>R20</v>
      </c>
      <c r="B1935" s="63" t="s">
        <v>387</v>
      </c>
      <c r="C1935" s="38" t="s">
        <v>299</v>
      </c>
      <c r="D1935" s="39" t="s">
        <v>300</v>
      </c>
      <c r="E1935" s="39">
        <f>VLOOKUP(Table1[[#This Row],[Gr]],Raw!T:U,2,0)</f>
        <v>7</v>
      </c>
      <c r="F1935" s="38" t="s">
        <v>4</v>
      </c>
      <c r="G1935" s="39">
        <v>3</v>
      </c>
      <c r="H1935" s="64" t="str">
        <f>VLOOKUP(MID(Table1[[#This Row],[Htno]],7,2),Raw!A:B,2,0)</f>
        <v>CSE</v>
      </c>
      <c r="I1935" s="60">
        <f>IF(Table1[[#This Row],[Gr]]&lt;&gt;"COMPLE",IF(Table1[[#This Row],[Cr]]&gt;0,1,0),1)</f>
        <v>1</v>
      </c>
      <c r="J1935" s="32">
        <f>(Table1[[#This Row],[Gp]]*Table1[[#This Row],[Cr]])/Raw!$R$1</f>
        <v>0.91304347826086951</v>
      </c>
    </row>
    <row r="1936" spans="1:10">
      <c r="A1936" s="63" t="str">
        <f>LEFT(Table1[[#This Row],[Subcode]],3)</f>
        <v>R20</v>
      </c>
      <c r="B1936" s="63" t="s">
        <v>387</v>
      </c>
      <c r="C1936" s="38" t="s">
        <v>301</v>
      </c>
      <c r="D1936" s="39" t="s">
        <v>302</v>
      </c>
      <c r="E1936" s="39">
        <f>VLOOKUP(Table1[[#This Row],[Gr]],Raw!T:U,2,0)</f>
        <v>8</v>
      </c>
      <c r="F1936" s="38" t="s">
        <v>6</v>
      </c>
      <c r="G1936" s="39">
        <v>3</v>
      </c>
      <c r="H1936" s="64" t="str">
        <f>VLOOKUP(MID(Table1[[#This Row],[Htno]],7,2),Raw!A:B,2,0)</f>
        <v>CSE</v>
      </c>
      <c r="I1936" s="60">
        <f>IF(Table1[[#This Row],[Gr]]&lt;&gt;"COMPLE",IF(Table1[[#This Row],[Cr]]&gt;0,1,0),1)</f>
        <v>1</v>
      </c>
      <c r="J1936" s="32">
        <f>(Table1[[#This Row],[Gp]]*Table1[[#This Row],[Cr]])/Raw!$R$1</f>
        <v>1.0434782608695652</v>
      </c>
    </row>
    <row r="1937" spans="1:10">
      <c r="A1937" s="63" t="str">
        <f>LEFT(Table1[[#This Row],[Subcode]],3)</f>
        <v>R20</v>
      </c>
      <c r="B1937" s="63" t="s">
        <v>387</v>
      </c>
      <c r="C1937" s="38" t="s">
        <v>303</v>
      </c>
      <c r="D1937" s="39" t="s">
        <v>304</v>
      </c>
      <c r="E1937" s="39">
        <f>VLOOKUP(Table1[[#This Row],[Gr]],Raw!T:U,2,0)</f>
        <v>7</v>
      </c>
      <c r="F1937" s="38" t="s">
        <v>4</v>
      </c>
      <c r="G1937" s="39">
        <v>3</v>
      </c>
      <c r="H1937" s="64" t="str">
        <f>VLOOKUP(MID(Table1[[#This Row],[Htno]],7,2),Raw!A:B,2,0)</f>
        <v>CSE</v>
      </c>
      <c r="I1937" s="60">
        <f>IF(Table1[[#This Row],[Gr]]&lt;&gt;"COMPLE",IF(Table1[[#This Row],[Cr]]&gt;0,1,0),1)</f>
        <v>1</v>
      </c>
      <c r="J1937" s="32">
        <f>(Table1[[#This Row],[Gp]]*Table1[[#This Row],[Cr]])/Raw!$R$1</f>
        <v>0.91304347826086951</v>
      </c>
    </row>
    <row r="1938" spans="1:10">
      <c r="A1938" s="63" t="str">
        <f>LEFT(Table1[[#This Row],[Subcode]],3)</f>
        <v>R20</v>
      </c>
      <c r="B1938" s="63" t="s">
        <v>388</v>
      </c>
      <c r="C1938" s="38" t="s">
        <v>78</v>
      </c>
      <c r="D1938" s="39" t="s">
        <v>79</v>
      </c>
      <c r="E1938" s="39">
        <f>VLOOKUP(Table1[[#This Row],[Gr]],Raw!T:U,2,0)</f>
        <v>6</v>
      </c>
      <c r="F1938" s="38" t="s">
        <v>5</v>
      </c>
      <c r="G1938" s="39">
        <v>3</v>
      </c>
      <c r="H1938" s="64" t="str">
        <f>VLOOKUP(MID(Table1[[#This Row],[Htno]],7,2),Raw!A:B,2,0)</f>
        <v>CSE</v>
      </c>
      <c r="I1938" s="60">
        <f>IF(Table1[[#This Row],[Gr]]&lt;&gt;"COMPLE",IF(Table1[[#This Row],[Cr]]&gt;0,1,0),1)</f>
        <v>1</v>
      </c>
      <c r="J1938" s="32">
        <f>(Table1[[#This Row],[Gp]]*Table1[[#This Row],[Cr]])/Raw!$R$1</f>
        <v>0.78260869565217395</v>
      </c>
    </row>
    <row r="1939" spans="1:10">
      <c r="A1939" s="63" t="str">
        <f>LEFT(Table1[[#This Row],[Subcode]],3)</f>
        <v>R20</v>
      </c>
      <c r="B1939" s="63" t="s">
        <v>388</v>
      </c>
      <c r="C1939" s="38" t="s">
        <v>292</v>
      </c>
      <c r="D1939" s="39" t="s">
        <v>293</v>
      </c>
      <c r="E1939" s="39">
        <f>VLOOKUP(Table1[[#This Row],[Gr]],Raw!T:U,2,0)</f>
        <v>6</v>
      </c>
      <c r="F1939" s="38" t="s">
        <v>5</v>
      </c>
      <c r="G1939" s="39">
        <v>3</v>
      </c>
      <c r="H1939" s="64" t="str">
        <f>VLOOKUP(MID(Table1[[#This Row],[Htno]],7,2),Raw!A:B,2,0)</f>
        <v>CSE</v>
      </c>
      <c r="I1939" s="60">
        <f>IF(Table1[[#This Row],[Gr]]&lt;&gt;"COMPLE",IF(Table1[[#This Row],[Cr]]&gt;0,1,0),1)</f>
        <v>1</v>
      </c>
      <c r="J1939" s="32">
        <f>(Table1[[#This Row],[Gp]]*Table1[[#This Row],[Cr]])/Raw!$R$1</f>
        <v>0.78260869565217395</v>
      </c>
    </row>
    <row r="1940" spans="1:10">
      <c r="A1940" s="63" t="str">
        <f>LEFT(Table1[[#This Row],[Subcode]],3)</f>
        <v>R20</v>
      </c>
      <c r="B1940" s="63" t="s">
        <v>388</v>
      </c>
      <c r="C1940" s="38" t="s">
        <v>294</v>
      </c>
      <c r="D1940" s="39" t="s">
        <v>295</v>
      </c>
      <c r="E1940" s="39">
        <f>VLOOKUP(Table1[[#This Row],[Gr]],Raw!T:U,2,0)</f>
        <v>6</v>
      </c>
      <c r="F1940" s="38" t="s">
        <v>5</v>
      </c>
      <c r="G1940" s="39">
        <v>3</v>
      </c>
      <c r="H1940" s="64" t="str">
        <f>VLOOKUP(MID(Table1[[#This Row],[Htno]],7,2),Raw!A:B,2,0)</f>
        <v>CSE</v>
      </c>
      <c r="I1940" s="60">
        <f>IF(Table1[[#This Row],[Gr]]&lt;&gt;"COMPLE",IF(Table1[[#This Row],[Cr]]&gt;0,1,0),1)</f>
        <v>1</v>
      </c>
      <c r="J1940" s="32">
        <f>(Table1[[#This Row],[Gp]]*Table1[[#This Row],[Cr]])/Raw!$R$1</f>
        <v>0.78260869565217395</v>
      </c>
    </row>
    <row r="1941" spans="1:10">
      <c r="A1941" s="63" t="str">
        <f>LEFT(Table1[[#This Row],[Subcode]],3)</f>
        <v>R20</v>
      </c>
      <c r="B1941" s="63" t="s">
        <v>388</v>
      </c>
      <c r="C1941" s="38" t="s">
        <v>296</v>
      </c>
      <c r="D1941" s="39" t="s">
        <v>297</v>
      </c>
      <c r="E1941" s="39">
        <f>VLOOKUP(Table1[[#This Row],[Gr]],Raw!T:U,2,0)</f>
        <v>10</v>
      </c>
      <c r="F1941" s="38" t="s">
        <v>9</v>
      </c>
      <c r="G1941" s="39">
        <v>2</v>
      </c>
      <c r="H1941" s="64" t="str">
        <f>VLOOKUP(MID(Table1[[#This Row],[Htno]],7,2),Raw!A:B,2,0)</f>
        <v>CSE</v>
      </c>
      <c r="I1941" s="60">
        <f>IF(Table1[[#This Row],[Gr]]&lt;&gt;"COMPLE",IF(Table1[[#This Row],[Cr]]&gt;0,1,0),1)</f>
        <v>1</v>
      </c>
      <c r="J1941" s="32">
        <f>(Table1[[#This Row],[Gp]]*Table1[[#This Row],[Cr]])/Raw!$R$1</f>
        <v>0.86956521739130432</v>
      </c>
    </row>
    <row r="1942" spans="1:10">
      <c r="A1942" s="63" t="str">
        <f>LEFT(Table1[[#This Row],[Subcode]],3)</f>
        <v>R20</v>
      </c>
      <c r="B1942" s="63" t="s">
        <v>388</v>
      </c>
      <c r="C1942" s="38" t="s">
        <v>298</v>
      </c>
      <c r="D1942" s="39" t="s">
        <v>93</v>
      </c>
      <c r="E1942" s="39">
        <f>VLOOKUP(Table1[[#This Row],[Gr]],Raw!T:U,2,0)</f>
        <v>10</v>
      </c>
      <c r="F1942" s="38" t="s">
        <v>9</v>
      </c>
      <c r="G1942" s="39">
        <v>3</v>
      </c>
      <c r="H1942" s="64" t="str">
        <f>VLOOKUP(MID(Table1[[#This Row],[Htno]],7,2),Raw!A:B,2,0)</f>
        <v>CSE</v>
      </c>
      <c r="I1942" s="60">
        <f>IF(Table1[[#This Row],[Gr]]&lt;&gt;"COMPLE",IF(Table1[[#This Row],[Cr]]&gt;0,1,0),1)</f>
        <v>1</v>
      </c>
      <c r="J1942" s="32">
        <f>(Table1[[#This Row],[Gp]]*Table1[[#This Row],[Cr]])/Raw!$R$1</f>
        <v>1.3043478260869565</v>
      </c>
    </row>
    <row r="1943" spans="1:10">
      <c r="A1943" s="63" t="str">
        <f>LEFT(Table1[[#This Row],[Subcode]],3)</f>
        <v>R20</v>
      </c>
      <c r="B1943" s="63" t="s">
        <v>388</v>
      </c>
      <c r="C1943" s="38" t="s">
        <v>299</v>
      </c>
      <c r="D1943" s="39" t="s">
        <v>300</v>
      </c>
      <c r="E1943" s="39">
        <f>VLOOKUP(Table1[[#This Row],[Gr]],Raw!T:U,2,0)</f>
        <v>5</v>
      </c>
      <c r="F1943" s="38" t="s">
        <v>7</v>
      </c>
      <c r="G1943" s="39">
        <v>3</v>
      </c>
      <c r="H1943" s="64" t="str">
        <f>VLOOKUP(MID(Table1[[#This Row],[Htno]],7,2),Raw!A:B,2,0)</f>
        <v>CSE</v>
      </c>
      <c r="I1943" s="60">
        <f>IF(Table1[[#This Row],[Gr]]&lt;&gt;"COMPLE",IF(Table1[[#This Row],[Cr]]&gt;0,1,0),1)</f>
        <v>1</v>
      </c>
      <c r="J1943" s="32">
        <f>(Table1[[#This Row],[Gp]]*Table1[[#This Row],[Cr]])/Raw!$R$1</f>
        <v>0.65217391304347827</v>
      </c>
    </row>
    <row r="1944" spans="1:10">
      <c r="A1944" s="63" t="str">
        <f>LEFT(Table1[[#This Row],[Subcode]],3)</f>
        <v>R20</v>
      </c>
      <c r="B1944" s="63" t="s">
        <v>388</v>
      </c>
      <c r="C1944" s="38" t="s">
        <v>301</v>
      </c>
      <c r="D1944" s="39" t="s">
        <v>302</v>
      </c>
      <c r="E1944" s="39">
        <f>VLOOKUP(Table1[[#This Row],[Gr]],Raw!T:U,2,0)</f>
        <v>6</v>
      </c>
      <c r="F1944" s="38" t="s">
        <v>5</v>
      </c>
      <c r="G1944" s="39">
        <v>3</v>
      </c>
      <c r="H1944" s="64" t="str">
        <f>VLOOKUP(MID(Table1[[#This Row],[Htno]],7,2),Raw!A:B,2,0)</f>
        <v>CSE</v>
      </c>
      <c r="I1944" s="60">
        <f>IF(Table1[[#This Row],[Gr]]&lt;&gt;"COMPLE",IF(Table1[[#This Row],[Cr]]&gt;0,1,0),1)</f>
        <v>1</v>
      </c>
      <c r="J1944" s="32">
        <f>(Table1[[#This Row],[Gp]]*Table1[[#This Row],[Cr]])/Raw!$R$1</f>
        <v>0.78260869565217395</v>
      </c>
    </row>
    <row r="1945" spans="1:10">
      <c r="A1945" s="63" t="str">
        <f>LEFT(Table1[[#This Row],[Subcode]],3)</f>
        <v>R20</v>
      </c>
      <c r="B1945" s="63" t="s">
        <v>388</v>
      </c>
      <c r="C1945" s="38" t="s">
        <v>303</v>
      </c>
      <c r="D1945" s="39" t="s">
        <v>304</v>
      </c>
      <c r="E1945" s="39">
        <f>VLOOKUP(Table1[[#This Row],[Gr]],Raw!T:U,2,0)</f>
        <v>0</v>
      </c>
      <c r="F1945" s="38" t="s">
        <v>3</v>
      </c>
      <c r="G1945" s="39">
        <v>0</v>
      </c>
      <c r="H1945" s="64" t="str">
        <f>VLOOKUP(MID(Table1[[#This Row],[Htno]],7,2),Raw!A:B,2,0)</f>
        <v>CSE</v>
      </c>
      <c r="I1945" s="60">
        <f>IF(Table1[[#This Row],[Gr]]&lt;&gt;"COMPLE",IF(Table1[[#This Row],[Cr]]&gt;0,1,0),1)</f>
        <v>0</v>
      </c>
      <c r="J1945" s="32">
        <f>(Table1[[#This Row],[Gp]]*Table1[[#This Row],[Cr]])/Raw!$R$1</f>
        <v>0</v>
      </c>
    </row>
    <row r="1946" spans="1:10">
      <c r="A1946" s="63" t="str">
        <f>LEFT(Table1[[#This Row],[Subcode]],3)</f>
        <v>R20</v>
      </c>
      <c r="B1946" s="63" t="s">
        <v>389</v>
      </c>
      <c r="C1946" s="38" t="s">
        <v>78</v>
      </c>
      <c r="D1946" s="39" t="s">
        <v>79</v>
      </c>
      <c r="E1946" s="39">
        <f>VLOOKUP(Table1[[#This Row],[Gr]],Raw!T:U,2,0)</f>
        <v>8</v>
      </c>
      <c r="F1946" s="38" t="s">
        <v>6</v>
      </c>
      <c r="G1946" s="39">
        <v>3</v>
      </c>
      <c r="H1946" s="64" t="str">
        <f>VLOOKUP(MID(Table1[[#This Row],[Htno]],7,2),Raw!A:B,2,0)</f>
        <v>CSE</v>
      </c>
      <c r="I1946" s="60">
        <f>IF(Table1[[#This Row],[Gr]]&lt;&gt;"COMPLE",IF(Table1[[#This Row],[Cr]]&gt;0,1,0),1)</f>
        <v>1</v>
      </c>
      <c r="J1946" s="32">
        <f>(Table1[[#This Row],[Gp]]*Table1[[#This Row],[Cr]])/Raw!$R$1</f>
        <v>1.0434782608695652</v>
      </c>
    </row>
    <row r="1947" spans="1:10">
      <c r="A1947" s="63" t="str">
        <f>LEFT(Table1[[#This Row],[Subcode]],3)</f>
        <v>R20</v>
      </c>
      <c r="B1947" s="63" t="s">
        <v>389</v>
      </c>
      <c r="C1947" s="38" t="s">
        <v>292</v>
      </c>
      <c r="D1947" s="39" t="s">
        <v>293</v>
      </c>
      <c r="E1947" s="39">
        <f>VLOOKUP(Table1[[#This Row],[Gr]],Raw!T:U,2,0)</f>
        <v>8</v>
      </c>
      <c r="F1947" s="38" t="s">
        <v>6</v>
      </c>
      <c r="G1947" s="39">
        <v>3</v>
      </c>
      <c r="H1947" s="64" t="str">
        <f>VLOOKUP(MID(Table1[[#This Row],[Htno]],7,2),Raw!A:B,2,0)</f>
        <v>CSE</v>
      </c>
      <c r="I1947" s="60">
        <f>IF(Table1[[#This Row],[Gr]]&lt;&gt;"COMPLE",IF(Table1[[#This Row],[Cr]]&gt;0,1,0),1)</f>
        <v>1</v>
      </c>
      <c r="J1947" s="32">
        <f>(Table1[[#This Row],[Gp]]*Table1[[#This Row],[Cr]])/Raw!$R$1</f>
        <v>1.0434782608695652</v>
      </c>
    </row>
    <row r="1948" spans="1:10">
      <c r="A1948" s="63" t="str">
        <f>LEFT(Table1[[#This Row],[Subcode]],3)</f>
        <v>R20</v>
      </c>
      <c r="B1948" s="63" t="s">
        <v>389</v>
      </c>
      <c r="C1948" s="38" t="s">
        <v>294</v>
      </c>
      <c r="D1948" s="39" t="s">
        <v>295</v>
      </c>
      <c r="E1948" s="39">
        <f>VLOOKUP(Table1[[#This Row],[Gr]],Raw!T:U,2,0)</f>
        <v>7</v>
      </c>
      <c r="F1948" s="38" t="s">
        <v>4</v>
      </c>
      <c r="G1948" s="39">
        <v>3</v>
      </c>
      <c r="H1948" s="64" t="str">
        <f>VLOOKUP(MID(Table1[[#This Row],[Htno]],7,2),Raw!A:B,2,0)</f>
        <v>CSE</v>
      </c>
      <c r="I1948" s="60">
        <f>IF(Table1[[#This Row],[Gr]]&lt;&gt;"COMPLE",IF(Table1[[#This Row],[Cr]]&gt;0,1,0),1)</f>
        <v>1</v>
      </c>
      <c r="J1948" s="32">
        <f>(Table1[[#This Row],[Gp]]*Table1[[#This Row],[Cr]])/Raw!$R$1</f>
        <v>0.91304347826086951</v>
      </c>
    </row>
    <row r="1949" spans="1:10">
      <c r="A1949" s="63" t="str">
        <f>LEFT(Table1[[#This Row],[Subcode]],3)</f>
        <v>R20</v>
      </c>
      <c r="B1949" s="63" t="s">
        <v>389</v>
      </c>
      <c r="C1949" s="38" t="s">
        <v>296</v>
      </c>
      <c r="D1949" s="39" t="s">
        <v>297</v>
      </c>
      <c r="E1949" s="39">
        <f>VLOOKUP(Table1[[#This Row],[Gr]],Raw!T:U,2,0)</f>
        <v>10</v>
      </c>
      <c r="F1949" s="38" t="s">
        <v>9</v>
      </c>
      <c r="G1949" s="39">
        <v>2</v>
      </c>
      <c r="H1949" s="64" t="str">
        <f>VLOOKUP(MID(Table1[[#This Row],[Htno]],7,2),Raw!A:B,2,0)</f>
        <v>CSE</v>
      </c>
      <c r="I1949" s="60">
        <f>IF(Table1[[#This Row],[Gr]]&lt;&gt;"COMPLE",IF(Table1[[#This Row],[Cr]]&gt;0,1,0),1)</f>
        <v>1</v>
      </c>
      <c r="J1949" s="32">
        <f>(Table1[[#This Row],[Gp]]*Table1[[#This Row],[Cr]])/Raw!$R$1</f>
        <v>0.86956521739130432</v>
      </c>
    </row>
    <row r="1950" spans="1:10">
      <c r="A1950" s="63" t="str">
        <f>LEFT(Table1[[#This Row],[Subcode]],3)</f>
        <v>R20</v>
      </c>
      <c r="B1950" s="63" t="s">
        <v>389</v>
      </c>
      <c r="C1950" s="38" t="s">
        <v>298</v>
      </c>
      <c r="D1950" s="39" t="s">
        <v>93</v>
      </c>
      <c r="E1950" s="39">
        <f>VLOOKUP(Table1[[#This Row],[Gr]],Raw!T:U,2,0)</f>
        <v>10</v>
      </c>
      <c r="F1950" s="38" t="s">
        <v>9</v>
      </c>
      <c r="G1950" s="39">
        <v>3</v>
      </c>
      <c r="H1950" s="64" t="str">
        <f>VLOOKUP(MID(Table1[[#This Row],[Htno]],7,2),Raw!A:B,2,0)</f>
        <v>CSE</v>
      </c>
      <c r="I1950" s="60">
        <f>IF(Table1[[#This Row],[Gr]]&lt;&gt;"COMPLE",IF(Table1[[#This Row],[Cr]]&gt;0,1,0),1)</f>
        <v>1</v>
      </c>
      <c r="J1950" s="32">
        <f>(Table1[[#This Row],[Gp]]*Table1[[#This Row],[Cr]])/Raw!$R$1</f>
        <v>1.3043478260869565</v>
      </c>
    </row>
    <row r="1951" spans="1:10">
      <c r="A1951" s="63" t="str">
        <f>LEFT(Table1[[#This Row],[Subcode]],3)</f>
        <v>R20</v>
      </c>
      <c r="B1951" s="63" t="s">
        <v>389</v>
      </c>
      <c r="C1951" s="38" t="s">
        <v>299</v>
      </c>
      <c r="D1951" s="39" t="s">
        <v>300</v>
      </c>
      <c r="E1951" s="39">
        <f>VLOOKUP(Table1[[#This Row],[Gr]],Raw!T:U,2,0)</f>
        <v>6</v>
      </c>
      <c r="F1951" s="38" t="s">
        <v>5</v>
      </c>
      <c r="G1951" s="39">
        <v>3</v>
      </c>
      <c r="H1951" s="64" t="str">
        <f>VLOOKUP(MID(Table1[[#This Row],[Htno]],7,2),Raw!A:B,2,0)</f>
        <v>CSE</v>
      </c>
      <c r="I1951" s="60">
        <f>IF(Table1[[#This Row],[Gr]]&lt;&gt;"COMPLE",IF(Table1[[#This Row],[Cr]]&gt;0,1,0),1)</f>
        <v>1</v>
      </c>
      <c r="J1951" s="32">
        <f>(Table1[[#This Row],[Gp]]*Table1[[#This Row],[Cr]])/Raw!$R$1</f>
        <v>0.78260869565217395</v>
      </c>
    </row>
    <row r="1952" spans="1:10">
      <c r="A1952" s="63" t="str">
        <f>LEFT(Table1[[#This Row],[Subcode]],3)</f>
        <v>R20</v>
      </c>
      <c r="B1952" s="63" t="s">
        <v>389</v>
      </c>
      <c r="C1952" s="38" t="s">
        <v>301</v>
      </c>
      <c r="D1952" s="39" t="s">
        <v>302</v>
      </c>
      <c r="E1952" s="39">
        <f>VLOOKUP(Table1[[#This Row],[Gr]],Raw!T:U,2,0)</f>
        <v>8</v>
      </c>
      <c r="F1952" s="38" t="s">
        <v>6</v>
      </c>
      <c r="G1952" s="39">
        <v>3</v>
      </c>
      <c r="H1952" s="64" t="str">
        <f>VLOOKUP(MID(Table1[[#This Row],[Htno]],7,2),Raw!A:B,2,0)</f>
        <v>CSE</v>
      </c>
      <c r="I1952" s="60">
        <f>IF(Table1[[#This Row],[Gr]]&lt;&gt;"COMPLE",IF(Table1[[#This Row],[Cr]]&gt;0,1,0),1)</f>
        <v>1</v>
      </c>
      <c r="J1952" s="32">
        <f>(Table1[[#This Row],[Gp]]*Table1[[#This Row],[Cr]])/Raw!$R$1</f>
        <v>1.0434782608695652</v>
      </c>
    </row>
    <row r="1953" spans="1:10">
      <c r="A1953" s="63" t="str">
        <f>LEFT(Table1[[#This Row],[Subcode]],3)</f>
        <v>R20</v>
      </c>
      <c r="B1953" s="63" t="s">
        <v>389</v>
      </c>
      <c r="C1953" s="38" t="s">
        <v>303</v>
      </c>
      <c r="D1953" s="39" t="s">
        <v>304</v>
      </c>
      <c r="E1953" s="39">
        <f>VLOOKUP(Table1[[#This Row],[Gr]],Raw!T:U,2,0)</f>
        <v>7</v>
      </c>
      <c r="F1953" s="38" t="s">
        <v>4</v>
      </c>
      <c r="G1953" s="39">
        <v>3</v>
      </c>
      <c r="H1953" s="64" t="str">
        <f>VLOOKUP(MID(Table1[[#This Row],[Htno]],7,2),Raw!A:B,2,0)</f>
        <v>CSE</v>
      </c>
      <c r="I1953" s="60">
        <f>IF(Table1[[#This Row],[Gr]]&lt;&gt;"COMPLE",IF(Table1[[#This Row],[Cr]]&gt;0,1,0),1)</f>
        <v>1</v>
      </c>
      <c r="J1953" s="32">
        <f>(Table1[[#This Row],[Gp]]*Table1[[#This Row],[Cr]])/Raw!$R$1</f>
        <v>0.91304347826086951</v>
      </c>
    </row>
    <row r="1954" spans="1:10">
      <c r="A1954" s="63" t="str">
        <f>LEFT(Table1[[#This Row],[Subcode]],3)</f>
        <v>R20</v>
      </c>
      <c r="B1954" s="63" t="s">
        <v>390</v>
      </c>
      <c r="C1954" s="38" t="s">
        <v>78</v>
      </c>
      <c r="D1954" s="39" t="s">
        <v>79</v>
      </c>
      <c r="E1954" s="39">
        <f>VLOOKUP(Table1[[#This Row],[Gr]],Raw!T:U,2,0)</f>
        <v>7</v>
      </c>
      <c r="F1954" s="38" t="s">
        <v>4</v>
      </c>
      <c r="G1954" s="39">
        <v>3</v>
      </c>
      <c r="H1954" s="64" t="str">
        <f>VLOOKUP(MID(Table1[[#This Row],[Htno]],7,2),Raw!A:B,2,0)</f>
        <v>CSE</v>
      </c>
      <c r="I1954" s="60">
        <f>IF(Table1[[#This Row],[Gr]]&lt;&gt;"COMPLE",IF(Table1[[#This Row],[Cr]]&gt;0,1,0),1)</f>
        <v>1</v>
      </c>
      <c r="J1954" s="32">
        <f>(Table1[[#This Row],[Gp]]*Table1[[#This Row],[Cr]])/Raw!$R$1</f>
        <v>0.91304347826086951</v>
      </c>
    </row>
    <row r="1955" spans="1:10">
      <c r="A1955" s="63" t="str">
        <f>LEFT(Table1[[#This Row],[Subcode]],3)</f>
        <v>R20</v>
      </c>
      <c r="B1955" s="63" t="s">
        <v>390</v>
      </c>
      <c r="C1955" s="38" t="s">
        <v>292</v>
      </c>
      <c r="D1955" s="39" t="s">
        <v>293</v>
      </c>
      <c r="E1955" s="39">
        <f>VLOOKUP(Table1[[#This Row],[Gr]],Raw!T:U,2,0)</f>
        <v>8</v>
      </c>
      <c r="F1955" s="38" t="s">
        <v>6</v>
      </c>
      <c r="G1955" s="39">
        <v>3</v>
      </c>
      <c r="H1955" s="64" t="str">
        <f>VLOOKUP(MID(Table1[[#This Row],[Htno]],7,2),Raw!A:B,2,0)</f>
        <v>CSE</v>
      </c>
      <c r="I1955" s="60">
        <f>IF(Table1[[#This Row],[Gr]]&lt;&gt;"COMPLE",IF(Table1[[#This Row],[Cr]]&gt;0,1,0),1)</f>
        <v>1</v>
      </c>
      <c r="J1955" s="32">
        <f>(Table1[[#This Row],[Gp]]*Table1[[#This Row],[Cr]])/Raw!$R$1</f>
        <v>1.0434782608695652</v>
      </c>
    </row>
    <row r="1956" spans="1:10">
      <c r="A1956" s="63" t="str">
        <f>LEFT(Table1[[#This Row],[Subcode]],3)</f>
        <v>R20</v>
      </c>
      <c r="B1956" s="63" t="s">
        <v>390</v>
      </c>
      <c r="C1956" s="38" t="s">
        <v>294</v>
      </c>
      <c r="D1956" s="39" t="s">
        <v>295</v>
      </c>
      <c r="E1956" s="39">
        <f>VLOOKUP(Table1[[#This Row],[Gr]],Raw!T:U,2,0)</f>
        <v>8</v>
      </c>
      <c r="F1956" s="38" t="s">
        <v>6</v>
      </c>
      <c r="G1956" s="39">
        <v>3</v>
      </c>
      <c r="H1956" s="64" t="str">
        <f>VLOOKUP(MID(Table1[[#This Row],[Htno]],7,2),Raw!A:B,2,0)</f>
        <v>CSE</v>
      </c>
      <c r="I1956" s="60">
        <f>IF(Table1[[#This Row],[Gr]]&lt;&gt;"COMPLE",IF(Table1[[#This Row],[Cr]]&gt;0,1,0),1)</f>
        <v>1</v>
      </c>
      <c r="J1956" s="32">
        <f>(Table1[[#This Row],[Gp]]*Table1[[#This Row],[Cr]])/Raw!$R$1</f>
        <v>1.0434782608695652</v>
      </c>
    </row>
    <row r="1957" spans="1:10">
      <c r="A1957" s="63" t="str">
        <f>LEFT(Table1[[#This Row],[Subcode]],3)</f>
        <v>R20</v>
      </c>
      <c r="B1957" s="63" t="s">
        <v>390</v>
      </c>
      <c r="C1957" s="38" t="s">
        <v>296</v>
      </c>
      <c r="D1957" s="39" t="s">
        <v>297</v>
      </c>
      <c r="E1957" s="39">
        <f>VLOOKUP(Table1[[#This Row],[Gr]],Raw!T:U,2,0)</f>
        <v>10</v>
      </c>
      <c r="F1957" s="38" t="s">
        <v>9</v>
      </c>
      <c r="G1957" s="39">
        <v>2</v>
      </c>
      <c r="H1957" s="64" t="str">
        <f>VLOOKUP(MID(Table1[[#This Row],[Htno]],7,2),Raw!A:B,2,0)</f>
        <v>CSE</v>
      </c>
      <c r="I1957" s="60">
        <f>IF(Table1[[#This Row],[Gr]]&lt;&gt;"COMPLE",IF(Table1[[#This Row],[Cr]]&gt;0,1,0),1)</f>
        <v>1</v>
      </c>
      <c r="J1957" s="32">
        <f>(Table1[[#This Row],[Gp]]*Table1[[#This Row],[Cr]])/Raw!$R$1</f>
        <v>0.86956521739130432</v>
      </c>
    </row>
    <row r="1958" spans="1:10">
      <c r="A1958" s="63" t="str">
        <f>LEFT(Table1[[#This Row],[Subcode]],3)</f>
        <v>R20</v>
      </c>
      <c r="B1958" s="63" t="s">
        <v>390</v>
      </c>
      <c r="C1958" s="38" t="s">
        <v>298</v>
      </c>
      <c r="D1958" s="39" t="s">
        <v>93</v>
      </c>
      <c r="E1958" s="39">
        <f>VLOOKUP(Table1[[#This Row],[Gr]],Raw!T:U,2,0)</f>
        <v>10</v>
      </c>
      <c r="F1958" s="38" t="s">
        <v>9</v>
      </c>
      <c r="G1958" s="39">
        <v>3</v>
      </c>
      <c r="H1958" s="64" t="str">
        <f>VLOOKUP(MID(Table1[[#This Row],[Htno]],7,2),Raw!A:B,2,0)</f>
        <v>CSE</v>
      </c>
      <c r="I1958" s="60">
        <f>IF(Table1[[#This Row],[Gr]]&lt;&gt;"COMPLE",IF(Table1[[#This Row],[Cr]]&gt;0,1,0),1)</f>
        <v>1</v>
      </c>
      <c r="J1958" s="32">
        <f>(Table1[[#This Row],[Gp]]*Table1[[#This Row],[Cr]])/Raw!$R$1</f>
        <v>1.3043478260869565</v>
      </c>
    </row>
    <row r="1959" spans="1:10">
      <c r="A1959" s="63" t="str">
        <f>LEFT(Table1[[#This Row],[Subcode]],3)</f>
        <v>R20</v>
      </c>
      <c r="B1959" s="63" t="s">
        <v>390</v>
      </c>
      <c r="C1959" s="38" t="s">
        <v>299</v>
      </c>
      <c r="D1959" s="39" t="s">
        <v>300</v>
      </c>
      <c r="E1959" s="39">
        <f>VLOOKUP(Table1[[#This Row],[Gr]],Raw!T:U,2,0)</f>
        <v>6</v>
      </c>
      <c r="F1959" s="38" t="s">
        <v>5</v>
      </c>
      <c r="G1959" s="39">
        <v>3</v>
      </c>
      <c r="H1959" s="64" t="str">
        <f>VLOOKUP(MID(Table1[[#This Row],[Htno]],7,2),Raw!A:B,2,0)</f>
        <v>CSE</v>
      </c>
      <c r="I1959" s="60">
        <f>IF(Table1[[#This Row],[Gr]]&lt;&gt;"COMPLE",IF(Table1[[#This Row],[Cr]]&gt;0,1,0),1)</f>
        <v>1</v>
      </c>
      <c r="J1959" s="32">
        <f>(Table1[[#This Row],[Gp]]*Table1[[#This Row],[Cr]])/Raw!$R$1</f>
        <v>0.78260869565217395</v>
      </c>
    </row>
    <row r="1960" spans="1:10">
      <c r="A1960" s="63" t="str">
        <f>LEFT(Table1[[#This Row],[Subcode]],3)</f>
        <v>R20</v>
      </c>
      <c r="B1960" s="63" t="s">
        <v>390</v>
      </c>
      <c r="C1960" s="38" t="s">
        <v>301</v>
      </c>
      <c r="D1960" s="39" t="s">
        <v>302</v>
      </c>
      <c r="E1960" s="39">
        <f>VLOOKUP(Table1[[#This Row],[Gr]],Raw!T:U,2,0)</f>
        <v>7</v>
      </c>
      <c r="F1960" s="38" t="s">
        <v>4</v>
      </c>
      <c r="G1960" s="39">
        <v>3</v>
      </c>
      <c r="H1960" s="64" t="str">
        <f>VLOOKUP(MID(Table1[[#This Row],[Htno]],7,2),Raw!A:B,2,0)</f>
        <v>CSE</v>
      </c>
      <c r="I1960" s="60">
        <f>IF(Table1[[#This Row],[Gr]]&lt;&gt;"COMPLE",IF(Table1[[#This Row],[Cr]]&gt;0,1,0),1)</f>
        <v>1</v>
      </c>
      <c r="J1960" s="32">
        <f>(Table1[[#This Row],[Gp]]*Table1[[#This Row],[Cr]])/Raw!$R$1</f>
        <v>0.91304347826086951</v>
      </c>
    </row>
    <row r="1961" spans="1:10">
      <c r="A1961" s="63" t="str">
        <f>LEFT(Table1[[#This Row],[Subcode]],3)</f>
        <v>R20</v>
      </c>
      <c r="B1961" s="63" t="s">
        <v>390</v>
      </c>
      <c r="C1961" s="38" t="s">
        <v>303</v>
      </c>
      <c r="D1961" s="39" t="s">
        <v>304</v>
      </c>
      <c r="E1961" s="39">
        <f>VLOOKUP(Table1[[#This Row],[Gr]],Raw!T:U,2,0)</f>
        <v>8</v>
      </c>
      <c r="F1961" s="38" t="s">
        <v>6</v>
      </c>
      <c r="G1961" s="39">
        <v>3</v>
      </c>
      <c r="H1961" s="64" t="str">
        <f>VLOOKUP(MID(Table1[[#This Row],[Htno]],7,2),Raw!A:B,2,0)</f>
        <v>CSE</v>
      </c>
      <c r="I1961" s="60">
        <f>IF(Table1[[#This Row],[Gr]]&lt;&gt;"COMPLE",IF(Table1[[#This Row],[Cr]]&gt;0,1,0),1)</f>
        <v>1</v>
      </c>
      <c r="J1961" s="32">
        <f>(Table1[[#This Row],[Gp]]*Table1[[#This Row],[Cr]])/Raw!$R$1</f>
        <v>1.0434782608695652</v>
      </c>
    </row>
    <row r="1962" spans="1:10">
      <c r="A1962" s="63" t="str">
        <f>LEFT(Table1[[#This Row],[Subcode]],3)</f>
        <v>R20</v>
      </c>
      <c r="B1962" s="63" t="s">
        <v>391</v>
      </c>
      <c r="C1962" s="38" t="s">
        <v>78</v>
      </c>
      <c r="D1962" s="39" t="s">
        <v>79</v>
      </c>
      <c r="E1962" s="39">
        <f>VLOOKUP(Table1[[#This Row],[Gr]],Raw!T:U,2,0)</f>
        <v>7</v>
      </c>
      <c r="F1962" s="38" t="s">
        <v>4</v>
      </c>
      <c r="G1962" s="39">
        <v>3</v>
      </c>
      <c r="H1962" s="64" t="str">
        <f>VLOOKUP(MID(Table1[[#This Row],[Htno]],7,2),Raw!A:B,2,0)</f>
        <v>CSE</v>
      </c>
      <c r="I1962" s="60">
        <f>IF(Table1[[#This Row],[Gr]]&lt;&gt;"COMPLE",IF(Table1[[#This Row],[Cr]]&gt;0,1,0),1)</f>
        <v>1</v>
      </c>
      <c r="J1962" s="32">
        <f>(Table1[[#This Row],[Gp]]*Table1[[#This Row],[Cr]])/Raw!$R$1</f>
        <v>0.91304347826086951</v>
      </c>
    </row>
    <row r="1963" spans="1:10">
      <c r="A1963" s="63" t="str">
        <f>LEFT(Table1[[#This Row],[Subcode]],3)</f>
        <v>R20</v>
      </c>
      <c r="B1963" s="63" t="s">
        <v>391</v>
      </c>
      <c r="C1963" s="38" t="s">
        <v>292</v>
      </c>
      <c r="D1963" s="39" t="s">
        <v>293</v>
      </c>
      <c r="E1963" s="39">
        <f>VLOOKUP(Table1[[#This Row],[Gr]],Raw!T:U,2,0)</f>
        <v>8</v>
      </c>
      <c r="F1963" s="38" t="s">
        <v>6</v>
      </c>
      <c r="G1963" s="39">
        <v>3</v>
      </c>
      <c r="H1963" s="64" t="str">
        <f>VLOOKUP(MID(Table1[[#This Row],[Htno]],7,2),Raw!A:B,2,0)</f>
        <v>CSE</v>
      </c>
      <c r="I1963" s="60">
        <f>IF(Table1[[#This Row],[Gr]]&lt;&gt;"COMPLE",IF(Table1[[#This Row],[Cr]]&gt;0,1,0),1)</f>
        <v>1</v>
      </c>
      <c r="J1963" s="32">
        <f>(Table1[[#This Row],[Gp]]*Table1[[#This Row],[Cr]])/Raw!$R$1</f>
        <v>1.0434782608695652</v>
      </c>
    </row>
    <row r="1964" spans="1:10">
      <c r="A1964" s="63" t="str">
        <f>LEFT(Table1[[#This Row],[Subcode]],3)</f>
        <v>R20</v>
      </c>
      <c r="B1964" s="63" t="s">
        <v>391</v>
      </c>
      <c r="C1964" s="38" t="s">
        <v>294</v>
      </c>
      <c r="D1964" s="39" t="s">
        <v>295</v>
      </c>
      <c r="E1964" s="39">
        <f>VLOOKUP(Table1[[#This Row],[Gr]],Raw!T:U,2,0)</f>
        <v>7</v>
      </c>
      <c r="F1964" s="38" t="s">
        <v>4</v>
      </c>
      <c r="G1964" s="39">
        <v>3</v>
      </c>
      <c r="H1964" s="64" t="str">
        <f>VLOOKUP(MID(Table1[[#This Row],[Htno]],7,2),Raw!A:B,2,0)</f>
        <v>CSE</v>
      </c>
      <c r="I1964" s="60">
        <f>IF(Table1[[#This Row],[Gr]]&lt;&gt;"COMPLE",IF(Table1[[#This Row],[Cr]]&gt;0,1,0),1)</f>
        <v>1</v>
      </c>
      <c r="J1964" s="32">
        <f>(Table1[[#This Row],[Gp]]*Table1[[#This Row],[Cr]])/Raw!$R$1</f>
        <v>0.91304347826086951</v>
      </c>
    </row>
    <row r="1965" spans="1:10">
      <c r="A1965" s="63" t="str">
        <f>LEFT(Table1[[#This Row],[Subcode]],3)</f>
        <v>R20</v>
      </c>
      <c r="B1965" s="63" t="s">
        <v>391</v>
      </c>
      <c r="C1965" s="38" t="s">
        <v>296</v>
      </c>
      <c r="D1965" s="39" t="s">
        <v>297</v>
      </c>
      <c r="E1965" s="39">
        <f>VLOOKUP(Table1[[#This Row],[Gr]],Raw!T:U,2,0)</f>
        <v>10</v>
      </c>
      <c r="F1965" s="38" t="s">
        <v>9</v>
      </c>
      <c r="G1965" s="39">
        <v>2</v>
      </c>
      <c r="H1965" s="64" t="str">
        <f>VLOOKUP(MID(Table1[[#This Row],[Htno]],7,2),Raw!A:B,2,0)</f>
        <v>CSE</v>
      </c>
      <c r="I1965" s="60">
        <f>IF(Table1[[#This Row],[Gr]]&lt;&gt;"COMPLE",IF(Table1[[#This Row],[Cr]]&gt;0,1,0),1)</f>
        <v>1</v>
      </c>
      <c r="J1965" s="32">
        <f>(Table1[[#This Row],[Gp]]*Table1[[#This Row],[Cr]])/Raw!$R$1</f>
        <v>0.86956521739130432</v>
      </c>
    </row>
    <row r="1966" spans="1:10">
      <c r="A1966" s="63" t="str">
        <f>LEFT(Table1[[#This Row],[Subcode]],3)</f>
        <v>R20</v>
      </c>
      <c r="B1966" s="63" t="s">
        <v>391</v>
      </c>
      <c r="C1966" s="38" t="s">
        <v>298</v>
      </c>
      <c r="D1966" s="39" t="s">
        <v>93</v>
      </c>
      <c r="E1966" s="39">
        <f>VLOOKUP(Table1[[#This Row],[Gr]],Raw!T:U,2,0)</f>
        <v>10</v>
      </c>
      <c r="F1966" s="38" t="s">
        <v>9</v>
      </c>
      <c r="G1966" s="39">
        <v>3</v>
      </c>
      <c r="H1966" s="64" t="str">
        <f>VLOOKUP(MID(Table1[[#This Row],[Htno]],7,2),Raw!A:B,2,0)</f>
        <v>CSE</v>
      </c>
      <c r="I1966" s="60">
        <f>IF(Table1[[#This Row],[Gr]]&lt;&gt;"COMPLE",IF(Table1[[#This Row],[Cr]]&gt;0,1,0),1)</f>
        <v>1</v>
      </c>
      <c r="J1966" s="32">
        <f>(Table1[[#This Row],[Gp]]*Table1[[#This Row],[Cr]])/Raw!$R$1</f>
        <v>1.3043478260869565</v>
      </c>
    </row>
    <row r="1967" spans="1:10">
      <c r="A1967" s="63" t="str">
        <f>LEFT(Table1[[#This Row],[Subcode]],3)</f>
        <v>R20</v>
      </c>
      <c r="B1967" s="63" t="s">
        <v>391</v>
      </c>
      <c r="C1967" s="38" t="s">
        <v>299</v>
      </c>
      <c r="D1967" s="39" t="s">
        <v>300</v>
      </c>
      <c r="E1967" s="39">
        <f>VLOOKUP(Table1[[#This Row],[Gr]],Raw!T:U,2,0)</f>
        <v>6</v>
      </c>
      <c r="F1967" s="38" t="s">
        <v>5</v>
      </c>
      <c r="G1967" s="39">
        <v>3</v>
      </c>
      <c r="H1967" s="64" t="str">
        <f>VLOOKUP(MID(Table1[[#This Row],[Htno]],7,2),Raw!A:B,2,0)</f>
        <v>CSE</v>
      </c>
      <c r="I1967" s="60">
        <f>IF(Table1[[#This Row],[Gr]]&lt;&gt;"COMPLE",IF(Table1[[#This Row],[Cr]]&gt;0,1,0),1)</f>
        <v>1</v>
      </c>
      <c r="J1967" s="32">
        <f>(Table1[[#This Row],[Gp]]*Table1[[#This Row],[Cr]])/Raw!$R$1</f>
        <v>0.78260869565217395</v>
      </c>
    </row>
    <row r="1968" spans="1:10">
      <c r="A1968" s="63" t="str">
        <f>LEFT(Table1[[#This Row],[Subcode]],3)</f>
        <v>R20</v>
      </c>
      <c r="B1968" s="63" t="s">
        <v>391</v>
      </c>
      <c r="C1968" s="38" t="s">
        <v>301</v>
      </c>
      <c r="D1968" s="39" t="s">
        <v>302</v>
      </c>
      <c r="E1968" s="39">
        <f>VLOOKUP(Table1[[#This Row],[Gr]],Raw!T:U,2,0)</f>
        <v>0</v>
      </c>
      <c r="F1968" s="38" t="s">
        <v>3</v>
      </c>
      <c r="G1968" s="39">
        <v>0</v>
      </c>
      <c r="H1968" s="64" t="str">
        <f>VLOOKUP(MID(Table1[[#This Row],[Htno]],7,2),Raw!A:B,2,0)</f>
        <v>CSE</v>
      </c>
      <c r="I1968" s="60">
        <f>IF(Table1[[#This Row],[Gr]]&lt;&gt;"COMPLE",IF(Table1[[#This Row],[Cr]]&gt;0,1,0),1)</f>
        <v>0</v>
      </c>
      <c r="J1968" s="32">
        <f>(Table1[[#This Row],[Gp]]*Table1[[#This Row],[Cr]])/Raw!$R$1</f>
        <v>0</v>
      </c>
    </row>
    <row r="1969" spans="1:10">
      <c r="A1969" s="63" t="str">
        <f>LEFT(Table1[[#This Row],[Subcode]],3)</f>
        <v>R20</v>
      </c>
      <c r="B1969" s="63" t="s">
        <v>391</v>
      </c>
      <c r="C1969" s="38" t="s">
        <v>303</v>
      </c>
      <c r="D1969" s="39" t="s">
        <v>304</v>
      </c>
      <c r="E1969" s="39">
        <f>VLOOKUP(Table1[[#This Row],[Gr]],Raw!T:U,2,0)</f>
        <v>7</v>
      </c>
      <c r="F1969" s="38" t="s">
        <v>4</v>
      </c>
      <c r="G1969" s="39">
        <v>3</v>
      </c>
      <c r="H1969" s="64" t="str">
        <f>VLOOKUP(MID(Table1[[#This Row],[Htno]],7,2),Raw!A:B,2,0)</f>
        <v>CSE</v>
      </c>
      <c r="I1969" s="60">
        <f>IF(Table1[[#This Row],[Gr]]&lt;&gt;"COMPLE",IF(Table1[[#This Row],[Cr]]&gt;0,1,0),1)</f>
        <v>1</v>
      </c>
      <c r="J1969" s="32">
        <f>(Table1[[#This Row],[Gp]]*Table1[[#This Row],[Cr]])/Raw!$R$1</f>
        <v>0.91304347826086951</v>
      </c>
    </row>
    <row r="1970" spans="1:10">
      <c r="A1970" s="63" t="str">
        <f>LEFT(Table1[[#This Row],[Subcode]],3)</f>
        <v>R20</v>
      </c>
      <c r="B1970" s="63" t="s">
        <v>392</v>
      </c>
      <c r="C1970" s="38" t="s">
        <v>78</v>
      </c>
      <c r="D1970" s="39" t="s">
        <v>79</v>
      </c>
      <c r="E1970" s="39">
        <f>VLOOKUP(Table1[[#This Row],[Gr]],Raw!T:U,2,0)</f>
        <v>7</v>
      </c>
      <c r="F1970" s="38" t="s">
        <v>4</v>
      </c>
      <c r="G1970" s="39">
        <v>3</v>
      </c>
      <c r="H1970" s="64" t="str">
        <f>VLOOKUP(MID(Table1[[#This Row],[Htno]],7,2),Raw!A:B,2,0)</f>
        <v>CSE</v>
      </c>
      <c r="I1970" s="60">
        <f>IF(Table1[[#This Row],[Gr]]&lt;&gt;"COMPLE",IF(Table1[[#This Row],[Cr]]&gt;0,1,0),1)</f>
        <v>1</v>
      </c>
      <c r="J1970" s="32">
        <f>(Table1[[#This Row],[Gp]]*Table1[[#This Row],[Cr]])/Raw!$R$1</f>
        <v>0.91304347826086951</v>
      </c>
    </row>
    <row r="1971" spans="1:10">
      <c r="A1971" s="63" t="str">
        <f>LEFT(Table1[[#This Row],[Subcode]],3)</f>
        <v>R20</v>
      </c>
      <c r="B1971" s="63" t="s">
        <v>392</v>
      </c>
      <c r="C1971" s="38" t="s">
        <v>292</v>
      </c>
      <c r="D1971" s="39" t="s">
        <v>293</v>
      </c>
      <c r="E1971" s="39">
        <f>VLOOKUP(Table1[[#This Row],[Gr]],Raw!T:U,2,0)</f>
        <v>8</v>
      </c>
      <c r="F1971" s="38" t="s">
        <v>6</v>
      </c>
      <c r="G1971" s="39">
        <v>3</v>
      </c>
      <c r="H1971" s="64" t="str">
        <f>VLOOKUP(MID(Table1[[#This Row],[Htno]],7,2),Raw!A:B,2,0)</f>
        <v>CSE</v>
      </c>
      <c r="I1971" s="60">
        <f>IF(Table1[[#This Row],[Gr]]&lt;&gt;"COMPLE",IF(Table1[[#This Row],[Cr]]&gt;0,1,0),1)</f>
        <v>1</v>
      </c>
      <c r="J1971" s="32">
        <f>(Table1[[#This Row],[Gp]]*Table1[[#This Row],[Cr]])/Raw!$R$1</f>
        <v>1.0434782608695652</v>
      </c>
    </row>
    <row r="1972" spans="1:10">
      <c r="A1972" s="63" t="str">
        <f>LEFT(Table1[[#This Row],[Subcode]],3)</f>
        <v>R20</v>
      </c>
      <c r="B1972" s="63" t="s">
        <v>392</v>
      </c>
      <c r="C1972" s="38" t="s">
        <v>294</v>
      </c>
      <c r="D1972" s="39" t="s">
        <v>295</v>
      </c>
      <c r="E1972" s="39">
        <f>VLOOKUP(Table1[[#This Row],[Gr]],Raw!T:U,2,0)</f>
        <v>6</v>
      </c>
      <c r="F1972" s="38" t="s">
        <v>5</v>
      </c>
      <c r="G1972" s="39">
        <v>3</v>
      </c>
      <c r="H1972" s="64" t="str">
        <f>VLOOKUP(MID(Table1[[#This Row],[Htno]],7,2),Raw!A:B,2,0)</f>
        <v>CSE</v>
      </c>
      <c r="I1972" s="60">
        <f>IF(Table1[[#This Row],[Gr]]&lt;&gt;"COMPLE",IF(Table1[[#This Row],[Cr]]&gt;0,1,0),1)</f>
        <v>1</v>
      </c>
      <c r="J1972" s="32">
        <f>(Table1[[#This Row],[Gp]]*Table1[[#This Row],[Cr]])/Raw!$R$1</f>
        <v>0.78260869565217395</v>
      </c>
    </row>
    <row r="1973" spans="1:10">
      <c r="A1973" s="63" t="str">
        <f>LEFT(Table1[[#This Row],[Subcode]],3)</f>
        <v>R20</v>
      </c>
      <c r="B1973" s="63" t="s">
        <v>392</v>
      </c>
      <c r="C1973" s="38" t="s">
        <v>296</v>
      </c>
      <c r="D1973" s="39" t="s">
        <v>297</v>
      </c>
      <c r="E1973" s="39">
        <f>VLOOKUP(Table1[[#This Row],[Gr]],Raw!T:U,2,0)</f>
        <v>10</v>
      </c>
      <c r="F1973" s="38" t="s">
        <v>9</v>
      </c>
      <c r="G1973" s="39">
        <v>2</v>
      </c>
      <c r="H1973" s="64" t="str">
        <f>VLOOKUP(MID(Table1[[#This Row],[Htno]],7,2),Raw!A:B,2,0)</f>
        <v>CSE</v>
      </c>
      <c r="I1973" s="60">
        <f>IF(Table1[[#This Row],[Gr]]&lt;&gt;"COMPLE",IF(Table1[[#This Row],[Cr]]&gt;0,1,0),1)</f>
        <v>1</v>
      </c>
      <c r="J1973" s="32">
        <f>(Table1[[#This Row],[Gp]]*Table1[[#This Row],[Cr]])/Raw!$R$1</f>
        <v>0.86956521739130432</v>
      </c>
    </row>
    <row r="1974" spans="1:10">
      <c r="A1974" s="63" t="str">
        <f>LEFT(Table1[[#This Row],[Subcode]],3)</f>
        <v>R20</v>
      </c>
      <c r="B1974" s="63" t="s">
        <v>392</v>
      </c>
      <c r="C1974" s="38" t="s">
        <v>298</v>
      </c>
      <c r="D1974" s="39" t="s">
        <v>93</v>
      </c>
      <c r="E1974" s="39">
        <f>VLOOKUP(Table1[[#This Row],[Gr]],Raw!T:U,2,0)</f>
        <v>10</v>
      </c>
      <c r="F1974" s="38" t="s">
        <v>9</v>
      </c>
      <c r="G1974" s="39">
        <v>3</v>
      </c>
      <c r="H1974" s="64" t="str">
        <f>VLOOKUP(MID(Table1[[#This Row],[Htno]],7,2),Raw!A:B,2,0)</f>
        <v>CSE</v>
      </c>
      <c r="I1974" s="60">
        <f>IF(Table1[[#This Row],[Gr]]&lt;&gt;"COMPLE",IF(Table1[[#This Row],[Cr]]&gt;0,1,0),1)</f>
        <v>1</v>
      </c>
      <c r="J1974" s="32">
        <f>(Table1[[#This Row],[Gp]]*Table1[[#This Row],[Cr]])/Raw!$R$1</f>
        <v>1.3043478260869565</v>
      </c>
    </row>
    <row r="1975" spans="1:10">
      <c r="A1975" s="63" t="str">
        <f>LEFT(Table1[[#This Row],[Subcode]],3)</f>
        <v>R20</v>
      </c>
      <c r="B1975" s="63" t="s">
        <v>392</v>
      </c>
      <c r="C1975" s="38" t="s">
        <v>299</v>
      </c>
      <c r="D1975" s="39" t="s">
        <v>300</v>
      </c>
      <c r="E1975" s="39">
        <f>VLOOKUP(Table1[[#This Row],[Gr]],Raw!T:U,2,0)</f>
        <v>5</v>
      </c>
      <c r="F1975" s="38" t="s">
        <v>7</v>
      </c>
      <c r="G1975" s="39">
        <v>3</v>
      </c>
      <c r="H1975" s="64" t="str">
        <f>VLOOKUP(MID(Table1[[#This Row],[Htno]],7,2),Raw!A:B,2,0)</f>
        <v>CSE</v>
      </c>
      <c r="I1975" s="60">
        <f>IF(Table1[[#This Row],[Gr]]&lt;&gt;"COMPLE",IF(Table1[[#This Row],[Cr]]&gt;0,1,0),1)</f>
        <v>1</v>
      </c>
      <c r="J1975" s="32">
        <f>(Table1[[#This Row],[Gp]]*Table1[[#This Row],[Cr]])/Raw!$R$1</f>
        <v>0.65217391304347827</v>
      </c>
    </row>
    <row r="1976" spans="1:10">
      <c r="A1976" s="63" t="str">
        <f>LEFT(Table1[[#This Row],[Subcode]],3)</f>
        <v>R20</v>
      </c>
      <c r="B1976" s="63" t="s">
        <v>392</v>
      </c>
      <c r="C1976" s="38" t="s">
        <v>301</v>
      </c>
      <c r="D1976" s="39" t="s">
        <v>302</v>
      </c>
      <c r="E1976" s="39">
        <f>VLOOKUP(Table1[[#This Row],[Gr]],Raw!T:U,2,0)</f>
        <v>6</v>
      </c>
      <c r="F1976" s="38" t="s">
        <v>5</v>
      </c>
      <c r="G1976" s="39">
        <v>3</v>
      </c>
      <c r="H1976" s="64" t="str">
        <f>VLOOKUP(MID(Table1[[#This Row],[Htno]],7,2),Raw!A:B,2,0)</f>
        <v>CSE</v>
      </c>
      <c r="I1976" s="60">
        <f>IF(Table1[[#This Row],[Gr]]&lt;&gt;"COMPLE",IF(Table1[[#This Row],[Cr]]&gt;0,1,0),1)</f>
        <v>1</v>
      </c>
      <c r="J1976" s="32">
        <f>(Table1[[#This Row],[Gp]]*Table1[[#This Row],[Cr]])/Raw!$R$1</f>
        <v>0.78260869565217395</v>
      </c>
    </row>
    <row r="1977" spans="1:10">
      <c r="A1977" s="63" t="str">
        <f>LEFT(Table1[[#This Row],[Subcode]],3)</f>
        <v>R20</v>
      </c>
      <c r="B1977" s="63" t="s">
        <v>392</v>
      </c>
      <c r="C1977" s="38" t="s">
        <v>303</v>
      </c>
      <c r="D1977" s="39" t="s">
        <v>304</v>
      </c>
      <c r="E1977" s="39">
        <f>VLOOKUP(Table1[[#This Row],[Gr]],Raw!T:U,2,0)</f>
        <v>8</v>
      </c>
      <c r="F1977" s="38" t="s">
        <v>6</v>
      </c>
      <c r="G1977" s="39">
        <v>3</v>
      </c>
      <c r="H1977" s="64" t="str">
        <f>VLOOKUP(MID(Table1[[#This Row],[Htno]],7,2),Raw!A:B,2,0)</f>
        <v>CSE</v>
      </c>
      <c r="I1977" s="60">
        <f>IF(Table1[[#This Row],[Gr]]&lt;&gt;"COMPLE",IF(Table1[[#This Row],[Cr]]&gt;0,1,0),1)</f>
        <v>1</v>
      </c>
      <c r="J1977" s="32">
        <f>(Table1[[#This Row],[Gp]]*Table1[[#This Row],[Cr]])/Raw!$R$1</f>
        <v>1.0434782608695652</v>
      </c>
    </row>
    <row r="1978" spans="1:10">
      <c r="A1978" s="63" t="str">
        <f>LEFT(Table1[[#This Row],[Subcode]],3)</f>
        <v>R20</v>
      </c>
      <c r="B1978" s="63" t="s">
        <v>393</v>
      </c>
      <c r="C1978" s="38" t="s">
        <v>78</v>
      </c>
      <c r="D1978" s="39" t="s">
        <v>79</v>
      </c>
      <c r="E1978" s="39">
        <f>VLOOKUP(Table1[[#This Row],[Gr]],Raw!T:U,2,0)</f>
        <v>8</v>
      </c>
      <c r="F1978" s="38" t="s">
        <v>6</v>
      </c>
      <c r="G1978" s="39">
        <v>3</v>
      </c>
      <c r="H1978" s="64" t="str">
        <f>VLOOKUP(MID(Table1[[#This Row],[Htno]],7,2),Raw!A:B,2,0)</f>
        <v>CSE</v>
      </c>
      <c r="I1978" s="60">
        <f>IF(Table1[[#This Row],[Gr]]&lt;&gt;"COMPLE",IF(Table1[[#This Row],[Cr]]&gt;0,1,0),1)</f>
        <v>1</v>
      </c>
      <c r="J1978" s="32">
        <f>(Table1[[#This Row],[Gp]]*Table1[[#This Row],[Cr]])/Raw!$R$1</f>
        <v>1.0434782608695652</v>
      </c>
    </row>
    <row r="1979" spans="1:10">
      <c r="A1979" s="63" t="str">
        <f>LEFT(Table1[[#This Row],[Subcode]],3)</f>
        <v>R20</v>
      </c>
      <c r="B1979" s="63" t="s">
        <v>393</v>
      </c>
      <c r="C1979" s="38" t="s">
        <v>292</v>
      </c>
      <c r="D1979" s="39" t="s">
        <v>293</v>
      </c>
      <c r="E1979" s="39">
        <f>VLOOKUP(Table1[[#This Row],[Gr]],Raw!T:U,2,0)</f>
        <v>8</v>
      </c>
      <c r="F1979" s="38" t="s">
        <v>6</v>
      </c>
      <c r="G1979" s="39">
        <v>3</v>
      </c>
      <c r="H1979" s="64" t="str">
        <f>VLOOKUP(MID(Table1[[#This Row],[Htno]],7,2),Raw!A:B,2,0)</f>
        <v>CSE</v>
      </c>
      <c r="I1979" s="60">
        <f>IF(Table1[[#This Row],[Gr]]&lt;&gt;"COMPLE",IF(Table1[[#This Row],[Cr]]&gt;0,1,0),1)</f>
        <v>1</v>
      </c>
      <c r="J1979" s="32">
        <f>(Table1[[#This Row],[Gp]]*Table1[[#This Row],[Cr]])/Raw!$R$1</f>
        <v>1.0434782608695652</v>
      </c>
    </row>
    <row r="1980" spans="1:10">
      <c r="A1980" s="63" t="str">
        <f>LEFT(Table1[[#This Row],[Subcode]],3)</f>
        <v>R20</v>
      </c>
      <c r="B1980" s="63" t="s">
        <v>393</v>
      </c>
      <c r="C1980" s="38" t="s">
        <v>294</v>
      </c>
      <c r="D1980" s="39" t="s">
        <v>295</v>
      </c>
      <c r="E1980" s="39">
        <f>VLOOKUP(Table1[[#This Row],[Gr]],Raw!T:U,2,0)</f>
        <v>8</v>
      </c>
      <c r="F1980" s="38" t="s">
        <v>6</v>
      </c>
      <c r="G1980" s="39">
        <v>3</v>
      </c>
      <c r="H1980" s="64" t="str">
        <f>VLOOKUP(MID(Table1[[#This Row],[Htno]],7,2),Raw!A:B,2,0)</f>
        <v>CSE</v>
      </c>
      <c r="I1980" s="60">
        <f>IF(Table1[[#This Row],[Gr]]&lt;&gt;"COMPLE",IF(Table1[[#This Row],[Cr]]&gt;0,1,0),1)</f>
        <v>1</v>
      </c>
      <c r="J1980" s="32">
        <f>(Table1[[#This Row],[Gp]]*Table1[[#This Row],[Cr]])/Raw!$R$1</f>
        <v>1.0434782608695652</v>
      </c>
    </row>
    <row r="1981" spans="1:10">
      <c r="A1981" s="63" t="str">
        <f>LEFT(Table1[[#This Row],[Subcode]],3)</f>
        <v>R20</v>
      </c>
      <c r="B1981" s="63" t="s">
        <v>393</v>
      </c>
      <c r="C1981" s="38" t="s">
        <v>296</v>
      </c>
      <c r="D1981" s="39" t="s">
        <v>297</v>
      </c>
      <c r="E1981" s="39">
        <f>VLOOKUP(Table1[[#This Row],[Gr]],Raw!T:U,2,0)</f>
        <v>10</v>
      </c>
      <c r="F1981" s="38" t="s">
        <v>9</v>
      </c>
      <c r="G1981" s="39">
        <v>2</v>
      </c>
      <c r="H1981" s="64" t="str">
        <f>VLOOKUP(MID(Table1[[#This Row],[Htno]],7,2),Raw!A:B,2,0)</f>
        <v>CSE</v>
      </c>
      <c r="I1981" s="60">
        <f>IF(Table1[[#This Row],[Gr]]&lt;&gt;"COMPLE",IF(Table1[[#This Row],[Cr]]&gt;0,1,0),1)</f>
        <v>1</v>
      </c>
      <c r="J1981" s="32">
        <f>(Table1[[#This Row],[Gp]]*Table1[[#This Row],[Cr]])/Raw!$R$1</f>
        <v>0.86956521739130432</v>
      </c>
    </row>
    <row r="1982" spans="1:10">
      <c r="A1982" s="63" t="str">
        <f>LEFT(Table1[[#This Row],[Subcode]],3)</f>
        <v>R20</v>
      </c>
      <c r="B1982" s="63" t="s">
        <v>393</v>
      </c>
      <c r="C1982" s="38" t="s">
        <v>298</v>
      </c>
      <c r="D1982" s="39" t="s">
        <v>93</v>
      </c>
      <c r="E1982" s="39">
        <f>VLOOKUP(Table1[[#This Row],[Gr]],Raw!T:U,2,0)</f>
        <v>10</v>
      </c>
      <c r="F1982" s="38" t="s">
        <v>9</v>
      </c>
      <c r="G1982" s="39">
        <v>3</v>
      </c>
      <c r="H1982" s="64" t="str">
        <f>VLOOKUP(MID(Table1[[#This Row],[Htno]],7,2),Raw!A:B,2,0)</f>
        <v>CSE</v>
      </c>
      <c r="I1982" s="60">
        <f>IF(Table1[[#This Row],[Gr]]&lt;&gt;"COMPLE",IF(Table1[[#This Row],[Cr]]&gt;0,1,0),1)</f>
        <v>1</v>
      </c>
      <c r="J1982" s="32">
        <f>(Table1[[#This Row],[Gp]]*Table1[[#This Row],[Cr]])/Raw!$R$1</f>
        <v>1.3043478260869565</v>
      </c>
    </row>
    <row r="1983" spans="1:10">
      <c r="A1983" s="63" t="str">
        <f>LEFT(Table1[[#This Row],[Subcode]],3)</f>
        <v>R20</v>
      </c>
      <c r="B1983" s="63" t="s">
        <v>393</v>
      </c>
      <c r="C1983" s="38" t="s">
        <v>299</v>
      </c>
      <c r="D1983" s="39" t="s">
        <v>300</v>
      </c>
      <c r="E1983" s="39">
        <f>VLOOKUP(Table1[[#This Row],[Gr]],Raw!T:U,2,0)</f>
        <v>6</v>
      </c>
      <c r="F1983" s="38" t="s">
        <v>5</v>
      </c>
      <c r="G1983" s="39">
        <v>3</v>
      </c>
      <c r="H1983" s="64" t="str">
        <f>VLOOKUP(MID(Table1[[#This Row],[Htno]],7,2),Raw!A:B,2,0)</f>
        <v>CSE</v>
      </c>
      <c r="I1983" s="60">
        <f>IF(Table1[[#This Row],[Gr]]&lt;&gt;"COMPLE",IF(Table1[[#This Row],[Cr]]&gt;0,1,0),1)</f>
        <v>1</v>
      </c>
      <c r="J1983" s="32">
        <f>(Table1[[#This Row],[Gp]]*Table1[[#This Row],[Cr]])/Raw!$R$1</f>
        <v>0.78260869565217395</v>
      </c>
    </row>
    <row r="1984" spans="1:10">
      <c r="A1984" s="63" t="str">
        <f>LEFT(Table1[[#This Row],[Subcode]],3)</f>
        <v>R20</v>
      </c>
      <c r="B1984" s="63" t="s">
        <v>393</v>
      </c>
      <c r="C1984" s="38" t="s">
        <v>301</v>
      </c>
      <c r="D1984" s="39" t="s">
        <v>302</v>
      </c>
      <c r="E1984" s="39">
        <f>VLOOKUP(Table1[[#This Row],[Gr]],Raw!T:U,2,0)</f>
        <v>8</v>
      </c>
      <c r="F1984" s="38" t="s">
        <v>6</v>
      </c>
      <c r="G1984" s="39">
        <v>3</v>
      </c>
      <c r="H1984" s="64" t="str">
        <f>VLOOKUP(MID(Table1[[#This Row],[Htno]],7,2),Raw!A:B,2,0)</f>
        <v>CSE</v>
      </c>
      <c r="I1984" s="60">
        <f>IF(Table1[[#This Row],[Gr]]&lt;&gt;"COMPLE",IF(Table1[[#This Row],[Cr]]&gt;0,1,0),1)</f>
        <v>1</v>
      </c>
      <c r="J1984" s="32">
        <f>(Table1[[#This Row],[Gp]]*Table1[[#This Row],[Cr]])/Raw!$R$1</f>
        <v>1.0434782608695652</v>
      </c>
    </row>
    <row r="1985" spans="1:10">
      <c r="A1985" s="63" t="str">
        <f>LEFT(Table1[[#This Row],[Subcode]],3)</f>
        <v>R20</v>
      </c>
      <c r="B1985" s="63" t="s">
        <v>393</v>
      </c>
      <c r="C1985" s="38" t="s">
        <v>303</v>
      </c>
      <c r="D1985" s="39" t="s">
        <v>304</v>
      </c>
      <c r="E1985" s="39">
        <f>VLOOKUP(Table1[[#This Row],[Gr]],Raw!T:U,2,0)</f>
        <v>8</v>
      </c>
      <c r="F1985" s="38" t="s">
        <v>6</v>
      </c>
      <c r="G1985" s="39">
        <v>3</v>
      </c>
      <c r="H1985" s="64" t="str">
        <f>VLOOKUP(MID(Table1[[#This Row],[Htno]],7,2),Raw!A:B,2,0)</f>
        <v>CSE</v>
      </c>
      <c r="I1985" s="60">
        <f>IF(Table1[[#This Row],[Gr]]&lt;&gt;"COMPLE",IF(Table1[[#This Row],[Cr]]&gt;0,1,0),1)</f>
        <v>1</v>
      </c>
      <c r="J1985" s="32">
        <f>(Table1[[#This Row],[Gp]]*Table1[[#This Row],[Cr]])/Raw!$R$1</f>
        <v>1.0434782608695652</v>
      </c>
    </row>
    <row r="1986" spans="1:10">
      <c r="A1986" s="63" t="str">
        <f>LEFT(Table1[[#This Row],[Subcode]],3)</f>
        <v>R20</v>
      </c>
      <c r="B1986" s="63" t="s">
        <v>394</v>
      </c>
      <c r="C1986" s="38" t="s">
        <v>78</v>
      </c>
      <c r="D1986" s="39" t="s">
        <v>79</v>
      </c>
      <c r="E1986" s="39">
        <f>VLOOKUP(Table1[[#This Row],[Gr]],Raw!T:U,2,0)</f>
        <v>8</v>
      </c>
      <c r="F1986" s="38" t="s">
        <v>6</v>
      </c>
      <c r="G1986" s="39">
        <v>3</v>
      </c>
      <c r="H1986" s="64" t="str">
        <f>VLOOKUP(MID(Table1[[#This Row],[Htno]],7,2),Raw!A:B,2,0)</f>
        <v>CSE</v>
      </c>
      <c r="I1986" s="60">
        <f>IF(Table1[[#This Row],[Gr]]&lt;&gt;"COMPLE",IF(Table1[[#This Row],[Cr]]&gt;0,1,0),1)</f>
        <v>1</v>
      </c>
      <c r="J1986" s="32">
        <f>(Table1[[#This Row],[Gp]]*Table1[[#This Row],[Cr]])/Raw!$R$1</f>
        <v>1.0434782608695652</v>
      </c>
    </row>
    <row r="1987" spans="1:10">
      <c r="A1987" s="63" t="str">
        <f>LEFT(Table1[[#This Row],[Subcode]],3)</f>
        <v>R20</v>
      </c>
      <c r="B1987" s="63" t="s">
        <v>394</v>
      </c>
      <c r="C1987" s="38" t="s">
        <v>292</v>
      </c>
      <c r="D1987" s="39" t="s">
        <v>293</v>
      </c>
      <c r="E1987" s="39">
        <f>VLOOKUP(Table1[[#This Row],[Gr]],Raw!T:U,2,0)</f>
        <v>8</v>
      </c>
      <c r="F1987" s="38" t="s">
        <v>6</v>
      </c>
      <c r="G1987" s="39">
        <v>3</v>
      </c>
      <c r="H1987" s="64" t="str">
        <f>VLOOKUP(MID(Table1[[#This Row],[Htno]],7,2),Raw!A:B,2,0)</f>
        <v>CSE</v>
      </c>
      <c r="I1987" s="60">
        <f>IF(Table1[[#This Row],[Gr]]&lt;&gt;"COMPLE",IF(Table1[[#This Row],[Cr]]&gt;0,1,0),1)</f>
        <v>1</v>
      </c>
      <c r="J1987" s="32">
        <f>(Table1[[#This Row],[Gp]]*Table1[[#This Row],[Cr]])/Raw!$R$1</f>
        <v>1.0434782608695652</v>
      </c>
    </row>
    <row r="1988" spans="1:10">
      <c r="A1988" s="63" t="str">
        <f>LEFT(Table1[[#This Row],[Subcode]],3)</f>
        <v>R20</v>
      </c>
      <c r="B1988" s="63" t="s">
        <v>394</v>
      </c>
      <c r="C1988" s="38" t="s">
        <v>294</v>
      </c>
      <c r="D1988" s="39" t="s">
        <v>295</v>
      </c>
      <c r="E1988" s="39">
        <f>VLOOKUP(Table1[[#This Row],[Gr]],Raw!T:U,2,0)</f>
        <v>9</v>
      </c>
      <c r="F1988" s="38" t="s">
        <v>8</v>
      </c>
      <c r="G1988" s="39">
        <v>3</v>
      </c>
      <c r="H1988" s="64" t="str">
        <f>VLOOKUP(MID(Table1[[#This Row],[Htno]],7,2),Raw!A:B,2,0)</f>
        <v>CSE</v>
      </c>
      <c r="I1988" s="60">
        <f>IF(Table1[[#This Row],[Gr]]&lt;&gt;"COMPLE",IF(Table1[[#This Row],[Cr]]&gt;0,1,0),1)</f>
        <v>1</v>
      </c>
      <c r="J1988" s="32">
        <f>(Table1[[#This Row],[Gp]]*Table1[[#This Row],[Cr]])/Raw!$R$1</f>
        <v>1.173913043478261</v>
      </c>
    </row>
    <row r="1989" spans="1:10">
      <c r="A1989" s="63" t="str">
        <f>LEFT(Table1[[#This Row],[Subcode]],3)</f>
        <v>R20</v>
      </c>
      <c r="B1989" s="63" t="s">
        <v>394</v>
      </c>
      <c r="C1989" s="38" t="s">
        <v>296</v>
      </c>
      <c r="D1989" s="39" t="s">
        <v>297</v>
      </c>
      <c r="E1989" s="39">
        <f>VLOOKUP(Table1[[#This Row],[Gr]],Raw!T:U,2,0)</f>
        <v>10</v>
      </c>
      <c r="F1989" s="38" t="s">
        <v>9</v>
      </c>
      <c r="G1989" s="39">
        <v>2</v>
      </c>
      <c r="H1989" s="64" t="str">
        <f>VLOOKUP(MID(Table1[[#This Row],[Htno]],7,2),Raw!A:B,2,0)</f>
        <v>CSE</v>
      </c>
      <c r="I1989" s="60">
        <f>IF(Table1[[#This Row],[Gr]]&lt;&gt;"COMPLE",IF(Table1[[#This Row],[Cr]]&gt;0,1,0),1)</f>
        <v>1</v>
      </c>
      <c r="J1989" s="32">
        <f>(Table1[[#This Row],[Gp]]*Table1[[#This Row],[Cr]])/Raw!$R$1</f>
        <v>0.86956521739130432</v>
      </c>
    </row>
    <row r="1990" spans="1:10">
      <c r="A1990" s="63" t="str">
        <f>LEFT(Table1[[#This Row],[Subcode]],3)</f>
        <v>R20</v>
      </c>
      <c r="B1990" s="63" t="s">
        <v>394</v>
      </c>
      <c r="C1990" s="38" t="s">
        <v>298</v>
      </c>
      <c r="D1990" s="39" t="s">
        <v>93</v>
      </c>
      <c r="E1990" s="39">
        <f>VLOOKUP(Table1[[#This Row],[Gr]],Raw!T:U,2,0)</f>
        <v>10</v>
      </c>
      <c r="F1990" s="38" t="s">
        <v>9</v>
      </c>
      <c r="G1990" s="39">
        <v>3</v>
      </c>
      <c r="H1990" s="64" t="str">
        <f>VLOOKUP(MID(Table1[[#This Row],[Htno]],7,2),Raw!A:B,2,0)</f>
        <v>CSE</v>
      </c>
      <c r="I1990" s="60">
        <f>IF(Table1[[#This Row],[Gr]]&lt;&gt;"COMPLE",IF(Table1[[#This Row],[Cr]]&gt;0,1,0),1)</f>
        <v>1</v>
      </c>
      <c r="J1990" s="32">
        <f>(Table1[[#This Row],[Gp]]*Table1[[#This Row],[Cr]])/Raw!$R$1</f>
        <v>1.3043478260869565</v>
      </c>
    </row>
    <row r="1991" spans="1:10">
      <c r="A1991" s="63" t="str">
        <f>LEFT(Table1[[#This Row],[Subcode]],3)</f>
        <v>R20</v>
      </c>
      <c r="B1991" s="63" t="s">
        <v>394</v>
      </c>
      <c r="C1991" s="38" t="s">
        <v>299</v>
      </c>
      <c r="D1991" s="39" t="s">
        <v>300</v>
      </c>
      <c r="E1991" s="39">
        <f>VLOOKUP(Table1[[#This Row],[Gr]],Raw!T:U,2,0)</f>
        <v>5</v>
      </c>
      <c r="F1991" s="38" t="s">
        <v>7</v>
      </c>
      <c r="G1991" s="39">
        <v>3</v>
      </c>
      <c r="H1991" s="64" t="str">
        <f>VLOOKUP(MID(Table1[[#This Row],[Htno]],7,2),Raw!A:B,2,0)</f>
        <v>CSE</v>
      </c>
      <c r="I1991" s="60">
        <f>IF(Table1[[#This Row],[Gr]]&lt;&gt;"COMPLE",IF(Table1[[#This Row],[Cr]]&gt;0,1,0),1)</f>
        <v>1</v>
      </c>
      <c r="J1991" s="32">
        <f>(Table1[[#This Row],[Gp]]*Table1[[#This Row],[Cr]])/Raw!$R$1</f>
        <v>0.65217391304347827</v>
      </c>
    </row>
    <row r="1992" spans="1:10">
      <c r="A1992" s="63" t="str">
        <f>LEFT(Table1[[#This Row],[Subcode]],3)</f>
        <v>R20</v>
      </c>
      <c r="B1992" s="63" t="s">
        <v>394</v>
      </c>
      <c r="C1992" s="38" t="s">
        <v>301</v>
      </c>
      <c r="D1992" s="39" t="s">
        <v>302</v>
      </c>
      <c r="E1992" s="39">
        <f>VLOOKUP(Table1[[#This Row],[Gr]],Raw!T:U,2,0)</f>
        <v>8</v>
      </c>
      <c r="F1992" s="38" t="s">
        <v>6</v>
      </c>
      <c r="G1992" s="39">
        <v>3</v>
      </c>
      <c r="H1992" s="64" t="str">
        <f>VLOOKUP(MID(Table1[[#This Row],[Htno]],7,2),Raw!A:B,2,0)</f>
        <v>CSE</v>
      </c>
      <c r="I1992" s="60">
        <f>IF(Table1[[#This Row],[Gr]]&lt;&gt;"COMPLE",IF(Table1[[#This Row],[Cr]]&gt;0,1,0),1)</f>
        <v>1</v>
      </c>
      <c r="J1992" s="32">
        <f>(Table1[[#This Row],[Gp]]*Table1[[#This Row],[Cr]])/Raw!$R$1</f>
        <v>1.0434782608695652</v>
      </c>
    </row>
    <row r="1993" spans="1:10">
      <c r="A1993" s="63" t="str">
        <f>LEFT(Table1[[#This Row],[Subcode]],3)</f>
        <v>R20</v>
      </c>
      <c r="B1993" s="63" t="s">
        <v>394</v>
      </c>
      <c r="C1993" s="38" t="s">
        <v>303</v>
      </c>
      <c r="D1993" s="39" t="s">
        <v>304</v>
      </c>
      <c r="E1993" s="39">
        <f>VLOOKUP(Table1[[#This Row],[Gr]],Raw!T:U,2,0)</f>
        <v>8</v>
      </c>
      <c r="F1993" s="38" t="s">
        <v>6</v>
      </c>
      <c r="G1993" s="39">
        <v>3</v>
      </c>
      <c r="H1993" s="64" t="str">
        <f>VLOOKUP(MID(Table1[[#This Row],[Htno]],7,2),Raw!A:B,2,0)</f>
        <v>CSE</v>
      </c>
      <c r="I1993" s="60">
        <f>IF(Table1[[#This Row],[Gr]]&lt;&gt;"COMPLE",IF(Table1[[#This Row],[Cr]]&gt;0,1,0),1)</f>
        <v>1</v>
      </c>
      <c r="J1993" s="32">
        <f>(Table1[[#This Row],[Gp]]*Table1[[#This Row],[Cr]])/Raw!$R$1</f>
        <v>1.0434782608695652</v>
      </c>
    </row>
    <row r="1994" spans="1:10">
      <c r="A1994" s="63" t="str">
        <f>LEFT(Table1[[#This Row],[Subcode]],3)</f>
        <v>R20</v>
      </c>
      <c r="B1994" s="63" t="s">
        <v>395</v>
      </c>
      <c r="C1994" s="38" t="s">
        <v>78</v>
      </c>
      <c r="D1994" s="39" t="s">
        <v>79</v>
      </c>
      <c r="E1994" s="39">
        <f>VLOOKUP(Table1[[#This Row],[Gr]],Raw!T:U,2,0)</f>
        <v>9</v>
      </c>
      <c r="F1994" s="38" t="s">
        <v>8</v>
      </c>
      <c r="G1994" s="39">
        <v>3</v>
      </c>
      <c r="H1994" s="64" t="str">
        <f>VLOOKUP(MID(Table1[[#This Row],[Htno]],7,2),Raw!A:B,2,0)</f>
        <v>CSE</v>
      </c>
      <c r="I1994" s="60">
        <f>IF(Table1[[#This Row],[Gr]]&lt;&gt;"COMPLE",IF(Table1[[#This Row],[Cr]]&gt;0,1,0),1)</f>
        <v>1</v>
      </c>
      <c r="J1994" s="32">
        <f>(Table1[[#This Row],[Gp]]*Table1[[#This Row],[Cr]])/Raw!$R$1</f>
        <v>1.173913043478261</v>
      </c>
    </row>
    <row r="1995" spans="1:10">
      <c r="A1995" s="63" t="str">
        <f>LEFT(Table1[[#This Row],[Subcode]],3)</f>
        <v>R20</v>
      </c>
      <c r="B1995" s="63" t="s">
        <v>395</v>
      </c>
      <c r="C1995" s="38" t="s">
        <v>292</v>
      </c>
      <c r="D1995" s="39" t="s">
        <v>293</v>
      </c>
      <c r="E1995" s="39">
        <f>VLOOKUP(Table1[[#This Row],[Gr]],Raw!T:U,2,0)</f>
        <v>8</v>
      </c>
      <c r="F1995" s="38" t="s">
        <v>6</v>
      </c>
      <c r="G1995" s="39">
        <v>3</v>
      </c>
      <c r="H1995" s="64" t="str">
        <f>VLOOKUP(MID(Table1[[#This Row],[Htno]],7,2),Raw!A:B,2,0)</f>
        <v>CSE</v>
      </c>
      <c r="I1995" s="60">
        <f>IF(Table1[[#This Row],[Gr]]&lt;&gt;"COMPLE",IF(Table1[[#This Row],[Cr]]&gt;0,1,0),1)</f>
        <v>1</v>
      </c>
      <c r="J1995" s="32">
        <f>(Table1[[#This Row],[Gp]]*Table1[[#This Row],[Cr]])/Raw!$R$1</f>
        <v>1.0434782608695652</v>
      </c>
    </row>
    <row r="1996" spans="1:10">
      <c r="A1996" s="63" t="str">
        <f>LEFT(Table1[[#This Row],[Subcode]],3)</f>
        <v>R20</v>
      </c>
      <c r="B1996" s="63" t="s">
        <v>395</v>
      </c>
      <c r="C1996" s="38" t="s">
        <v>294</v>
      </c>
      <c r="D1996" s="39" t="s">
        <v>295</v>
      </c>
      <c r="E1996" s="39">
        <f>VLOOKUP(Table1[[#This Row],[Gr]],Raw!T:U,2,0)</f>
        <v>9</v>
      </c>
      <c r="F1996" s="38" t="s">
        <v>8</v>
      </c>
      <c r="G1996" s="39">
        <v>3</v>
      </c>
      <c r="H1996" s="64" t="str">
        <f>VLOOKUP(MID(Table1[[#This Row],[Htno]],7,2),Raw!A:B,2,0)</f>
        <v>CSE</v>
      </c>
      <c r="I1996" s="60">
        <f>IF(Table1[[#This Row],[Gr]]&lt;&gt;"COMPLE",IF(Table1[[#This Row],[Cr]]&gt;0,1,0),1)</f>
        <v>1</v>
      </c>
      <c r="J1996" s="32">
        <f>(Table1[[#This Row],[Gp]]*Table1[[#This Row],[Cr]])/Raw!$R$1</f>
        <v>1.173913043478261</v>
      </c>
    </row>
    <row r="1997" spans="1:10">
      <c r="A1997" s="63" t="str">
        <f>LEFT(Table1[[#This Row],[Subcode]],3)</f>
        <v>R20</v>
      </c>
      <c r="B1997" s="63" t="s">
        <v>395</v>
      </c>
      <c r="C1997" s="38" t="s">
        <v>296</v>
      </c>
      <c r="D1997" s="39" t="s">
        <v>297</v>
      </c>
      <c r="E1997" s="39">
        <f>VLOOKUP(Table1[[#This Row],[Gr]],Raw!T:U,2,0)</f>
        <v>10</v>
      </c>
      <c r="F1997" s="38" t="s">
        <v>9</v>
      </c>
      <c r="G1997" s="39">
        <v>2</v>
      </c>
      <c r="H1997" s="64" t="str">
        <f>VLOOKUP(MID(Table1[[#This Row],[Htno]],7,2),Raw!A:B,2,0)</f>
        <v>CSE</v>
      </c>
      <c r="I1997" s="60">
        <f>IF(Table1[[#This Row],[Gr]]&lt;&gt;"COMPLE",IF(Table1[[#This Row],[Cr]]&gt;0,1,0),1)</f>
        <v>1</v>
      </c>
      <c r="J1997" s="32">
        <f>(Table1[[#This Row],[Gp]]*Table1[[#This Row],[Cr]])/Raw!$R$1</f>
        <v>0.86956521739130432</v>
      </c>
    </row>
    <row r="1998" spans="1:10">
      <c r="A1998" s="63" t="str">
        <f>LEFT(Table1[[#This Row],[Subcode]],3)</f>
        <v>R20</v>
      </c>
      <c r="B1998" s="63" t="s">
        <v>395</v>
      </c>
      <c r="C1998" s="38" t="s">
        <v>298</v>
      </c>
      <c r="D1998" s="39" t="s">
        <v>93</v>
      </c>
      <c r="E1998" s="39">
        <f>VLOOKUP(Table1[[#This Row],[Gr]],Raw!T:U,2,0)</f>
        <v>10</v>
      </c>
      <c r="F1998" s="38" t="s">
        <v>9</v>
      </c>
      <c r="G1998" s="39">
        <v>3</v>
      </c>
      <c r="H1998" s="64" t="str">
        <f>VLOOKUP(MID(Table1[[#This Row],[Htno]],7,2),Raw!A:B,2,0)</f>
        <v>CSE</v>
      </c>
      <c r="I1998" s="60">
        <f>IF(Table1[[#This Row],[Gr]]&lt;&gt;"COMPLE",IF(Table1[[#This Row],[Cr]]&gt;0,1,0),1)</f>
        <v>1</v>
      </c>
      <c r="J1998" s="32">
        <f>(Table1[[#This Row],[Gp]]*Table1[[#This Row],[Cr]])/Raw!$R$1</f>
        <v>1.3043478260869565</v>
      </c>
    </row>
    <row r="1999" spans="1:10">
      <c r="A1999" s="63" t="str">
        <f>LEFT(Table1[[#This Row],[Subcode]],3)</f>
        <v>R20</v>
      </c>
      <c r="B1999" s="63" t="s">
        <v>395</v>
      </c>
      <c r="C1999" s="38" t="s">
        <v>299</v>
      </c>
      <c r="D1999" s="39" t="s">
        <v>300</v>
      </c>
      <c r="E1999" s="39">
        <f>VLOOKUP(Table1[[#This Row],[Gr]],Raw!T:U,2,0)</f>
        <v>6</v>
      </c>
      <c r="F1999" s="38" t="s">
        <v>5</v>
      </c>
      <c r="G1999" s="39">
        <v>3</v>
      </c>
      <c r="H1999" s="64" t="str">
        <f>VLOOKUP(MID(Table1[[#This Row],[Htno]],7,2),Raw!A:B,2,0)</f>
        <v>CSE</v>
      </c>
      <c r="I1999" s="60">
        <f>IF(Table1[[#This Row],[Gr]]&lt;&gt;"COMPLE",IF(Table1[[#This Row],[Cr]]&gt;0,1,0),1)</f>
        <v>1</v>
      </c>
      <c r="J1999" s="32">
        <f>(Table1[[#This Row],[Gp]]*Table1[[#This Row],[Cr]])/Raw!$R$1</f>
        <v>0.78260869565217395</v>
      </c>
    </row>
    <row r="2000" spans="1:10">
      <c r="A2000" s="63" t="str">
        <f>LEFT(Table1[[#This Row],[Subcode]],3)</f>
        <v>R20</v>
      </c>
      <c r="B2000" s="63" t="s">
        <v>395</v>
      </c>
      <c r="C2000" s="38" t="s">
        <v>301</v>
      </c>
      <c r="D2000" s="39" t="s">
        <v>302</v>
      </c>
      <c r="E2000" s="39">
        <f>VLOOKUP(Table1[[#This Row],[Gr]],Raw!T:U,2,0)</f>
        <v>7</v>
      </c>
      <c r="F2000" s="38" t="s">
        <v>4</v>
      </c>
      <c r="G2000" s="39">
        <v>3</v>
      </c>
      <c r="H2000" s="64" t="str">
        <f>VLOOKUP(MID(Table1[[#This Row],[Htno]],7,2),Raw!A:B,2,0)</f>
        <v>CSE</v>
      </c>
      <c r="I2000" s="60">
        <f>IF(Table1[[#This Row],[Gr]]&lt;&gt;"COMPLE",IF(Table1[[#This Row],[Cr]]&gt;0,1,0),1)</f>
        <v>1</v>
      </c>
      <c r="J2000" s="32">
        <f>(Table1[[#This Row],[Gp]]*Table1[[#This Row],[Cr]])/Raw!$R$1</f>
        <v>0.91304347826086951</v>
      </c>
    </row>
    <row r="2001" spans="1:10">
      <c r="A2001" s="63" t="str">
        <f>LEFT(Table1[[#This Row],[Subcode]],3)</f>
        <v>R20</v>
      </c>
      <c r="B2001" s="63" t="s">
        <v>395</v>
      </c>
      <c r="C2001" s="38" t="s">
        <v>303</v>
      </c>
      <c r="D2001" s="39" t="s">
        <v>304</v>
      </c>
      <c r="E2001" s="39">
        <f>VLOOKUP(Table1[[#This Row],[Gr]],Raw!T:U,2,0)</f>
        <v>7</v>
      </c>
      <c r="F2001" s="38" t="s">
        <v>4</v>
      </c>
      <c r="G2001" s="39">
        <v>3</v>
      </c>
      <c r="H2001" s="64" t="str">
        <f>VLOOKUP(MID(Table1[[#This Row],[Htno]],7,2),Raw!A:B,2,0)</f>
        <v>CSE</v>
      </c>
      <c r="I2001" s="60">
        <f>IF(Table1[[#This Row],[Gr]]&lt;&gt;"COMPLE",IF(Table1[[#This Row],[Cr]]&gt;0,1,0),1)</f>
        <v>1</v>
      </c>
      <c r="J2001" s="32">
        <f>(Table1[[#This Row],[Gp]]*Table1[[#This Row],[Cr]])/Raw!$R$1</f>
        <v>0.91304347826086951</v>
      </c>
    </row>
    <row r="2002" spans="1:10">
      <c r="A2002" s="63" t="str">
        <f>LEFT(Table1[[#This Row],[Subcode]],3)</f>
        <v>R20</v>
      </c>
      <c r="B2002" s="63" t="s">
        <v>396</v>
      </c>
      <c r="C2002" s="38" t="s">
        <v>78</v>
      </c>
      <c r="D2002" s="39" t="s">
        <v>79</v>
      </c>
      <c r="E2002" s="39">
        <f>VLOOKUP(Table1[[#This Row],[Gr]],Raw!T:U,2,0)</f>
        <v>8</v>
      </c>
      <c r="F2002" s="38" t="s">
        <v>6</v>
      </c>
      <c r="G2002" s="39">
        <v>3</v>
      </c>
      <c r="H2002" s="64" t="str">
        <f>VLOOKUP(MID(Table1[[#This Row],[Htno]],7,2),Raw!A:B,2,0)</f>
        <v>CSE</v>
      </c>
      <c r="I2002" s="60">
        <f>IF(Table1[[#This Row],[Gr]]&lt;&gt;"COMPLE",IF(Table1[[#This Row],[Cr]]&gt;0,1,0),1)</f>
        <v>1</v>
      </c>
      <c r="J2002" s="32">
        <f>(Table1[[#This Row],[Gp]]*Table1[[#This Row],[Cr]])/Raw!$R$1</f>
        <v>1.0434782608695652</v>
      </c>
    </row>
    <row r="2003" spans="1:10">
      <c r="A2003" s="63" t="str">
        <f>LEFT(Table1[[#This Row],[Subcode]],3)</f>
        <v>R20</v>
      </c>
      <c r="B2003" s="63" t="s">
        <v>396</v>
      </c>
      <c r="C2003" s="38" t="s">
        <v>292</v>
      </c>
      <c r="D2003" s="39" t="s">
        <v>293</v>
      </c>
      <c r="E2003" s="39">
        <f>VLOOKUP(Table1[[#This Row],[Gr]],Raw!T:U,2,0)</f>
        <v>9</v>
      </c>
      <c r="F2003" s="38" t="s">
        <v>8</v>
      </c>
      <c r="G2003" s="39">
        <v>3</v>
      </c>
      <c r="H2003" s="64" t="str">
        <f>VLOOKUP(MID(Table1[[#This Row],[Htno]],7,2),Raw!A:B,2,0)</f>
        <v>CSE</v>
      </c>
      <c r="I2003" s="60">
        <f>IF(Table1[[#This Row],[Gr]]&lt;&gt;"COMPLE",IF(Table1[[#This Row],[Cr]]&gt;0,1,0),1)</f>
        <v>1</v>
      </c>
      <c r="J2003" s="32">
        <f>(Table1[[#This Row],[Gp]]*Table1[[#This Row],[Cr]])/Raw!$R$1</f>
        <v>1.173913043478261</v>
      </c>
    </row>
    <row r="2004" spans="1:10">
      <c r="A2004" s="63" t="str">
        <f>LEFT(Table1[[#This Row],[Subcode]],3)</f>
        <v>R20</v>
      </c>
      <c r="B2004" s="63" t="s">
        <v>396</v>
      </c>
      <c r="C2004" s="38" t="s">
        <v>294</v>
      </c>
      <c r="D2004" s="39" t="s">
        <v>295</v>
      </c>
      <c r="E2004" s="39">
        <f>VLOOKUP(Table1[[#This Row],[Gr]],Raw!T:U,2,0)</f>
        <v>9</v>
      </c>
      <c r="F2004" s="38" t="s">
        <v>8</v>
      </c>
      <c r="G2004" s="39">
        <v>3</v>
      </c>
      <c r="H2004" s="64" t="str">
        <f>VLOOKUP(MID(Table1[[#This Row],[Htno]],7,2),Raw!A:B,2,0)</f>
        <v>CSE</v>
      </c>
      <c r="I2004" s="60">
        <f>IF(Table1[[#This Row],[Gr]]&lt;&gt;"COMPLE",IF(Table1[[#This Row],[Cr]]&gt;0,1,0),1)</f>
        <v>1</v>
      </c>
      <c r="J2004" s="32">
        <f>(Table1[[#This Row],[Gp]]*Table1[[#This Row],[Cr]])/Raw!$R$1</f>
        <v>1.173913043478261</v>
      </c>
    </row>
    <row r="2005" spans="1:10">
      <c r="A2005" s="63" t="str">
        <f>LEFT(Table1[[#This Row],[Subcode]],3)</f>
        <v>R20</v>
      </c>
      <c r="B2005" s="63" t="s">
        <v>396</v>
      </c>
      <c r="C2005" s="38" t="s">
        <v>296</v>
      </c>
      <c r="D2005" s="39" t="s">
        <v>297</v>
      </c>
      <c r="E2005" s="39">
        <f>VLOOKUP(Table1[[#This Row],[Gr]],Raw!T:U,2,0)</f>
        <v>10</v>
      </c>
      <c r="F2005" s="38" t="s">
        <v>9</v>
      </c>
      <c r="G2005" s="39">
        <v>2</v>
      </c>
      <c r="H2005" s="64" t="str">
        <f>VLOOKUP(MID(Table1[[#This Row],[Htno]],7,2),Raw!A:B,2,0)</f>
        <v>CSE</v>
      </c>
      <c r="I2005" s="60">
        <f>IF(Table1[[#This Row],[Gr]]&lt;&gt;"COMPLE",IF(Table1[[#This Row],[Cr]]&gt;0,1,0),1)</f>
        <v>1</v>
      </c>
      <c r="J2005" s="32">
        <f>(Table1[[#This Row],[Gp]]*Table1[[#This Row],[Cr]])/Raw!$R$1</f>
        <v>0.86956521739130432</v>
      </c>
    </row>
    <row r="2006" spans="1:10">
      <c r="A2006" s="63" t="str">
        <f>LEFT(Table1[[#This Row],[Subcode]],3)</f>
        <v>R20</v>
      </c>
      <c r="B2006" s="63" t="s">
        <v>396</v>
      </c>
      <c r="C2006" s="38" t="s">
        <v>298</v>
      </c>
      <c r="D2006" s="39" t="s">
        <v>93</v>
      </c>
      <c r="E2006" s="39">
        <f>VLOOKUP(Table1[[#This Row],[Gr]],Raw!T:U,2,0)</f>
        <v>10</v>
      </c>
      <c r="F2006" s="38" t="s">
        <v>9</v>
      </c>
      <c r="G2006" s="39">
        <v>3</v>
      </c>
      <c r="H2006" s="64" t="str">
        <f>VLOOKUP(MID(Table1[[#This Row],[Htno]],7,2),Raw!A:B,2,0)</f>
        <v>CSE</v>
      </c>
      <c r="I2006" s="60">
        <f>IF(Table1[[#This Row],[Gr]]&lt;&gt;"COMPLE",IF(Table1[[#This Row],[Cr]]&gt;0,1,0),1)</f>
        <v>1</v>
      </c>
      <c r="J2006" s="32">
        <f>(Table1[[#This Row],[Gp]]*Table1[[#This Row],[Cr]])/Raw!$R$1</f>
        <v>1.3043478260869565</v>
      </c>
    </row>
    <row r="2007" spans="1:10">
      <c r="A2007" s="63" t="str">
        <f>LEFT(Table1[[#This Row],[Subcode]],3)</f>
        <v>R20</v>
      </c>
      <c r="B2007" s="63" t="s">
        <v>396</v>
      </c>
      <c r="C2007" s="38" t="s">
        <v>299</v>
      </c>
      <c r="D2007" s="39" t="s">
        <v>300</v>
      </c>
      <c r="E2007" s="39">
        <f>VLOOKUP(Table1[[#This Row],[Gr]],Raw!T:U,2,0)</f>
        <v>7</v>
      </c>
      <c r="F2007" s="38" t="s">
        <v>4</v>
      </c>
      <c r="G2007" s="39">
        <v>3</v>
      </c>
      <c r="H2007" s="64" t="str">
        <f>VLOOKUP(MID(Table1[[#This Row],[Htno]],7,2),Raw!A:B,2,0)</f>
        <v>CSE</v>
      </c>
      <c r="I2007" s="60">
        <f>IF(Table1[[#This Row],[Gr]]&lt;&gt;"COMPLE",IF(Table1[[#This Row],[Cr]]&gt;0,1,0),1)</f>
        <v>1</v>
      </c>
      <c r="J2007" s="32">
        <f>(Table1[[#This Row],[Gp]]*Table1[[#This Row],[Cr]])/Raw!$R$1</f>
        <v>0.91304347826086951</v>
      </c>
    </row>
    <row r="2008" spans="1:10">
      <c r="A2008" s="63" t="str">
        <f>LEFT(Table1[[#This Row],[Subcode]],3)</f>
        <v>R20</v>
      </c>
      <c r="B2008" s="63" t="s">
        <v>396</v>
      </c>
      <c r="C2008" s="38" t="s">
        <v>301</v>
      </c>
      <c r="D2008" s="39" t="s">
        <v>302</v>
      </c>
      <c r="E2008" s="39">
        <f>VLOOKUP(Table1[[#This Row],[Gr]],Raw!T:U,2,0)</f>
        <v>8</v>
      </c>
      <c r="F2008" s="38" t="s">
        <v>6</v>
      </c>
      <c r="G2008" s="39">
        <v>3</v>
      </c>
      <c r="H2008" s="64" t="str">
        <f>VLOOKUP(MID(Table1[[#This Row],[Htno]],7,2),Raw!A:B,2,0)</f>
        <v>CSE</v>
      </c>
      <c r="I2008" s="60">
        <f>IF(Table1[[#This Row],[Gr]]&lt;&gt;"COMPLE",IF(Table1[[#This Row],[Cr]]&gt;0,1,0),1)</f>
        <v>1</v>
      </c>
      <c r="J2008" s="32">
        <f>(Table1[[#This Row],[Gp]]*Table1[[#This Row],[Cr]])/Raw!$R$1</f>
        <v>1.0434782608695652</v>
      </c>
    </row>
    <row r="2009" spans="1:10">
      <c r="A2009" s="63" t="str">
        <f>LEFT(Table1[[#This Row],[Subcode]],3)</f>
        <v>R20</v>
      </c>
      <c r="B2009" s="63" t="s">
        <v>396</v>
      </c>
      <c r="C2009" s="38" t="s">
        <v>303</v>
      </c>
      <c r="D2009" s="39" t="s">
        <v>304</v>
      </c>
      <c r="E2009" s="39">
        <f>VLOOKUP(Table1[[#This Row],[Gr]],Raw!T:U,2,0)</f>
        <v>9</v>
      </c>
      <c r="F2009" s="38" t="s">
        <v>8</v>
      </c>
      <c r="G2009" s="39">
        <v>3</v>
      </c>
      <c r="H2009" s="64" t="str">
        <f>VLOOKUP(MID(Table1[[#This Row],[Htno]],7,2),Raw!A:B,2,0)</f>
        <v>CSE</v>
      </c>
      <c r="I2009" s="60">
        <f>IF(Table1[[#This Row],[Gr]]&lt;&gt;"COMPLE",IF(Table1[[#This Row],[Cr]]&gt;0,1,0),1)</f>
        <v>1</v>
      </c>
      <c r="J2009" s="32">
        <f>(Table1[[#This Row],[Gp]]*Table1[[#This Row],[Cr]])/Raw!$R$1</f>
        <v>1.173913043478261</v>
      </c>
    </row>
    <row r="2010" spans="1:10">
      <c r="A2010" s="63" t="str">
        <f>LEFT(Table1[[#This Row],[Subcode]],3)</f>
        <v>R20</v>
      </c>
      <c r="B2010" s="63" t="s">
        <v>397</v>
      </c>
      <c r="C2010" s="38" t="s">
        <v>78</v>
      </c>
      <c r="D2010" s="39" t="s">
        <v>79</v>
      </c>
      <c r="E2010" s="39">
        <f>VLOOKUP(Table1[[#This Row],[Gr]],Raw!T:U,2,0)</f>
        <v>7</v>
      </c>
      <c r="F2010" s="38" t="s">
        <v>4</v>
      </c>
      <c r="G2010" s="39">
        <v>3</v>
      </c>
      <c r="H2010" s="64" t="str">
        <f>VLOOKUP(MID(Table1[[#This Row],[Htno]],7,2),Raw!A:B,2,0)</f>
        <v>CSE</v>
      </c>
      <c r="I2010" s="60">
        <f>IF(Table1[[#This Row],[Gr]]&lt;&gt;"COMPLE",IF(Table1[[#This Row],[Cr]]&gt;0,1,0),1)</f>
        <v>1</v>
      </c>
      <c r="J2010" s="32">
        <f>(Table1[[#This Row],[Gp]]*Table1[[#This Row],[Cr]])/Raw!$R$1</f>
        <v>0.91304347826086951</v>
      </c>
    </row>
    <row r="2011" spans="1:10">
      <c r="A2011" s="63" t="str">
        <f>LEFT(Table1[[#This Row],[Subcode]],3)</f>
        <v>R20</v>
      </c>
      <c r="B2011" s="63" t="s">
        <v>397</v>
      </c>
      <c r="C2011" s="38" t="s">
        <v>292</v>
      </c>
      <c r="D2011" s="39" t="s">
        <v>293</v>
      </c>
      <c r="E2011" s="39">
        <f>VLOOKUP(Table1[[#This Row],[Gr]],Raw!T:U,2,0)</f>
        <v>8</v>
      </c>
      <c r="F2011" s="38" t="s">
        <v>6</v>
      </c>
      <c r="G2011" s="39">
        <v>3</v>
      </c>
      <c r="H2011" s="64" t="str">
        <f>VLOOKUP(MID(Table1[[#This Row],[Htno]],7,2),Raw!A:B,2,0)</f>
        <v>CSE</v>
      </c>
      <c r="I2011" s="60">
        <f>IF(Table1[[#This Row],[Gr]]&lt;&gt;"COMPLE",IF(Table1[[#This Row],[Cr]]&gt;0,1,0),1)</f>
        <v>1</v>
      </c>
      <c r="J2011" s="32">
        <f>(Table1[[#This Row],[Gp]]*Table1[[#This Row],[Cr]])/Raw!$R$1</f>
        <v>1.0434782608695652</v>
      </c>
    </row>
    <row r="2012" spans="1:10">
      <c r="A2012" s="63" t="str">
        <f>LEFT(Table1[[#This Row],[Subcode]],3)</f>
        <v>R20</v>
      </c>
      <c r="B2012" s="63" t="s">
        <v>397</v>
      </c>
      <c r="C2012" s="38" t="s">
        <v>294</v>
      </c>
      <c r="D2012" s="39" t="s">
        <v>295</v>
      </c>
      <c r="E2012" s="39">
        <f>VLOOKUP(Table1[[#This Row],[Gr]],Raw!T:U,2,0)</f>
        <v>7</v>
      </c>
      <c r="F2012" s="38" t="s">
        <v>4</v>
      </c>
      <c r="G2012" s="39">
        <v>3</v>
      </c>
      <c r="H2012" s="64" t="str">
        <f>VLOOKUP(MID(Table1[[#This Row],[Htno]],7,2),Raw!A:B,2,0)</f>
        <v>CSE</v>
      </c>
      <c r="I2012" s="60">
        <f>IF(Table1[[#This Row],[Gr]]&lt;&gt;"COMPLE",IF(Table1[[#This Row],[Cr]]&gt;0,1,0),1)</f>
        <v>1</v>
      </c>
      <c r="J2012" s="32">
        <f>(Table1[[#This Row],[Gp]]*Table1[[#This Row],[Cr]])/Raw!$R$1</f>
        <v>0.91304347826086951</v>
      </c>
    </row>
    <row r="2013" spans="1:10">
      <c r="A2013" s="63" t="str">
        <f>LEFT(Table1[[#This Row],[Subcode]],3)</f>
        <v>R20</v>
      </c>
      <c r="B2013" s="63" t="s">
        <v>397</v>
      </c>
      <c r="C2013" s="38" t="s">
        <v>296</v>
      </c>
      <c r="D2013" s="39" t="s">
        <v>297</v>
      </c>
      <c r="E2013" s="39">
        <f>VLOOKUP(Table1[[#This Row],[Gr]],Raw!T:U,2,0)</f>
        <v>10</v>
      </c>
      <c r="F2013" s="38" t="s">
        <v>9</v>
      </c>
      <c r="G2013" s="39">
        <v>2</v>
      </c>
      <c r="H2013" s="64" t="str">
        <f>VLOOKUP(MID(Table1[[#This Row],[Htno]],7,2),Raw!A:B,2,0)</f>
        <v>CSE</v>
      </c>
      <c r="I2013" s="60">
        <f>IF(Table1[[#This Row],[Gr]]&lt;&gt;"COMPLE",IF(Table1[[#This Row],[Cr]]&gt;0,1,0),1)</f>
        <v>1</v>
      </c>
      <c r="J2013" s="32">
        <f>(Table1[[#This Row],[Gp]]*Table1[[#This Row],[Cr]])/Raw!$R$1</f>
        <v>0.86956521739130432</v>
      </c>
    </row>
    <row r="2014" spans="1:10">
      <c r="A2014" s="63" t="str">
        <f>LEFT(Table1[[#This Row],[Subcode]],3)</f>
        <v>R20</v>
      </c>
      <c r="B2014" s="63" t="s">
        <v>397</v>
      </c>
      <c r="C2014" s="38" t="s">
        <v>298</v>
      </c>
      <c r="D2014" s="39" t="s">
        <v>93</v>
      </c>
      <c r="E2014" s="39">
        <f>VLOOKUP(Table1[[#This Row],[Gr]],Raw!T:U,2,0)</f>
        <v>10</v>
      </c>
      <c r="F2014" s="38" t="s">
        <v>9</v>
      </c>
      <c r="G2014" s="39">
        <v>3</v>
      </c>
      <c r="H2014" s="64" t="str">
        <f>VLOOKUP(MID(Table1[[#This Row],[Htno]],7,2),Raw!A:B,2,0)</f>
        <v>CSE</v>
      </c>
      <c r="I2014" s="60">
        <f>IF(Table1[[#This Row],[Gr]]&lt;&gt;"COMPLE",IF(Table1[[#This Row],[Cr]]&gt;0,1,0),1)</f>
        <v>1</v>
      </c>
      <c r="J2014" s="32">
        <f>(Table1[[#This Row],[Gp]]*Table1[[#This Row],[Cr]])/Raw!$R$1</f>
        <v>1.3043478260869565</v>
      </c>
    </row>
    <row r="2015" spans="1:10">
      <c r="A2015" s="63" t="str">
        <f>LEFT(Table1[[#This Row],[Subcode]],3)</f>
        <v>R20</v>
      </c>
      <c r="B2015" s="63" t="s">
        <v>397</v>
      </c>
      <c r="C2015" s="38" t="s">
        <v>299</v>
      </c>
      <c r="D2015" s="39" t="s">
        <v>300</v>
      </c>
      <c r="E2015" s="39">
        <f>VLOOKUP(Table1[[#This Row],[Gr]],Raw!T:U,2,0)</f>
        <v>6</v>
      </c>
      <c r="F2015" s="38" t="s">
        <v>5</v>
      </c>
      <c r="G2015" s="39">
        <v>3</v>
      </c>
      <c r="H2015" s="64" t="str">
        <f>VLOOKUP(MID(Table1[[#This Row],[Htno]],7,2),Raw!A:B,2,0)</f>
        <v>CSE</v>
      </c>
      <c r="I2015" s="60">
        <f>IF(Table1[[#This Row],[Gr]]&lt;&gt;"COMPLE",IF(Table1[[#This Row],[Cr]]&gt;0,1,0),1)</f>
        <v>1</v>
      </c>
      <c r="J2015" s="32">
        <f>(Table1[[#This Row],[Gp]]*Table1[[#This Row],[Cr]])/Raw!$R$1</f>
        <v>0.78260869565217395</v>
      </c>
    </row>
    <row r="2016" spans="1:10">
      <c r="A2016" s="63" t="str">
        <f>LEFT(Table1[[#This Row],[Subcode]],3)</f>
        <v>R20</v>
      </c>
      <c r="B2016" s="63" t="s">
        <v>397</v>
      </c>
      <c r="C2016" s="38" t="s">
        <v>301</v>
      </c>
      <c r="D2016" s="39" t="s">
        <v>302</v>
      </c>
      <c r="E2016" s="39">
        <f>VLOOKUP(Table1[[#This Row],[Gr]],Raw!T:U,2,0)</f>
        <v>8</v>
      </c>
      <c r="F2016" s="38" t="s">
        <v>6</v>
      </c>
      <c r="G2016" s="39">
        <v>3</v>
      </c>
      <c r="H2016" s="64" t="str">
        <f>VLOOKUP(MID(Table1[[#This Row],[Htno]],7,2),Raw!A:B,2,0)</f>
        <v>CSE</v>
      </c>
      <c r="I2016" s="60">
        <f>IF(Table1[[#This Row],[Gr]]&lt;&gt;"COMPLE",IF(Table1[[#This Row],[Cr]]&gt;0,1,0),1)</f>
        <v>1</v>
      </c>
      <c r="J2016" s="32">
        <f>(Table1[[#This Row],[Gp]]*Table1[[#This Row],[Cr]])/Raw!$R$1</f>
        <v>1.0434782608695652</v>
      </c>
    </row>
    <row r="2017" spans="1:10">
      <c r="A2017" s="63" t="str">
        <f>LEFT(Table1[[#This Row],[Subcode]],3)</f>
        <v>R20</v>
      </c>
      <c r="B2017" s="63" t="s">
        <v>397</v>
      </c>
      <c r="C2017" s="38" t="s">
        <v>303</v>
      </c>
      <c r="D2017" s="39" t="s">
        <v>304</v>
      </c>
      <c r="E2017" s="39">
        <f>VLOOKUP(Table1[[#This Row],[Gr]],Raw!T:U,2,0)</f>
        <v>8</v>
      </c>
      <c r="F2017" s="38" t="s">
        <v>6</v>
      </c>
      <c r="G2017" s="39">
        <v>3</v>
      </c>
      <c r="H2017" s="64" t="str">
        <f>VLOOKUP(MID(Table1[[#This Row],[Htno]],7,2),Raw!A:B,2,0)</f>
        <v>CSE</v>
      </c>
      <c r="I2017" s="60">
        <f>IF(Table1[[#This Row],[Gr]]&lt;&gt;"COMPLE",IF(Table1[[#This Row],[Cr]]&gt;0,1,0),1)</f>
        <v>1</v>
      </c>
      <c r="J2017" s="32">
        <f>(Table1[[#This Row],[Gp]]*Table1[[#This Row],[Cr]])/Raw!$R$1</f>
        <v>1.0434782608695652</v>
      </c>
    </row>
    <row r="2018" spans="1:10">
      <c r="A2018" s="63" t="str">
        <f>LEFT(Table1[[#This Row],[Subcode]],3)</f>
        <v>R20</v>
      </c>
      <c r="B2018" s="63" t="s">
        <v>398</v>
      </c>
      <c r="C2018" s="38" t="s">
        <v>78</v>
      </c>
      <c r="D2018" s="39" t="s">
        <v>79</v>
      </c>
      <c r="E2018" s="39">
        <f>VLOOKUP(Table1[[#This Row],[Gr]],Raw!T:U,2,0)</f>
        <v>8</v>
      </c>
      <c r="F2018" s="38" t="s">
        <v>6</v>
      </c>
      <c r="G2018" s="39">
        <v>3</v>
      </c>
      <c r="H2018" s="64" t="str">
        <f>VLOOKUP(MID(Table1[[#This Row],[Htno]],7,2),Raw!A:B,2,0)</f>
        <v>CSE</v>
      </c>
      <c r="I2018" s="60">
        <f>IF(Table1[[#This Row],[Gr]]&lt;&gt;"COMPLE",IF(Table1[[#This Row],[Cr]]&gt;0,1,0),1)</f>
        <v>1</v>
      </c>
      <c r="J2018" s="32">
        <f>(Table1[[#This Row],[Gp]]*Table1[[#This Row],[Cr]])/Raw!$R$1</f>
        <v>1.0434782608695652</v>
      </c>
    </row>
    <row r="2019" spans="1:10">
      <c r="A2019" s="63" t="str">
        <f>LEFT(Table1[[#This Row],[Subcode]],3)</f>
        <v>R20</v>
      </c>
      <c r="B2019" s="63" t="s">
        <v>398</v>
      </c>
      <c r="C2019" s="38" t="s">
        <v>292</v>
      </c>
      <c r="D2019" s="39" t="s">
        <v>293</v>
      </c>
      <c r="E2019" s="39">
        <f>VLOOKUP(Table1[[#This Row],[Gr]],Raw!T:U,2,0)</f>
        <v>8</v>
      </c>
      <c r="F2019" s="38" t="s">
        <v>6</v>
      </c>
      <c r="G2019" s="39">
        <v>3</v>
      </c>
      <c r="H2019" s="64" t="str">
        <f>VLOOKUP(MID(Table1[[#This Row],[Htno]],7,2),Raw!A:B,2,0)</f>
        <v>CSE</v>
      </c>
      <c r="I2019" s="60">
        <f>IF(Table1[[#This Row],[Gr]]&lt;&gt;"COMPLE",IF(Table1[[#This Row],[Cr]]&gt;0,1,0),1)</f>
        <v>1</v>
      </c>
      <c r="J2019" s="32">
        <f>(Table1[[#This Row],[Gp]]*Table1[[#This Row],[Cr]])/Raw!$R$1</f>
        <v>1.0434782608695652</v>
      </c>
    </row>
    <row r="2020" spans="1:10">
      <c r="A2020" s="63" t="str">
        <f>LEFT(Table1[[#This Row],[Subcode]],3)</f>
        <v>R20</v>
      </c>
      <c r="B2020" s="63" t="s">
        <v>398</v>
      </c>
      <c r="C2020" s="38" t="s">
        <v>294</v>
      </c>
      <c r="D2020" s="39" t="s">
        <v>295</v>
      </c>
      <c r="E2020" s="39">
        <f>VLOOKUP(Table1[[#This Row],[Gr]],Raw!T:U,2,0)</f>
        <v>6</v>
      </c>
      <c r="F2020" s="38" t="s">
        <v>5</v>
      </c>
      <c r="G2020" s="39">
        <v>3</v>
      </c>
      <c r="H2020" s="64" t="str">
        <f>VLOOKUP(MID(Table1[[#This Row],[Htno]],7,2),Raw!A:B,2,0)</f>
        <v>CSE</v>
      </c>
      <c r="I2020" s="60">
        <f>IF(Table1[[#This Row],[Gr]]&lt;&gt;"COMPLE",IF(Table1[[#This Row],[Cr]]&gt;0,1,0),1)</f>
        <v>1</v>
      </c>
      <c r="J2020" s="32">
        <f>(Table1[[#This Row],[Gp]]*Table1[[#This Row],[Cr]])/Raw!$R$1</f>
        <v>0.78260869565217395</v>
      </c>
    </row>
    <row r="2021" spans="1:10">
      <c r="A2021" s="63" t="str">
        <f>LEFT(Table1[[#This Row],[Subcode]],3)</f>
        <v>R20</v>
      </c>
      <c r="B2021" s="63" t="s">
        <v>398</v>
      </c>
      <c r="C2021" s="38" t="s">
        <v>296</v>
      </c>
      <c r="D2021" s="39" t="s">
        <v>297</v>
      </c>
      <c r="E2021" s="39">
        <f>VLOOKUP(Table1[[#This Row],[Gr]],Raw!T:U,2,0)</f>
        <v>10</v>
      </c>
      <c r="F2021" s="38" t="s">
        <v>9</v>
      </c>
      <c r="G2021" s="39">
        <v>2</v>
      </c>
      <c r="H2021" s="64" t="str">
        <f>VLOOKUP(MID(Table1[[#This Row],[Htno]],7,2),Raw!A:B,2,0)</f>
        <v>CSE</v>
      </c>
      <c r="I2021" s="60">
        <f>IF(Table1[[#This Row],[Gr]]&lt;&gt;"COMPLE",IF(Table1[[#This Row],[Cr]]&gt;0,1,0),1)</f>
        <v>1</v>
      </c>
      <c r="J2021" s="32">
        <f>(Table1[[#This Row],[Gp]]*Table1[[#This Row],[Cr]])/Raw!$R$1</f>
        <v>0.86956521739130432</v>
      </c>
    </row>
    <row r="2022" spans="1:10">
      <c r="A2022" s="63" t="str">
        <f>LEFT(Table1[[#This Row],[Subcode]],3)</f>
        <v>R20</v>
      </c>
      <c r="B2022" s="63" t="s">
        <v>398</v>
      </c>
      <c r="C2022" s="38" t="s">
        <v>298</v>
      </c>
      <c r="D2022" s="39" t="s">
        <v>93</v>
      </c>
      <c r="E2022" s="39">
        <f>VLOOKUP(Table1[[#This Row],[Gr]],Raw!T:U,2,0)</f>
        <v>10</v>
      </c>
      <c r="F2022" s="38" t="s">
        <v>9</v>
      </c>
      <c r="G2022" s="39">
        <v>3</v>
      </c>
      <c r="H2022" s="64" t="str">
        <f>VLOOKUP(MID(Table1[[#This Row],[Htno]],7,2),Raw!A:B,2,0)</f>
        <v>CSE</v>
      </c>
      <c r="I2022" s="60">
        <f>IF(Table1[[#This Row],[Gr]]&lt;&gt;"COMPLE",IF(Table1[[#This Row],[Cr]]&gt;0,1,0),1)</f>
        <v>1</v>
      </c>
      <c r="J2022" s="32">
        <f>(Table1[[#This Row],[Gp]]*Table1[[#This Row],[Cr]])/Raw!$R$1</f>
        <v>1.3043478260869565</v>
      </c>
    </row>
    <row r="2023" spans="1:10">
      <c r="A2023" s="63" t="str">
        <f>LEFT(Table1[[#This Row],[Subcode]],3)</f>
        <v>R20</v>
      </c>
      <c r="B2023" s="63" t="s">
        <v>398</v>
      </c>
      <c r="C2023" s="38" t="s">
        <v>299</v>
      </c>
      <c r="D2023" s="39" t="s">
        <v>300</v>
      </c>
      <c r="E2023" s="39">
        <f>VLOOKUP(Table1[[#This Row],[Gr]],Raw!T:U,2,0)</f>
        <v>6</v>
      </c>
      <c r="F2023" s="38" t="s">
        <v>5</v>
      </c>
      <c r="G2023" s="39">
        <v>3</v>
      </c>
      <c r="H2023" s="64" t="str">
        <f>VLOOKUP(MID(Table1[[#This Row],[Htno]],7,2),Raw!A:B,2,0)</f>
        <v>CSE</v>
      </c>
      <c r="I2023" s="60">
        <f>IF(Table1[[#This Row],[Gr]]&lt;&gt;"COMPLE",IF(Table1[[#This Row],[Cr]]&gt;0,1,0),1)</f>
        <v>1</v>
      </c>
      <c r="J2023" s="32">
        <f>(Table1[[#This Row],[Gp]]*Table1[[#This Row],[Cr]])/Raw!$R$1</f>
        <v>0.78260869565217395</v>
      </c>
    </row>
    <row r="2024" spans="1:10">
      <c r="A2024" s="63" t="str">
        <f>LEFT(Table1[[#This Row],[Subcode]],3)</f>
        <v>R20</v>
      </c>
      <c r="B2024" s="63" t="s">
        <v>398</v>
      </c>
      <c r="C2024" s="38" t="s">
        <v>301</v>
      </c>
      <c r="D2024" s="39" t="s">
        <v>302</v>
      </c>
      <c r="E2024" s="39">
        <f>VLOOKUP(Table1[[#This Row],[Gr]],Raw!T:U,2,0)</f>
        <v>6</v>
      </c>
      <c r="F2024" s="38" t="s">
        <v>5</v>
      </c>
      <c r="G2024" s="39">
        <v>3</v>
      </c>
      <c r="H2024" s="64" t="str">
        <f>VLOOKUP(MID(Table1[[#This Row],[Htno]],7,2),Raw!A:B,2,0)</f>
        <v>CSE</v>
      </c>
      <c r="I2024" s="60">
        <f>IF(Table1[[#This Row],[Gr]]&lt;&gt;"COMPLE",IF(Table1[[#This Row],[Cr]]&gt;0,1,0),1)</f>
        <v>1</v>
      </c>
      <c r="J2024" s="32">
        <f>(Table1[[#This Row],[Gp]]*Table1[[#This Row],[Cr]])/Raw!$R$1</f>
        <v>0.78260869565217395</v>
      </c>
    </row>
    <row r="2025" spans="1:10">
      <c r="A2025" s="63" t="str">
        <f>LEFT(Table1[[#This Row],[Subcode]],3)</f>
        <v>R20</v>
      </c>
      <c r="B2025" s="63" t="s">
        <v>398</v>
      </c>
      <c r="C2025" s="38" t="s">
        <v>303</v>
      </c>
      <c r="D2025" s="39" t="s">
        <v>304</v>
      </c>
      <c r="E2025" s="39">
        <f>VLOOKUP(Table1[[#This Row],[Gr]],Raw!T:U,2,0)</f>
        <v>8</v>
      </c>
      <c r="F2025" s="38" t="s">
        <v>6</v>
      </c>
      <c r="G2025" s="39">
        <v>3</v>
      </c>
      <c r="H2025" s="64" t="str">
        <f>VLOOKUP(MID(Table1[[#This Row],[Htno]],7,2),Raw!A:B,2,0)</f>
        <v>CSE</v>
      </c>
      <c r="I2025" s="60">
        <f>IF(Table1[[#This Row],[Gr]]&lt;&gt;"COMPLE",IF(Table1[[#This Row],[Cr]]&gt;0,1,0),1)</f>
        <v>1</v>
      </c>
      <c r="J2025" s="32">
        <f>(Table1[[#This Row],[Gp]]*Table1[[#This Row],[Cr]])/Raw!$R$1</f>
        <v>1.0434782608695652</v>
      </c>
    </row>
    <row r="2026" spans="1:10">
      <c r="A2026" s="63" t="str">
        <f>LEFT(Table1[[#This Row],[Subcode]],3)</f>
        <v>R20</v>
      </c>
      <c r="B2026" s="63" t="s">
        <v>399</v>
      </c>
      <c r="C2026" s="38" t="s">
        <v>78</v>
      </c>
      <c r="D2026" s="39" t="s">
        <v>79</v>
      </c>
      <c r="E2026" s="39">
        <f>VLOOKUP(Table1[[#This Row],[Gr]],Raw!T:U,2,0)</f>
        <v>9</v>
      </c>
      <c r="F2026" s="38" t="s">
        <v>8</v>
      </c>
      <c r="G2026" s="39">
        <v>3</v>
      </c>
      <c r="H2026" s="64" t="str">
        <f>VLOOKUP(MID(Table1[[#This Row],[Htno]],7,2),Raw!A:B,2,0)</f>
        <v>CSE</v>
      </c>
      <c r="I2026" s="60">
        <f>IF(Table1[[#This Row],[Gr]]&lt;&gt;"COMPLE",IF(Table1[[#This Row],[Cr]]&gt;0,1,0),1)</f>
        <v>1</v>
      </c>
      <c r="J2026" s="32">
        <f>(Table1[[#This Row],[Gp]]*Table1[[#This Row],[Cr]])/Raw!$R$1</f>
        <v>1.173913043478261</v>
      </c>
    </row>
    <row r="2027" spans="1:10">
      <c r="A2027" s="63" t="str">
        <f>LEFT(Table1[[#This Row],[Subcode]],3)</f>
        <v>R20</v>
      </c>
      <c r="B2027" s="63" t="s">
        <v>399</v>
      </c>
      <c r="C2027" s="38" t="s">
        <v>292</v>
      </c>
      <c r="D2027" s="39" t="s">
        <v>293</v>
      </c>
      <c r="E2027" s="39">
        <f>VLOOKUP(Table1[[#This Row],[Gr]],Raw!T:U,2,0)</f>
        <v>8</v>
      </c>
      <c r="F2027" s="38" t="s">
        <v>6</v>
      </c>
      <c r="G2027" s="39">
        <v>3</v>
      </c>
      <c r="H2027" s="64" t="str">
        <f>VLOOKUP(MID(Table1[[#This Row],[Htno]],7,2),Raw!A:B,2,0)</f>
        <v>CSE</v>
      </c>
      <c r="I2027" s="60">
        <f>IF(Table1[[#This Row],[Gr]]&lt;&gt;"COMPLE",IF(Table1[[#This Row],[Cr]]&gt;0,1,0),1)</f>
        <v>1</v>
      </c>
      <c r="J2027" s="32">
        <f>(Table1[[#This Row],[Gp]]*Table1[[#This Row],[Cr]])/Raw!$R$1</f>
        <v>1.0434782608695652</v>
      </c>
    </row>
    <row r="2028" spans="1:10">
      <c r="A2028" s="63" t="str">
        <f>LEFT(Table1[[#This Row],[Subcode]],3)</f>
        <v>R20</v>
      </c>
      <c r="B2028" s="63" t="s">
        <v>399</v>
      </c>
      <c r="C2028" s="38" t="s">
        <v>294</v>
      </c>
      <c r="D2028" s="39" t="s">
        <v>295</v>
      </c>
      <c r="E2028" s="39">
        <f>VLOOKUP(Table1[[#This Row],[Gr]],Raw!T:U,2,0)</f>
        <v>9</v>
      </c>
      <c r="F2028" s="38" t="s">
        <v>8</v>
      </c>
      <c r="G2028" s="39">
        <v>3</v>
      </c>
      <c r="H2028" s="64" t="str">
        <f>VLOOKUP(MID(Table1[[#This Row],[Htno]],7,2),Raw!A:B,2,0)</f>
        <v>CSE</v>
      </c>
      <c r="I2028" s="60">
        <f>IF(Table1[[#This Row],[Gr]]&lt;&gt;"COMPLE",IF(Table1[[#This Row],[Cr]]&gt;0,1,0),1)</f>
        <v>1</v>
      </c>
      <c r="J2028" s="32">
        <f>(Table1[[#This Row],[Gp]]*Table1[[#This Row],[Cr]])/Raw!$R$1</f>
        <v>1.173913043478261</v>
      </c>
    </row>
    <row r="2029" spans="1:10">
      <c r="A2029" s="63" t="str">
        <f>LEFT(Table1[[#This Row],[Subcode]],3)</f>
        <v>R20</v>
      </c>
      <c r="B2029" s="63" t="s">
        <v>399</v>
      </c>
      <c r="C2029" s="38" t="s">
        <v>296</v>
      </c>
      <c r="D2029" s="39" t="s">
        <v>297</v>
      </c>
      <c r="E2029" s="39">
        <f>VLOOKUP(Table1[[#This Row],[Gr]],Raw!T:U,2,0)</f>
        <v>10</v>
      </c>
      <c r="F2029" s="38" t="s">
        <v>9</v>
      </c>
      <c r="G2029" s="39">
        <v>2</v>
      </c>
      <c r="H2029" s="64" t="str">
        <f>VLOOKUP(MID(Table1[[#This Row],[Htno]],7,2),Raw!A:B,2,0)</f>
        <v>CSE</v>
      </c>
      <c r="I2029" s="60">
        <f>IF(Table1[[#This Row],[Gr]]&lt;&gt;"COMPLE",IF(Table1[[#This Row],[Cr]]&gt;0,1,0),1)</f>
        <v>1</v>
      </c>
      <c r="J2029" s="32">
        <f>(Table1[[#This Row],[Gp]]*Table1[[#This Row],[Cr]])/Raw!$R$1</f>
        <v>0.86956521739130432</v>
      </c>
    </row>
    <row r="2030" spans="1:10">
      <c r="A2030" s="63" t="str">
        <f>LEFT(Table1[[#This Row],[Subcode]],3)</f>
        <v>R20</v>
      </c>
      <c r="B2030" s="63" t="s">
        <v>399</v>
      </c>
      <c r="C2030" s="38" t="s">
        <v>298</v>
      </c>
      <c r="D2030" s="39" t="s">
        <v>93</v>
      </c>
      <c r="E2030" s="39">
        <f>VLOOKUP(Table1[[#This Row],[Gr]],Raw!T:U,2,0)</f>
        <v>10</v>
      </c>
      <c r="F2030" s="38" t="s">
        <v>9</v>
      </c>
      <c r="G2030" s="39">
        <v>3</v>
      </c>
      <c r="H2030" s="64" t="str">
        <f>VLOOKUP(MID(Table1[[#This Row],[Htno]],7,2),Raw!A:B,2,0)</f>
        <v>CSE</v>
      </c>
      <c r="I2030" s="60">
        <f>IF(Table1[[#This Row],[Gr]]&lt;&gt;"COMPLE",IF(Table1[[#This Row],[Cr]]&gt;0,1,0),1)</f>
        <v>1</v>
      </c>
      <c r="J2030" s="32">
        <f>(Table1[[#This Row],[Gp]]*Table1[[#This Row],[Cr]])/Raw!$R$1</f>
        <v>1.3043478260869565</v>
      </c>
    </row>
    <row r="2031" spans="1:10">
      <c r="A2031" s="63" t="str">
        <f>LEFT(Table1[[#This Row],[Subcode]],3)</f>
        <v>R20</v>
      </c>
      <c r="B2031" s="63" t="s">
        <v>399</v>
      </c>
      <c r="C2031" s="38" t="s">
        <v>299</v>
      </c>
      <c r="D2031" s="39" t="s">
        <v>300</v>
      </c>
      <c r="E2031" s="39">
        <f>VLOOKUP(Table1[[#This Row],[Gr]],Raw!T:U,2,0)</f>
        <v>8</v>
      </c>
      <c r="F2031" s="38" t="s">
        <v>6</v>
      </c>
      <c r="G2031" s="39">
        <v>3</v>
      </c>
      <c r="H2031" s="64" t="str">
        <f>VLOOKUP(MID(Table1[[#This Row],[Htno]],7,2),Raw!A:B,2,0)</f>
        <v>CSE</v>
      </c>
      <c r="I2031" s="60">
        <f>IF(Table1[[#This Row],[Gr]]&lt;&gt;"COMPLE",IF(Table1[[#This Row],[Cr]]&gt;0,1,0),1)</f>
        <v>1</v>
      </c>
      <c r="J2031" s="32">
        <f>(Table1[[#This Row],[Gp]]*Table1[[#This Row],[Cr]])/Raw!$R$1</f>
        <v>1.0434782608695652</v>
      </c>
    </row>
    <row r="2032" spans="1:10">
      <c r="A2032" s="63" t="str">
        <f>LEFT(Table1[[#This Row],[Subcode]],3)</f>
        <v>R20</v>
      </c>
      <c r="B2032" s="63" t="s">
        <v>399</v>
      </c>
      <c r="C2032" s="38" t="s">
        <v>301</v>
      </c>
      <c r="D2032" s="39" t="s">
        <v>302</v>
      </c>
      <c r="E2032" s="39">
        <f>VLOOKUP(Table1[[#This Row],[Gr]],Raw!T:U,2,0)</f>
        <v>7</v>
      </c>
      <c r="F2032" s="38" t="s">
        <v>4</v>
      </c>
      <c r="G2032" s="39">
        <v>3</v>
      </c>
      <c r="H2032" s="64" t="str">
        <f>VLOOKUP(MID(Table1[[#This Row],[Htno]],7,2),Raw!A:B,2,0)</f>
        <v>CSE</v>
      </c>
      <c r="I2032" s="60">
        <f>IF(Table1[[#This Row],[Gr]]&lt;&gt;"COMPLE",IF(Table1[[#This Row],[Cr]]&gt;0,1,0),1)</f>
        <v>1</v>
      </c>
      <c r="J2032" s="32">
        <f>(Table1[[#This Row],[Gp]]*Table1[[#This Row],[Cr]])/Raw!$R$1</f>
        <v>0.91304347826086951</v>
      </c>
    </row>
    <row r="2033" spans="1:10">
      <c r="A2033" s="63" t="str">
        <f>LEFT(Table1[[#This Row],[Subcode]],3)</f>
        <v>R20</v>
      </c>
      <c r="B2033" s="63" t="s">
        <v>399</v>
      </c>
      <c r="C2033" s="38" t="s">
        <v>303</v>
      </c>
      <c r="D2033" s="39" t="s">
        <v>304</v>
      </c>
      <c r="E2033" s="39">
        <f>VLOOKUP(Table1[[#This Row],[Gr]],Raw!T:U,2,0)</f>
        <v>6</v>
      </c>
      <c r="F2033" s="38" t="s">
        <v>5</v>
      </c>
      <c r="G2033" s="39">
        <v>3</v>
      </c>
      <c r="H2033" s="64" t="str">
        <f>VLOOKUP(MID(Table1[[#This Row],[Htno]],7,2),Raw!A:B,2,0)</f>
        <v>CSE</v>
      </c>
      <c r="I2033" s="60">
        <f>IF(Table1[[#This Row],[Gr]]&lt;&gt;"COMPLE",IF(Table1[[#This Row],[Cr]]&gt;0,1,0),1)</f>
        <v>1</v>
      </c>
      <c r="J2033" s="32">
        <f>(Table1[[#This Row],[Gp]]*Table1[[#This Row],[Cr]])/Raw!$R$1</f>
        <v>0.78260869565217395</v>
      </c>
    </row>
    <row r="2034" spans="1:10">
      <c r="A2034" s="63" t="str">
        <f>LEFT(Table1[[#This Row],[Subcode]],3)</f>
        <v>R20</v>
      </c>
      <c r="B2034" s="63" t="s">
        <v>400</v>
      </c>
      <c r="C2034" s="38" t="s">
        <v>78</v>
      </c>
      <c r="D2034" s="39" t="s">
        <v>79</v>
      </c>
      <c r="E2034" s="39">
        <f>VLOOKUP(Table1[[#This Row],[Gr]],Raw!T:U,2,0)</f>
        <v>9</v>
      </c>
      <c r="F2034" s="38" t="s">
        <v>8</v>
      </c>
      <c r="G2034" s="39">
        <v>3</v>
      </c>
      <c r="H2034" s="64" t="str">
        <f>VLOOKUP(MID(Table1[[#This Row],[Htno]],7,2),Raw!A:B,2,0)</f>
        <v>CSE</v>
      </c>
      <c r="I2034" s="60">
        <f>IF(Table1[[#This Row],[Gr]]&lt;&gt;"COMPLE",IF(Table1[[#This Row],[Cr]]&gt;0,1,0),1)</f>
        <v>1</v>
      </c>
      <c r="J2034" s="32">
        <f>(Table1[[#This Row],[Gp]]*Table1[[#This Row],[Cr]])/Raw!$R$1</f>
        <v>1.173913043478261</v>
      </c>
    </row>
    <row r="2035" spans="1:10">
      <c r="A2035" s="63" t="str">
        <f>LEFT(Table1[[#This Row],[Subcode]],3)</f>
        <v>R20</v>
      </c>
      <c r="B2035" s="63" t="s">
        <v>400</v>
      </c>
      <c r="C2035" s="38" t="s">
        <v>292</v>
      </c>
      <c r="D2035" s="39" t="s">
        <v>293</v>
      </c>
      <c r="E2035" s="39">
        <f>VLOOKUP(Table1[[#This Row],[Gr]],Raw!T:U,2,0)</f>
        <v>8</v>
      </c>
      <c r="F2035" s="38" t="s">
        <v>6</v>
      </c>
      <c r="G2035" s="39">
        <v>3</v>
      </c>
      <c r="H2035" s="64" t="str">
        <f>VLOOKUP(MID(Table1[[#This Row],[Htno]],7,2),Raw!A:B,2,0)</f>
        <v>CSE</v>
      </c>
      <c r="I2035" s="60">
        <f>IF(Table1[[#This Row],[Gr]]&lt;&gt;"COMPLE",IF(Table1[[#This Row],[Cr]]&gt;0,1,0),1)</f>
        <v>1</v>
      </c>
      <c r="J2035" s="32">
        <f>(Table1[[#This Row],[Gp]]*Table1[[#This Row],[Cr]])/Raw!$R$1</f>
        <v>1.0434782608695652</v>
      </c>
    </row>
    <row r="2036" spans="1:10">
      <c r="A2036" s="63" t="str">
        <f>LEFT(Table1[[#This Row],[Subcode]],3)</f>
        <v>R20</v>
      </c>
      <c r="B2036" s="63" t="s">
        <v>400</v>
      </c>
      <c r="C2036" s="38" t="s">
        <v>294</v>
      </c>
      <c r="D2036" s="39" t="s">
        <v>295</v>
      </c>
      <c r="E2036" s="39">
        <f>VLOOKUP(Table1[[#This Row],[Gr]],Raw!T:U,2,0)</f>
        <v>10</v>
      </c>
      <c r="F2036" s="38" t="s">
        <v>9</v>
      </c>
      <c r="G2036" s="39">
        <v>3</v>
      </c>
      <c r="H2036" s="64" t="str">
        <f>VLOOKUP(MID(Table1[[#This Row],[Htno]],7,2),Raw!A:B,2,0)</f>
        <v>CSE</v>
      </c>
      <c r="I2036" s="60">
        <f>IF(Table1[[#This Row],[Gr]]&lt;&gt;"COMPLE",IF(Table1[[#This Row],[Cr]]&gt;0,1,0),1)</f>
        <v>1</v>
      </c>
      <c r="J2036" s="32">
        <f>(Table1[[#This Row],[Gp]]*Table1[[#This Row],[Cr]])/Raw!$R$1</f>
        <v>1.3043478260869565</v>
      </c>
    </row>
    <row r="2037" spans="1:10">
      <c r="A2037" s="63" t="str">
        <f>LEFT(Table1[[#This Row],[Subcode]],3)</f>
        <v>R20</v>
      </c>
      <c r="B2037" s="63" t="s">
        <v>400</v>
      </c>
      <c r="C2037" s="38" t="s">
        <v>296</v>
      </c>
      <c r="D2037" s="39" t="s">
        <v>297</v>
      </c>
      <c r="E2037" s="39">
        <f>VLOOKUP(Table1[[#This Row],[Gr]],Raw!T:U,2,0)</f>
        <v>10</v>
      </c>
      <c r="F2037" s="38" t="s">
        <v>9</v>
      </c>
      <c r="G2037" s="39">
        <v>2</v>
      </c>
      <c r="H2037" s="64" t="str">
        <f>VLOOKUP(MID(Table1[[#This Row],[Htno]],7,2),Raw!A:B,2,0)</f>
        <v>CSE</v>
      </c>
      <c r="I2037" s="60">
        <f>IF(Table1[[#This Row],[Gr]]&lt;&gt;"COMPLE",IF(Table1[[#This Row],[Cr]]&gt;0,1,0),1)</f>
        <v>1</v>
      </c>
      <c r="J2037" s="32">
        <f>(Table1[[#This Row],[Gp]]*Table1[[#This Row],[Cr]])/Raw!$R$1</f>
        <v>0.86956521739130432</v>
      </c>
    </row>
    <row r="2038" spans="1:10">
      <c r="A2038" s="63" t="str">
        <f>LEFT(Table1[[#This Row],[Subcode]],3)</f>
        <v>R20</v>
      </c>
      <c r="B2038" s="63" t="s">
        <v>400</v>
      </c>
      <c r="C2038" s="38" t="s">
        <v>298</v>
      </c>
      <c r="D2038" s="39" t="s">
        <v>93</v>
      </c>
      <c r="E2038" s="39">
        <f>VLOOKUP(Table1[[#This Row],[Gr]],Raw!T:U,2,0)</f>
        <v>10</v>
      </c>
      <c r="F2038" s="38" t="s">
        <v>9</v>
      </c>
      <c r="G2038" s="39">
        <v>3</v>
      </c>
      <c r="H2038" s="64" t="str">
        <f>VLOOKUP(MID(Table1[[#This Row],[Htno]],7,2),Raw!A:B,2,0)</f>
        <v>CSE</v>
      </c>
      <c r="I2038" s="60">
        <f>IF(Table1[[#This Row],[Gr]]&lt;&gt;"COMPLE",IF(Table1[[#This Row],[Cr]]&gt;0,1,0),1)</f>
        <v>1</v>
      </c>
      <c r="J2038" s="32">
        <f>(Table1[[#This Row],[Gp]]*Table1[[#This Row],[Cr]])/Raw!$R$1</f>
        <v>1.3043478260869565</v>
      </c>
    </row>
    <row r="2039" spans="1:10">
      <c r="A2039" s="63" t="str">
        <f>LEFT(Table1[[#This Row],[Subcode]],3)</f>
        <v>R20</v>
      </c>
      <c r="B2039" s="63" t="s">
        <v>400</v>
      </c>
      <c r="C2039" s="38" t="s">
        <v>299</v>
      </c>
      <c r="D2039" s="39" t="s">
        <v>300</v>
      </c>
      <c r="E2039" s="39">
        <f>VLOOKUP(Table1[[#This Row],[Gr]],Raw!T:U,2,0)</f>
        <v>9</v>
      </c>
      <c r="F2039" s="38" t="s">
        <v>8</v>
      </c>
      <c r="G2039" s="39">
        <v>3</v>
      </c>
      <c r="H2039" s="64" t="str">
        <f>VLOOKUP(MID(Table1[[#This Row],[Htno]],7,2),Raw!A:B,2,0)</f>
        <v>CSE</v>
      </c>
      <c r="I2039" s="60">
        <f>IF(Table1[[#This Row],[Gr]]&lt;&gt;"COMPLE",IF(Table1[[#This Row],[Cr]]&gt;0,1,0),1)</f>
        <v>1</v>
      </c>
      <c r="J2039" s="32">
        <f>(Table1[[#This Row],[Gp]]*Table1[[#This Row],[Cr]])/Raw!$R$1</f>
        <v>1.173913043478261</v>
      </c>
    </row>
    <row r="2040" spans="1:10">
      <c r="A2040" s="63" t="str">
        <f>LEFT(Table1[[#This Row],[Subcode]],3)</f>
        <v>R20</v>
      </c>
      <c r="B2040" s="63" t="s">
        <v>400</v>
      </c>
      <c r="C2040" s="38" t="s">
        <v>301</v>
      </c>
      <c r="D2040" s="39" t="s">
        <v>302</v>
      </c>
      <c r="E2040" s="39">
        <f>VLOOKUP(Table1[[#This Row],[Gr]],Raw!T:U,2,0)</f>
        <v>8</v>
      </c>
      <c r="F2040" s="38" t="s">
        <v>6</v>
      </c>
      <c r="G2040" s="39">
        <v>3</v>
      </c>
      <c r="H2040" s="64" t="str">
        <f>VLOOKUP(MID(Table1[[#This Row],[Htno]],7,2),Raw!A:B,2,0)</f>
        <v>CSE</v>
      </c>
      <c r="I2040" s="60">
        <f>IF(Table1[[#This Row],[Gr]]&lt;&gt;"COMPLE",IF(Table1[[#This Row],[Cr]]&gt;0,1,0),1)</f>
        <v>1</v>
      </c>
      <c r="J2040" s="32">
        <f>(Table1[[#This Row],[Gp]]*Table1[[#This Row],[Cr]])/Raw!$R$1</f>
        <v>1.0434782608695652</v>
      </c>
    </row>
    <row r="2041" spans="1:10">
      <c r="A2041" s="63" t="str">
        <f>LEFT(Table1[[#This Row],[Subcode]],3)</f>
        <v>R20</v>
      </c>
      <c r="B2041" s="63" t="s">
        <v>400</v>
      </c>
      <c r="C2041" s="38" t="s">
        <v>303</v>
      </c>
      <c r="D2041" s="39" t="s">
        <v>304</v>
      </c>
      <c r="E2041" s="39">
        <f>VLOOKUP(Table1[[#This Row],[Gr]],Raw!T:U,2,0)</f>
        <v>9</v>
      </c>
      <c r="F2041" s="38" t="s">
        <v>8</v>
      </c>
      <c r="G2041" s="39">
        <v>3</v>
      </c>
      <c r="H2041" s="64" t="str">
        <f>VLOOKUP(MID(Table1[[#This Row],[Htno]],7,2),Raw!A:B,2,0)</f>
        <v>CSE</v>
      </c>
      <c r="I2041" s="60">
        <f>IF(Table1[[#This Row],[Gr]]&lt;&gt;"COMPLE",IF(Table1[[#This Row],[Cr]]&gt;0,1,0),1)</f>
        <v>1</v>
      </c>
      <c r="J2041" s="32">
        <f>(Table1[[#This Row],[Gp]]*Table1[[#This Row],[Cr]])/Raw!$R$1</f>
        <v>1.173913043478261</v>
      </c>
    </row>
    <row r="2042" spans="1:10">
      <c r="A2042" s="63" t="str">
        <f>LEFT(Table1[[#This Row],[Subcode]],3)</f>
        <v>R20</v>
      </c>
      <c r="B2042" s="63" t="s">
        <v>401</v>
      </c>
      <c r="C2042" s="38" t="s">
        <v>78</v>
      </c>
      <c r="D2042" s="39" t="s">
        <v>79</v>
      </c>
      <c r="E2042" s="39">
        <f>VLOOKUP(Table1[[#This Row],[Gr]],Raw!T:U,2,0)</f>
        <v>7</v>
      </c>
      <c r="F2042" s="38" t="s">
        <v>4</v>
      </c>
      <c r="G2042" s="39">
        <v>3</v>
      </c>
      <c r="H2042" s="64" t="str">
        <f>VLOOKUP(MID(Table1[[#This Row],[Htno]],7,2),Raw!A:B,2,0)</f>
        <v>CSE</v>
      </c>
      <c r="I2042" s="60">
        <f>IF(Table1[[#This Row],[Gr]]&lt;&gt;"COMPLE",IF(Table1[[#This Row],[Cr]]&gt;0,1,0),1)</f>
        <v>1</v>
      </c>
      <c r="J2042" s="32">
        <f>(Table1[[#This Row],[Gp]]*Table1[[#This Row],[Cr]])/Raw!$R$1</f>
        <v>0.91304347826086951</v>
      </c>
    </row>
    <row r="2043" spans="1:10">
      <c r="A2043" s="63" t="str">
        <f>LEFT(Table1[[#This Row],[Subcode]],3)</f>
        <v>R20</v>
      </c>
      <c r="B2043" s="63" t="s">
        <v>401</v>
      </c>
      <c r="C2043" s="38" t="s">
        <v>292</v>
      </c>
      <c r="D2043" s="39" t="s">
        <v>293</v>
      </c>
      <c r="E2043" s="39">
        <f>VLOOKUP(Table1[[#This Row],[Gr]],Raw!T:U,2,0)</f>
        <v>7</v>
      </c>
      <c r="F2043" s="38" t="s">
        <v>4</v>
      </c>
      <c r="G2043" s="39">
        <v>3</v>
      </c>
      <c r="H2043" s="64" t="str">
        <f>VLOOKUP(MID(Table1[[#This Row],[Htno]],7,2),Raw!A:B,2,0)</f>
        <v>CSE</v>
      </c>
      <c r="I2043" s="60">
        <f>IF(Table1[[#This Row],[Gr]]&lt;&gt;"COMPLE",IF(Table1[[#This Row],[Cr]]&gt;0,1,0),1)</f>
        <v>1</v>
      </c>
      <c r="J2043" s="32">
        <f>(Table1[[#This Row],[Gp]]*Table1[[#This Row],[Cr]])/Raw!$R$1</f>
        <v>0.91304347826086951</v>
      </c>
    </row>
    <row r="2044" spans="1:10">
      <c r="A2044" s="63" t="str">
        <f>LEFT(Table1[[#This Row],[Subcode]],3)</f>
        <v>R20</v>
      </c>
      <c r="B2044" s="63" t="s">
        <v>401</v>
      </c>
      <c r="C2044" s="38" t="s">
        <v>294</v>
      </c>
      <c r="D2044" s="39" t="s">
        <v>295</v>
      </c>
      <c r="E2044" s="39">
        <f>VLOOKUP(Table1[[#This Row],[Gr]],Raw!T:U,2,0)</f>
        <v>5</v>
      </c>
      <c r="F2044" s="38" t="s">
        <v>7</v>
      </c>
      <c r="G2044" s="39">
        <v>3</v>
      </c>
      <c r="H2044" s="64" t="str">
        <f>VLOOKUP(MID(Table1[[#This Row],[Htno]],7,2),Raw!A:B,2,0)</f>
        <v>CSE</v>
      </c>
      <c r="I2044" s="60">
        <f>IF(Table1[[#This Row],[Gr]]&lt;&gt;"COMPLE",IF(Table1[[#This Row],[Cr]]&gt;0,1,0),1)</f>
        <v>1</v>
      </c>
      <c r="J2044" s="32">
        <f>(Table1[[#This Row],[Gp]]*Table1[[#This Row],[Cr]])/Raw!$R$1</f>
        <v>0.65217391304347827</v>
      </c>
    </row>
    <row r="2045" spans="1:10">
      <c r="A2045" s="63" t="str">
        <f>LEFT(Table1[[#This Row],[Subcode]],3)</f>
        <v>R20</v>
      </c>
      <c r="B2045" s="63" t="s">
        <v>401</v>
      </c>
      <c r="C2045" s="38" t="s">
        <v>296</v>
      </c>
      <c r="D2045" s="39" t="s">
        <v>297</v>
      </c>
      <c r="E2045" s="39">
        <f>VLOOKUP(Table1[[#This Row],[Gr]],Raw!T:U,2,0)</f>
        <v>10</v>
      </c>
      <c r="F2045" s="38" t="s">
        <v>9</v>
      </c>
      <c r="G2045" s="39">
        <v>2</v>
      </c>
      <c r="H2045" s="64" t="str">
        <f>VLOOKUP(MID(Table1[[#This Row],[Htno]],7,2),Raw!A:B,2,0)</f>
        <v>CSE</v>
      </c>
      <c r="I2045" s="60">
        <f>IF(Table1[[#This Row],[Gr]]&lt;&gt;"COMPLE",IF(Table1[[#This Row],[Cr]]&gt;0,1,0),1)</f>
        <v>1</v>
      </c>
      <c r="J2045" s="32">
        <f>(Table1[[#This Row],[Gp]]*Table1[[#This Row],[Cr]])/Raw!$R$1</f>
        <v>0.86956521739130432</v>
      </c>
    </row>
    <row r="2046" spans="1:10">
      <c r="A2046" s="63" t="str">
        <f>LEFT(Table1[[#This Row],[Subcode]],3)</f>
        <v>R20</v>
      </c>
      <c r="B2046" s="63" t="s">
        <v>401</v>
      </c>
      <c r="C2046" s="38" t="s">
        <v>298</v>
      </c>
      <c r="D2046" s="39" t="s">
        <v>93</v>
      </c>
      <c r="E2046" s="39">
        <f>VLOOKUP(Table1[[#This Row],[Gr]],Raw!T:U,2,0)</f>
        <v>10</v>
      </c>
      <c r="F2046" s="38" t="s">
        <v>9</v>
      </c>
      <c r="G2046" s="39">
        <v>3</v>
      </c>
      <c r="H2046" s="64" t="str">
        <f>VLOOKUP(MID(Table1[[#This Row],[Htno]],7,2),Raw!A:B,2,0)</f>
        <v>CSE</v>
      </c>
      <c r="I2046" s="60">
        <f>IF(Table1[[#This Row],[Gr]]&lt;&gt;"COMPLE",IF(Table1[[#This Row],[Cr]]&gt;0,1,0),1)</f>
        <v>1</v>
      </c>
      <c r="J2046" s="32">
        <f>(Table1[[#This Row],[Gp]]*Table1[[#This Row],[Cr]])/Raw!$R$1</f>
        <v>1.3043478260869565</v>
      </c>
    </row>
    <row r="2047" spans="1:10">
      <c r="A2047" s="63" t="str">
        <f>LEFT(Table1[[#This Row],[Subcode]],3)</f>
        <v>R20</v>
      </c>
      <c r="B2047" s="63" t="s">
        <v>401</v>
      </c>
      <c r="C2047" s="38" t="s">
        <v>299</v>
      </c>
      <c r="D2047" s="39" t="s">
        <v>300</v>
      </c>
      <c r="E2047" s="39">
        <f>VLOOKUP(Table1[[#This Row],[Gr]],Raw!T:U,2,0)</f>
        <v>6</v>
      </c>
      <c r="F2047" s="38" t="s">
        <v>5</v>
      </c>
      <c r="G2047" s="39">
        <v>3</v>
      </c>
      <c r="H2047" s="64" t="str">
        <f>VLOOKUP(MID(Table1[[#This Row],[Htno]],7,2),Raw!A:B,2,0)</f>
        <v>CSE</v>
      </c>
      <c r="I2047" s="60">
        <f>IF(Table1[[#This Row],[Gr]]&lt;&gt;"COMPLE",IF(Table1[[#This Row],[Cr]]&gt;0,1,0),1)</f>
        <v>1</v>
      </c>
      <c r="J2047" s="32">
        <f>(Table1[[#This Row],[Gp]]*Table1[[#This Row],[Cr]])/Raw!$R$1</f>
        <v>0.78260869565217395</v>
      </c>
    </row>
    <row r="2048" spans="1:10">
      <c r="A2048" s="63" t="str">
        <f>LEFT(Table1[[#This Row],[Subcode]],3)</f>
        <v>R20</v>
      </c>
      <c r="B2048" s="63" t="s">
        <v>401</v>
      </c>
      <c r="C2048" s="38" t="s">
        <v>301</v>
      </c>
      <c r="D2048" s="39" t="s">
        <v>302</v>
      </c>
      <c r="E2048" s="39">
        <f>VLOOKUP(Table1[[#This Row],[Gr]],Raw!T:U,2,0)</f>
        <v>6</v>
      </c>
      <c r="F2048" s="38" t="s">
        <v>5</v>
      </c>
      <c r="G2048" s="39">
        <v>3</v>
      </c>
      <c r="H2048" s="64" t="str">
        <f>VLOOKUP(MID(Table1[[#This Row],[Htno]],7,2),Raw!A:B,2,0)</f>
        <v>CSE</v>
      </c>
      <c r="I2048" s="60">
        <f>IF(Table1[[#This Row],[Gr]]&lt;&gt;"COMPLE",IF(Table1[[#This Row],[Cr]]&gt;0,1,0),1)</f>
        <v>1</v>
      </c>
      <c r="J2048" s="32">
        <f>(Table1[[#This Row],[Gp]]*Table1[[#This Row],[Cr]])/Raw!$R$1</f>
        <v>0.78260869565217395</v>
      </c>
    </row>
    <row r="2049" spans="1:10">
      <c r="A2049" s="63" t="str">
        <f>LEFT(Table1[[#This Row],[Subcode]],3)</f>
        <v>R20</v>
      </c>
      <c r="B2049" s="63" t="s">
        <v>401</v>
      </c>
      <c r="C2049" s="38" t="s">
        <v>303</v>
      </c>
      <c r="D2049" s="39" t="s">
        <v>304</v>
      </c>
      <c r="E2049" s="39">
        <f>VLOOKUP(Table1[[#This Row],[Gr]],Raw!T:U,2,0)</f>
        <v>7</v>
      </c>
      <c r="F2049" s="38" t="s">
        <v>4</v>
      </c>
      <c r="G2049" s="39">
        <v>3</v>
      </c>
      <c r="H2049" s="64" t="str">
        <f>VLOOKUP(MID(Table1[[#This Row],[Htno]],7,2),Raw!A:B,2,0)</f>
        <v>CSE</v>
      </c>
      <c r="I2049" s="60">
        <f>IF(Table1[[#This Row],[Gr]]&lt;&gt;"COMPLE",IF(Table1[[#This Row],[Cr]]&gt;0,1,0),1)</f>
        <v>1</v>
      </c>
      <c r="J2049" s="32">
        <f>(Table1[[#This Row],[Gp]]*Table1[[#This Row],[Cr]])/Raw!$R$1</f>
        <v>0.91304347826086951</v>
      </c>
    </row>
    <row r="2050" spans="1:10">
      <c r="A2050" s="63" t="str">
        <f>LEFT(Table1[[#This Row],[Subcode]],3)</f>
        <v>R20</v>
      </c>
      <c r="B2050" s="63" t="s">
        <v>402</v>
      </c>
      <c r="C2050" s="38" t="s">
        <v>78</v>
      </c>
      <c r="D2050" s="39" t="s">
        <v>79</v>
      </c>
      <c r="E2050" s="39">
        <f>VLOOKUP(Table1[[#This Row],[Gr]],Raw!T:U,2,0)</f>
        <v>8</v>
      </c>
      <c r="F2050" s="38" t="s">
        <v>6</v>
      </c>
      <c r="G2050" s="39">
        <v>3</v>
      </c>
      <c r="H2050" s="64" t="str">
        <f>VLOOKUP(MID(Table1[[#This Row],[Htno]],7,2),Raw!A:B,2,0)</f>
        <v>CSE</v>
      </c>
      <c r="I2050" s="60">
        <f>IF(Table1[[#This Row],[Gr]]&lt;&gt;"COMPLE",IF(Table1[[#This Row],[Cr]]&gt;0,1,0),1)</f>
        <v>1</v>
      </c>
      <c r="J2050" s="32">
        <f>(Table1[[#This Row],[Gp]]*Table1[[#This Row],[Cr]])/Raw!$R$1</f>
        <v>1.0434782608695652</v>
      </c>
    </row>
    <row r="2051" spans="1:10">
      <c r="A2051" s="63" t="str">
        <f>LEFT(Table1[[#This Row],[Subcode]],3)</f>
        <v>R20</v>
      </c>
      <c r="B2051" s="63" t="s">
        <v>402</v>
      </c>
      <c r="C2051" s="38" t="s">
        <v>292</v>
      </c>
      <c r="D2051" s="39" t="s">
        <v>293</v>
      </c>
      <c r="E2051" s="39">
        <f>VLOOKUP(Table1[[#This Row],[Gr]],Raw!T:U,2,0)</f>
        <v>8</v>
      </c>
      <c r="F2051" s="38" t="s">
        <v>6</v>
      </c>
      <c r="G2051" s="39">
        <v>3</v>
      </c>
      <c r="H2051" s="64" t="str">
        <f>VLOOKUP(MID(Table1[[#This Row],[Htno]],7,2),Raw!A:B,2,0)</f>
        <v>CSE</v>
      </c>
      <c r="I2051" s="60">
        <f>IF(Table1[[#This Row],[Gr]]&lt;&gt;"COMPLE",IF(Table1[[#This Row],[Cr]]&gt;0,1,0),1)</f>
        <v>1</v>
      </c>
      <c r="J2051" s="32">
        <f>(Table1[[#This Row],[Gp]]*Table1[[#This Row],[Cr]])/Raw!$R$1</f>
        <v>1.0434782608695652</v>
      </c>
    </row>
    <row r="2052" spans="1:10">
      <c r="A2052" s="63" t="str">
        <f>LEFT(Table1[[#This Row],[Subcode]],3)</f>
        <v>R20</v>
      </c>
      <c r="B2052" s="63" t="s">
        <v>402</v>
      </c>
      <c r="C2052" s="38" t="s">
        <v>294</v>
      </c>
      <c r="D2052" s="39" t="s">
        <v>295</v>
      </c>
      <c r="E2052" s="39">
        <f>VLOOKUP(Table1[[#This Row],[Gr]],Raw!T:U,2,0)</f>
        <v>8</v>
      </c>
      <c r="F2052" s="38" t="s">
        <v>6</v>
      </c>
      <c r="G2052" s="39">
        <v>3</v>
      </c>
      <c r="H2052" s="64" t="str">
        <f>VLOOKUP(MID(Table1[[#This Row],[Htno]],7,2),Raw!A:B,2,0)</f>
        <v>CSE</v>
      </c>
      <c r="I2052" s="60">
        <f>IF(Table1[[#This Row],[Gr]]&lt;&gt;"COMPLE",IF(Table1[[#This Row],[Cr]]&gt;0,1,0),1)</f>
        <v>1</v>
      </c>
      <c r="J2052" s="32">
        <f>(Table1[[#This Row],[Gp]]*Table1[[#This Row],[Cr]])/Raw!$R$1</f>
        <v>1.0434782608695652</v>
      </c>
    </row>
    <row r="2053" spans="1:10">
      <c r="A2053" s="63" t="str">
        <f>LEFT(Table1[[#This Row],[Subcode]],3)</f>
        <v>R20</v>
      </c>
      <c r="B2053" s="63" t="s">
        <v>402</v>
      </c>
      <c r="C2053" s="38" t="s">
        <v>296</v>
      </c>
      <c r="D2053" s="39" t="s">
        <v>297</v>
      </c>
      <c r="E2053" s="39">
        <f>VLOOKUP(Table1[[#This Row],[Gr]],Raw!T:U,2,0)</f>
        <v>10</v>
      </c>
      <c r="F2053" s="38" t="s">
        <v>9</v>
      </c>
      <c r="G2053" s="39">
        <v>2</v>
      </c>
      <c r="H2053" s="64" t="str">
        <f>VLOOKUP(MID(Table1[[#This Row],[Htno]],7,2),Raw!A:B,2,0)</f>
        <v>CSE</v>
      </c>
      <c r="I2053" s="60">
        <f>IF(Table1[[#This Row],[Gr]]&lt;&gt;"COMPLE",IF(Table1[[#This Row],[Cr]]&gt;0,1,0),1)</f>
        <v>1</v>
      </c>
      <c r="J2053" s="32">
        <f>(Table1[[#This Row],[Gp]]*Table1[[#This Row],[Cr]])/Raw!$R$1</f>
        <v>0.86956521739130432</v>
      </c>
    </row>
    <row r="2054" spans="1:10">
      <c r="A2054" s="63" t="str">
        <f>LEFT(Table1[[#This Row],[Subcode]],3)</f>
        <v>R20</v>
      </c>
      <c r="B2054" s="63" t="s">
        <v>402</v>
      </c>
      <c r="C2054" s="38" t="s">
        <v>298</v>
      </c>
      <c r="D2054" s="39" t="s">
        <v>93</v>
      </c>
      <c r="E2054" s="39">
        <f>VLOOKUP(Table1[[#This Row],[Gr]],Raw!T:U,2,0)</f>
        <v>10</v>
      </c>
      <c r="F2054" s="38" t="s">
        <v>9</v>
      </c>
      <c r="G2054" s="39">
        <v>3</v>
      </c>
      <c r="H2054" s="64" t="str">
        <f>VLOOKUP(MID(Table1[[#This Row],[Htno]],7,2),Raw!A:B,2,0)</f>
        <v>CSE</v>
      </c>
      <c r="I2054" s="60">
        <f>IF(Table1[[#This Row],[Gr]]&lt;&gt;"COMPLE",IF(Table1[[#This Row],[Cr]]&gt;0,1,0),1)</f>
        <v>1</v>
      </c>
      <c r="J2054" s="32">
        <f>(Table1[[#This Row],[Gp]]*Table1[[#This Row],[Cr]])/Raw!$R$1</f>
        <v>1.3043478260869565</v>
      </c>
    </row>
    <row r="2055" spans="1:10">
      <c r="A2055" s="63" t="str">
        <f>LEFT(Table1[[#This Row],[Subcode]],3)</f>
        <v>R20</v>
      </c>
      <c r="B2055" s="63" t="s">
        <v>402</v>
      </c>
      <c r="C2055" s="38" t="s">
        <v>299</v>
      </c>
      <c r="D2055" s="39" t="s">
        <v>300</v>
      </c>
      <c r="E2055" s="39">
        <f>VLOOKUP(Table1[[#This Row],[Gr]],Raw!T:U,2,0)</f>
        <v>6</v>
      </c>
      <c r="F2055" s="38" t="s">
        <v>5</v>
      </c>
      <c r="G2055" s="39">
        <v>3</v>
      </c>
      <c r="H2055" s="64" t="str">
        <f>VLOOKUP(MID(Table1[[#This Row],[Htno]],7,2),Raw!A:B,2,0)</f>
        <v>CSE</v>
      </c>
      <c r="I2055" s="60">
        <f>IF(Table1[[#This Row],[Gr]]&lt;&gt;"COMPLE",IF(Table1[[#This Row],[Cr]]&gt;0,1,0),1)</f>
        <v>1</v>
      </c>
      <c r="J2055" s="32">
        <f>(Table1[[#This Row],[Gp]]*Table1[[#This Row],[Cr]])/Raw!$R$1</f>
        <v>0.78260869565217395</v>
      </c>
    </row>
    <row r="2056" spans="1:10">
      <c r="A2056" s="63" t="str">
        <f>LEFT(Table1[[#This Row],[Subcode]],3)</f>
        <v>R20</v>
      </c>
      <c r="B2056" s="63" t="s">
        <v>402</v>
      </c>
      <c r="C2056" s="38" t="s">
        <v>301</v>
      </c>
      <c r="D2056" s="39" t="s">
        <v>302</v>
      </c>
      <c r="E2056" s="39">
        <f>VLOOKUP(Table1[[#This Row],[Gr]],Raw!T:U,2,0)</f>
        <v>8</v>
      </c>
      <c r="F2056" s="38" t="s">
        <v>6</v>
      </c>
      <c r="G2056" s="39">
        <v>3</v>
      </c>
      <c r="H2056" s="64" t="str">
        <f>VLOOKUP(MID(Table1[[#This Row],[Htno]],7,2),Raw!A:B,2,0)</f>
        <v>CSE</v>
      </c>
      <c r="I2056" s="60">
        <f>IF(Table1[[#This Row],[Gr]]&lt;&gt;"COMPLE",IF(Table1[[#This Row],[Cr]]&gt;0,1,0),1)</f>
        <v>1</v>
      </c>
      <c r="J2056" s="32">
        <f>(Table1[[#This Row],[Gp]]*Table1[[#This Row],[Cr]])/Raw!$R$1</f>
        <v>1.0434782608695652</v>
      </c>
    </row>
    <row r="2057" spans="1:10">
      <c r="A2057" s="63" t="str">
        <f>LEFT(Table1[[#This Row],[Subcode]],3)</f>
        <v>R20</v>
      </c>
      <c r="B2057" s="63" t="s">
        <v>402</v>
      </c>
      <c r="C2057" s="38" t="s">
        <v>303</v>
      </c>
      <c r="D2057" s="39" t="s">
        <v>304</v>
      </c>
      <c r="E2057" s="39">
        <f>VLOOKUP(Table1[[#This Row],[Gr]],Raw!T:U,2,0)</f>
        <v>9</v>
      </c>
      <c r="F2057" s="38" t="s">
        <v>8</v>
      </c>
      <c r="G2057" s="39">
        <v>3</v>
      </c>
      <c r="H2057" s="64" t="str">
        <f>VLOOKUP(MID(Table1[[#This Row],[Htno]],7,2),Raw!A:B,2,0)</f>
        <v>CSE</v>
      </c>
      <c r="I2057" s="60">
        <f>IF(Table1[[#This Row],[Gr]]&lt;&gt;"COMPLE",IF(Table1[[#This Row],[Cr]]&gt;0,1,0),1)</f>
        <v>1</v>
      </c>
      <c r="J2057" s="32">
        <f>(Table1[[#This Row],[Gp]]*Table1[[#This Row],[Cr]])/Raw!$R$1</f>
        <v>1.173913043478261</v>
      </c>
    </row>
    <row r="2058" spans="1:10">
      <c r="A2058" s="63" t="str">
        <f>LEFT(Table1[[#This Row],[Subcode]],3)</f>
        <v>R20</v>
      </c>
      <c r="B2058" s="63" t="s">
        <v>403</v>
      </c>
      <c r="C2058" s="38" t="s">
        <v>78</v>
      </c>
      <c r="D2058" s="39" t="s">
        <v>79</v>
      </c>
      <c r="E2058" s="39">
        <f>VLOOKUP(Table1[[#This Row],[Gr]],Raw!T:U,2,0)</f>
        <v>7</v>
      </c>
      <c r="F2058" s="38" t="s">
        <v>4</v>
      </c>
      <c r="G2058" s="39">
        <v>3</v>
      </c>
      <c r="H2058" s="64" t="str">
        <f>VLOOKUP(MID(Table1[[#This Row],[Htno]],7,2),Raw!A:B,2,0)</f>
        <v>IT</v>
      </c>
      <c r="I2058" s="60">
        <f>IF(Table1[[#This Row],[Gr]]&lt;&gt;"COMPLE",IF(Table1[[#This Row],[Cr]]&gt;0,1,0),1)</f>
        <v>1</v>
      </c>
      <c r="J2058" s="32">
        <f>(Table1[[#This Row],[Gp]]*Table1[[#This Row],[Cr]])/Raw!$R$1</f>
        <v>0.91304347826086951</v>
      </c>
    </row>
    <row r="2059" spans="1:10">
      <c r="A2059" s="63" t="str">
        <f>LEFT(Table1[[#This Row],[Subcode]],3)</f>
        <v>R20</v>
      </c>
      <c r="B2059" s="63" t="s">
        <v>403</v>
      </c>
      <c r="C2059" s="38" t="s">
        <v>80</v>
      </c>
      <c r="D2059" s="39" t="s">
        <v>81</v>
      </c>
      <c r="E2059" s="39">
        <f>VLOOKUP(Table1[[#This Row],[Gr]],Raw!T:U,2,0)</f>
        <v>7</v>
      </c>
      <c r="F2059" s="38" t="s">
        <v>4</v>
      </c>
      <c r="G2059" s="39">
        <v>3</v>
      </c>
      <c r="H2059" s="64" t="str">
        <f>VLOOKUP(MID(Table1[[#This Row],[Htno]],7,2),Raw!A:B,2,0)</f>
        <v>IT</v>
      </c>
      <c r="I2059" s="60">
        <f>IF(Table1[[#This Row],[Gr]]&lt;&gt;"COMPLE",IF(Table1[[#This Row],[Cr]]&gt;0,1,0),1)</f>
        <v>1</v>
      </c>
      <c r="J2059" s="32">
        <f>(Table1[[#This Row],[Gp]]*Table1[[#This Row],[Cr]])/Raw!$R$1</f>
        <v>0.91304347826086951</v>
      </c>
    </row>
    <row r="2060" spans="1:10">
      <c r="A2060" s="63" t="str">
        <f>LEFT(Table1[[#This Row],[Subcode]],3)</f>
        <v>R20</v>
      </c>
      <c r="B2060" s="63" t="s">
        <v>403</v>
      </c>
      <c r="C2060" s="38" t="s">
        <v>82</v>
      </c>
      <c r="D2060" s="39" t="s">
        <v>83</v>
      </c>
      <c r="E2060" s="39">
        <f>VLOOKUP(Table1[[#This Row],[Gr]],Raw!T:U,2,0)</f>
        <v>8</v>
      </c>
      <c r="F2060" s="38" t="s">
        <v>6</v>
      </c>
      <c r="G2060" s="39">
        <v>3</v>
      </c>
      <c r="H2060" s="64" t="str">
        <f>VLOOKUP(MID(Table1[[#This Row],[Htno]],7,2),Raw!A:B,2,0)</f>
        <v>IT</v>
      </c>
      <c r="I2060" s="60">
        <f>IF(Table1[[#This Row],[Gr]]&lt;&gt;"COMPLE",IF(Table1[[#This Row],[Cr]]&gt;0,1,0),1)</f>
        <v>1</v>
      </c>
      <c r="J2060" s="32">
        <f>(Table1[[#This Row],[Gp]]*Table1[[#This Row],[Cr]])/Raw!$R$1</f>
        <v>1.0434782608695652</v>
      </c>
    </row>
    <row r="2061" spans="1:10">
      <c r="A2061" s="63" t="str">
        <f>LEFT(Table1[[#This Row],[Subcode]],3)</f>
        <v>R20</v>
      </c>
      <c r="B2061" s="63" t="s">
        <v>403</v>
      </c>
      <c r="C2061" s="38" t="s">
        <v>404</v>
      </c>
      <c r="D2061" s="39" t="s">
        <v>85</v>
      </c>
      <c r="E2061" s="39">
        <f>VLOOKUP(Table1[[#This Row],[Gr]],Raw!T:U,2,0)</f>
        <v>10</v>
      </c>
      <c r="F2061" s="38" t="s">
        <v>9</v>
      </c>
      <c r="G2061" s="39">
        <v>3</v>
      </c>
      <c r="H2061" s="64" t="str">
        <f>VLOOKUP(MID(Table1[[#This Row],[Htno]],7,2),Raw!A:B,2,0)</f>
        <v>IT</v>
      </c>
      <c r="I2061" s="60">
        <f>IF(Table1[[#This Row],[Gr]]&lt;&gt;"COMPLE",IF(Table1[[#This Row],[Cr]]&gt;0,1,0),1)</f>
        <v>1</v>
      </c>
      <c r="J2061" s="32">
        <f>(Table1[[#This Row],[Gp]]*Table1[[#This Row],[Cr]])/Raw!$R$1</f>
        <v>1.3043478260869565</v>
      </c>
    </row>
    <row r="2062" spans="1:10">
      <c r="A2062" s="63" t="str">
        <f>LEFT(Table1[[#This Row],[Subcode]],3)</f>
        <v>R20</v>
      </c>
      <c r="B2062" s="63" t="s">
        <v>403</v>
      </c>
      <c r="C2062" s="38" t="s">
        <v>301</v>
      </c>
      <c r="D2062" s="39" t="s">
        <v>302</v>
      </c>
      <c r="E2062" s="39">
        <f>VLOOKUP(Table1[[#This Row],[Gr]],Raw!T:U,2,0)</f>
        <v>8</v>
      </c>
      <c r="F2062" s="38" t="s">
        <v>6</v>
      </c>
      <c r="G2062" s="39">
        <v>3</v>
      </c>
      <c r="H2062" s="64" t="str">
        <f>VLOOKUP(MID(Table1[[#This Row],[Htno]],7,2),Raw!A:B,2,0)</f>
        <v>IT</v>
      </c>
      <c r="I2062" s="60">
        <f>IF(Table1[[#This Row],[Gr]]&lt;&gt;"COMPLE",IF(Table1[[#This Row],[Cr]]&gt;0,1,0),1)</f>
        <v>1</v>
      </c>
      <c r="J2062" s="32">
        <f>(Table1[[#This Row],[Gp]]*Table1[[#This Row],[Cr]])/Raw!$R$1</f>
        <v>1.0434782608695652</v>
      </c>
    </row>
    <row r="2063" spans="1:10">
      <c r="A2063" s="63" t="str">
        <f>LEFT(Table1[[#This Row],[Subcode]],3)</f>
        <v>R20</v>
      </c>
      <c r="B2063" s="63" t="s">
        <v>403</v>
      </c>
      <c r="C2063" s="38" t="s">
        <v>405</v>
      </c>
      <c r="D2063" s="39" t="s">
        <v>87</v>
      </c>
      <c r="E2063" s="39">
        <f>VLOOKUP(Table1[[#This Row],[Gr]],Raw!T:U,2,0)</f>
        <v>9</v>
      </c>
      <c r="F2063" s="38" t="s">
        <v>8</v>
      </c>
      <c r="G2063" s="39">
        <v>3</v>
      </c>
      <c r="H2063" s="64" t="str">
        <f>VLOOKUP(MID(Table1[[#This Row],[Htno]],7,2),Raw!A:B,2,0)</f>
        <v>IT</v>
      </c>
      <c r="I2063" s="60">
        <f>IF(Table1[[#This Row],[Gr]]&lt;&gt;"COMPLE",IF(Table1[[#This Row],[Cr]]&gt;0,1,0),1)</f>
        <v>1</v>
      </c>
      <c r="J2063" s="32">
        <f>(Table1[[#This Row],[Gp]]*Table1[[#This Row],[Cr]])/Raw!$R$1</f>
        <v>1.173913043478261</v>
      </c>
    </row>
    <row r="2064" spans="1:10">
      <c r="A2064" s="63" t="str">
        <f>LEFT(Table1[[#This Row],[Subcode]],3)</f>
        <v>R20</v>
      </c>
      <c r="B2064" s="63" t="s">
        <v>403</v>
      </c>
      <c r="C2064" s="38" t="s">
        <v>406</v>
      </c>
      <c r="D2064" s="39" t="s">
        <v>297</v>
      </c>
      <c r="E2064" s="39">
        <f>VLOOKUP(Table1[[#This Row],[Gr]],Raw!T:U,2,0)</f>
        <v>10</v>
      </c>
      <c r="F2064" s="38" t="s">
        <v>9</v>
      </c>
      <c r="G2064" s="39">
        <v>2</v>
      </c>
      <c r="H2064" s="64" t="str">
        <f>VLOOKUP(MID(Table1[[#This Row],[Htno]],7,2),Raw!A:B,2,0)</f>
        <v>IT</v>
      </c>
      <c r="I2064" s="60">
        <f>IF(Table1[[#This Row],[Gr]]&lt;&gt;"COMPLE",IF(Table1[[#This Row],[Cr]]&gt;0,1,0),1)</f>
        <v>1</v>
      </c>
      <c r="J2064" s="32">
        <f>(Table1[[#This Row],[Gp]]*Table1[[#This Row],[Cr]])/Raw!$R$1</f>
        <v>0.86956521739130432</v>
      </c>
    </row>
    <row r="2065" spans="1:10">
      <c r="A2065" s="63" t="str">
        <f>LEFT(Table1[[#This Row],[Subcode]],3)</f>
        <v>R20</v>
      </c>
      <c r="B2065" s="63" t="s">
        <v>403</v>
      </c>
      <c r="C2065" s="38" t="s">
        <v>407</v>
      </c>
      <c r="D2065" s="39" t="s">
        <v>93</v>
      </c>
      <c r="E2065" s="39">
        <f>VLOOKUP(Table1[[#This Row],[Gr]],Raw!T:U,2,0)</f>
        <v>10</v>
      </c>
      <c r="F2065" s="38" t="s">
        <v>9</v>
      </c>
      <c r="G2065" s="39">
        <v>3</v>
      </c>
      <c r="H2065" s="64" t="str">
        <f>VLOOKUP(MID(Table1[[#This Row],[Htno]],7,2),Raw!A:B,2,0)</f>
        <v>IT</v>
      </c>
      <c r="I2065" s="60">
        <f>IF(Table1[[#This Row],[Gr]]&lt;&gt;"COMPLE",IF(Table1[[#This Row],[Cr]]&gt;0,1,0),1)</f>
        <v>1</v>
      </c>
      <c r="J2065" s="32">
        <f>(Table1[[#This Row],[Gp]]*Table1[[#This Row],[Cr]])/Raw!$R$1</f>
        <v>1.3043478260869565</v>
      </c>
    </row>
    <row r="2066" spans="1:10">
      <c r="A2066" s="63" t="str">
        <f>LEFT(Table1[[#This Row],[Subcode]],3)</f>
        <v>R20</v>
      </c>
      <c r="B2066" s="63" t="s">
        <v>408</v>
      </c>
      <c r="C2066" s="38" t="s">
        <v>78</v>
      </c>
      <c r="D2066" s="39" t="s">
        <v>79</v>
      </c>
      <c r="E2066" s="39">
        <f>VLOOKUP(Table1[[#This Row],[Gr]],Raw!T:U,2,0)</f>
        <v>8</v>
      </c>
      <c r="F2066" s="38" t="s">
        <v>6</v>
      </c>
      <c r="G2066" s="39">
        <v>3</v>
      </c>
      <c r="H2066" s="64" t="str">
        <f>VLOOKUP(MID(Table1[[#This Row],[Htno]],7,2),Raw!A:B,2,0)</f>
        <v>IT</v>
      </c>
      <c r="I2066" s="60">
        <f>IF(Table1[[#This Row],[Gr]]&lt;&gt;"COMPLE",IF(Table1[[#This Row],[Cr]]&gt;0,1,0),1)</f>
        <v>1</v>
      </c>
      <c r="J2066" s="32">
        <f>(Table1[[#This Row],[Gp]]*Table1[[#This Row],[Cr]])/Raw!$R$1</f>
        <v>1.0434782608695652</v>
      </c>
    </row>
    <row r="2067" spans="1:10">
      <c r="A2067" s="63" t="str">
        <f>LEFT(Table1[[#This Row],[Subcode]],3)</f>
        <v>R20</v>
      </c>
      <c r="B2067" s="63" t="s">
        <v>408</v>
      </c>
      <c r="C2067" s="38" t="s">
        <v>80</v>
      </c>
      <c r="D2067" s="39" t="s">
        <v>81</v>
      </c>
      <c r="E2067" s="39">
        <f>VLOOKUP(Table1[[#This Row],[Gr]],Raw!T:U,2,0)</f>
        <v>6</v>
      </c>
      <c r="F2067" s="38" t="s">
        <v>5</v>
      </c>
      <c r="G2067" s="39">
        <v>3</v>
      </c>
      <c r="H2067" s="64" t="str">
        <f>VLOOKUP(MID(Table1[[#This Row],[Htno]],7,2),Raw!A:B,2,0)</f>
        <v>IT</v>
      </c>
      <c r="I2067" s="60">
        <f>IF(Table1[[#This Row],[Gr]]&lt;&gt;"COMPLE",IF(Table1[[#This Row],[Cr]]&gt;0,1,0),1)</f>
        <v>1</v>
      </c>
      <c r="J2067" s="32">
        <f>(Table1[[#This Row],[Gp]]*Table1[[#This Row],[Cr]])/Raw!$R$1</f>
        <v>0.78260869565217395</v>
      </c>
    </row>
    <row r="2068" spans="1:10">
      <c r="A2068" s="63" t="str">
        <f>LEFT(Table1[[#This Row],[Subcode]],3)</f>
        <v>R20</v>
      </c>
      <c r="B2068" s="63" t="s">
        <v>408</v>
      </c>
      <c r="C2068" s="38" t="s">
        <v>82</v>
      </c>
      <c r="D2068" s="39" t="s">
        <v>83</v>
      </c>
      <c r="E2068" s="39">
        <f>VLOOKUP(Table1[[#This Row],[Gr]],Raw!T:U,2,0)</f>
        <v>8</v>
      </c>
      <c r="F2068" s="38" t="s">
        <v>6</v>
      </c>
      <c r="G2068" s="39">
        <v>3</v>
      </c>
      <c r="H2068" s="64" t="str">
        <f>VLOOKUP(MID(Table1[[#This Row],[Htno]],7,2),Raw!A:B,2,0)</f>
        <v>IT</v>
      </c>
      <c r="I2068" s="60">
        <f>IF(Table1[[#This Row],[Gr]]&lt;&gt;"COMPLE",IF(Table1[[#This Row],[Cr]]&gt;0,1,0),1)</f>
        <v>1</v>
      </c>
      <c r="J2068" s="32">
        <f>(Table1[[#This Row],[Gp]]*Table1[[#This Row],[Cr]])/Raw!$R$1</f>
        <v>1.0434782608695652</v>
      </c>
    </row>
    <row r="2069" spans="1:10">
      <c r="A2069" s="63" t="str">
        <f>LEFT(Table1[[#This Row],[Subcode]],3)</f>
        <v>R20</v>
      </c>
      <c r="B2069" s="63" t="s">
        <v>408</v>
      </c>
      <c r="C2069" s="38" t="s">
        <v>404</v>
      </c>
      <c r="D2069" s="39" t="s">
        <v>85</v>
      </c>
      <c r="E2069" s="39">
        <f>VLOOKUP(Table1[[#This Row],[Gr]],Raw!T:U,2,0)</f>
        <v>7</v>
      </c>
      <c r="F2069" s="38" t="s">
        <v>4</v>
      </c>
      <c r="G2069" s="39">
        <v>3</v>
      </c>
      <c r="H2069" s="64" t="str">
        <f>VLOOKUP(MID(Table1[[#This Row],[Htno]],7,2),Raw!A:B,2,0)</f>
        <v>IT</v>
      </c>
      <c r="I2069" s="60">
        <f>IF(Table1[[#This Row],[Gr]]&lt;&gt;"COMPLE",IF(Table1[[#This Row],[Cr]]&gt;0,1,0),1)</f>
        <v>1</v>
      </c>
      <c r="J2069" s="32">
        <f>(Table1[[#This Row],[Gp]]*Table1[[#This Row],[Cr]])/Raw!$R$1</f>
        <v>0.91304347826086951</v>
      </c>
    </row>
    <row r="2070" spans="1:10">
      <c r="A2070" s="63" t="str">
        <f>LEFT(Table1[[#This Row],[Subcode]],3)</f>
        <v>R20</v>
      </c>
      <c r="B2070" s="63" t="s">
        <v>408</v>
      </c>
      <c r="C2070" s="38" t="s">
        <v>301</v>
      </c>
      <c r="D2070" s="39" t="s">
        <v>302</v>
      </c>
      <c r="E2070" s="39">
        <f>VLOOKUP(Table1[[#This Row],[Gr]],Raw!T:U,2,0)</f>
        <v>8</v>
      </c>
      <c r="F2070" s="38" t="s">
        <v>6</v>
      </c>
      <c r="G2070" s="39">
        <v>3</v>
      </c>
      <c r="H2070" s="64" t="str">
        <f>VLOOKUP(MID(Table1[[#This Row],[Htno]],7,2),Raw!A:B,2,0)</f>
        <v>IT</v>
      </c>
      <c r="I2070" s="60">
        <f>IF(Table1[[#This Row],[Gr]]&lt;&gt;"COMPLE",IF(Table1[[#This Row],[Cr]]&gt;0,1,0),1)</f>
        <v>1</v>
      </c>
      <c r="J2070" s="32">
        <f>(Table1[[#This Row],[Gp]]*Table1[[#This Row],[Cr]])/Raw!$R$1</f>
        <v>1.0434782608695652</v>
      </c>
    </row>
    <row r="2071" spans="1:10">
      <c r="A2071" s="63" t="str">
        <f>LEFT(Table1[[#This Row],[Subcode]],3)</f>
        <v>R20</v>
      </c>
      <c r="B2071" s="63" t="s">
        <v>408</v>
      </c>
      <c r="C2071" s="38" t="s">
        <v>405</v>
      </c>
      <c r="D2071" s="39" t="s">
        <v>87</v>
      </c>
      <c r="E2071" s="39">
        <f>VLOOKUP(Table1[[#This Row],[Gr]],Raw!T:U,2,0)</f>
        <v>6</v>
      </c>
      <c r="F2071" s="38" t="s">
        <v>5</v>
      </c>
      <c r="G2071" s="39">
        <v>3</v>
      </c>
      <c r="H2071" s="64" t="str">
        <f>VLOOKUP(MID(Table1[[#This Row],[Htno]],7,2),Raw!A:B,2,0)</f>
        <v>IT</v>
      </c>
      <c r="I2071" s="60">
        <f>IF(Table1[[#This Row],[Gr]]&lt;&gt;"COMPLE",IF(Table1[[#This Row],[Cr]]&gt;0,1,0),1)</f>
        <v>1</v>
      </c>
      <c r="J2071" s="32">
        <f>(Table1[[#This Row],[Gp]]*Table1[[#This Row],[Cr]])/Raw!$R$1</f>
        <v>0.78260869565217395</v>
      </c>
    </row>
    <row r="2072" spans="1:10">
      <c r="A2072" s="63" t="str">
        <f>LEFT(Table1[[#This Row],[Subcode]],3)</f>
        <v>R20</v>
      </c>
      <c r="B2072" s="63" t="s">
        <v>408</v>
      </c>
      <c r="C2072" s="38" t="s">
        <v>406</v>
      </c>
      <c r="D2072" s="39" t="s">
        <v>297</v>
      </c>
      <c r="E2072" s="39">
        <f>VLOOKUP(Table1[[#This Row],[Gr]],Raw!T:U,2,0)</f>
        <v>10</v>
      </c>
      <c r="F2072" s="38" t="s">
        <v>9</v>
      </c>
      <c r="G2072" s="39">
        <v>2</v>
      </c>
      <c r="H2072" s="64" t="str">
        <f>VLOOKUP(MID(Table1[[#This Row],[Htno]],7,2),Raw!A:B,2,0)</f>
        <v>IT</v>
      </c>
      <c r="I2072" s="60">
        <f>IF(Table1[[#This Row],[Gr]]&lt;&gt;"COMPLE",IF(Table1[[#This Row],[Cr]]&gt;0,1,0),1)</f>
        <v>1</v>
      </c>
      <c r="J2072" s="32">
        <f>(Table1[[#This Row],[Gp]]*Table1[[#This Row],[Cr]])/Raw!$R$1</f>
        <v>0.86956521739130432</v>
      </c>
    </row>
    <row r="2073" spans="1:10">
      <c r="A2073" s="63" t="str">
        <f>LEFT(Table1[[#This Row],[Subcode]],3)</f>
        <v>R20</v>
      </c>
      <c r="B2073" s="63" t="s">
        <v>408</v>
      </c>
      <c r="C2073" s="38" t="s">
        <v>407</v>
      </c>
      <c r="D2073" s="39" t="s">
        <v>93</v>
      </c>
      <c r="E2073" s="39">
        <f>VLOOKUP(Table1[[#This Row],[Gr]],Raw!T:U,2,0)</f>
        <v>10</v>
      </c>
      <c r="F2073" s="38" t="s">
        <v>9</v>
      </c>
      <c r="G2073" s="39">
        <v>3</v>
      </c>
      <c r="H2073" s="64" t="str">
        <f>VLOOKUP(MID(Table1[[#This Row],[Htno]],7,2),Raw!A:B,2,0)</f>
        <v>IT</v>
      </c>
      <c r="I2073" s="60">
        <f>IF(Table1[[#This Row],[Gr]]&lt;&gt;"COMPLE",IF(Table1[[#This Row],[Cr]]&gt;0,1,0),1)</f>
        <v>1</v>
      </c>
      <c r="J2073" s="32">
        <f>(Table1[[#This Row],[Gp]]*Table1[[#This Row],[Cr]])/Raw!$R$1</f>
        <v>1.3043478260869565</v>
      </c>
    </row>
    <row r="2074" spans="1:10">
      <c r="A2074" s="63" t="str">
        <f>LEFT(Table1[[#This Row],[Subcode]],3)</f>
        <v>R20</v>
      </c>
      <c r="B2074" s="63" t="s">
        <v>409</v>
      </c>
      <c r="C2074" s="38" t="s">
        <v>78</v>
      </c>
      <c r="D2074" s="39" t="s">
        <v>79</v>
      </c>
      <c r="E2074" s="39">
        <f>VLOOKUP(Table1[[#This Row],[Gr]],Raw!T:U,2,0)</f>
        <v>8</v>
      </c>
      <c r="F2074" s="38" t="s">
        <v>6</v>
      </c>
      <c r="G2074" s="39">
        <v>3</v>
      </c>
      <c r="H2074" s="64" t="str">
        <f>VLOOKUP(MID(Table1[[#This Row],[Htno]],7,2),Raw!A:B,2,0)</f>
        <v>IT</v>
      </c>
      <c r="I2074" s="60">
        <f>IF(Table1[[#This Row],[Gr]]&lt;&gt;"COMPLE",IF(Table1[[#This Row],[Cr]]&gt;0,1,0),1)</f>
        <v>1</v>
      </c>
      <c r="J2074" s="32">
        <f>(Table1[[#This Row],[Gp]]*Table1[[#This Row],[Cr]])/Raw!$R$1</f>
        <v>1.0434782608695652</v>
      </c>
    </row>
    <row r="2075" spans="1:10">
      <c r="A2075" s="63" t="str">
        <f>LEFT(Table1[[#This Row],[Subcode]],3)</f>
        <v>R20</v>
      </c>
      <c r="B2075" s="63" t="s">
        <v>409</v>
      </c>
      <c r="C2075" s="38" t="s">
        <v>80</v>
      </c>
      <c r="D2075" s="39" t="s">
        <v>81</v>
      </c>
      <c r="E2075" s="39">
        <f>VLOOKUP(Table1[[#This Row],[Gr]],Raw!T:U,2,0)</f>
        <v>0</v>
      </c>
      <c r="F2075" s="38" t="s">
        <v>3</v>
      </c>
      <c r="G2075" s="39">
        <v>0</v>
      </c>
      <c r="H2075" s="64" t="str">
        <f>VLOOKUP(MID(Table1[[#This Row],[Htno]],7,2),Raw!A:B,2,0)</f>
        <v>IT</v>
      </c>
      <c r="I2075" s="60">
        <f>IF(Table1[[#This Row],[Gr]]&lt;&gt;"COMPLE",IF(Table1[[#This Row],[Cr]]&gt;0,1,0),1)</f>
        <v>0</v>
      </c>
      <c r="J2075" s="32">
        <f>(Table1[[#This Row],[Gp]]*Table1[[#This Row],[Cr]])/Raw!$R$1</f>
        <v>0</v>
      </c>
    </row>
    <row r="2076" spans="1:10">
      <c r="A2076" s="63" t="str">
        <f>LEFT(Table1[[#This Row],[Subcode]],3)</f>
        <v>R20</v>
      </c>
      <c r="B2076" s="63" t="s">
        <v>409</v>
      </c>
      <c r="C2076" s="38" t="s">
        <v>82</v>
      </c>
      <c r="D2076" s="39" t="s">
        <v>83</v>
      </c>
      <c r="E2076" s="39">
        <f>VLOOKUP(Table1[[#This Row],[Gr]],Raw!T:U,2,0)</f>
        <v>0</v>
      </c>
      <c r="F2076" s="38" t="s">
        <v>579</v>
      </c>
      <c r="G2076" s="39">
        <v>0</v>
      </c>
      <c r="H2076" s="64" t="str">
        <f>VLOOKUP(MID(Table1[[#This Row],[Htno]],7,2),Raw!A:B,2,0)</f>
        <v>IT</v>
      </c>
      <c r="I2076" s="60">
        <f>IF(Table1[[#This Row],[Gr]]&lt;&gt;"COMPLE",IF(Table1[[#This Row],[Cr]]&gt;0,1,0),1)</f>
        <v>0</v>
      </c>
      <c r="J2076" s="32">
        <f>(Table1[[#This Row],[Gp]]*Table1[[#This Row],[Cr]])/Raw!$R$1</f>
        <v>0</v>
      </c>
    </row>
    <row r="2077" spans="1:10">
      <c r="A2077" s="63" t="str">
        <f>LEFT(Table1[[#This Row],[Subcode]],3)</f>
        <v>R20</v>
      </c>
      <c r="B2077" s="63" t="s">
        <v>409</v>
      </c>
      <c r="C2077" s="38" t="s">
        <v>404</v>
      </c>
      <c r="D2077" s="39" t="s">
        <v>85</v>
      </c>
      <c r="E2077" s="39">
        <f>VLOOKUP(Table1[[#This Row],[Gr]],Raw!T:U,2,0)</f>
        <v>8</v>
      </c>
      <c r="F2077" s="38" t="s">
        <v>6</v>
      </c>
      <c r="G2077" s="39">
        <v>3</v>
      </c>
      <c r="H2077" s="64" t="str">
        <f>VLOOKUP(MID(Table1[[#This Row],[Htno]],7,2),Raw!A:B,2,0)</f>
        <v>IT</v>
      </c>
      <c r="I2077" s="60">
        <f>IF(Table1[[#This Row],[Gr]]&lt;&gt;"COMPLE",IF(Table1[[#This Row],[Cr]]&gt;0,1,0),1)</f>
        <v>1</v>
      </c>
      <c r="J2077" s="32">
        <f>(Table1[[#This Row],[Gp]]*Table1[[#This Row],[Cr]])/Raw!$R$1</f>
        <v>1.0434782608695652</v>
      </c>
    </row>
    <row r="2078" spans="1:10">
      <c r="A2078" s="63" t="str">
        <f>LEFT(Table1[[#This Row],[Subcode]],3)</f>
        <v>R20</v>
      </c>
      <c r="B2078" s="63" t="s">
        <v>409</v>
      </c>
      <c r="C2078" s="38" t="s">
        <v>301</v>
      </c>
      <c r="D2078" s="39" t="s">
        <v>302</v>
      </c>
      <c r="E2078" s="39">
        <f>VLOOKUP(Table1[[#This Row],[Gr]],Raw!T:U,2,0)</f>
        <v>6</v>
      </c>
      <c r="F2078" s="38" t="s">
        <v>5</v>
      </c>
      <c r="G2078" s="39">
        <v>3</v>
      </c>
      <c r="H2078" s="64" t="str">
        <f>VLOOKUP(MID(Table1[[#This Row],[Htno]],7,2),Raw!A:B,2,0)</f>
        <v>IT</v>
      </c>
      <c r="I2078" s="60">
        <f>IF(Table1[[#This Row],[Gr]]&lt;&gt;"COMPLE",IF(Table1[[#This Row],[Cr]]&gt;0,1,0),1)</f>
        <v>1</v>
      </c>
      <c r="J2078" s="32">
        <f>(Table1[[#This Row],[Gp]]*Table1[[#This Row],[Cr]])/Raw!$R$1</f>
        <v>0.78260869565217395</v>
      </c>
    </row>
    <row r="2079" spans="1:10">
      <c r="A2079" s="63" t="str">
        <f>LEFT(Table1[[#This Row],[Subcode]],3)</f>
        <v>R20</v>
      </c>
      <c r="B2079" s="63" t="s">
        <v>409</v>
      </c>
      <c r="C2079" s="38" t="s">
        <v>405</v>
      </c>
      <c r="D2079" s="39" t="s">
        <v>87</v>
      </c>
      <c r="E2079" s="39">
        <f>VLOOKUP(Table1[[#This Row],[Gr]],Raw!T:U,2,0)</f>
        <v>6</v>
      </c>
      <c r="F2079" s="38" t="s">
        <v>5</v>
      </c>
      <c r="G2079" s="39">
        <v>3</v>
      </c>
      <c r="H2079" s="64" t="str">
        <f>VLOOKUP(MID(Table1[[#This Row],[Htno]],7,2),Raw!A:B,2,0)</f>
        <v>IT</v>
      </c>
      <c r="I2079" s="60">
        <f>IF(Table1[[#This Row],[Gr]]&lt;&gt;"COMPLE",IF(Table1[[#This Row],[Cr]]&gt;0,1,0),1)</f>
        <v>1</v>
      </c>
      <c r="J2079" s="32">
        <f>(Table1[[#This Row],[Gp]]*Table1[[#This Row],[Cr]])/Raw!$R$1</f>
        <v>0.78260869565217395</v>
      </c>
    </row>
    <row r="2080" spans="1:10">
      <c r="A2080" s="63" t="str">
        <f>LEFT(Table1[[#This Row],[Subcode]],3)</f>
        <v>R20</v>
      </c>
      <c r="B2080" s="63" t="s">
        <v>409</v>
      </c>
      <c r="C2080" s="38" t="s">
        <v>406</v>
      </c>
      <c r="D2080" s="39" t="s">
        <v>297</v>
      </c>
      <c r="E2080" s="39">
        <f>VLOOKUP(Table1[[#This Row],[Gr]],Raw!T:U,2,0)</f>
        <v>9</v>
      </c>
      <c r="F2080" s="38" t="s">
        <v>8</v>
      </c>
      <c r="G2080" s="39">
        <v>2</v>
      </c>
      <c r="H2080" s="64" t="str">
        <f>VLOOKUP(MID(Table1[[#This Row],[Htno]],7,2),Raw!A:B,2,0)</f>
        <v>IT</v>
      </c>
      <c r="I2080" s="60">
        <f>IF(Table1[[#This Row],[Gr]]&lt;&gt;"COMPLE",IF(Table1[[#This Row],[Cr]]&gt;0,1,0),1)</f>
        <v>1</v>
      </c>
      <c r="J2080" s="32">
        <f>(Table1[[#This Row],[Gp]]*Table1[[#This Row],[Cr]])/Raw!$R$1</f>
        <v>0.78260869565217395</v>
      </c>
    </row>
    <row r="2081" spans="1:10">
      <c r="A2081" s="63" t="str">
        <f>LEFT(Table1[[#This Row],[Subcode]],3)</f>
        <v>R20</v>
      </c>
      <c r="B2081" s="63" t="s">
        <v>409</v>
      </c>
      <c r="C2081" s="38" t="s">
        <v>407</v>
      </c>
      <c r="D2081" s="39" t="s">
        <v>93</v>
      </c>
      <c r="E2081" s="39">
        <f>VLOOKUP(Table1[[#This Row],[Gr]],Raw!T:U,2,0)</f>
        <v>10</v>
      </c>
      <c r="F2081" s="38" t="s">
        <v>9</v>
      </c>
      <c r="G2081" s="39">
        <v>3</v>
      </c>
      <c r="H2081" s="64" t="str">
        <f>VLOOKUP(MID(Table1[[#This Row],[Htno]],7,2),Raw!A:B,2,0)</f>
        <v>IT</v>
      </c>
      <c r="I2081" s="60">
        <f>IF(Table1[[#This Row],[Gr]]&lt;&gt;"COMPLE",IF(Table1[[#This Row],[Cr]]&gt;0,1,0),1)</f>
        <v>1</v>
      </c>
      <c r="J2081" s="32">
        <f>(Table1[[#This Row],[Gp]]*Table1[[#This Row],[Cr]])/Raw!$R$1</f>
        <v>1.3043478260869565</v>
      </c>
    </row>
    <row r="2082" spans="1:10">
      <c r="A2082" s="63" t="str">
        <f>LEFT(Table1[[#This Row],[Subcode]],3)</f>
        <v>R20</v>
      </c>
      <c r="B2082" s="63" t="s">
        <v>410</v>
      </c>
      <c r="C2082" s="38" t="s">
        <v>78</v>
      </c>
      <c r="D2082" s="39" t="s">
        <v>79</v>
      </c>
      <c r="E2082" s="39">
        <f>VLOOKUP(Table1[[#This Row],[Gr]],Raw!T:U,2,0)</f>
        <v>9</v>
      </c>
      <c r="F2082" s="38" t="s">
        <v>8</v>
      </c>
      <c r="G2082" s="39">
        <v>3</v>
      </c>
      <c r="H2082" s="64" t="str">
        <f>VLOOKUP(MID(Table1[[#This Row],[Htno]],7,2),Raw!A:B,2,0)</f>
        <v>IT</v>
      </c>
      <c r="I2082" s="60">
        <f>IF(Table1[[#This Row],[Gr]]&lt;&gt;"COMPLE",IF(Table1[[#This Row],[Cr]]&gt;0,1,0),1)</f>
        <v>1</v>
      </c>
      <c r="J2082" s="32">
        <f>(Table1[[#This Row],[Gp]]*Table1[[#This Row],[Cr]])/Raw!$R$1</f>
        <v>1.173913043478261</v>
      </c>
    </row>
    <row r="2083" spans="1:10">
      <c r="A2083" s="63" t="str">
        <f>LEFT(Table1[[#This Row],[Subcode]],3)</f>
        <v>R20</v>
      </c>
      <c r="B2083" s="63" t="s">
        <v>410</v>
      </c>
      <c r="C2083" s="38" t="s">
        <v>80</v>
      </c>
      <c r="D2083" s="39" t="s">
        <v>81</v>
      </c>
      <c r="E2083" s="39">
        <f>VLOOKUP(Table1[[#This Row],[Gr]],Raw!T:U,2,0)</f>
        <v>8</v>
      </c>
      <c r="F2083" s="38" t="s">
        <v>6</v>
      </c>
      <c r="G2083" s="39">
        <v>3</v>
      </c>
      <c r="H2083" s="64" t="str">
        <f>VLOOKUP(MID(Table1[[#This Row],[Htno]],7,2),Raw!A:B,2,0)</f>
        <v>IT</v>
      </c>
      <c r="I2083" s="60">
        <f>IF(Table1[[#This Row],[Gr]]&lt;&gt;"COMPLE",IF(Table1[[#This Row],[Cr]]&gt;0,1,0),1)</f>
        <v>1</v>
      </c>
      <c r="J2083" s="32">
        <f>(Table1[[#This Row],[Gp]]*Table1[[#This Row],[Cr]])/Raw!$R$1</f>
        <v>1.0434782608695652</v>
      </c>
    </row>
    <row r="2084" spans="1:10">
      <c r="A2084" s="63" t="str">
        <f>LEFT(Table1[[#This Row],[Subcode]],3)</f>
        <v>R20</v>
      </c>
      <c r="B2084" s="63" t="s">
        <v>410</v>
      </c>
      <c r="C2084" s="38" t="s">
        <v>82</v>
      </c>
      <c r="D2084" s="39" t="s">
        <v>83</v>
      </c>
      <c r="E2084" s="39">
        <f>VLOOKUP(Table1[[#This Row],[Gr]],Raw!T:U,2,0)</f>
        <v>8</v>
      </c>
      <c r="F2084" s="38" t="s">
        <v>6</v>
      </c>
      <c r="G2084" s="39">
        <v>3</v>
      </c>
      <c r="H2084" s="64" t="str">
        <f>VLOOKUP(MID(Table1[[#This Row],[Htno]],7,2),Raw!A:B,2,0)</f>
        <v>IT</v>
      </c>
      <c r="I2084" s="60">
        <f>IF(Table1[[#This Row],[Gr]]&lt;&gt;"COMPLE",IF(Table1[[#This Row],[Cr]]&gt;0,1,0),1)</f>
        <v>1</v>
      </c>
      <c r="J2084" s="32">
        <f>(Table1[[#This Row],[Gp]]*Table1[[#This Row],[Cr]])/Raw!$R$1</f>
        <v>1.0434782608695652</v>
      </c>
    </row>
    <row r="2085" spans="1:10">
      <c r="A2085" s="63" t="str">
        <f>LEFT(Table1[[#This Row],[Subcode]],3)</f>
        <v>R20</v>
      </c>
      <c r="B2085" s="63" t="s">
        <v>410</v>
      </c>
      <c r="C2085" s="38" t="s">
        <v>404</v>
      </c>
      <c r="D2085" s="39" t="s">
        <v>85</v>
      </c>
      <c r="E2085" s="39">
        <f>VLOOKUP(Table1[[#This Row],[Gr]],Raw!T:U,2,0)</f>
        <v>7</v>
      </c>
      <c r="F2085" s="38" t="s">
        <v>4</v>
      </c>
      <c r="G2085" s="39">
        <v>3</v>
      </c>
      <c r="H2085" s="64" t="str">
        <f>VLOOKUP(MID(Table1[[#This Row],[Htno]],7,2),Raw!A:B,2,0)</f>
        <v>IT</v>
      </c>
      <c r="I2085" s="60">
        <f>IF(Table1[[#This Row],[Gr]]&lt;&gt;"COMPLE",IF(Table1[[#This Row],[Cr]]&gt;0,1,0),1)</f>
        <v>1</v>
      </c>
      <c r="J2085" s="32">
        <f>(Table1[[#This Row],[Gp]]*Table1[[#This Row],[Cr]])/Raw!$R$1</f>
        <v>0.91304347826086951</v>
      </c>
    </row>
    <row r="2086" spans="1:10">
      <c r="A2086" s="63" t="str">
        <f>LEFT(Table1[[#This Row],[Subcode]],3)</f>
        <v>R20</v>
      </c>
      <c r="B2086" s="63" t="s">
        <v>410</v>
      </c>
      <c r="C2086" s="38" t="s">
        <v>301</v>
      </c>
      <c r="D2086" s="39" t="s">
        <v>302</v>
      </c>
      <c r="E2086" s="39">
        <f>VLOOKUP(Table1[[#This Row],[Gr]],Raw!T:U,2,0)</f>
        <v>7</v>
      </c>
      <c r="F2086" s="38" t="s">
        <v>4</v>
      </c>
      <c r="G2086" s="39">
        <v>3</v>
      </c>
      <c r="H2086" s="64" t="str">
        <f>VLOOKUP(MID(Table1[[#This Row],[Htno]],7,2),Raw!A:B,2,0)</f>
        <v>IT</v>
      </c>
      <c r="I2086" s="60">
        <f>IF(Table1[[#This Row],[Gr]]&lt;&gt;"COMPLE",IF(Table1[[#This Row],[Cr]]&gt;0,1,0),1)</f>
        <v>1</v>
      </c>
      <c r="J2086" s="32">
        <f>(Table1[[#This Row],[Gp]]*Table1[[#This Row],[Cr]])/Raw!$R$1</f>
        <v>0.91304347826086951</v>
      </c>
    </row>
    <row r="2087" spans="1:10">
      <c r="A2087" s="63" t="str">
        <f>LEFT(Table1[[#This Row],[Subcode]],3)</f>
        <v>R20</v>
      </c>
      <c r="B2087" s="63" t="s">
        <v>410</v>
      </c>
      <c r="C2087" s="38" t="s">
        <v>405</v>
      </c>
      <c r="D2087" s="39" t="s">
        <v>87</v>
      </c>
      <c r="E2087" s="39">
        <f>VLOOKUP(Table1[[#This Row],[Gr]],Raw!T:U,2,0)</f>
        <v>9</v>
      </c>
      <c r="F2087" s="38" t="s">
        <v>8</v>
      </c>
      <c r="G2087" s="39">
        <v>3</v>
      </c>
      <c r="H2087" s="64" t="str">
        <f>VLOOKUP(MID(Table1[[#This Row],[Htno]],7,2),Raw!A:B,2,0)</f>
        <v>IT</v>
      </c>
      <c r="I2087" s="60">
        <f>IF(Table1[[#This Row],[Gr]]&lt;&gt;"COMPLE",IF(Table1[[#This Row],[Cr]]&gt;0,1,0),1)</f>
        <v>1</v>
      </c>
      <c r="J2087" s="32">
        <f>(Table1[[#This Row],[Gp]]*Table1[[#This Row],[Cr]])/Raw!$R$1</f>
        <v>1.173913043478261</v>
      </c>
    </row>
    <row r="2088" spans="1:10">
      <c r="A2088" s="63" t="str">
        <f>LEFT(Table1[[#This Row],[Subcode]],3)</f>
        <v>R20</v>
      </c>
      <c r="B2088" s="63" t="s">
        <v>410</v>
      </c>
      <c r="C2088" s="38" t="s">
        <v>406</v>
      </c>
      <c r="D2088" s="39" t="s">
        <v>297</v>
      </c>
      <c r="E2088" s="39">
        <f>VLOOKUP(Table1[[#This Row],[Gr]],Raw!T:U,2,0)</f>
        <v>10</v>
      </c>
      <c r="F2088" s="38" t="s">
        <v>9</v>
      </c>
      <c r="G2088" s="39">
        <v>2</v>
      </c>
      <c r="H2088" s="64" t="str">
        <f>VLOOKUP(MID(Table1[[#This Row],[Htno]],7,2),Raw!A:B,2,0)</f>
        <v>IT</v>
      </c>
      <c r="I2088" s="60">
        <f>IF(Table1[[#This Row],[Gr]]&lt;&gt;"COMPLE",IF(Table1[[#This Row],[Cr]]&gt;0,1,0),1)</f>
        <v>1</v>
      </c>
      <c r="J2088" s="32">
        <f>(Table1[[#This Row],[Gp]]*Table1[[#This Row],[Cr]])/Raw!$R$1</f>
        <v>0.86956521739130432</v>
      </c>
    </row>
    <row r="2089" spans="1:10">
      <c r="A2089" s="63" t="str">
        <f>LEFT(Table1[[#This Row],[Subcode]],3)</f>
        <v>R20</v>
      </c>
      <c r="B2089" s="63" t="s">
        <v>410</v>
      </c>
      <c r="C2089" s="38" t="s">
        <v>407</v>
      </c>
      <c r="D2089" s="39" t="s">
        <v>93</v>
      </c>
      <c r="E2089" s="39">
        <f>VLOOKUP(Table1[[#This Row],[Gr]],Raw!T:U,2,0)</f>
        <v>10</v>
      </c>
      <c r="F2089" s="38" t="s">
        <v>9</v>
      </c>
      <c r="G2089" s="39">
        <v>3</v>
      </c>
      <c r="H2089" s="64" t="str">
        <f>VLOOKUP(MID(Table1[[#This Row],[Htno]],7,2),Raw!A:B,2,0)</f>
        <v>IT</v>
      </c>
      <c r="I2089" s="60">
        <f>IF(Table1[[#This Row],[Gr]]&lt;&gt;"COMPLE",IF(Table1[[#This Row],[Cr]]&gt;0,1,0),1)</f>
        <v>1</v>
      </c>
      <c r="J2089" s="32">
        <f>(Table1[[#This Row],[Gp]]*Table1[[#This Row],[Cr]])/Raw!$R$1</f>
        <v>1.3043478260869565</v>
      </c>
    </row>
    <row r="2090" spans="1:10">
      <c r="A2090" s="63" t="str">
        <f>LEFT(Table1[[#This Row],[Subcode]],3)</f>
        <v>R20</v>
      </c>
      <c r="B2090" s="63" t="s">
        <v>411</v>
      </c>
      <c r="C2090" s="38" t="s">
        <v>78</v>
      </c>
      <c r="D2090" s="39" t="s">
        <v>79</v>
      </c>
      <c r="E2090" s="39">
        <f>VLOOKUP(Table1[[#This Row],[Gr]],Raw!T:U,2,0)</f>
        <v>7</v>
      </c>
      <c r="F2090" s="38" t="s">
        <v>4</v>
      </c>
      <c r="G2090" s="39">
        <v>3</v>
      </c>
      <c r="H2090" s="64" t="str">
        <f>VLOOKUP(MID(Table1[[#This Row],[Htno]],7,2),Raw!A:B,2,0)</f>
        <v>IT</v>
      </c>
      <c r="I2090" s="60">
        <f>IF(Table1[[#This Row],[Gr]]&lt;&gt;"COMPLE",IF(Table1[[#This Row],[Cr]]&gt;0,1,0),1)</f>
        <v>1</v>
      </c>
      <c r="J2090" s="32">
        <f>(Table1[[#This Row],[Gp]]*Table1[[#This Row],[Cr]])/Raw!$R$1</f>
        <v>0.91304347826086951</v>
      </c>
    </row>
    <row r="2091" spans="1:10">
      <c r="A2091" s="63" t="str">
        <f>LEFT(Table1[[#This Row],[Subcode]],3)</f>
        <v>R20</v>
      </c>
      <c r="B2091" s="63" t="s">
        <v>411</v>
      </c>
      <c r="C2091" s="38" t="s">
        <v>80</v>
      </c>
      <c r="D2091" s="39" t="s">
        <v>81</v>
      </c>
      <c r="E2091" s="39">
        <f>VLOOKUP(Table1[[#This Row],[Gr]],Raw!T:U,2,0)</f>
        <v>10</v>
      </c>
      <c r="F2091" s="38" t="s">
        <v>9</v>
      </c>
      <c r="G2091" s="39">
        <v>3</v>
      </c>
      <c r="H2091" s="64" t="str">
        <f>VLOOKUP(MID(Table1[[#This Row],[Htno]],7,2),Raw!A:B,2,0)</f>
        <v>IT</v>
      </c>
      <c r="I2091" s="60">
        <f>IF(Table1[[#This Row],[Gr]]&lt;&gt;"COMPLE",IF(Table1[[#This Row],[Cr]]&gt;0,1,0),1)</f>
        <v>1</v>
      </c>
      <c r="J2091" s="32">
        <f>(Table1[[#This Row],[Gp]]*Table1[[#This Row],[Cr]])/Raw!$R$1</f>
        <v>1.3043478260869565</v>
      </c>
    </row>
    <row r="2092" spans="1:10">
      <c r="A2092" s="63" t="str">
        <f>LEFT(Table1[[#This Row],[Subcode]],3)</f>
        <v>R20</v>
      </c>
      <c r="B2092" s="63" t="s">
        <v>411</v>
      </c>
      <c r="C2092" s="38" t="s">
        <v>82</v>
      </c>
      <c r="D2092" s="39" t="s">
        <v>83</v>
      </c>
      <c r="E2092" s="39">
        <f>VLOOKUP(Table1[[#This Row],[Gr]],Raw!T:U,2,0)</f>
        <v>9</v>
      </c>
      <c r="F2092" s="38" t="s">
        <v>8</v>
      </c>
      <c r="G2092" s="39">
        <v>3</v>
      </c>
      <c r="H2092" s="64" t="str">
        <f>VLOOKUP(MID(Table1[[#This Row],[Htno]],7,2),Raw!A:B,2,0)</f>
        <v>IT</v>
      </c>
      <c r="I2092" s="60">
        <f>IF(Table1[[#This Row],[Gr]]&lt;&gt;"COMPLE",IF(Table1[[#This Row],[Cr]]&gt;0,1,0),1)</f>
        <v>1</v>
      </c>
      <c r="J2092" s="32">
        <f>(Table1[[#This Row],[Gp]]*Table1[[#This Row],[Cr]])/Raw!$R$1</f>
        <v>1.173913043478261</v>
      </c>
    </row>
    <row r="2093" spans="1:10">
      <c r="A2093" s="63" t="str">
        <f>LEFT(Table1[[#This Row],[Subcode]],3)</f>
        <v>R20</v>
      </c>
      <c r="B2093" s="63" t="s">
        <v>411</v>
      </c>
      <c r="C2093" s="38" t="s">
        <v>404</v>
      </c>
      <c r="D2093" s="39" t="s">
        <v>85</v>
      </c>
      <c r="E2093" s="39">
        <f>VLOOKUP(Table1[[#This Row],[Gr]],Raw!T:U,2,0)</f>
        <v>10</v>
      </c>
      <c r="F2093" s="38" t="s">
        <v>9</v>
      </c>
      <c r="G2093" s="39">
        <v>3</v>
      </c>
      <c r="H2093" s="64" t="str">
        <f>VLOOKUP(MID(Table1[[#This Row],[Htno]],7,2),Raw!A:B,2,0)</f>
        <v>IT</v>
      </c>
      <c r="I2093" s="60">
        <f>IF(Table1[[#This Row],[Gr]]&lt;&gt;"COMPLE",IF(Table1[[#This Row],[Cr]]&gt;0,1,0),1)</f>
        <v>1</v>
      </c>
      <c r="J2093" s="32">
        <f>(Table1[[#This Row],[Gp]]*Table1[[#This Row],[Cr]])/Raw!$R$1</f>
        <v>1.3043478260869565</v>
      </c>
    </row>
    <row r="2094" spans="1:10">
      <c r="A2094" s="63" t="str">
        <f>LEFT(Table1[[#This Row],[Subcode]],3)</f>
        <v>R20</v>
      </c>
      <c r="B2094" s="63" t="s">
        <v>411</v>
      </c>
      <c r="C2094" s="38" t="s">
        <v>301</v>
      </c>
      <c r="D2094" s="39" t="s">
        <v>302</v>
      </c>
      <c r="E2094" s="39">
        <f>VLOOKUP(Table1[[#This Row],[Gr]],Raw!T:U,2,0)</f>
        <v>7</v>
      </c>
      <c r="F2094" s="38" t="s">
        <v>4</v>
      </c>
      <c r="G2094" s="39">
        <v>3</v>
      </c>
      <c r="H2094" s="64" t="str">
        <f>VLOOKUP(MID(Table1[[#This Row],[Htno]],7,2),Raw!A:B,2,0)</f>
        <v>IT</v>
      </c>
      <c r="I2094" s="60">
        <f>IF(Table1[[#This Row],[Gr]]&lt;&gt;"COMPLE",IF(Table1[[#This Row],[Cr]]&gt;0,1,0),1)</f>
        <v>1</v>
      </c>
      <c r="J2094" s="32">
        <f>(Table1[[#This Row],[Gp]]*Table1[[#This Row],[Cr]])/Raw!$R$1</f>
        <v>0.91304347826086951</v>
      </c>
    </row>
    <row r="2095" spans="1:10">
      <c r="A2095" s="63" t="str">
        <f>LEFT(Table1[[#This Row],[Subcode]],3)</f>
        <v>R20</v>
      </c>
      <c r="B2095" s="63" t="s">
        <v>411</v>
      </c>
      <c r="C2095" s="38" t="s">
        <v>405</v>
      </c>
      <c r="D2095" s="39" t="s">
        <v>87</v>
      </c>
      <c r="E2095" s="39">
        <f>VLOOKUP(Table1[[#This Row],[Gr]],Raw!T:U,2,0)</f>
        <v>9</v>
      </c>
      <c r="F2095" s="38" t="s">
        <v>8</v>
      </c>
      <c r="G2095" s="39">
        <v>3</v>
      </c>
      <c r="H2095" s="64" t="str">
        <f>VLOOKUP(MID(Table1[[#This Row],[Htno]],7,2),Raw!A:B,2,0)</f>
        <v>IT</v>
      </c>
      <c r="I2095" s="60">
        <f>IF(Table1[[#This Row],[Gr]]&lt;&gt;"COMPLE",IF(Table1[[#This Row],[Cr]]&gt;0,1,0),1)</f>
        <v>1</v>
      </c>
      <c r="J2095" s="32">
        <f>(Table1[[#This Row],[Gp]]*Table1[[#This Row],[Cr]])/Raw!$R$1</f>
        <v>1.173913043478261</v>
      </c>
    </row>
    <row r="2096" spans="1:10">
      <c r="A2096" s="63" t="str">
        <f>LEFT(Table1[[#This Row],[Subcode]],3)</f>
        <v>R20</v>
      </c>
      <c r="B2096" s="63" t="s">
        <v>411</v>
      </c>
      <c r="C2096" s="38" t="s">
        <v>406</v>
      </c>
      <c r="D2096" s="39" t="s">
        <v>297</v>
      </c>
      <c r="E2096" s="39">
        <f>VLOOKUP(Table1[[#This Row],[Gr]],Raw!T:U,2,0)</f>
        <v>10</v>
      </c>
      <c r="F2096" s="38" t="s">
        <v>9</v>
      </c>
      <c r="G2096" s="39">
        <v>2</v>
      </c>
      <c r="H2096" s="64" t="str">
        <f>VLOOKUP(MID(Table1[[#This Row],[Htno]],7,2),Raw!A:B,2,0)</f>
        <v>IT</v>
      </c>
      <c r="I2096" s="60">
        <f>IF(Table1[[#This Row],[Gr]]&lt;&gt;"COMPLE",IF(Table1[[#This Row],[Cr]]&gt;0,1,0),1)</f>
        <v>1</v>
      </c>
      <c r="J2096" s="32">
        <f>(Table1[[#This Row],[Gp]]*Table1[[#This Row],[Cr]])/Raw!$R$1</f>
        <v>0.86956521739130432</v>
      </c>
    </row>
    <row r="2097" spans="1:10">
      <c r="A2097" s="63" t="str">
        <f>LEFT(Table1[[#This Row],[Subcode]],3)</f>
        <v>R20</v>
      </c>
      <c r="B2097" s="63" t="s">
        <v>411</v>
      </c>
      <c r="C2097" s="38" t="s">
        <v>407</v>
      </c>
      <c r="D2097" s="39" t="s">
        <v>93</v>
      </c>
      <c r="E2097" s="39">
        <f>VLOOKUP(Table1[[#This Row],[Gr]],Raw!T:U,2,0)</f>
        <v>9</v>
      </c>
      <c r="F2097" s="38" t="s">
        <v>8</v>
      </c>
      <c r="G2097" s="39">
        <v>3</v>
      </c>
      <c r="H2097" s="64" t="str">
        <f>VLOOKUP(MID(Table1[[#This Row],[Htno]],7,2),Raw!A:B,2,0)</f>
        <v>IT</v>
      </c>
      <c r="I2097" s="60">
        <f>IF(Table1[[#This Row],[Gr]]&lt;&gt;"COMPLE",IF(Table1[[#This Row],[Cr]]&gt;0,1,0),1)</f>
        <v>1</v>
      </c>
      <c r="J2097" s="32">
        <f>(Table1[[#This Row],[Gp]]*Table1[[#This Row],[Cr]])/Raw!$R$1</f>
        <v>1.173913043478261</v>
      </c>
    </row>
    <row r="2098" spans="1:10">
      <c r="A2098" s="63" t="str">
        <f>LEFT(Table1[[#This Row],[Subcode]],3)</f>
        <v>R20</v>
      </c>
      <c r="B2098" s="63" t="s">
        <v>412</v>
      </c>
      <c r="C2098" s="38" t="s">
        <v>78</v>
      </c>
      <c r="D2098" s="39" t="s">
        <v>79</v>
      </c>
      <c r="E2098" s="39">
        <f>VLOOKUP(Table1[[#This Row],[Gr]],Raw!T:U,2,0)</f>
        <v>8</v>
      </c>
      <c r="F2098" s="38" t="s">
        <v>6</v>
      </c>
      <c r="G2098" s="39">
        <v>3</v>
      </c>
      <c r="H2098" s="64" t="str">
        <f>VLOOKUP(MID(Table1[[#This Row],[Htno]],7,2),Raw!A:B,2,0)</f>
        <v>IT</v>
      </c>
      <c r="I2098" s="60">
        <f>IF(Table1[[#This Row],[Gr]]&lt;&gt;"COMPLE",IF(Table1[[#This Row],[Cr]]&gt;0,1,0),1)</f>
        <v>1</v>
      </c>
      <c r="J2098" s="32">
        <f>(Table1[[#This Row],[Gp]]*Table1[[#This Row],[Cr]])/Raw!$R$1</f>
        <v>1.0434782608695652</v>
      </c>
    </row>
    <row r="2099" spans="1:10">
      <c r="A2099" s="63" t="str">
        <f>LEFT(Table1[[#This Row],[Subcode]],3)</f>
        <v>R20</v>
      </c>
      <c r="B2099" s="63" t="s">
        <v>412</v>
      </c>
      <c r="C2099" s="38" t="s">
        <v>80</v>
      </c>
      <c r="D2099" s="39" t="s">
        <v>81</v>
      </c>
      <c r="E2099" s="39">
        <f>VLOOKUP(Table1[[#This Row],[Gr]],Raw!T:U,2,0)</f>
        <v>6</v>
      </c>
      <c r="F2099" s="38" t="s">
        <v>5</v>
      </c>
      <c r="G2099" s="39">
        <v>3</v>
      </c>
      <c r="H2099" s="64" t="str">
        <f>VLOOKUP(MID(Table1[[#This Row],[Htno]],7,2),Raw!A:B,2,0)</f>
        <v>IT</v>
      </c>
      <c r="I2099" s="60">
        <f>IF(Table1[[#This Row],[Gr]]&lt;&gt;"COMPLE",IF(Table1[[#This Row],[Cr]]&gt;0,1,0),1)</f>
        <v>1</v>
      </c>
      <c r="J2099" s="32">
        <f>(Table1[[#This Row],[Gp]]*Table1[[#This Row],[Cr]])/Raw!$R$1</f>
        <v>0.78260869565217395</v>
      </c>
    </row>
    <row r="2100" spans="1:10">
      <c r="A2100" s="63" t="str">
        <f>LEFT(Table1[[#This Row],[Subcode]],3)</f>
        <v>R20</v>
      </c>
      <c r="B2100" s="63" t="s">
        <v>412</v>
      </c>
      <c r="C2100" s="38" t="s">
        <v>82</v>
      </c>
      <c r="D2100" s="39" t="s">
        <v>83</v>
      </c>
      <c r="E2100" s="39">
        <f>VLOOKUP(Table1[[#This Row],[Gr]],Raw!T:U,2,0)</f>
        <v>6</v>
      </c>
      <c r="F2100" s="38" t="s">
        <v>5</v>
      </c>
      <c r="G2100" s="39">
        <v>3</v>
      </c>
      <c r="H2100" s="64" t="str">
        <f>VLOOKUP(MID(Table1[[#This Row],[Htno]],7,2),Raw!A:B,2,0)</f>
        <v>IT</v>
      </c>
      <c r="I2100" s="60">
        <f>IF(Table1[[#This Row],[Gr]]&lt;&gt;"COMPLE",IF(Table1[[#This Row],[Cr]]&gt;0,1,0),1)</f>
        <v>1</v>
      </c>
      <c r="J2100" s="32">
        <f>(Table1[[#This Row],[Gp]]*Table1[[#This Row],[Cr]])/Raw!$R$1</f>
        <v>0.78260869565217395</v>
      </c>
    </row>
    <row r="2101" spans="1:10">
      <c r="A2101" s="63" t="str">
        <f>LEFT(Table1[[#This Row],[Subcode]],3)</f>
        <v>R20</v>
      </c>
      <c r="B2101" s="63" t="s">
        <v>412</v>
      </c>
      <c r="C2101" s="38" t="s">
        <v>404</v>
      </c>
      <c r="D2101" s="39" t="s">
        <v>85</v>
      </c>
      <c r="E2101" s="39">
        <f>VLOOKUP(Table1[[#This Row],[Gr]],Raw!T:U,2,0)</f>
        <v>6</v>
      </c>
      <c r="F2101" s="38" t="s">
        <v>5</v>
      </c>
      <c r="G2101" s="39">
        <v>3</v>
      </c>
      <c r="H2101" s="64" t="str">
        <f>VLOOKUP(MID(Table1[[#This Row],[Htno]],7,2),Raw!A:B,2,0)</f>
        <v>IT</v>
      </c>
      <c r="I2101" s="60">
        <f>IF(Table1[[#This Row],[Gr]]&lt;&gt;"COMPLE",IF(Table1[[#This Row],[Cr]]&gt;0,1,0),1)</f>
        <v>1</v>
      </c>
      <c r="J2101" s="32">
        <f>(Table1[[#This Row],[Gp]]*Table1[[#This Row],[Cr]])/Raw!$R$1</f>
        <v>0.78260869565217395</v>
      </c>
    </row>
    <row r="2102" spans="1:10">
      <c r="A2102" s="63" t="str">
        <f>LEFT(Table1[[#This Row],[Subcode]],3)</f>
        <v>R20</v>
      </c>
      <c r="B2102" s="63" t="s">
        <v>412</v>
      </c>
      <c r="C2102" s="38" t="s">
        <v>301</v>
      </c>
      <c r="D2102" s="39" t="s">
        <v>302</v>
      </c>
      <c r="E2102" s="39">
        <f>VLOOKUP(Table1[[#This Row],[Gr]],Raw!T:U,2,0)</f>
        <v>6</v>
      </c>
      <c r="F2102" s="38" t="s">
        <v>5</v>
      </c>
      <c r="G2102" s="39">
        <v>3</v>
      </c>
      <c r="H2102" s="64" t="str">
        <f>VLOOKUP(MID(Table1[[#This Row],[Htno]],7,2),Raw!A:B,2,0)</f>
        <v>IT</v>
      </c>
      <c r="I2102" s="60">
        <f>IF(Table1[[#This Row],[Gr]]&lt;&gt;"COMPLE",IF(Table1[[#This Row],[Cr]]&gt;0,1,0),1)</f>
        <v>1</v>
      </c>
      <c r="J2102" s="32">
        <f>(Table1[[#This Row],[Gp]]*Table1[[#This Row],[Cr]])/Raw!$R$1</f>
        <v>0.78260869565217395</v>
      </c>
    </row>
    <row r="2103" spans="1:10">
      <c r="A2103" s="63" t="str">
        <f>LEFT(Table1[[#This Row],[Subcode]],3)</f>
        <v>R20</v>
      </c>
      <c r="B2103" s="63" t="s">
        <v>412</v>
      </c>
      <c r="C2103" s="38" t="s">
        <v>405</v>
      </c>
      <c r="D2103" s="39" t="s">
        <v>87</v>
      </c>
      <c r="E2103" s="39">
        <f>VLOOKUP(Table1[[#This Row],[Gr]],Raw!T:U,2,0)</f>
        <v>6</v>
      </c>
      <c r="F2103" s="38" t="s">
        <v>5</v>
      </c>
      <c r="G2103" s="39">
        <v>3</v>
      </c>
      <c r="H2103" s="64" t="str">
        <f>VLOOKUP(MID(Table1[[#This Row],[Htno]],7,2),Raw!A:B,2,0)</f>
        <v>IT</v>
      </c>
      <c r="I2103" s="60">
        <f>IF(Table1[[#This Row],[Gr]]&lt;&gt;"COMPLE",IF(Table1[[#This Row],[Cr]]&gt;0,1,0),1)</f>
        <v>1</v>
      </c>
      <c r="J2103" s="32">
        <f>(Table1[[#This Row],[Gp]]*Table1[[#This Row],[Cr]])/Raw!$R$1</f>
        <v>0.78260869565217395</v>
      </c>
    </row>
    <row r="2104" spans="1:10">
      <c r="A2104" s="63" t="str">
        <f>LEFT(Table1[[#This Row],[Subcode]],3)</f>
        <v>R20</v>
      </c>
      <c r="B2104" s="63" t="s">
        <v>412</v>
      </c>
      <c r="C2104" s="38" t="s">
        <v>406</v>
      </c>
      <c r="D2104" s="39" t="s">
        <v>297</v>
      </c>
      <c r="E2104" s="39">
        <f>VLOOKUP(Table1[[#This Row],[Gr]],Raw!T:U,2,0)</f>
        <v>9</v>
      </c>
      <c r="F2104" s="38" t="s">
        <v>8</v>
      </c>
      <c r="G2104" s="39">
        <v>2</v>
      </c>
      <c r="H2104" s="64" t="str">
        <f>VLOOKUP(MID(Table1[[#This Row],[Htno]],7,2),Raw!A:B,2,0)</f>
        <v>IT</v>
      </c>
      <c r="I2104" s="60">
        <f>IF(Table1[[#This Row],[Gr]]&lt;&gt;"COMPLE",IF(Table1[[#This Row],[Cr]]&gt;0,1,0),1)</f>
        <v>1</v>
      </c>
      <c r="J2104" s="32">
        <f>(Table1[[#This Row],[Gp]]*Table1[[#This Row],[Cr]])/Raw!$R$1</f>
        <v>0.78260869565217395</v>
      </c>
    </row>
    <row r="2105" spans="1:10">
      <c r="A2105" s="63" t="str">
        <f>LEFT(Table1[[#This Row],[Subcode]],3)</f>
        <v>R20</v>
      </c>
      <c r="B2105" s="63" t="s">
        <v>412</v>
      </c>
      <c r="C2105" s="38" t="s">
        <v>407</v>
      </c>
      <c r="D2105" s="39" t="s">
        <v>93</v>
      </c>
      <c r="E2105" s="39">
        <f>VLOOKUP(Table1[[#This Row],[Gr]],Raw!T:U,2,0)</f>
        <v>10</v>
      </c>
      <c r="F2105" s="38" t="s">
        <v>9</v>
      </c>
      <c r="G2105" s="39">
        <v>3</v>
      </c>
      <c r="H2105" s="64" t="str">
        <f>VLOOKUP(MID(Table1[[#This Row],[Htno]],7,2),Raw!A:B,2,0)</f>
        <v>IT</v>
      </c>
      <c r="I2105" s="60">
        <f>IF(Table1[[#This Row],[Gr]]&lt;&gt;"COMPLE",IF(Table1[[#This Row],[Cr]]&gt;0,1,0),1)</f>
        <v>1</v>
      </c>
      <c r="J2105" s="32">
        <f>(Table1[[#This Row],[Gp]]*Table1[[#This Row],[Cr]])/Raw!$R$1</f>
        <v>1.3043478260869565</v>
      </c>
    </row>
    <row r="2106" spans="1:10">
      <c r="A2106" s="63" t="str">
        <f>LEFT(Table1[[#This Row],[Subcode]],3)</f>
        <v>R20</v>
      </c>
      <c r="B2106" s="63" t="s">
        <v>413</v>
      </c>
      <c r="C2106" s="38" t="s">
        <v>78</v>
      </c>
      <c r="D2106" s="39" t="s">
        <v>79</v>
      </c>
      <c r="E2106" s="39">
        <f>VLOOKUP(Table1[[#This Row],[Gr]],Raw!T:U,2,0)</f>
        <v>6</v>
      </c>
      <c r="F2106" s="38" t="s">
        <v>5</v>
      </c>
      <c r="G2106" s="39">
        <v>3</v>
      </c>
      <c r="H2106" s="64" t="str">
        <f>VLOOKUP(MID(Table1[[#This Row],[Htno]],7,2),Raw!A:B,2,0)</f>
        <v>IT</v>
      </c>
      <c r="I2106" s="60">
        <f>IF(Table1[[#This Row],[Gr]]&lt;&gt;"COMPLE",IF(Table1[[#This Row],[Cr]]&gt;0,1,0),1)</f>
        <v>1</v>
      </c>
      <c r="J2106" s="32">
        <f>(Table1[[#This Row],[Gp]]*Table1[[#This Row],[Cr]])/Raw!$R$1</f>
        <v>0.78260869565217395</v>
      </c>
    </row>
    <row r="2107" spans="1:10">
      <c r="A2107" s="63" t="str">
        <f>LEFT(Table1[[#This Row],[Subcode]],3)</f>
        <v>R20</v>
      </c>
      <c r="B2107" s="63" t="s">
        <v>413</v>
      </c>
      <c r="C2107" s="38" t="s">
        <v>80</v>
      </c>
      <c r="D2107" s="39" t="s">
        <v>81</v>
      </c>
      <c r="E2107" s="39">
        <f>VLOOKUP(Table1[[#This Row],[Gr]],Raw!T:U,2,0)</f>
        <v>0</v>
      </c>
      <c r="F2107" s="38" t="s">
        <v>3</v>
      </c>
      <c r="G2107" s="39">
        <v>0</v>
      </c>
      <c r="H2107" s="64" t="str">
        <f>VLOOKUP(MID(Table1[[#This Row],[Htno]],7,2),Raw!A:B,2,0)</f>
        <v>IT</v>
      </c>
      <c r="I2107" s="60">
        <f>IF(Table1[[#This Row],[Gr]]&lt;&gt;"COMPLE",IF(Table1[[#This Row],[Cr]]&gt;0,1,0),1)</f>
        <v>0</v>
      </c>
      <c r="J2107" s="32">
        <f>(Table1[[#This Row],[Gp]]*Table1[[#This Row],[Cr]])/Raw!$R$1</f>
        <v>0</v>
      </c>
    </row>
    <row r="2108" spans="1:10">
      <c r="A2108" s="63" t="str">
        <f>LEFT(Table1[[#This Row],[Subcode]],3)</f>
        <v>R20</v>
      </c>
      <c r="B2108" s="63" t="s">
        <v>413</v>
      </c>
      <c r="C2108" s="38" t="s">
        <v>82</v>
      </c>
      <c r="D2108" s="39" t="s">
        <v>83</v>
      </c>
      <c r="E2108" s="39">
        <f>VLOOKUP(Table1[[#This Row],[Gr]],Raw!T:U,2,0)</f>
        <v>5</v>
      </c>
      <c r="F2108" s="38" t="s">
        <v>7</v>
      </c>
      <c r="G2108" s="39">
        <v>3</v>
      </c>
      <c r="H2108" s="64" t="str">
        <f>VLOOKUP(MID(Table1[[#This Row],[Htno]],7,2),Raw!A:B,2,0)</f>
        <v>IT</v>
      </c>
      <c r="I2108" s="60">
        <f>IF(Table1[[#This Row],[Gr]]&lt;&gt;"COMPLE",IF(Table1[[#This Row],[Cr]]&gt;0,1,0),1)</f>
        <v>1</v>
      </c>
      <c r="J2108" s="32">
        <f>(Table1[[#This Row],[Gp]]*Table1[[#This Row],[Cr]])/Raw!$R$1</f>
        <v>0.65217391304347827</v>
      </c>
    </row>
    <row r="2109" spans="1:10">
      <c r="A2109" s="63" t="str">
        <f>LEFT(Table1[[#This Row],[Subcode]],3)</f>
        <v>R20</v>
      </c>
      <c r="B2109" s="63" t="s">
        <v>413</v>
      </c>
      <c r="C2109" s="38" t="s">
        <v>404</v>
      </c>
      <c r="D2109" s="39" t="s">
        <v>85</v>
      </c>
      <c r="E2109" s="39">
        <f>VLOOKUP(Table1[[#This Row],[Gr]],Raw!T:U,2,0)</f>
        <v>6</v>
      </c>
      <c r="F2109" s="38" t="s">
        <v>5</v>
      </c>
      <c r="G2109" s="39">
        <v>3</v>
      </c>
      <c r="H2109" s="64" t="str">
        <f>VLOOKUP(MID(Table1[[#This Row],[Htno]],7,2),Raw!A:B,2,0)</f>
        <v>IT</v>
      </c>
      <c r="I2109" s="60">
        <f>IF(Table1[[#This Row],[Gr]]&lt;&gt;"COMPLE",IF(Table1[[#This Row],[Cr]]&gt;0,1,0),1)</f>
        <v>1</v>
      </c>
      <c r="J2109" s="32">
        <f>(Table1[[#This Row],[Gp]]*Table1[[#This Row],[Cr]])/Raw!$R$1</f>
        <v>0.78260869565217395</v>
      </c>
    </row>
    <row r="2110" spans="1:10">
      <c r="A2110" s="63" t="str">
        <f>LEFT(Table1[[#This Row],[Subcode]],3)</f>
        <v>R20</v>
      </c>
      <c r="B2110" s="63" t="s">
        <v>413</v>
      </c>
      <c r="C2110" s="38" t="s">
        <v>301</v>
      </c>
      <c r="D2110" s="39" t="s">
        <v>302</v>
      </c>
      <c r="E2110" s="39">
        <f>VLOOKUP(Table1[[#This Row],[Gr]],Raw!T:U,2,0)</f>
        <v>6</v>
      </c>
      <c r="F2110" s="38" t="s">
        <v>5</v>
      </c>
      <c r="G2110" s="39">
        <v>3</v>
      </c>
      <c r="H2110" s="64" t="str">
        <f>VLOOKUP(MID(Table1[[#This Row],[Htno]],7,2),Raw!A:B,2,0)</f>
        <v>IT</v>
      </c>
      <c r="I2110" s="60">
        <f>IF(Table1[[#This Row],[Gr]]&lt;&gt;"COMPLE",IF(Table1[[#This Row],[Cr]]&gt;0,1,0),1)</f>
        <v>1</v>
      </c>
      <c r="J2110" s="32">
        <f>(Table1[[#This Row],[Gp]]*Table1[[#This Row],[Cr]])/Raw!$R$1</f>
        <v>0.78260869565217395</v>
      </c>
    </row>
    <row r="2111" spans="1:10">
      <c r="A2111" s="63" t="str">
        <f>LEFT(Table1[[#This Row],[Subcode]],3)</f>
        <v>R20</v>
      </c>
      <c r="B2111" s="63" t="s">
        <v>413</v>
      </c>
      <c r="C2111" s="38" t="s">
        <v>405</v>
      </c>
      <c r="D2111" s="39" t="s">
        <v>87</v>
      </c>
      <c r="E2111" s="39">
        <f>VLOOKUP(Table1[[#This Row],[Gr]],Raw!T:U,2,0)</f>
        <v>5</v>
      </c>
      <c r="F2111" s="38" t="s">
        <v>7</v>
      </c>
      <c r="G2111" s="39">
        <v>3</v>
      </c>
      <c r="H2111" s="64" t="str">
        <f>VLOOKUP(MID(Table1[[#This Row],[Htno]],7,2),Raw!A:B,2,0)</f>
        <v>IT</v>
      </c>
      <c r="I2111" s="60">
        <f>IF(Table1[[#This Row],[Gr]]&lt;&gt;"COMPLE",IF(Table1[[#This Row],[Cr]]&gt;0,1,0),1)</f>
        <v>1</v>
      </c>
      <c r="J2111" s="32">
        <f>(Table1[[#This Row],[Gp]]*Table1[[#This Row],[Cr]])/Raw!$R$1</f>
        <v>0.65217391304347827</v>
      </c>
    </row>
    <row r="2112" spans="1:10">
      <c r="A2112" s="63" t="str">
        <f>LEFT(Table1[[#This Row],[Subcode]],3)</f>
        <v>R20</v>
      </c>
      <c r="B2112" s="63" t="s">
        <v>413</v>
      </c>
      <c r="C2112" s="38" t="s">
        <v>406</v>
      </c>
      <c r="D2112" s="39" t="s">
        <v>297</v>
      </c>
      <c r="E2112" s="39">
        <f>VLOOKUP(Table1[[#This Row],[Gr]],Raw!T:U,2,0)</f>
        <v>9</v>
      </c>
      <c r="F2112" s="38" t="s">
        <v>8</v>
      </c>
      <c r="G2112" s="39">
        <v>2</v>
      </c>
      <c r="H2112" s="64" t="str">
        <f>VLOOKUP(MID(Table1[[#This Row],[Htno]],7,2),Raw!A:B,2,0)</f>
        <v>IT</v>
      </c>
      <c r="I2112" s="60">
        <f>IF(Table1[[#This Row],[Gr]]&lt;&gt;"COMPLE",IF(Table1[[#This Row],[Cr]]&gt;0,1,0),1)</f>
        <v>1</v>
      </c>
      <c r="J2112" s="32">
        <f>(Table1[[#This Row],[Gp]]*Table1[[#This Row],[Cr]])/Raw!$R$1</f>
        <v>0.78260869565217395</v>
      </c>
    </row>
    <row r="2113" spans="1:10">
      <c r="A2113" s="63" t="str">
        <f>LEFT(Table1[[#This Row],[Subcode]],3)</f>
        <v>R20</v>
      </c>
      <c r="B2113" s="63" t="s">
        <v>413</v>
      </c>
      <c r="C2113" s="38" t="s">
        <v>407</v>
      </c>
      <c r="D2113" s="39" t="s">
        <v>93</v>
      </c>
      <c r="E2113" s="39">
        <f>VLOOKUP(Table1[[#This Row],[Gr]],Raw!T:U,2,0)</f>
        <v>10</v>
      </c>
      <c r="F2113" s="38" t="s">
        <v>9</v>
      </c>
      <c r="G2113" s="39">
        <v>3</v>
      </c>
      <c r="H2113" s="64" t="str">
        <f>VLOOKUP(MID(Table1[[#This Row],[Htno]],7,2),Raw!A:B,2,0)</f>
        <v>IT</v>
      </c>
      <c r="I2113" s="60">
        <f>IF(Table1[[#This Row],[Gr]]&lt;&gt;"COMPLE",IF(Table1[[#This Row],[Cr]]&gt;0,1,0),1)</f>
        <v>1</v>
      </c>
      <c r="J2113" s="32">
        <f>(Table1[[#This Row],[Gp]]*Table1[[#This Row],[Cr]])/Raw!$R$1</f>
        <v>1.3043478260869565</v>
      </c>
    </row>
    <row r="2114" spans="1:10">
      <c r="A2114" s="63" t="str">
        <f>LEFT(Table1[[#This Row],[Subcode]],3)</f>
        <v>R20</v>
      </c>
      <c r="B2114" s="63" t="s">
        <v>414</v>
      </c>
      <c r="C2114" s="38" t="s">
        <v>78</v>
      </c>
      <c r="D2114" s="39" t="s">
        <v>79</v>
      </c>
      <c r="E2114" s="39">
        <f>VLOOKUP(Table1[[#This Row],[Gr]],Raw!T:U,2,0)</f>
        <v>9</v>
      </c>
      <c r="F2114" s="38" t="s">
        <v>8</v>
      </c>
      <c r="G2114" s="39">
        <v>3</v>
      </c>
      <c r="H2114" s="64" t="str">
        <f>VLOOKUP(MID(Table1[[#This Row],[Htno]],7,2),Raw!A:B,2,0)</f>
        <v>IT</v>
      </c>
      <c r="I2114" s="60">
        <f>IF(Table1[[#This Row],[Gr]]&lt;&gt;"COMPLE",IF(Table1[[#This Row],[Cr]]&gt;0,1,0),1)</f>
        <v>1</v>
      </c>
      <c r="J2114" s="32">
        <f>(Table1[[#This Row],[Gp]]*Table1[[#This Row],[Cr]])/Raw!$R$1</f>
        <v>1.173913043478261</v>
      </c>
    </row>
    <row r="2115" spans="1:10">
      <c r="A2115" s="63" t="str">
        <f>LEFT(Table1[[#This Row],[Subcode]],3)</f>
        <v>R20</v>
      </c>
      <c r="B2115" s="63" t="s">
        <v>414</v>
      </c>
      <c r="C2115" s="38" t="s">
        <v>80</v>
      </c>
      <c r="D2115" s="39" t="s">
        <v>81</v>
      </c>
      <c r="E2115" s="39">
        <f>VLOOKUP(Table1[[#This Row],[Gr]],Raw!T:U,2,0)</f>
        <v>8</v>
      </c>
      <c r="F2115" s="38" t="s">
        <v>6</v>
      </c>
      <c r="G2115" s="39">
        <v>3</v>
      </c>
      <c r="H2115" s="64" t="str">
        <f>VLOOKUP(MID(Table1[[#This Row],[Htno]],7,2),Raw!A:B,2,0)</f>
        <v>IT</v>
      </c>
      <c r="I2115" s="60">
        <f>IF(Table1[[#This Row],[Gr]]&lt;&gt;"COMPLE",IF(Table1[[#This Row],[Cr]]&gt;0,1,0),1)</f>
        <v>1</v>
      </c>
      <c r="J2115" s="32">
        <f>(Table1[[#This Row],[Gp]]*Table1[[#This Row],[Cr]])/Raw!$R$1</f>
        <v>1.0434782608695652</v>
      </c>
    </row>
    <row r="2116" spans="1:10">
      <c r="A2116" s="63" t="str">
        <f>LEFT(Table1[[#This Row],[Subcode]],3)</f>
        <v>R20</v>
      </c>
      <c r="B2116" s="63" t="s">
        <v>414</v>
      </c>
      <c r="C2116" s="38" t="s">
        <v>82</v>
      </c>
      <c r="D2116" s="39" t="s">
        <v>83</v>
      </c>
      <c r="E2116" s="39">
        <f>VLOOKUP(Table1[[#This Row],[Gr]],Raw!T:U,2,0)</f>
        <v>9</v>
      </c>
      <c r="F2116" s="38" t="s">
        <v>8</v>
      </c>
      <c r="G2116" s="39">
        <v>3</v>
      </c>
      <c r="H2116" s="64" t="str">
        <f>VLOOKUP(MID(Table1[[#This Row],[Htno]],7,2),Raw!A:B,2,0)</f>
        <v>IT</v>
      </c>
      <c r="I2116" s="60">
        <f>IF(Table1[[#This Row],[Gr]]&lt;&gt;"COMPLE",IF(Table1[[#This Row],[Cr]]&gt;0,1,0),1)</f>
        <v>1</v>
      </c>
      <c r="J2116" s="32">
        <f>(Table1[[#This Row],[Gp]]*Table1[[#This Row],[Cr]])/Raw!$R$1</f>
        <v>1.173913043478261</v>
      </c>
    </row>
    <row r="2117" spans="1:10">
      <c r="A2117" s="63" t="str">
        <f>LEFT(Table1[[#This Row],[Subcode]],3)</f>
        <v>R20</v>
      </c>
      <c r="B2117" s="63" t="s">
        <v>414</v>
      </c>
      <c r="C2117" s="38" t="s">
        <v>404</v>
      </c>
      <c r="D2117" s="39" t="s">
        <v>85</v>
      </c>
      <c r="E2117" s="39">
        <f>VLOOKUP(Table1[[#This Row],[Gr]],Raw!T:U,2,0)</f>
        <v>8</v>
      </c>
      <c r="F2117" s="38" t="s">
        <v>6</v>
      </c>
      <c r="G2117" s="39">
        <v>3</v>
      </c>
      <c r="H2117" s="64" t="str">
        <f>VLOOKUP(MID(Table1[[#This Row],[Htno]],7,2),Raw!A:B,2,0)</f>
        <v>IT</v>
      </c>
      <c r="I2117" s="60">
        <f>IF(Table1[[#This Row],[Gr]]&lt;&gt;"COMPLE",IF(Table1[[#This Row],[Cr]]&gt;0,1,0),1)</f>
        <v>1</v>
      </c>
      <c r="J2117" s="32">
        <f>(Table1[[#This Row],[Gp]]*Table1[[#This Row],[Cr]])/Raw!$R$1</f>
        <v>1.0434782608695652</v>
      </c>
    </row>
    <row r="2118" spans="1:10">
      <c r="A2118" s="63" t="str">
        <f>LEFT(Table1[[#This Row],[Subcode]],3)</f>
        <v>R20</v>
      </c>
      <c r="B2118" s="63" t="s">
        <v>414</v>
      </c>
      <c r="C2118" s="38" t="s">
        <v>301</v>
      </c>
      <c r="D2118" s="39" t="s">
        <v>302</v>
      </c>
      <c r="E2118" s="39">
        <f>VLOOKUP(Table1[[#This Row],[Gr]],Raw!T:U,2,0)</f>
        <v>8</v>
      </c>
      <c r="F2118" s="38" t="s">
        <v>6</v>
      </c>
      <c r="G2118" s="39">
        <v>3</v>
      </c>
      <c r="H2118" s="64" t="str">
        <f>VLOOKUP(MID(Table1[[#This Row],[Htno]],7,2),Raw!A:B,2,0)</f>
        <v>IT</v>
      </c>
      <c r="I2118" s="60">
        <f>IF(Table1[[#This Row],[Gr]]&lt;&gt;"COMPLE",IF(Table1[[#This Row],[Cr]]&gt;0,1,0),1)</f>
        <v>1</v>
      </c>
      <c r="J2118" s="32">
        <f>(Table1[[#This Row],[Gp]]*Table1[[#This Row],[Cr]])/Raw!$R$1</f>
        <v>1.0434782608695652</v>
      </c>
    </row>
    <row r="2119" spans="1:10">
      <c r="A2119" s="63" t="str">
        <f>LEFT(Table1[[#This Row],[Subcode]],3)</f>
        <v>R20</v>
      </c>
      <c r="B2119" s="63" t="s">
        <v>414</v>
      </c>
      <c r="C2119" s="38" t="s">
        <v>405</v>
      </c>
      <c r="D2119" s="39" t="s">
        <v>87</v>
      </c>
      <c r="E2119" s="39">
        <f>VLOOKUP(Table1[[#This Row],[Gr]],Raw!T:U,2,0)</f>
        <v>8</v>
      </c>
      <c r="F2119" s="38" t="s">
        <v>6</v>
      </c>
      <c r="G2119" s="39">
        <v>3</v>
      </c>
      <c r="H2119" s="64" t="str">
        <f>VLOOKUP(MID(Table1[[#This Row],[Htno]],7,2),Raw!A:B,2,0)</f>
        <v>IT</v>
      </c>
      <c r="I2119" s="60">
        <f>IF(Table1[[#This Row],[Gr]]&lt;&gt;"COMPLE",IF(Table1[[#This Row],[Cr]]&gt;0,1,0),1)</f>
        <v>1</v>
      </c>
      <c r="J2119" s="32">
        <f>(Table1[[#This Row],[Gp]]*Table1[[#This Row],[Cr]])/Raw!$R$1</f>
        <v>1.0434782608695652</v>
      </c>
    </row>
    <row r="2120" spans="1:10">
      <c r="A2120" s="63" t="str">
        <f>LEFT(Table1[[#This Row],[Subcode]],3)</f>
        <v>R20</v>
      </c>
      <c r="B2120" s="63" t="s">
        <v>414</v>
      </c>
      <c r="C2120" s="38" t="s">
        <v>406</v>
      </c>
      <c r="D2120" s="39" t="s">
        <v>297</v>
      </c>
      <c r="E2120" s="39">
        <f>VLOOKUP(Table1[[#This Row],[Gr]],Raw!T:U,2,0)</f>
        <v>10</v>
      </c>
      <c r="F2120" s="38" t="s">
        <v>9</v>
      </c>
      <c r="G2120" s="39">
        <v>2</v>
      </c>
      <c r="H2120" s="64" t="str">
        <f>VLOOKUP(MID(Table1[[#This Row],[Htno]],7,2),Raw!A:B,2,0)</f>
        <v>IT</v>
      </c>
      <c r="I2120" s="60">
        <f>IF(Table1[[#This Row],[Gr]]&lt;&gt;"COMPLE",IF(Table1[[#This Row],[Cr]]&gt;0,1,0),1)</f>
        <v>1</v>
      </c>
      <c r="J2120" s="32">
        <f>(Table1[[#This Row],[Gp]]*Table1[[#This Row],[Cr]])/Raw!$R$1</f>
        <v>0.86956521739130432</v>
      </c>
    </row>
    <row r="2121" spans="1:10">
      <c r="A2121" s="63" t="str">
        <f>LEFT(Table1[[#This Row],[Subcode]],3)</f>
        <v>R20</v>
      </c>
      <c r="B2121" s="63" t="s">
        <v>414</v>
      </c>
      <c r="C2121" s="38" t="s">
        <v>407</v>
      </c>
      <c r="D2121" s="39" t="s">
        <v>93</v>
      </c>
      <c r="E2121" s="39">
        <f>VLOOKUP(Table1[[#This Row],[Gr]],Raw!T:U,2,0)</f>
        <v>10</v>
      </c>
      <c r="F2121" s="38" t="s">
        <v>9</v>
      </c>
      <c r="G2121" s="39">
        <v>3</v>
      </c>
      <c r="H2121" s="64" t="str">
        <f>VLOOKUP(MID(Table1[[#This Row],[Htno]],7,2),Raw!A:B,2,0)</f>
        <v>IT</v>
      </c>
      <c r="I2121" s="60">
        <f>IF(Table1[[#This Row],[Gr]]&lt;&gt;"COMPLE",IF(Table1[[#This Row],[Cr]]&gt;0,1,0),1)</f>
        <v>1</v>
      </c>
      <c r="J2121" s="32">
        <f>(Table1[[#This Row],[Gp]]*Table1[[#This Row],[Cr]])/Raw!$R$1</f>
        <v>1.3043478260869565</v>
      </c>
    </row>
    <row r="2122" spans="1:10">
      <c r="A2122" s="63" t="str">
        <f>LEFT(Table1[[#This Row],[Subcode]],3)</f>
        <v>R20</v>
      </c>
      <c r="B2122" s="63" t="s">
        <v>415</v>
      </c>
      <c r="C2122" s="38" t="s">
        <v>78</v>
      </c>
      <c r="D2122" s="39" t="s">
        <v>79</v>
      </c>
      <c r="E2122" s="39">
        <f>VLOOKUP(Table1[[#This Row],[Gr]],Raw!T:U,2,0)</f>
        <v>8</v>
      </c>
      <c r="F2122" s="38" t="s">
        <v>6</v>
      </c>
      <c r="G2122" s="39">
        <v>3</v>
      </c>
      <c r="H2122" s="64" t="str">
        <f>VLOOKUP(MID(Table1[[#This Row],[Htno]],7,2),Raw!A:B,2,0)</f>
        <v>IT</v>
      </c>
      <c r="I2122" s="60">
        <f>IF(Table1[[#This Row],[Gr]]&lt;&gt;"COMPLE",IF(Table1[[#This Row],[Cr]]&gt;0,1,0),1)</f>
        <v>1</v>
      </c>
      <c r="J2122" s="32">
        <f>(Table1[[#This Row],[Gp]]*Table1[[#This Row],[Cr]])/Raw!$R$1</f>
        <v>1.0434782608695652</v>
      </c>
    </row>
    <row r="2123" spans="1:10">
      <c r="A2123" s="63" t="str">
        <f>LEFT(Table1[[#This Row],[Subcode]],3)</f>
        <v>R20</v>
      </c>
      <c r="B2123" s="63" t="s">
        <v>415</v>
      </c>
      <c r="C2123" s="38" t="s">
        <v>80</v>
      </c>
      <c r="D2123" s="39" t="s">
        <v>81</v>
      </c>
      <c r="E2123" s="39">
        <f>VLOOKUP(Table1[[#This Row],[Gr]],Raw!T:U,2,0)</f>
        <v>7</v>
      </c>
      <c r="F2123" s="38" t="s">
        <v>4</v>
      </c>
      <c r="G2123" s="39">
        <v>3</v>
      </c>
      <c r="H2123" s="64" t="str">
        <f>VLOOKUP(MID(Table1[[#This Row],[Htno]],7,2),Raw!A:B,2,0)</f>
        <v>IT</v>
      </c>
      <c r="I2123" s="60">
        <f>IF(Table1[[#This Row],[Gr]]&lt;&gt;"COMPLE",IF(Table1[[#This Row],[Cr]]&gt;0,1,0),1)</f>
        <v>1</v>
      </c>
      <c r="J2123" s="32">
        <f>(Table1[[#This Row],[Gp]]*Table1[[#This Row],[Cr]])/Raw!$R$1</f>
        <v>0.91304347826086951</v>
      </c>
    </row>
    <row r="2124" spans="1:10">
      <c r="A2124" s="63" t="str">
        <f>LEFT(Table1[[#This Row],[Subcode]],3)</f>
        <v>R20</v>
      </c>
      <c r="B2124" s="63" t="s">
        <v>415</v>
      </c>
      <c r="C2124" s="38" t="s">
        <v>82</v>
      </c>
      <c r="D2124" s="39" t="s">
        <v>83</v>
      </c>
      <c r="E2124" s="39">
        <f>VLOOKUP(Table1[[#This Row],[Gr]],Raw!T:U,2,0)</f>
        <v>8</v>
      </c>
      <c r="F2124" s="38" t="s">
        <v>6</v>
      </c>
      <c r="G2124" s="39">
        <v>3</v>
      </c>
      <c r="H2124" s="64" t="str">
        <f>VLOOKUP(MID(Table1[[#This Row],[Htno]],7,2),Raw!A:B,2,0)</f>
        <v>IT</v>
      </c>
      <c r="I2124" s="60">
        <f>IF(Table1[[#This Row],[Gr]]&lt;&gt;"COMPLE",IF(Table1[[#This Row],[Cr]]&gt;0,1,0),1)</f>
        <v>1</v>
      </c>
      <c r="J2124" s="32">
        <f>(Table1[[#This Row],[Gp]]*Table1[[#This Row],[Cr]])/Raw!$R$1</f>
        <v>1.0434782608695652</v>
      </c>
    </row>
    <row r="2125" spans="1:10">
      <c r="A2125" s="63" t="str">
        <f>LEFT(Table1[[#This Row],[Subcode]],3)</f>
        <v>R20</v>
      </c>
      <c r="B2125" s="63" t="s">
        <v>415</v>
      </c>
      <c r="C2125" s="38" t="s">
        <v>404</v>
      </c>
      <c r="D2125" s="39" t="s">
        <v>85</v>
      </c>
      <c r="E2125" s="39">
        <f>VLOOKUP(Table1[[#This Row],[Gr]],Raw!T:U,2,0)</f>
        <v>10</v>
      </c>
      <c r="F2125" s="38" t="s">
        <v>9</v>
      </c>
      <c r="G2125" s="39">
        <v>3</v>
      </c>
      <c r="H2125" s="64" t="str">
        <f>VLOOKUP(MID(Table1[[#This Row],[Htno]],7,2),Raw!A:B,2,0)</f>
        <v>IT</v>
      </c>
      <c r="I2125" s="60">
        <f>IF(Table1[[#This Row],[Gr]]&lt;&gt;"COMPLE",IF(Table1[[#This Row],[Cr]]&gt;0,1,0),1)</f>
        <v>1</v>
      </c>
      <c r="J2125" s="32">
        <f>(Table1[[#This Row],[Gp]]*Table1[[#This Row],[Cr]])/Raw!$R$1</f>
        <v>1.3043478260869565</v>
      </c>
    </row>
    <row r="2126" spans="1:10">
      <c r="A2126" s="63" t="str">
        <f>LEFT(Table1[[#This Row],[Subcode]],3)</f>
        <v>R20</v>
      </c>
      <c r="B2126" s="63" t="s">
        <v>415</v>
      </c>
      <c r="C2126" s="38" t="s">
        <v>301</v>
      </c>
      <c r="D2126" s="39" t="s">
        <v>302</v>
      </c>
      <c r="E2126" s="39">
        <f>VLOOKUP(Table1[[#This Row],[Gr]],Raw!T:U,2,0)</f>
        <v>7</v>
      </c>
      <c r="F2126" s="38" t="s">
        <v>4</v>
      </c>
      <c r="G2126" s="39">
        <v>3</v>
      </c>
      <c r="H2126" s="64" t="str">
        <f>VLOOKUP(MID(Table1[[#This Row],[Htno]],7,2),Raw!A:B,2,0)</f>
        <v>IT</v>
      </c>
      <c r="I2126" s="60">
        <f>IF(Table1[[#This Row],[Gr]]&lt;&gt;"COMPLE",IF(Table1[[#This Row],[Cr]]&gt;0,1,0),1)</f>
        <v>1</v>
      </c>
      <c r="J2126" s="32">
        <f>(Table1[[#This Row],[Gp]]*Table1[[#This Row],[Cr]])/Raw!$R$1</f>
        <v>0.91304347826086951</v>
      </c>
    </row>
    <row r="2127" spans="1:10">
      <c r="A2127" s="63" t="str">
        <f>LEFT(Table1[[#This Row],[Subcode]],3)</f>
        <v>R20</v>
      </c>
      <c r="B2127" s="63" t="s">
        <v>415</v>
      </c>
      <c r="C2127" s="38" t="s">
        <v>405</v>
      </c>
      <c r="D2127" s="39" t="s">
        <v>87</v>
      </c>
      <c r="E2127" s="39">
        <f>VLOOKUP(Table1[[#This Row],[Gr]],Raw!T:U,2,0)</f>
        <v>9</v>
      </c>
      <c r="F2127" s="38" t="s">
        <v>8</v>
      </c>
      <c r="G2127" s="39">
        <v>3</v>
      </c>
      <c r="H2127" s="64" t="str">
        <f>VLOOKUP(MID(Table1[[#This Row],[Htno]],7,2),Raw!A:B,2,0)</f>
        <v>IT</v>
      </c>
      <c r="I2127" s="60">
        <f>IF(Table1[[#This Row],[Gr]]&lt;&gt;"COMPLE",IF(Table1[[#This Row],[Cr]]&gt;0,1,0),1)</f>
        <v>1</v>
      </c>
      <c r="J2127" s="32">
        <f>(Table1[[#This Row],[Gp]]*Table1[[#This Row],[Cr]])/Raw!$R$1</f>
        <v>1.173913043478261</v>
      </c>
    </row>
    <row r="2128" spans="1:10">
      <c r="A2128" s="63" t="str">
        <f>LEFT(Table1[[#This Row],[Subcode]],3)</f>
        <v>R20</v>
      </c>
      <c r="B2128" s="63" t="s">
        <v>415</v>
      </c>
      <c r="C2128" s="38" t="s">
        <v>406</v>
      </c>
      <c r="D2128" s="39" t="s">
        <v>297</v>
      </c>
      <c r="E2128" s="39">
        <f>VLOOKUP(Table1[[#This Row],[Gr]],Raw!T:U,2,0)</f>
        <v>10</v>
      </c>
      <c r="F2128" s="38" t="s">
        <v>9</v>
      </c>
      <c r="G2128" s="39">
        <v>2</v>
      </c>
      <c r="H2128" s="64" t="str">
        <f>VLOOKUP(MID(Table1[[#This Row],[Htno]],7,2),Raw!A:B,2,0)</f>
        <v>IT</v>
      </c>
      <c r="I2128" s="60">
        <f>IF(Table1[[#This Row],[Gr]]&lt;&gt;"COMPLE",IF(Table1[[#This Row],[Cr]]&gt;0,1,0),1)</f>
        <v>1</v>
      </c>
      <c r="J2128" s="32">
        <f>(Table1[[#This Row],[Gp]]*Table1[[#This Row],[Cr]])/Raw!$R$1</f>
        <v>0.86956521739130432</v>
      </c>
    </row>
    <row r="2129" spans="1:10">
      <c r="A2129" s="63" t="str">
        <f>LEFT(Table1[[#This Row],[Subcode]],3)</f>
        <v>R20</v>
      </c>
      <c r="B2129" s="63" t="s">
        <v>415</v>
      </c>
      <c r="C2129" s="38" t="s">
        <v>407</v>
      </c>
      <c r="D2129" s="39" t="s">
        <v>93</v>
      </c>
      <c r="E2129" s="39">
        <f>VLOOKUP(Table1[[#This Row],[Gr]],Raw!T:U,2,0)</f>
        <v>10</v>
      </c>
      <c r="F2129" s="38" t="s">
        <v>9</v>
      </c>
      <c r="G2129" s="39">
        <v>3</v>
      </c>
      <c r="H2129" s="64" t="str">
        <f>VLOOKUP(MID(Table1[[#This Row],[Htno]],7,2),Raw!A:B,2,0)</f>
        <v>IT</v>
      </c>
      <c r="I2129" s="60">
        <f>IF(Table1[[#This Row],[Gr]]&lt;&gt;"COMPLE",IF(Table1[[#This Row],[Cr]]&gt;0,1,0),1)</f>
        <v>1</v>
      </c>
      <c r="J2129" s="32">
        <f>(Table1[[#This Row],[Gp]]*Table1[[#This Row],[Cr]])/Raw!$R$1</f>
        <v>1.3043478260869565</v>
      </c>
    </row>
    <row r="2130" spans="1:10">
      <c r="A2130" s="63" t="str">
        <f>LEFT(Table1[[#This Row],[Subcode]],3)</f>
        <v>R20</v>
      </c>
      <c r="B2130" s="63" t="s">
        <v>416</v>
      </c>
      <c r="C2130" s="38" t="s">
        <v>78</v>
      </c>
      <c r="D2130" s="39" t="s">
        <v>79</v>
      </c>
      <c r="E2130" s="39">
        <f>VLOOKUP(Table1[[#This Row],[Gr]],Raw!T:U,2,0)</f>
        <v>8</v>
      </c>
      <c r="F2130" s="38" t="s">
        <v>6</v>
      </c>
      <c r="G2130" s="39">
        <v>3</v>
      </c>
      <c r="H2130" s="64" t="str">
        <f>VLOOKUP(MID(Table1[[#This Row],[Htno]],7,2),Raw!A:B,2,0)</f>
        <v>IT</v>
      </c>
      <c r="I2130" s="60">
        <f>IF(Table1[[#This Row],[Gr]]&lt;&gt;"COMPLE",IF(Table1[[#This Row],[Cr]]&gt;0,1,0),1)</f>
        <v>1</v>
      </c>
      <c r="J2130" s="32">
        <f>(Table1[[#This Row],[Gp]]*Table1[[#This Row],[Cr]])/Raw!$R$1</f>
        <v>1.0434782608695652</v>
      </c>
    </row>
    <row r="2131" spans="1:10">
      <c r="A2131" s="63" t="str">
        <f>LEFT(Table1[[#This Row],[Subcode]],3)</f>
        <v>R20</v>
      </c>
      <c r="B2131" s="63" t="s">
        <v>416</v>
      </c>
      <c r="C2131" s="38" t="s">
        <v>80</v>
      </c>
      <c r="D2131" s="39" t="s">
        <v>81</v>
      </c>
      <c r="E2131" s="39">
        <f>VLOOKUP(Table1[[#This Row],[Gr]],Raw!T:U,2,0)</f>
        <v>7</v>
      </c>
      <c r="F2131" s="38" t="s">
        <v>4</v>
      </c>
      <c r="G2131" s="39">
        <v>3</v>
      </c>
      <c r="H2131" s="64" t="str">
        <f>VLOOKUP(MID(Table1[[#This Row],[Htno]],7,2),Raw!A:B,2,0)</f>
        <v>IT</v>
      </c>
      <c r="I2131" s="60">
        <f>IF(Table1[[#This Row],[Gr]]&lt;&gt;"COMPLE",IF(Table1[[#This Row],[Cr]]&gt;0,1,0),1)</f>
        <v>1</v>
      </c>
      <c r="J2131" s="32">
        <f>(Table1[[#This Row],[Gp]]*Table1[[#This Row],[Cr]])/Raw!$R$1</f>
        <v>0.91304347826086951</v>
      </c>
    </row>
    <row r="2132" spans="1:10">
      <c r="A2132" s="63" t="str">
        <f>LEFT(Table1[[#This Row],[Subcode]],3)</f>
        <v>R20</v>
      </c>
      <c r="B2132" s="63" t="s">
        <v>416</v>
      </c>
      <c r="C2132" s="38" t="s">
        <v>82</v>
      </c>
      <c r="D2132" s="39" t="s">
        <v>83</v>
      </c>
      <c r="E2132" s="39">
        <f>VLOOKUP(Table1[[#This Row],[Gr]],Raw!T:U,2,0)</f>
        <v>6</v>
      </c>
      <c r="F2132" s="38" t="s">
        <v>5</v>
      </c>
      <c r="G2132" s="39">
        <v>3</v>
      </c>
      <c r="H2132" s="64" t="str">
        <f>VLOOKUP(MID(Table1[[#This Row],[Htno]],7,2),Raw!A:B,2,0)</f>
        <v>IT</v>
      </c>
      <c r="I2132" s="60">
        <f>IF(Table1[[#This Row],[Gr]]&lt;&gt;"COMPLE",IF(Table1[[#This Row],[Cr]]&gt;0,1,0),1)</f>
        <v>1</v>
      </c>
      <c r="J2132" s="32">
        <f>(Table1[[#This Row],[Gp]]*Table1[[#This Row],[Cr]])/Raw!$R$1</f>
        <v>0.78260869565217395</v>
      </c>
    </row>
    <row r="2133" spans="1:10">
      <c r="A2133" s="63" t="str">
        <f>LEFT(Table1[[#This Row],[Subcode]],3)</f>
        <v>R20</v>
      </c>
      <c r="B2133" s="63" t="s">
        <v>416</v>
      </c>
      <c r="C2133" s="38" t="s">
        <v>404</v>
      </c>
      <c r="D2133" s="39" t="s">
        <v>85</v>
      </c>
      <c r="E2133" s="39">
        <f>VLOOKUP(Table1[[#This Row],[Gr]],Raw!T:U,2,0)</f>
        <v>7</v>
      </c>
      <c r="F2133" s="38" t="s">
        <v>4</v>
      </c>
      <c r="G2133" s="39">
        <v>3</v>
      </c>
      <c r="H2133" s="64" t="str">
        <f>VLOOKUP(MID(Table1[[#This Row],[Htno]],7,2),Raw!A:B,2,0)</f>
        <v>IT</v>
      </c>
      <c r="I2133" s="60">
        <f>IF(Table1[[#This Row],[Gr]]&lt;&gt;"COMPLE",IF(Table1[[#This Row],[Cr]]&gt;0,1,0),1)</f>
        <v>1</v>
      </c>
      <c r="J2133" s="32">
        <f>(Table1[[#This Row],[Gp]]*Table1[[#This Row],[Cr]])/Raw!$R$1</f>
        <v>0.91304347826086951</v>
      </c>
    </row>
    <row r="2134" spans="1:10">
      <c r="A2134" s="63" t="str">
        <f>LEFT(Table1[[#This Row],[Subcode]],3)</f>
        <v>R20</v>
      </c>
      <c r="B2134" s="63" t="s">
        <v>416</v>
      </c>
      <c r="C2134" s="38" t="s">
        <v>301</v>
      </c>
      <c r="D2134" s="39" t="s">
        <v>302</v>
      </c>
      <c r="E2134" s="39">
        <f>VLOOKUP(Table1[[#This Row],[Gr]],Raw!T:U,2,0)</f>
        <v>7</v>
      </c>
      <c r="F2134" s="38" t="s">
        <v>4</v>
      </c>
      <c r="G2134" s="39">
        <v>3</v>
      </c>
      <c r="H2134" s="64" t="str">
        <f>VLOOKUP(MID(Table1[[#This Row],[Htno]],7,2),Raw!A:B,2,0)</f>
        <v>IT</v>
      </c>
      <c r="I2134" s="60">
        <f>IF(Table1[[#This Row],[Gr]]&lt;&gt;"COMPLE",IF(Table1[[#This Row],[Cr]]&gt;0,1,0),1)</f>
        <v>1</v>
      </c>
      <c r="J2134" s="32">
        <f>(Table1[[#This Row],[Gp]]*Table1[[#This Row],[Cr]])/Raw!$R$1</f>
        <v>0.91304347826086951</v>
      </c>
    </row>
    <row r="2135" spans="1:10">
      <c r="A2135" s="63" t="str">
        <f>LEFT(Table1[[#This Row],[Subcode]],3)</f>
        <v>R20</v>
      </c>
      <c r="B2135" s="63" t="s">
        <v>416</v>
      </c>
      <c r="C2135" s="38" t="s">
        <v>405</v>
      </c>
      <c r="D2135" s="39" t="s">
        <v>87</v>
      </c>
      <c r="E2135" s="39">
        <f>VLOOKUP(Table1[[#This Row],[Gr]],Raw!T:U,2,0)</f>
        <v>7</v>
      </c>
      <c r="F2135" s="38" t="s">
        <v>4</v>
      </c>
      <c r="G2135" s="39">
        <v>3</v>
      </c>
      <c r="H2135" s="64" t="str">
        <f>VLOOKUP(MID(Table1[[#This Row],[Htno]],7,2),Raw!A:B,2,0)</f>
        <v>IT</v>
      </c>
      <c r="I2135" s="60">
        <f>IF(Table1[[#This Row],[Gr]]&lt;&gt;"COMPLE",IF(Table1[[#This Row],[Cr]]&gt;0,1,0),1)</f>
        <v>1</v>
      </c>
      <c r="J2135" s="32">
        <f>(Table1[[#This Row],[Gp]]*Table1[[#This Row],[Cr]])/Raw!$R$1</f>
        <v>0.91304347826086951</v>
      </c>
    </row>
    <row r="2136" spans="1:10">
      <c r="A2136" s="63" t="str">
        <f>LEFT(Table1[[#This Row],[Subcode]],3)</f>
        <v>R20</v>
      </c>
      <c r="B2136" s="63" t="s">
        <v>416</v>
      </c>
      <c r="C2136" s="38" t="s">
        <v>406</v>
      </c>
      <c r="D2136" s="39" t="s">
        <v>297</v>
      </c>
      <c r="E2136" s="39">
        <f>VLOOKUP(Table1[[#This Row],[Gr]],Raw!T:U,2,0)</f>
        <v>10</v>
      </c>
      <c r="F2136" s="38" t="s">
        <v>9</v>
      </c>
      <c r="G2136" s="39">
        <v>2</v>
      </c>
      <c r="H2136" s="64" t="str">
        <f>VLOOKUP(MID(Table1[[#This Row],[Htno]],7,2),Raw!A:B,2,0)</f>
        <v>IT</v>
      </c>
      <c r="I2136" s="60">
        <f>IF(Table1[[#This Row],[Gr]]&lt;&gt;"COMPLE",IF(Table1[[#This Row],[Cr]]&gt;0,1,0),1)</f>
        <v>1</v>
      </c>
      <c r="J2136" s="32">
        <f>(Table1[[#This Row],[Gp]]*Table1[[#This Row],[Cr]])/Raw!$R$1</f>
        <v>0.86956521739130432</v>
      </c>
    </row>
    <row r="2137" spans="1:10">
      <c r="A2137" s="63" t="str">
        <f>LEFT(Table1[[#This Row],[Subcode]],3)</f>
        <v>R20</v>
      </c>
      <c r="B2137" s="63" t="s">
        <v>416</v>
      </c>
      <c r="C2137" s="38" t="s">
        <v>407</v>
      </c>
      <c r="D2137" s="39" t="s">
        <v>93</v>
      </c>
      <c r="E2137" s="39">
        <f>VLOOKUP(Table1[[#This Row],[Gr]],Raw!T:U,2,0)</f>
        <v>10</v>
      </c>
      <c r="F2137" s="38" t="s">
        <v>9</v>
      </c>
      <c r="G2137" s="39">
        <v>3</v>
      </c>
      <c r="H2137" s="64" t="str">
        <f>VLOOKUP(MID(Table1[[#This Row],[Htno]],7,2),Raw!A:B,2,0)</f>
        <v>IT</v>
      </c>
      <c r="I2137" s="60">
        <f>IF(Table1[[#This Row],[Gr]]&lt;&gt;"COMPLE",IF(Table1[[#This Row],[Cr]]&gt;0,1,0),1)</f>
        <v>1</v>
      </c>
      <c r="J2137" s="32">
        <f>(Table1[[#This Row],[Gp]]*Table1[[#This Row],[Cr]])/Raw!$R$1</f>
        <v>1.3043478260869565</v>
      </c>
    </row>
    <row r="2138" spans="1:10">
      <c r="A2138" s="63" t="str">
        <f>LEFT(Table1[[#This Row],[Subcode]],3)</f>
        <v>R20</v>
      </c>
      <c r="B2138" s="63" t="s">
        <v>417</v>
      </c>
      <c r="C2138" s="38" t="s">
        <v>78</v>
      </c>
      <c r="D2138" s="39" t="s">
        <v>79</v>
      </c>
      <c r="E2138" s="39">
        <f>VLOOKUP(Table1[[#This Row],[Gr]],Raw!T:U,2,0)</f>
        <v>9</v>
      </c>
      <c r="F2138" s="38" t="s">
        <v>8</v>
      </c>
      <c r="G2138" s="39">
        <v>3</v>
      </c>
      <c r="H2138" s="64" t="str">
        <f>VLOOKUP(MID(Table1[[#This Row],[Htno]],7,2),Raw!A:B,2,0)</f>
        <v>IT</v>
      </c>
      <c r="I2138" s="60">
        <f>IF(Table1[[#This Row],[Gr]]&lt;&gt;"COMPLE",IF(Table1[[#This Row],[Cr]]&gt;0,1,0),1)</f>
        <v>1</v>
      </c>
      <c r="J2138" s="32">
        <f>(Table1[[#This Row],[Gp]]*Table1[[#This Row],[Cr]])/Raw!$R$1</f>
        <v>1.173913043478261</v>
      </c>
    </row>
    <row r="2139" spans="1:10">
      <c r="A2139" s="63" t="str">
        <f>LEFT(Table1[[#This Row],[Subcode]],3)</f>
        <v>R20</v>
      </c>
      <c r="B2139" s="63" t="s">
        <v>417</v>
      </c>
      <c r="C2139" s="38" t="s">
        <v>80</v>
      </c>
      <c r="D2139" s="39" t="s">
        <v>81</v>
      </c>
      <c r="E2139" s="39">
        <f>VLOOKUP(Table1[[#This Row],[Gr]],Raw!T:U,2,0)</f>
        <v>7</v>
      </c>
      <c r="F2139" s="38" t="s">
        <v>4</v>
      </c>
      <c r="G2139" s="39">
        <v>3</v>
      </c>
      <c r="H2139" s="64" t="str">
        <f>VLOOKUP(MID(Table1[[#This Row],[Htno]],7,2),Raw!A:B,2,0)</f>
        <v>IT</v>
      </c>
      <c r="I2139" s="60">
        <f>IF(Table1[[#This Row],[Gr]]&lt;&gt;"COMPLE",IF(Table1[[#This Row],[Cr]]&gt;0,1,0),1)</f>
        <v>1</v>
      </c>
      <c r="J2139" s="32">
        <f>(Table1[[#This Row],[Gp]]*Table1[[#This Row],[Cr]])/Raw!$R$1</f>
        <v>0.91304347826086951</v>
      </c>
    </row>
    <row r="2140" spans="1:10">
      <c r="A2140" s="63" t="str">
        <f>LEFT(Table1[[#This Row],[Subcode]],3)</f>
        <v>R20</v>
      </c>
      <c r="B2140" s="63" t="s">
        <v>417</v>
      </c>
      <c r="C2140" s="38" t="s">
        <v>82</v>
      </c>
      <c r="D2140" s="39" t="s">
        <v>83</v>
      </c>
      <c r="E2140" s="39">
        <f>VLOOKUP(Table1[[#This Row],[Gr]],Raw!T:U,2,0)</f>
        <v>8</v>
      </c>
      <c r="F2140" s="38" t="s">
        <v>6</v>
      </c>
      <c r="G2140" s="39">
        <v>3</v>
      </c>
      <c r="H2140" s="64" t="str">
        <f>VLOOKUP(MID(Table1[[#This Row],[Htno]],7,2),Raw!A:B,2,0)</f>
        <v>IT</v>
      </c>
      <c r="I2140" s="60">
        <f>IF(Table1[[#This Row],[Gr]]&lt;&gt;"COMPLE",IF(Table1[[#This Row],[Cr]]&gt;0,1,0),1)</f>
        <v>1</v>
      </c>
      <c r="J2140" s="32">
        <f>(Table1[[#This Row],[Gp]]*Table1[[#This Row],[Cr]])/Raw!$R$1</f>
        <v>1.0434782608695652</v>
      </c>
    </row>
    <row r="2141" spans="1:10">
      <c r="A2141" s="63" t="str">
        <f>LEFT(Table1[[#This Row],[Subcode]],3)</f>
        <v>R20</v>
      </c>
      <c r="B2141" s="63" t="s">
        <v>417</v>
      </c>
      <c r="C2141" s="38" t="s">
        <v>404</v>
      </c>
      <c r="D2141" s="39" t="s">
        <v>85</v>
      </c>
      <c r="E2141" s="39">
        <f>VLOOKUP(Table1[[#This Row],[Gr]],Raw!T:U,2,0)</f>
        <v>8</v>
      </c>
      <c r="F2141" s="38" t="s">
        <v>6</v>
      </c>
      <c r="G2141" s="39">
        <v>3</v>
      </c>
      <c r="H2141" s="64" t="str">
        <f>VLOOKUP(MID(Table1[[#This Row],[Htno]],7,2),Raw!A:B,2,0)</f>
        <v>IT</v>
      </c>
      <c r="I2141" s="60">
        <f>IF(Table1[[#This Row],[Gr]]&lt;&gt;"COMPLE",IF(Table1[[#This Row],[Cr]]&gt;0,1,0),1)</f>
        <v>1</v>
      </c>
      <c r="J2141" s="32">
        <f>(Table1[[#This Row],[Gp]]*Table1[[#This Row],[Cr]])/Raw!$R$1</f>
        <v>1.0434782608695652</v>
      </c>
    </row>
    <row r="2142" spans="1:10">
      <c r="A2142" s="63" t="str">
        <f>LEFT(Table1[[#This Row],[Subcode]],3)</f>
        <v>R20</v>
      </c>
      <c r="B2142" s="63" t="s">
        <v>417</v>
      </c>
      <c r="C2142" s="38" t="s">
        <v>301</v>
      </c>
      <c r="D2142" s="39" t="s">
        <v>302</v>
      </c>
      <c r="E2142" s="39">
        <f>VLOOKUP(Table1[[#This Row],[Gr]],Raw!T:U,2,0)</f>
        <v>9</v>
      </c>
      <c r="F2142" s="38" t="s">
        <v>8</v>
      </c>
      <c r="G2142" s="39">
        <v>3</v>
      </c>
      <c r="H2142" s="64" t="str">
        <f>VLOOKUP(MID(Table1[[#This Row],[Htno]],7,2),Raw!A:B,2,0)</f>
        <v>IT</v>
      </c>
      <c r="I2142" s="60">
        <f>IF(Table1[[#This Row],[Gr]]&lt;&gt;"COMPLE",IF(Table1[[#This Row],[Cr]]&gt;0,1,0),1)</f>
        <v>1</v>
      </c>
      <c r="J2142" s="32">
        <f>(Table1[[#This Row],[Gp]]*Table1[[#This Row],[Cr]])/Raw!$R$1</f>
        <v>1.173913043478261</v>
      </c>
    </row>
    <row r="2143" spans="1:10">
      <c r="A2143" s="63" t="str">
        <f>LEFT(Table1[[#This Row],[Subcode]],3)</f>
        <v>R20</v>
      </c>
      <c r="B2143" s="63" t="s">
        <v>417</v>
      </c>
      <c r="C2143" s="38" t="s">
        <v>405</v>
      </c>
      <c r="D2143" s="39" t="s">
        <v>87</v>
      </c>
      <c r="E2143" s="39">
        <f>VLOOKUP(Table1[[#This Row],[Gr]],Raw!T:U,2,0)</f>
        <v>6</v>
      </c>
      <c r="F2143" s="38" t="s">
        <v>5</v>
      </c>
      <c r="G2143" s="39">
        <v>3</v>
      </c>
      <c r="H2143" s="64" t="str">
        <f>VLOOKUP(MID(Table1[[#This Row],[Htno]],7,2),Raw!A:B,2,0)</f>
        <v>IT</v>
      </c>
      <c r="I2143" s="60">
        <f>IF(Table1[[#This Row],[Gr]]&lt;&gt;"COMPLE",IF(Table1[[#This Row],[Cr]]&gt;0,1,0),1)</f>
        <v>1</v>
      </c>
      <c r="J2143" s="32">
        <f>(Table1[[#This Row],[Gp]]*Table1[[#This Row],[Cr]])/Raw!$R$1</f>
        <v>0.78260869565217395</v>
      </c>
    </row>
    <row r="2144" spans="1:10">
      <c r="A2144" s="63" t="str">
        <f>LEFT(Table1[[#This Row],[Subcode]],3)</f>
        <v>R20</v>
      </c>
      <c r="B2144" s="63" t="s">
        <v>417</v>
      </c>
      <c r="C2144" s="38" t="s">
        <v>406</v>
      </c>
      <c r="D2144" s="39" t="s">
        <v>297</v>
      </c>
      <c r="E2144" s="39">
        <f>VLOOKUP(Table1[[#This Row],[Gr]],Raw!T:U,2,0)</f>
        <v>10</v>
      </c>
      <c r="F2144" s="38" t="s">
        <v>9</v>
      </c>
      <c r="G2144" s="39">
        <v>2</v>
      </c>
      <c r="H2144" s="64" t="str">
        <f>VLOOKUP(MID(Table1[[#This Row],[Htno]],7,2),Raw!A:B,2,0)</f>
        <v>IT</v>
      </c>
      <c r="I2144" s="60">
        <f>IF(Table1[[#This Row],[Gr]]&lt;&gt;"COMPLE",IF(Table1[[#This Row],[Cr]]&gt;0,1,0),1)</f>
        <v>1</v>
      </c>
      <c r="J2144" s="32">
        <f>(Table1[[#This Row],[Gp]]*Table1[[#This Row],[Cr]])/Raw!$R$1</f>
        <v>0.86956521739130432</v>
      </c>
    </row>
    <row r="2145" spans="1:10">
      <c r="A2145" s="63" t="str">
        <f>LEFT(Table1[[#This Row],[Subcode]],3)</f>
        <v>R20</v>
      </c>
      <c r="B2145" s="63" t="s">
        <v>417</v>
      </c>
      <c r="C2145" s="38" t="s">
        <v>407</v>
      </c>
      <c r="D2145" s="39" t="s">
        <v>93</v>
      </c>
      <c r="E2145" s="39">
        <f>VLOOKUP(Table1[[#This Row],[Gr]],Raw!T:U,2,0)</f>
        <v>10</v>
      </c>
      <c r="F2145" s="38" t="s">
        <v>9</v>
      </c>
      <c r="G2145" s="39">
        <v>3</v>
      </c>
      <c r="H2145" s="64" t="str">
        <f>VLOOKUP(MID(Table1[[#This Row],[Htno]],7,2),Raw!A:B,2,0)</f>
        <v>IT</v>
      </c>
      <c r="I2145" s="60">
        <f>IF(Table1[[#This Row],[Gr]]&lt;&gt;"COMPLE",IF(Table1[[#This Row],[Cr]]&gt;0,1,0),1)</f>
        <v>1</v>
      </c>
      <c r="J2145" s="32">
        <f>(Table1[[#This Row],[Gp]]*Table1[[#This Row],[Cr]])/Raw!$R$1</f>
        <v>1.3043478260869565</v>
      </c>
    </row>
    <row r="2146" spans="1:10">
      <c r="A2146" s="63" t="str">
        <f>LEFT(Table1[[#This Row],[Subcode]],3)</f>
        <v>R20</v>
      </c>
      <c r="B2146" s="63" t="s">
        <v>418</v>
      </c>
      <c r="C2146" s="38" t="s">
        <v>78</v>
      </c>
      <c r="D2146" s="39" t="s">
        <v>79</v>
      </c>
      <c r="E2146" s="39">
        <f>VLOOKUP(Table1[[#This Row],[Gr]],Raw!T:U,2,0)</f>
        <v>8</v>
      </c>
      <c r="F2146" s="38" t="s">
        <v>6</v>
      </c>
      <c r="G2146" s="39">
        <v>3</v>
      </c>
      <c r="H2146" s="64" t="str">
        <f>VLOOKUP(MID(Table1[[#This Row],[Htno]],7,2),Raw!A:B,2,0)</f>
        <v>IT</v>
      </c>
      <c r="I2146" s="60">
        <f>IF(Table1[[#This Row],[Gr]]&lt;&gt;"COMPLE",IF(Table1[[#This Row],[Cr]]&gt;0,1,0),1)</f>
        <v>1</v>
      </c>
      <c r="J2146" s="32">
        <f>(Table1[[#This Row],[Gp]]*Table1[[#This Row],[Cr]])/Raw!$R$1</f>
        <v>1.0434782608695652</v>
      </c>
    </row>
    <row r="2147" spans="1:10">
      <c r="A2147" s="63" t="str">
        <f>LEFT(Table1[[#This Row],[Subcode]],3)</f>
        <v>R20</v>
      </c>
      <c r="B2147" s="63" t="s">
        <v>418</v>
      </c>
      <c r="C2147" s="38" t="s">
        <v>80</v>
      </c>
      <c r="D2147" s="39" t="s">
        <v>81</v>
      </c>
      <c r="E2147" s="39">
        <f>VLOOKUP(Table1[[#This Row],[Gr]],Raw!T:U,2,0)</f>
        <v>0</v>
      </c>
      <c r="F2147" s="38" t="s">
        <v>3</v>
      </c>
      <c r="G2147" s="39">
        <v>0</v>
      </c>
      <c r="H2147" s="64" t="str">
        <f>VLOOKUP(MID(Table1[[#This Row],[Htno]],7,2),Raw!A:B,2,0)</f>
        <v>IT</v>
      </c>
      <c r="I2147" s="60">
        <f>IF(Table1[[#This Row],[Gr]]&lt;&gt;"COMPLE",IF(Table1[[#This Row],[Cr]]&gt;0,1,0),1)</f>
        <v>0</v>
      </c>
      <c r="J2147" s="32">
        <f>(Table1[[#This Row],[Gp]]*Table1[[#This Row],[Cr]])/Raw!$R$1</f>
        <v>0</v>
      </c>
    </row>
    <row r="2148" spans="1:10">
      <c r="A2148" s="63" t="str">
        <f>LEFT(Table1[[#This Row],[Subcode]],3)</f>
        <v>R20</v>
      </c>
      <c r="B2148" s="63" t="s">
        <v>418</v>
      </c>
      <c r="C2148" s="38" t="s">
        <v>82</v>
      </c>
      <c r="D2148" s="39" t="s">
        <v>83</v>
      </c>
      <c r="E2148" s="39">
        <f>VLOOKUP(Table1[[#This Row],[Gr]],Raw!T:U,2,0)</f>
        <v>6</v>
      </c>
      <c r="F2148" s="38" t="s">
        <v>5</v>
      </c>
      <c r="G2148" s="39">
        <v>3</v>
      </c>
      <c r="H2148" s="64" t="str">
        <f>VLOOKUP(MID(Table1[[#This Row],[Htno]],7,2),Raw!A:B,2,0)</f>
        <v>IT</v>
      </c>
      <c r="I2148" s="60">
        <f>IF(Table1[[#This Row],[Gr]]&lt;&gt;"COMPLE",IF(Table1[[#This Row],[Cr]]&gt;0,1,0),1)</f>
        <v>1</v>
      </c>
      <c r="J2148" s="32">
        <f>(Table1[[#This Row],[Gp]]*Table1[[#This Row],[Cr]])/Raw!$R$1</f>
        <v>0.78260869565217395</v>
      </c>
    </row>
    <row r="2149" spans="1:10">
      <c r="A2149" s="63" t="str">
        <f>LEFT(Table1[[#This Row],[Subcode]],3)</f>
        <v>R20</v>
      </c>
      <c r="B2149" s="63" t="s">
        <v>418</v>
      </c>
      <c r="C2149" s="38" t="s">
        <v>404</v>
      </c>
      <c r="D2149" s="39" t="s">
        <v>85</v>
      </c>
      <c r="E2149" s="39">
        <f>VLOOKUP(Table1[[#This Row],[Gr]],Raw!T:U,2,0)</f>
        <v>5</v>
      </c>
      <c r="F2149" s="38" t="s">
        <v>7</v>
      </c>
      <c r="G2149" s="39">
        <v>3</v>
      </c>
      <c r="H2149" s="64" t="str">
        <f>VLOOKUP(MID(Table1[[#This Row],[Htno]],7,2),Raw!A:B,2,0)</f>
        <v>IT</v>
      </c>
      <c r="I2149" s="60">
        <f>IF(Table1[[#This Row],[Gr]]&lt;&gt;"COMPLE",IF(Table1[[#This Row],[Cr]]&gt;0,1,0),1)</f>
        <v>1</v>
      </c>
      <c r="J2149" s="32">
        <f>(Table1[[#This Row],[Gp]]*Table1[[#This Row],[Cr]])/Raw!$R$1</f>
        <v>0.65217391304347827</v>
      </c>
    </row>
    <row r="2150" spans="1:10">
      <c r="A2150" s="63" t="str">
        <f>LEFT(Table1[[#This Row],[Subcode]],3)</f>
        <v>R20</v>
      </c>
      <c r="B2150" s="63" t="s">
        <v>418</v>
      </c>
      <c r="C2150" s="38" t="s">
        <v>301</v>
      </c>
      <c r="D2150" s="39" t="s">
        <v>302</v>
      </c>
      <c r="E2150" s="39">
        <f>VLOOKUP(Table1[[#This Row],[Gr]],Raw!T:U,2,0)</f>
        <v>0</v>
      </c>
      <c r="F2150" s="38" t="s">
        <v>3</v>
      </c>
      <c r="G2150" s="39">
        <v>0</v>
      </c>
      <c r="H2150" s="64" t="str">
        <f>VLOOKUP(MID(Table1[[#This Row],[Htno]],7,2),Raw!A:B,2,0)</f>
        <v>IT</v>
      </c>
      <c r="I2150" s="60">
        <f>IF(Table1[[#This Row],[Gr]]&lt;&gt;"COMPLE",IF(Table1[[#This Row],[Cr]]&gt;0,1,0),1)</f>
        <v>0</v>
      </c>
      <c r="J2150" s="32">
        <f>(Table1[[#This Row],[Gp]]*Table1[[#This Row],[Cr]])/Raw!$R$1</f>
        <v>0</v>
      </c>
    </row>
    <row r="2151" spans="1:10">
      <c r="A2151" s="63" t="str">
        <f>LEFT(Table1[[#This Row],[Subcode]],3)</f>
        <v>R20</v>
      </c>
      <c r="B2151" s="63" t="s">
        <v>418</v>
      </c>
      <c r="C2151" s="38" t="s">
        <v>405</v>
      </c>
      <c r="D2151" s="39" t="s">
        <v>87</v>
      </c>
      <c r="E2151" s="39">
        <f>VLOOKUP(Table1[[#This Row],[Gr]],Raw!T:U,2,0)</f>
        <v>6</v>
      </c>
      <c r="F2151" s="38" t="s">
        <v>5</v>
      </c>
      <c r="G2151" s="39">
        <v>3</v>
      </c>
      <c r="H2151" s="64" t="str">
        <f>VLOOKUP(MID(Table1[[#This Row],[Htno]],7,2),Raw!A:B,2,0)</f>
        <v>IT</v>
      </c>
      <c r="I2151" s="60">
        <f>IF(Table1[[#This Row],[Gr]]&lt;&gt;"COMPLE",IF(Table1[[#This Row],[Cr]]&gt;0,1,0),1)</f>
        <v>1</v>
      </c>
      <c r="J2151" s="32">
        <f>(Table1[[#This Row],[Gp]]*Table1[[#This Row],[Cr]])/Raw!$R$1</f>
        <v>0.78260869565217395</v>
      </c>
    </row>
    <row r="2152" spans="1:10">
      <c r="A2152" s="63" t="str">
        <f>LEFT(Table1[[#This Row],[Subcode]],3)</f>
        <v>R20</v>
      </c>
      <c r="B2152" s="63" t="s">
        <v>418</v>
      </c>
      <c r="C2152" s="38" t="s">
        <v>406</v>
      </c>
      <c r="D2152" s="39" t="s">
        <v>297</v>
      </c>
      <c r="E2152" s="39">
        <f>VLOOKUP(Table1[[#This Row],[Gr]],Raw!T:U,2,0)</f>
        <v>9</v>
      </c>
      <c r="F2152" s="38" t="s">
        <v>8</v>
      </c>
      <c r="G2152" s="39">
        <v>2</v>
      </c>
      <c r="H2152" s="64" t="str">
        <f>VLOOKUP(MID(Table1[[#This Row],[Htno]],7,2),Raw!A:B,2,0)</f>
        <v>IT</v>
      </c>
      <c r="I2152" s="60">
        <f>IF(Table1[[#This Row],[Gr]]&lt;&gt;"COMPLE",IF(Table1[[#This Row],[Cr]]&gt;0,1,0),1)</f>
        <v>1</v>
      </c>
      <c r="J2152" s="32">
        <f>(Table1[[#This Row],[Gp]]*Table1[[#This Row],[Cr]])/Raw!$R$1</f>
        <v>0.78260869565217395</v>
      </c>
    </row>
    <row r="2153" spans="1:10">
      <c r="A2153" s="63" t="str">
        <f>LEFT(Table1[[#This Row],[Subcode]],3)</f>
        <v>R20</v>
      </c>
      <c r="B2153" s="63" t="s">
        <v>418</v>
      </c>
      <c r="C2153" s="38" t="s">
        <v>407</v>
      </c>
      <c r="D2153" s="39" t="s">
        <v>93</v>
      </c>
      <c r="E2153" s="39">
        <f>VLOOKUP(Table1[[#This Row],[Gr]],Raw!T:U,2,0)</f>
        <v>10</v>
      </c>
      <c r="F2153" s="38" t="s">
        <v>9</v>
      </c>
      <c r="G2153" s="39">
        <v>3</v>
      </c>
      <c r="H2153" s="64" t="str">
        <f>VLOOKUP(MID(Table1[[#This Row],[Htno]],7,2),Raw!A:B,2,0)</f>
        <v>IT</v>
      </c>
      <c r="I2153" s="60">
        <f>IF(Table1[[#This Row],[Gr]]&lt;&gt;"COMPLE",IF(Table1[[#This Row],[Cr]]&gt;0,1,0),1)</f>
        <v>1</v>
      </c>
      <c r="J2153" s="32">
        <f>(Table1[[#This Row],[Gp]]*Table1[[#This Row],[Cr]])/Raw!$R$1</f>
        <v>1.3043478260869565</v>
      </c>
    </row>
    <row r="2154" spans="1:10">
      <c r="A2154" s="63" t="str">
        <f>LEFT(Table1[[#This Row],[Subcode]],3)</f>
        <v>R20</v>
      </c>
      <c r="B2154" s="63" t="s">
        <v>419</v>
      </c>
      <c r="C2154" s="38" t="s">
        <v>78</v>
      </c>
      <c r="D2154" s="39" t="s">
        <v>79</v>
      </c>
      <c r="E2154" s="39">
        <f>VLOOKUP(Table1[[#This Row],[Gr]],Raw!T:U,2,0)</f>
        <v>6</v>
      </c>
      <c r="F2154" s="38" t="s">
        <v>5</v>
      </c>
      <c r="G2154" s="39">
        <v>3</v>
      </c>
      <c r="H2154" s="64" t="str">
        <f>VLOOKUP(MID(Table1[[#This Row],[Htno]],7,2),Raw!A:B,2,0)</f>
        <v>IT</v>
      </c>
      <c r="I2154" s="60">
        <f>IF(Table1[[#This Row],[Gr]]&lt;&gt;"COMPLE",IF(Table1[[#This Row],[Cr]]&gt;0,1,0),1)</f>
        <v>1</v>
      </c>
      <c r="J2154" s="32">
        <f>(Table1[[#This Row],[Gp]]*Table1[[#This Row],[Cr]])/Raw!$R$1</f>
        <v>0.78260869565217395</v>
      </c>
    </row>
    <row r="2155" spans="1:10">
      <c r="A2155" s="63" t="str">
        <f>LEFT(Table1[[#This Row],[Subcode]],3)</f>
        <v>R20</v>
      </c>
      <c r="B2155" s="63" t="s">
        <v>419</v>
      </c>
      <c r="C2155" s="38" t="s">
        <v>80</v>
      </c>
      <c r="D2155" s="39" t="s">
        <v>81</v>
      </c>
      <c r="E2155" s="39">
        <f>VLOOKUP(Table1[[#This Row],[Gr]],Raw!T:U,2,0)</f>
        <v>6</v>
      </c>
      <c r="F2155" s="38" t="s">
        <v>5</v>
      </c>
      <c r="G2155" s="39">
        <v>3</v>
      </c>
      <c r="H2155" s="64" t="str">
        <f>VLOOKUP(MID(Table1[[#This Row],[Htno]],7,2),Raw!A:B,2,0)</f>
        <v>IT</v>
      </c>
      <c r="I2155" s="60">
        <f>IF(Table1[[#This Row],[Gr]]&lt;&gt;"COMPLE",IF(Table1[[#This Row],[Cr]]&gt;0,1,0),1)</f>
        <v>1</v>
      </c>
      <c r="J2155" s="32">
        <f>(Table1[[#This Row],[Gp]]*Table1[[#This Row],[Cr]])/Raw!$R$1</f>
        <v>0.78260869565217395</v>
      </c>
    </row>
    <row r="2156" spans="1:10">
      <c r="A2156" s="63" t="str">
        <f>LEFT(Table1[[#This Row],[Subcode]],3)</f>
        <v>R20</v>
      </c>
      <c r="B2156" s="63" t="s">
        <v>419</v>
      </c>
      <c r="C2156" s="38" t="s">
        <v>82</v>
      </c>
      <c r="D2156" s="39" t="s">
        <v>83</v>
      </c>
      <c r="E2156" s="39">
        <f>VLOOKUP(Table1[[#This Row],[Gr]],Raw!T:U,2,0)</f>
        <v>8</v>
      </c>
      <c r="F2156" s="38" t="s">
        <v>6</v>
      </c>
      <c r="G2156" s="39">
        <v>3</v>
      </c>
      <c r="H2156" s="64" t="str">
        <f>VLOOKUP(MID(Table1[[#This Row],[Htno]],7,2),Raw!A:B,2,0)</f>
        <v>IT</v>
      </c>
      <c r="I2156" s="60">
        <f>IF(Table1[[#This Row],[Gr]]&lt;&gt;"COMPLE",IF(Table1[[#This Row],[Cr]]&gt;0,1,0),1)</f>
        <v>1</v>
      </c>
      <c r="J2156" s="32">
        <f>(Table1[[#This Row],[Gp]]*Table1[[#This Row],[Cr]])/Raw!$R$1</f>
        <v>1.0434782608695652</v>
      </c>
    </row>
    <row r="2157" spans="1:10">
      <c r="A2157" s="63" t="str">
        <f>LEFT(Table1[[#This Row],[Subcode]],3)</f>
        <v>R20</v>
      </c>
      <c r="B2157" s="63" t="s">
        <v>419</v>
      </c>
      <c r="C2157" s="38" t="s">
        <v>404</v>
      </c>
      <c r="D2157" s="39" t="s">
        <v>85</v>
      </c>
      <c r="E2157" s="39">
        <f>VLOOKUP(Table1[[#This Row],[Gr]],Raw!T:U,2,0)</f>
        <v>8</v>
      </c>
      <c r="F2157" s="38" t="s">
        <v>6</v>
      </c>
      <c r="G2157" s="39">
        <v>3</v>
      </c>
      <c r="H2157" s="64" t="str">
        <f>VLOOKUP(MID(Table1[[#This Row],[Htno]],7,2),Raw!A:B,2,0)</f>
        <v>IT</v>
      </c>
      <c r="I2157" s="60">
        <f>IF(Table1[[#This Row],[Gr]]&lt;&gt;"COMPLE",IF(Table1[[#This Row],[Cr]]&gt;0,1,0),1)</f>
        <v>1</v>
      </c>
      <c r="J2157" s="32">
        <f>(Table1[[#This Row],[Gp]]*Table1[[#This Row],[Cr]])/Raw!$R$1</f>
        <v>1.0434782608695652</v>
      </c>
    </row>
    <row r="2158" spans="1:10">
      <c r="A2158" s="63" t="str">
        <f>LEFT(Table1[[#This Row],[Subcode]],3)</f>
        <v>R20</v>
      </c>
      <c r="B2158" s="63" t="s">
        <v>419</v>
      </c>
      <c r="C2158" s="38" t="s">
        <v>301</v>
      </c>
      <c r="D2158" s="39" t="s">
        <v>302</v>
      </c>
      <c r="E2158" s="39">
        <f>VLOOKUP(Table1[[#This Row],[Gr]],Raw!T:U,2,0)</f>
        <v>6</v>
      </c>
      <c r="F2158" s="38" t="s">
        <v>5</v>
      </c>
      <c r="G2158" s="39">
        <v>3</v>
      </c>
      <c r="H2158" s="64" t="str">
        <f>VLOOKUP(MID(Table1[[#This Row],[Htno]],7,2),Raw!A:B,2,0)</f>
        <v>IT</v>
      </c>
      <c r="I2158" s="60">
        <f>IF(Table1[[#This Row],[Gr]]&lt;&gt;"COMPLE",IF(Table1[[#This Row],[Cr]]&gt;0,1,0),1)</f>
        <v>1</v>
      </c>
      <c r="J2158" s="32">
        <f>(Table1[[#This Row],[Gp]]*Table1[[#This Row],[Cr]])/Raw!$R$1</f>
        <v>0.78260869565217395</v>
      </c>
    </row>
    <row r="2159" spans="1:10">
      <c r="A2159" s="63" t="str">
        <f>LEFT(Table1[[#This Row],[Subcode]],3)</f>
        <v>R20</v>
      </c>
      <c r="B2159" s="63" t="s">
        <v>419</v>
      </c>
      <c r="C2159" s="38" t="s">
        <v>405</v>
      </c>
      <c r="D2159" s="39" t="s">
        <v>87</v>
      </c>
      <c r="E2159" s="39">
        <f>VLOOKUP(Table1[[#This Row],[Gr]],Raw!T:U,2,0)</f>
        <v>8</v>
      </c>
      <c r="F2159" s="38" t="s">
        <v>6</v>
      </c>
      <c r="G2159" s="39">
        <v>3</v>
      </c>
      <c r="H2159" s="64" t="str">
        <f>VLOOKUP(MID(Table1[[#This Row],[Htno]],7,2),Raw!A:B,2,0)</f>
        <v>IT</v>
      </c>
      <c r="I2159" s="60">
        <f>IF(Table1[[#This Row],[Gr]]&lt;&gt;"COMPLE",IF(Table1[[#This Row],[Cr]]&gt;0,1,0),1)</f>
        <v>1</v>
      </c>
      <c r="J2159" s="32">
        <f>(Table1[[#This Row],[Gp]]*Table1[[#This Row],[Cr]])/Raw!$R$1</f>
        <v>1.0434782608695652</v>
      </c>
    </row>
    <row r="2160" spans="1:10">
      <c r="A2160" s="63" t="str">
        <f>LEFT(Table1[[#This Row],[Subcode]],3)</f>
        <v>R20</v>
      </c>
      <c r="B2160" s="63" t="s">
        <v>419</v>
      </c>
      <c r="C2160" s="38" t="s">
        <v>406</v>
      </c>
      <c r="D2160" s="39" t="s">
        <v>297</v>
      </c>
      <c r="E2160" s="39">
        <f>VLOOKUP(Table1[[#This Row],[Gr]],Raw!T:U,2,0)</f>
        <v>10</v>
      </c>
      <c r="F2160" s="38" t="s">
        <v>9</v>
      </c>
      <c r="G2160" s="39">
        <v>2</v>
      </c>
      <c r="H2160" s="64" t="str">
        <f>VLOOKUP(MID(Table1[[#This Row],[Htno]],7,2),Raw!A:B,2,0)</f>
        <v>IT</v>
      </c>
      <c r="I2160" s="60">
        <f>IF(Table1[[#This Row],[Gr]]&lt;&gt;"COMPLE",IF(Table1[[#This Row],[Cr]]&gt;0,1,0),1)</f>
        <v>1</v>
      </c>
      <c r="J2160" s="32">
        <f>(Table1[[#This Row],[Gp]]*Table1[[#This Row],[Cr]])/Raw!$R$1</f>
        <v>0.86956521739130432</v>
      </c>
    </row>
    <row r="2161" spans="1:10">
      <c r="A2161" s="63" t="str">
        <f>LEFT(Table1[[#This Row],[Subcode]],3)</f>
        <v>R20</v>
      </c>
      <c r="B2161" s="63" t="s">
        <v>419</v>
      </c>
      <c r="C2161" s="38" t="s">
        <v>407</v>
      </c>
      <c r="D2161" s="39" t="s">
        <v>93</v>
      </c>
      <c r="E2161" s="39">
        <f>VLOOKUP(Table1[[#This Row],[Gr]],Raw!T:U,2,0)</f>
        <v>10</v>
      </c>
      <c r="F2161" s="38" t="s">
        <v>9</v>
      </c>
      <c r="G2161" s="39">
        <v>3</v>
      </c>
      <c r="H2161" s="64" t="str">
        <f>VLOOKUP(MID(Table1[[#This Row],[Htno]],7,2),Raw!A:B,2,0)</f>
        <v>IT</v>
      </c>
      <c r="I2161" s="60">
        <f>IF(Table1[[#This Row],[Gr]]&lt;&gt;"COMPLE",IF(Table1[[#This Row],[Cr]]&gt;0,1,0),1)</f>
        <v>1</v>
      </c>
      <c r="J2161" s="32">
        <f>(Table1[[#This Row],[Gp]]*Table1[[#This Row],[Cr]])/Raw!$R$1</f>
        <v>1.3043478260869565</v>
      </c>
    </row>
    <row r="2162" spans="1:10">
      <c r="A2162" s="63" t="str">
        <f>LEFT(Table1[[#This Row],[Subcode]],3)</f>
        <v>R20</v>
      </c>
      <c r="B2162" s="63" t="s">
        <v>420</v>
      </c>
      <c r="C2162" s="38" t="s">
        <v>78</v>
      </c>
      <c r="D2162" s="39" t="s">
        <v>79</v>
      </c>
      <c r="E2162" s="39">
        <f>VLOOKUP(Table1[[#This Row],[Gr]],Raw!T:U,2,0)</f>
        <v>8</v>
      </c>
      <c r="F2162" s="38" t="s">
        <v>6</v>
      </c>
      <c r="G2162" s="39">
        <v>3</v>
      </c>
      <c r="H2162" s="64" t="str">
        <f>VLOOKUP(MID(Table1[[#This Row],[Htno]],7,2),Raw!A:B,2,0)</f>
        <v>IT</v>
      </c>
      <c r="I2162" s="60">
        <f>IF(Table1[[#This Row],[Gr]]&lt;&gt;"COMPLE",IF(Table1[[#This Row],[Cr]]&gt;0,1,0),1)</f>
        <v>1</v>
      </c>
      <c r="J2162" s="32">
        <f>(Table1[[#This Row],[Gp]]*Table1[[#This Row],[Cr]])/Raw!$R$1</f>
        <v>1.0434782608695652</v>
      </c>
    </row>
    <row r="2163" spans="1:10">
      <c r="A2163" s="63" t="str">
        <f>LEFT(Table1[[#This Row],[Subcode]],3)</f>
        <v>R20</v>
      </c>
      <c r="B2163" s="63" t="s">
        <v>420</v>
      </c>
      <c r="C2163" s="38" t="s">
        <v>80</v>
      </c>
      <c r="D2163" s="39" t="s">
        <v>81</v>
      </c>
      <c r="E2163" s="39">
        <f>VLOOKUP(Table1[[#This Row],[Gr]],Raw!T:U,2,0)</f>
        <v>7</v>
      </c>
      <c r="F2163" s="38" t="s">
        <v>4</v>
      </c>
      <c r="G2163" s="39">
        <v>3</v>
      </c>
      <c r="H2163" s="64" t="str">
        <f>VLOOKUP(MID(Table1[[#This Row],[Htno]],7,2),Raw!A:B,2,0)</f>
        <v>IT</v>
      </c>
      <c r="I2163" s="60">
        <f>IF(Table1[[#This Row],[Gr]]&lt;&gt;"COMPLE",IF(Table1[[#This Row],[Cr]]&gt;0,1,0),1)</f>
        <v>1</v>
      </c>
      <c r="J2163" s="32">
        <f>(Table1[[#This Row],[Gp]]*Table1[[#This Row],[Cr]])/Raw!$R$1</f>
        <v>0.91304347826086951</v>
      </c>
    </row>
    <row r="2164" spans="1:10">
      <c r="A2164" s="63" t="str">
        <f>LEFT(Table1[[#This Row],[Subcode]],3)</f>
        <v>R20</v>
      </c>
      <c r="B2164" s="63" t="s">
        <v>420</v>
      </c>
      <c r="C2164" s="38" t="s">
        <v>82</v>
      </c>
      <c r="D2164" s="39" t="s">
        <v>83</v>
      </c>
      <c r="E2164" s="39">
        <f>VLOOKUP(Table1[[#This Row],[Gr]],Raw!T:U,2,0)</f>
        <v>9</v>
      </c>
      <c r="F2164" s="38" t="s">
        <v>8</v>
      </c>
      <c r="G2164" s="39">
        <v>3</v>
      </c>
      <c r="H2164" s="64" t="str">
        <f>VLOOKUP(MID(Table1[[#This Row],[Htno]],7,2),Raw!A:B,2,0)</f>
        <v>IT</v>
      </c>
      <c r="I2164" s="60">
        <f>IF(Table1[[#This Row],[Gr]]&lt;&gt;"COMPLE",IF(Table1[[#This Row],[Cr]]&gt;0,1,0),1)</f>
        <v>1</v>
      </c>
      <c r="J2164" s="32">
        <f>(Table1[[#This Row],[Gp]]*Table1[[#This Row],[Cr]])/Raw!$R$1</f>
        <v>1.173913043478261</v>
      </c>
    </row>
    <row r="2165" spans="1:10">
      <c r="A2165" s="63" t="str">
        <f>LEFT(Table1[[#This Row],[Subcode]],3)</f>
        <v>R20</v>
      </c>
      <c r="B2165" s="63" t="s">
        <v>420</v>
      </c>
      <c r="C2165" s="38" t="s">
        <v>404</v>
      </c>
      <c r="D2165" s="39" t="s">
        <v>85</v>
      </c>
      <c r="E2165" s="39">
        <f>VLOOKUP(Table1[[#This Row],[Gr]],Raw!T:U,2,0)</f>
        <v>8</v>
      </c>
      <c r="F2165" s="38" t="s">
        <v>6</v>
      </c>
      <c r="G2165" s="39">
        <v>3</v>
      </c>
      <c r="H2165" s="64" t="str">
        <f>VLOOKUP(MID(Table1[[#This Row],[Htno]],7,2),Raw!A:B,2,0)</f>
        <v>IT</v>
      </c>
      <c r="I2165" s="60">
        <f>IF(Table1[[#This Row],[Gr]]&lt;&gt;"COMPLE",IF(Table1[[#This Row],[Cr]]&gt;0,1,0),1)</f>
        <v>1</v>
      </c>
      <c r="J2165" s="32">
        <f>(Table1[[#This Row],[Gp]]*Table1[[#This Row],[Cr]])/Raw!$R$1</f>
        <v>1.0434782608695652</v>
      </c>
    </row>
    <row r="2166" spans="1:10">
      <c r="A2166" s="63" t="str">
        <f>LEFT(Table1[[#This Row],[Subcode]],3)</f>
        <v>R20</v>
      </c>
      <c r="B2166" s="63" t="s">
        <v>420</v>
      </c>
      <c r="C2166" s="38" t="s">
        <v>301</v>
      </c>
      <c r="D2166" s="39" t="s">
        <v>302</v>
      </c>
      <c r="E2166" s="39">
        <f>VLOOKUP(Table1[[#This Row],[Gr]],Raw!T:U,2,0)</f>
        <v>8</v>
      </c>
      <c r="F2166" s="38" t="s">
        <v>6</v>
      </c>
      <c r="G2166" s="39">
        <v>3</v>
      </c>
      <c r="H2166" s="64" t="str">
        <f>VLOOKUP(MID(Table1[[#This Row],[Htno]],7,2),Raw!A:B,2,0)</f>
        <v>IT</v>
      </c>
      <c r="I2166" s="60">
        <f>IF(Table1[[#This Row],[Gr]]&lt;&gt;"COMPLE",IF(Table1[[#This Row],[Cr]]&gt;0,1,0),1)</f>
        <v>1</v>
      </c>
      <c r="J2166" s="32">
        <f>(Table1[[#This Row],[Gp]]*Table1[[#This Row],[Cr]])/Raw!$R$1</f>
        <v>1.0434782608695652</v>
      </c>
    </row>
    <row r="2167" spans="1:10">
      <c r="A2167" s="63" t="str">
        <f>LEFT(Table1[[#This Row],[Subcode]],3)</f>
        <v>R20</v>
      </c>
      <c r="B2167" s="63" t="s">
        <v>420</v>
      </c>
      <c r="C2167" s="38" t="s">
        <v>405</v>
      </c>
      <c r="D2167" s="39" t="s">
        <v>87</v>
      </c>
      <c r="E2167" s="39">
        <f>VLOOKUP(Table1[[#This Row],[Gr]],Raw!T:U,2,0)</f>
        <v>7</v>
      </c>
      <c r="F2167" s="38" t="s">
        <v>4</v>
      </c>
      <c r="G2167" s="39">
        <v>3</v>
      </c>
      <c r="H2167" s="64" t="str">
        <f>VLOOKUP(MID(Table1[[#This Row],[Htno]],7,2),Raw!A:B,2,0)</f>
        <v>IT</v>
      </c>
      <c r="I2167" s="60">
        <f>IF(Table1[[#This Row],[Gr]]&lt;&gt;"COMPLE",IF(Table1[[#This Row],[Cr]]&gt;0,1,0),1)</f>
        <v>1</v>
      </c>
      <c r="J2167" s="32">
        <f>(Table1[[#This Row],[Gp]]*Table1[[#This Row],[Cr]])/Raw!$R$1</f>
        <v>0.91304347826086951</v>
      </c>
    </row>
    <row r="2168" spans="1:10">
      <c r="A2168" s="63" t="str">
        <f>LEFT(Table1[[#This Row],[Subcode]],3)</f>
        <v>R20</v>
      </c>
      <c r="B2168" s="63" t="s">
        <v>420</v>
      </c>
      <c r="C2168" s="38" t="s">
        <v>406</v>
      </c>
      <c r="D2168" s="39" t="s">
        <v>297</v>
      </c>
      <c r="E2168" s="39">
        <f>VLOOKUP(Table1[[#This Row],[Gr]],Raw!T:U,2,0)</f>
        <v>10</v>
      </c>
      <c r="F2168" s="38" t="s">
        <v>9</v>
      </c>
      <c r="G2168" s="39">
        <v>2</v>
      </c>
      <c r="H2168" s="64" t="str">
        <f>VLOOKUP(MID(Table1[[#This Row],[Htno]],7,2),Raw!A:B,2,0)</f>
        <v>IT</v>
      </c>
      <c r="I2168" s="60">
        <f>IF(Table1[[#This Row],[Gr]]&lt;&gt;"COMPLE",IF(Table1[[#This Row],[Cr]]&gt;0,1,0),1)</f>
        <v>1</v>
      </c>
      <c r="J2168" s="32">
        <f>(Table1[[#This Row],[Gp]]*Table1[[#This Row],[Cr]])/Raw!$R$1</f>
        <v>0.86956521739130432</v>
      </c>
    </row>
    <row r="2169" spans="1:10">
      <c r="A2169" s="63" t="str">
        <f>LEFT(Table1[[#This Row],[Subcode]],3)</f>
        <v>R20</v>
      </c>
      <c r="B2169" s="63" t="s">
        <v>420</v>
      </c>
      <c r="C2169" s="38" t="s">
        <v>407</v>
      </c>
      <c r="D2169" s="39" t="s">
        <v>93</v>
      </c>
      <c r="E2169" s="39">
        <f>VLOOKUP(Table1[[#This Row],[Gr]],Raw!T:U,2,0)</f>
        <v>10</v>
      </c>
      <c r="F2169" s="38" t="s">
        <v>9</v>
      </c>
      <c r="G2169" s="39">
        <v>3</v>
      </c>
      <c r="H2169" s="64" t="str">
        <f>VLOOKUP(MID(Table1[[#This Row],[Htno]],7,2),Raw!A:B,2,0)</f>
        <v>IT</v>
      </c>
      <c r="I2169" s="60">
        <f>IF(Table1[[#This Row],[Gr]]&lt;&gt;"COMPLE",IF(Table1[[#This Row],[Cr]]&gt;0,1,0),1)</f>
        <v>1</v>
      </c>
      <c r="J2169" s="32">
        <f>(Table1[[#This Row],[Gp]]*Table1[[#This Row],[Cr]])/Raw!$R$1</f>
        <v>1.3043478260869565</v>
      </c>
    </row>
    <row r="2170" spans="1:10">
      <c r="A2170" s="63" t="str">
        <f>LEFT(Table1[[#This Row],[Subcode]],3)</f>
        <v>R20</v>
      </c>
      <c r="B2170" s="63" t="s">
        <v>421</v>
      </c>
      <c r="C2170" s="38" t="s">
        <v>78</v>
      </c>
      <c r="D2170" s="39" t="s">
        <v>79</v>
      </c>
      <c r="E2170" s="39">
        <f>VLOOKUP(Table1[[#This Row],[Gr]],Raw!T:U,2,0)</f>
        <v>10</v>
      </c>
      <c r="F2170" s="38" t="s">
        <v>9</v>
      </c>
      <c r="G2170" s="39">
        <v>3</v>
      </c>
      <c r="H2170" s="64" t="str">
        <f>VLOOKUP(MID(Table1[[#This Row],[Htno]],7,2),Raw!A:B,2,0)</f>
        <v>IT</v>
      </c>
      <c r="I2170" s="60">
        <f>IF(Table1[[#This Row],[Gr]]&lt;&gt;"COMPLE",IF(Table1[[#This Row],[Cr]]&gt;0,1,0),1)</f>
        <v>1</v>
      </c>
      <c r="J2170" s="32">
        <f>(Table1[[#This Row],[Gp]]*Table1[[#This Row],[Cr]])/Raw!$R$1</f>
        <v>1.3043478260869565</v>
      </c>
    </row>
    <row r="2171" spans="1:10">
      <c r="A2171" s="63" t="str">
        <f>LEFT(Table1[[#This Row],[Subcode]],3)</f>
        <v>R20</v>
      </c>
      <c r="B2171" s="63" t="s">
        <v>421</v>
      </c>
      <c r="C2171" s="38" t="s">
        <v>80</v>
      </c>
      <c r="D2171" s="39" t="s">
        <v>81</v>
      </c>
      <c r="E2171" s="39">
        <f>VLOOKUP(Table1[[#This Row],[Gr]],Raw!T:U,2,0)</f>
        <v>8</v>
      </c>
      <c r="F2171" s="38" t="s">
        <v>6</v>
      </c>
      <c r="G2171" s="39">
        <v>3</v>
      </c>
      <c r="H2171" s="64" t="str">
        <f>VLOOKUP(MID(Table1[[#This Row],[Htno]],7,2),Raw!A:B,2,0)</f>
        <v>IT</v>
      </c>
      <c r="I2171" s="60">
        <f>IF(Table1[[#This Row],[Gr]]&lt;&gt;"COMPLE",IF(Table1[[#This Row],[Cr]]&gt;0,1,0),1)</f>
        <v>1</v>
      </c>
      <c r="J2171" s="32">
        <f>(Table1[[#This Row],[Gp]]*Table1[[#This Row],[Cr]])/Raw!$R$1</f>
        <v>1.0434782608695652</v>
      </c>
    </row>
    <row r="2172" spans="1:10">
      <c r="A2172" s="63" t="str">
        <f>LEFT(Table1[[#This Row],[Subcode]],3)</f>
        <v>R20</v>
      </c>
      <c r="B2172" s="63" t="s">
        <v>421</v>
      </c>
      <c r="C2172" s="38" t="s">
        <v>82</v>
      </c>
      <c r="D2172" s="39" t="s">
        <v>83</v>
      </c>
      <c r="E2172" s="39">
        <f>VLOOKUP(Table1[[#This Row],[Gr]],Raw!T:U,2,0)</f>
        <v>9</v>
      </c>
      <c r="F2172" s="38" t="s">
        <v>8</v>
      </c>
      <c r="G2172" s="39">
        <v>3</v>
      </c>
      <c r="H2172" s="64" t="str">
        <f>VLOOKUP(MID(Table1[[#This Row],[Htno]],7,2),Raw!A:B,2,0)</f>
        <v>IT</v>
      </c>
      <c r="I2172" s="60">
        <f>IF(Table1[[#This Row],[Gr]]&lt;&gt;"COMPLE",IF(Table1[[#This Row],[Cr]]&gt;0,1,0),1)</f>
        <v>1</v>
      </c>
      <c r="J2172" s="32">
        <f>(Table1[[#This Row],[Gp]]*Table1[[#This Row],[Cr]])/Raw!$R$1</f>
        <v>1.173913043478261</v>
      </c>
    </row>
    <row r="2173" spans="1:10">
      <c r="A2173" s="63" t="str">
        <f>LEFT(Table1[[#This Row],[Subcode]],3)</f>
        <v>R20</v>
      </c>
      <c r="B2173" s="63" t="s">
        <v>421</v>
      </c>
      <c r="C2173" s="38" t="s">
        <v>404</v>
      </c>
      <c r="D2173" s="39" t="s">
        <v>85</v>
      </c>
      <c r="E2173" s="39">
        <f>VLOOKUP(Table1[[#This Row],[Gr]],Raw!T:U,2,0)</f>
        <v>8</v>
      </c>
      <c r="F2173" s="38" t="s">
        <v>6</v>
      </c>
      <c r="G2173" s="39">
        <v>3</v>
      </c>
      <c r="H2173" s="64" t="str">
        <f>VLOOKUP(MID(Table1[[#This Row],[Htno]],7,2),Raw!A:B,2,0)</f>
        <v>IT</v>
      </c>
      <c r="I2173" s="60">
        <f>IF(Table1[[#This Row],[Gr]]&lt;&gt;"COMPLE",IF(Table1[[#This Row],[Cr]]&gt;0,1,0),1)</f>
        <v>1</v>
      </c>
      <c r="J2173" s="32">
        <f>(Table1[[#This Row],[Gp]]*Table1[[#This Row],[Cr]])/Raw!$R$1</f>
        <v>1.0434782608695652</v>
      </c>
    </row>
    <row r="2174" spans="1:10">
      <c r="A2174" s="63" t="str">
        <f>LEFT(Table1[[#This Row],[Subcode]],3)</f>
        <v>R20</v>
      </c>
      <c r="B2174" s="63" t="s">
        <v>421</v>
      </c>
      <c r="C2174" s="38" t="s">
        <v>301</v>
      </c>
      <c r="D2174" s="39" t="s">
        <v>302</v>
      </c>
      <c r="E2174" s="39">
        <f>VLOOKUP(Table1[[#This Row],[Gr]],Raw!T:U,2,0)</f>
        <v>8</v>
      </c>
      <c r="F2174" s="38" t="s">
        <v>6</v>
      </c>
      <c r="G2174" s="39">
        <v>3</v>
      </c>
      <c r="H2174" s="64" t="str">
        <f>VLOOKUP(MID(Table1[[#This Row],[Htno]],7,2),Raw!A:B,2,0)</f>
        <v>IT</v>
      </c>
      <c r="I2174" s="60">
        <f>IF(Table1[[#This Row],[Gr]]&lt;&gt;"COMPLE",IF(Table1[[#This Row],[Cr]]&gt;0,1,0),1)</f>
        <v>1</v>
      </c>
      <c r="J2174" s="32">
        <f>(Table1[[#This Row],[Gp]]*Table1[[#This Row],[Cr]])/Raw!$R$1</f>
        <v>1.0434782608695652</v>
      </c>
    </row>
    <row r="2175" spans="1:10">
      <c r="A2175" s="63" t="str">
        <f>LEFT(Table1[[#This Row],[Subcode]],3)</f>
        <v>R20</v>
      </c>
      <c r="B2175" s="63" t="s">
        <v>421</v>
      </c>
      <c r="C2175" s="38" t="s">
        <v>405</v>
      </c>
      <c r="D2175" s="39" t="s">
        <v>87</v>
      </c>
      <c r="E2175" s="39">
        <f>VLOOKUP(Table1[[#This Row],[Gr]],Raw!T:U,2,0)</f>
        <v>7</v>
      </c>
      <c r="F2175" s="38" t="s">
        <v>4</v>
      </c>
      <c r="G2175" s="39">
        <v>3</v>
      </c>
      <c r="H2175" s="64" t="str">
        <f>VLOOKUP(MID(Table1[[#This Row],[Htno]],7,2),Raw!A:B,2,0)</f>
        <v>IT</v>
      </c>
      <c r="I2175" s="60">
        <f>IF(Table1[[#This Row],[Gr]]&lt;&gt;"COMPLE",IF(Table1[[#This Row],[Cr]]&gt;0,1,0),1)</f>
        <v>1</v>
      </c>
      <c r="J2175" s="32">
        <f>(Table1[[#This Row],[Gp]]*Table1[[#This Row],[Cr]])/Raw!$R$1</f>
        <v>0.91304347826086951</v>
      </c>
    </row>
    <row r="2176" spans="1:10">
      <c r="A2176" s="63" t="str">
        <f>LEFT(Table1[[#This Row],[Subcode]],3)</f>
        <v>R20</v>
      </c>
      <c r="B2176" s="63" t="s">
        <v>421</v>
      </c>
      <c r="C2176" s="38" t="s">
        <v>406</v>
      </c>
      <c r="D2176" s="39" t="s">
        <v>297</v>
      </c>
      <c r="E2176" s="39">
        <f>VLOOKUP(Table1[[#This Row],[Gr]],Raw!T:U,2,0)</f>
        <v>10</v>
      </c>
      <c r="F2176" s="38" t="s">
        <v>9</v>
      </c>
      <c r="G2176" s="39">
        <v>2</v>
      </c>
      <c r="H2176" s="64" t="str">
        <f>VLOOKUP(MID(Table1[[#This Row],[Htno]],7,2),Raw!A:B,2,0)</f>
        <v>IT</v>
      </c>
      <c r="I2176" s="60">
        <f>IF(Table1[[#This Row],[Gr]]&lt;&gt;"COMPLE",IF(Table1[[#This Row],[Cr]]&gt;0,1,0),1)</f>
        <v>1</v>
      </c>
      <c r="J2176" s="32">
        <f>(Table1[[#This Row],[Gp]]*Table1[[#This Row],[Cr]])/Raw!$R$1</f>
        <v>0.86956521739130432</v>
      </c>
    </row>
    <row r="2177" spans="1:10">
      <c r="A2177" s="63" t="str">
        <f>LEFT(Table1[[#This Row],[Subcode]],3)</f>
        <v>R20</v>
      </c>
      <c r="B2177" s="63" t="s">
        <v>421</v>
      </c>
      <c r="C2177" s="38" t="s">
        <v>407</v>
      </c>
      <c r="D2177" s="39" t="s">
        <v>93</v>
      </c>
      <c r="E2177" s="39">
        <f>VLOOKUP(Table1[[#This Row],[Gr]],Raw!T:U,2,0)</f>
        <v>10</v>
      </c>
      <c r="F2177" s="38" t="s">
        <v>9</v>
      </c>
      <c r="G2177" s="39">
        <v>3</v>
      </c>
      <c r="H2177" s="64" t="str">
        <f>VLOOKUP(MID(Table1[[#This Row],[Htno]],7,2),Raw!A:B,2,0)</f>
        <v>IT</v>
      </c>
      <c r="I2177" s="60">
        <f>IF(Table1[[#This Row],[Gr]]&lt;&gt;"COMPLE",IF(Table1[[#This Row],[Cr]]&gt;0,1,0),1)</f>
        <v>1</v>
      </c>
      <c r="J2177" s="32">
        <f>(Table1[[#This Row],[Gp]]*Table1[[#This Row],[Cr]])/Raw!$R$1</f>
        <v>1.3043478260869565</v>
      </c>
    </row>
    <row r="2178" spans="1:10">
      <c r="A2178" s="63" t="str">
        <f>LEFT(Table1[[#This Row],[Subcode]],3)</f>
        <v>R20</v>
      </c>
      <c r="B2178" s="63" t="s">
        <v>422</v>
      </c>
      <c r="C2178" s="38" t="s">
        <v>78</v>
      </c>
      <c r="D2178" s="39" t="s">
        <v>79</v>
      </c>
      <c r="E2178" s="39">
        <f>VLOOKUP(Table1[[#This Row],[Gr]],Raw!T:U,2,0)</f>
        <v>9</v>
      </c>
      <c r="F2178" s="38" t="s">
        <v>8</v>
      </c>
      <c r="G2178" s="39">
        <v>3</v>
      </c>
      <c r="H2178" s="64" t="str">
        <f>VLOOKUP(MID(Table1[[#This Row],[Htno]],7,2),Raw!A:B,2,0)</f>
        <v>IT</v>
      </c>
      <c r="I2178" s="60">
        <f>IF(Table1[[#This Row],[Gr]]&lt;&gt;"COMPLE",IF(Table1[[#This Row],[Cr]]&gt;0,1,0),1)</f>
        <v>1</v>
      </c>
      <c r="J2178" s="32">
        <f>(Table1[[#This Row],[Gp]]*Table1[[#This Row],[Cr]])/Raw!$R$1</f>
        <v>1.173913043478261</v>
      </c>
    </row>
    <row r="2179" spans="1:10">
      <c r="A2179" s="63" t="str">
        <f>LEFT(Table1[[#This Row],[Subcode]],3)</f>
        <v>R20</v>
      </c>
      <c r="B2179" s="63" t="s">
        <v>422</v>
      </c>
      <c r="C2179" s="38" t="s">
        <v>80</v>
      </c>
      <c r="D2179" s="39" t="s">
        <v>81</v>
      </c>
      <c r="E2179" s="39">
        <f>VLOOKUP(Table1[[#This Row],[Gr]],Raw!T:U,2,0)</f>
        <v>6</v>
      </c>
      <c r="F2179" s="38" t="s">
        <v>5</v>
      </c>
      <c r="G2179" s="39">
        <v>3</v>
      </c>
      <c r="H2179" s="64" t="str">
        <f>VLOOKUP(MID(Table1[[#This Row],[Htno]],7,2),Raw!A:B,2,0)</f>
        <v>IT</v>
      </c>
      <c r="I2179" s="60">
        <f>IF(Table1[[#This Row],[Gr]]&lt;&gt;"COMPLE",IF(Table1[[#This Row],[Cr]]&gt;0,1,0),1)</f>
        <v>1</v>
      </c>
      <c r="J2179" s="32">
        <f>(Table1[[#This Row],[Gp]]*Table1[[#This Row],[Cr]])/Raw!$R$1</f>
        <v>0.78260869565217395</v>
      </c>
    </row>
    <row r="2180" spans="1:10">
      <c r="A2180" s="63" t="str">
        <f>LEFT(Table1[[#This Row],[Subcode]],3)</f>
        <v>R20</v>
      </c>
      <c r="B2180" s="63" t="s">
        <v>422</v>
      </c>
      <c r="C2180" s="38" t="s">
        <v>82</v>
      </c>
      <c r="D2180" s="39" t="s">
        <v>83</v>
      </c>
      <c r="E2180" s="39">
        <f>VLOOKUP(Table1[[#This Row],[Gr]],Raw!T:U,2,0)</f>
        <v>7</v>
      </c>
      <c r="F2180" s="38" t="s">
        <v>4</v>
      </c>
      <c r="G2180" s="39">
        <v>3</v>
      </c>
      <c r="H2180" s="64" t="str">
        <f>VLOOKUP(MID(Table1[[#This Row],[Htno]],7,2),Raw!A:B,2,0)</f>
        <v>IT</v>
      </c>
      <c r="I2180" s="60">
        <f>IF(Table1[[#This Row],[Gr]]&lt;&gt;"COMPLE",IF(Table1[[#This Row],[Cr]]&gt;0,1,0),1)</f>
        <v>1</v>
      </c>
      <c r="J2180" s="32">
        <f>(Table1[[#This Row],[Gp]]*Table1[[#This Row],[Cr]])/Raw!$R$1</f>
        <v>0.91304347826086951</v>
      </c>
    </row>
    <row r="2181" spans="1:10">
      <c r="A2181" s="63" t="str">
        <f>LEFT(Table1[[#This Row],[Subcode]],3)</f>
        <v>R20</v>
      </c>
      <c r="B2181" s="63" t="s">
        <v>422</v>
      </c>
      <c r="C2181" s="38" t="s">
        <v>404</v>
      </c>
      <c r="D2181" s="39" t="s">
        <v>85</v>
      </c>
      <c r="E2181" s="39">
        <f>VLOOKUP(Table1[[#This Row],[Gr]],Raw!T:U,2,0)</f>
        <v>5</v>
      </c>
      <c r="F2181" s="38" t="s">
        <v>7</v>
      </c>
      <c r="G2181" s="39">
        <v>3</v>
      </c>
      <c r="H2181" s="64" t="str">
        <f>VLOOKUP(MID(Table1[[#This Row],[Htno]],7,2),Raw!A:B,2,0)</f>
        <v>IT</v>
      </c>
      <c r="I2181" s="60">
        <f>IF(Table1[[#This Row],[Gr]]&lt;&gt;"COMPLE",IF(Table1[[#This Row],[Cr]]&gt;0,1,0),1)</f>
        <v>1</v>
      </c>
      <c r="J2181" s="32">
        <f>(Table1[[#This Row],[Gp]]*Table1[[#This Row],[Cr]])/Raw!$R$1</f>
        <v>0.65217391304347827</v>
      </c>
    </row>
    <row r="2182" spans="1:10">
      <c r="A2182" s="63" t="str">
        <f>LEFT(Table1[[#This Row],[Subcode]],3)</f>
        <v>R20</v>
      </c>
      <c r="B2182" s="63" t="s">
        <v>422</v>
      </c>
      <c r="C2182" s="38" t="s">
        <v>301</v>
      </c>
      <c r="D2182" s="39" t="s">
        <v>302</v>
      </c>
      <c r="E2182" s="39">
        <f>VLOOKUP(Table1[[#This Row],[Gr]],Raw!T:U,2,0)</f>
        <v>6</v>
      </c>
      <c r="F2182" s="38" t="s">
        <v>5</v>
      </c>
      <c r="G2182" s="39">
        <v>3</v>
      </c>
      <c r="H2182" s="64" t="str">
        <f>VLOOKUP(MID(Table1[[#This Row],[Htno]],7,2),Raw!A:B,2,0)</f>
        <v>IT</v>
      </c>
      <c r="I2182" s="60">
        <f>IF(Table1[[#This Row],[Gr]]&lt;&gt;"COMPLE",IF(Table1[[#This Row],[Cr]]&gt;0,1,0),1)</f>
        <v>1</v>
      </c>
      <c r="J2182" s="32">
        <f>(Table1[[#This Row],[Gp]]*Table1[[#This Row],[Cr]])/Raw!$R$1</f>
        <v>0.78260869565217395</v>
      </c>
    </row>
    <row r="2183" spans="1:10">
      <c r="A2183" s="63" t="str">
        <f>LEFT(Table1[[#This Row],[Subcode]],3)</f>
        <v>R20</v>
      </c>
      <c r="B2183" s="63" t="s">
        <v>422</v>
      </c>
      <c r="C2183" s="38" t="s">
        <v>405</v>
      </c>
      <c r="D2183" s="39" t="s">
        <v>87</v>
      </c>
      <c r="E2183" s="39">
        <f>VLOOKUP(Table1[[#This Row],[Gr]],Raw!T:U,2,0)</f>
        <v>6</v>
      </c>
      <c r="F2183" s="38" t="s">
        <v>5</v>
      </c>
      <c r="G2183" s="39">
        <v>3</v>
      </c>
      <c r="H2183" s="64" t="str">
        <f>VLOOKUP(MID(Table1[[#This Row],[Htno]],7,2),Raw!A:B,2,0)</f>
        <v>IT</v>
      </c>
      <c r="I2183" s="60">
        <f>IF(Table1[[#This Row],[Gr]]&lt;&gt;"COMPLE",IF(Table1[[#This Row],[Cr]]&gt;0,1,0),1)</f>
        <v>1</v>
      </c>
      <c r="J2183" s="32">
        <f>(Table1[[#This Row],[Gp]]*Table1[[#This Row],[Cr]])/Raw!$R$1</f>
        <v>0.78260869565217395</v>
      </c>
    </row>
    <row r="2184" spans="1:10">
      <c r="A2184" s="63" t="str">
        <f>LEFT(Table1[[#This Row],[Subcode]],3)</f>
        <v>R20</v>
      </c>
      <c r="B2184" s="63" t="s">
        <v>422</v>
      </c>
      <c r="C2184" s="38" t="s">
        <v>406</v>
      </c>
      <c r="D2184" s="39" t="s">
        <v>297</v>
      </c>
      <c r="E2184" s="39">
        <f>VLOOKUP(Table1[[#This Row],[Gr]],Raw!T:U,2,0)</f>
        <v>10</v>
      </c>
      <c r="F2184" s="38" t="s">
        <v>9</v>
      </c>
      <c r="G2184" s="39">
        <v>2</v>
      </c>
      <c r="H2184" s="64" t="str">
        <f>VLOOKUP(MID(Table1[[#This Row],[Htno]],7,2),Raw!A:B,2,0)</f>
        <v>IT</v>
      </c>
      <c r="I2184" s="60">
        <f>IF(Table1[[#This Row],[Gr]]&lt;&gt;"COMPLE",IF(Table1[[#This Row],[Cr]]&gt;0,1,0),1)</f>
        <v>1</v>
      </c>
      <c r="J2184" s="32">
        <f>(Table1[[#This Row],[Gp]]*Table1[[#This Row],[Cr]])/Raw!$R$1</f>
        <v>0.86956521739130432</v>
      </c>
    </row>
    <row r="2185" spans="1:10">
      <c r="A2185" s="63" t="str">
        <f>LEFT(Table1[[#This Row],[Subcode]],3)</f>
        <v>R20</v>
      </c>
      <c r="B2185" s="63" t="s">
        <v>422</v>
      </c>
      <c r="C2185" s="38" t="s">
        <v>407</v>
      </c>
      <c r="D2185" s="39" t="s">
        <v>93</v>
      </c>
      <c r="E2185" s="39">
        <f>VLOOKUP(Table1[[#This Row],[Gr]],Raw!T:U,2,0)</f>
        <v>10</v>
      </c>
      <c r="F2185" s="38" t="s">
        <v>9</v>
      </c>
      <c r="G2185" s="39">
        <v>3</v>
      </c>
      <c r="H2185" s="64" t="str">
        <f>VLOOKUP(MID(Table1[[#This Row],[Htno]],7,2),Raw!A:B,2,0)</f>
        <v>IT</v>
      </c>
      <c r="I2185" s="60">
        <f>IF(Table1[[#This Row],[Gr]]&lt;&gt;"COMPLE",IF(Table1[[#This Row],[Cr]]&gt;0,1,0),1)</f>
        <v>1</v>
      </c>
      <c r="J2185" s="32">
        <f>(Table1[[#This Row],[Gp]]*Table1[[#This Row],[Cr]])/Raw!$R$1</f>
        <v>1.3043478260869565</v>
      </c>
    </row>
    <row r="2186" spans="1:10">
      <c r="A2186" s="63" t="str">
        <f>LEFT(Table1[[#This Row],[Subcode]],3)</f>
        <v>R20</v>
      </c>
      <c r="B2186" s="63" t="s">
        <v>423</v>
      </c>
      <c r="C2186" s="38" t="s">
        <v>78</v>
      </c>
      <c r="D2186" s="39" t="s">
        <v>79</v>
      </c>
      <c r="E2186" s="39">
        <f>VLOOKUP(Table1[[#This Row],[Gr]],Raw!T:U,2,0)</f>
        <v>6</v>
      </c>
      <c r="F2186" s="38" t="s">
        <v>5</v>
      </c>
      <c r="G2186" s="39">
        <v>3</v>
      </c>
      <c r="H2186" s="64" t="str">
        <f>VLOOKUP(MID(Table1[[#This Row],[Htno]],7,2),Raw!A:B,2,0)</f>
        <v>IT</v>
      </c>
      <c r="I2186" s="60">
        <f>IF(Table1[[#This Row],[Gr]]&lt;&gt;"COMPLE",IF(Table1[[#This Row],[Cr]]&gt;0,1,0),1)</f>
        <v>1</v>
      </c>
      <c r="J2186" s="32">
        <f>(Table1[[#This Row],[Gp]]*Table1[[#This Row],[Cr]])/Raw!$R$1</f>
        <v>0.78260869565217395</v>
      </c>
    </row>
    <row r="2187" spans="1:10">
      <c r="A2187" s="63" t="str">
        <f>LEFT(Table1[[#This Row],[Subcode]],3)</f>
        <v>R20</v>
      </c>
      <c r="B2187" s="63" t="s">
        <v>423</v>
      </c>
      <c r="C2187" s="38" t="s">
        <v>80</v>
      </c>
      <c r="D2187" s="39" t="s">
        <v>81</v>
      </c>
      <c r="E2187" s="39">
        <f>VLOOKUP(Table1[[#This Row],[Gr]],Raw!T:U,2,0)</f>
        <v>5</v>
      </c>
      <c r="F2187" s="38" t="s">
        <v>7</v>
      </c>
      <c r="G2187" s="39">
        <v>3</v>
      </c>
      <c r="H2187" s="64" t="str">
        <f>VLOOKUP(MID(Table1[[#This Row],[Htno]],7,2),Raw!A:B,2,0)</f>
        <v>IT</v>
      </c>
      <c r="I2187" s="60">
        <f>IF(Table1[[#This Row],[Gr]]&lt;&gt;"COMPLE",IF(Table1[[#This Row],[Cr]]&gt;0,1,0),1)</f>
        <v>1</v>
      </c>
      <c r="J2187" s="32">
        <f>(Table1[[#This Row],[Gp]]*Table1[[#This Row],[Cr]])/Raw!$R$1</f>
        <v>0.65217391304347827</v>
      </c>
    </row>
    <row r="2188" spans="1:10">
      <c r="A2188" s="63" t="str">
        <f>LEFT(Table1[[#This Row],[Subcode]],3)</f>
        <v>R20</v>
      </c>
      <c r="B2188" s="63" t="s">
        <v>423</v>
      </c>
      <c r="C2188" s="38" t="s">
        <v>82</v>
      </c>
      <c r="D2188" s="39" t="s">
        <v>83</v>
      </c>
      <c r="E2188" s="39">
        <f>VLOOKUP(Table1[[#This Row],[Gr]],Raw!T:U,2,0)</f>
        <v>6</v>
      </c>
      <c r="F2188" s="38" t="s">
        <v>5</v>
      </c>
      <c r="G2188" s="39">
        <v>3</v>
      </c>
      <c r="H2188" s="64" t="str">
        <f>VLOOKUP(MID(Table1[[#This Row],[Htno]],7,2),Raw!A:B,2,0)</f>
        <v>IT</v>
      </c>
      <c r="I2188" s="60">
        <f>IF(Table1[[#This Row],[Gr]]&lt;&gt;"COMPLE",IF(Table1[[#This Row],[Cr]]&gt;0,1,0),1)</f>
        <v>1</v>
      </c>
      <c r="J2188" s="32">
        <f>(Table1[[#This Row],[Gp]]*Table1[[#This Row],[Cr]])/Raw!$R$1</f>
        <v>0.78260869565217395</v>
      </c>
    </row>
    <row r="2189" spans="1:10">
      <c r="A2189" s="63" t="str">
        <f>LEFT(Table1[[#This Row],[Subcode]],3)</f>
        <v>R20</v>
      </c>
      <c r="B2189" s="63" t="s">
        <v>423</v>
      </c>
      <c r="C2189" s="38" t="s">
        <v>404</v>
      </c>
      <c r="D2189" s="39" t="s">
        <v>85</v>
      </c>
      <c r="E2189" s="39">
        <f>VLOOKUP(Table1[[#This Row],[Gr]],Raw!T:U,2,0)</f>
        <v>6</v>
      </c>
      <c r="F2189" s="38" t="s">
        <v>5</v>
      </c>
      <c r="G2189" s="39">
        <v>3</v>
      </c>
      <c r="H2189" s="64" t="str">
        <f>VLOOKUP(MID(Table1[[#This Row],[Htno]],7,2),Raw!A:B,2,0)</f>
        <v>IT</v>
      </c>
      <c r="I2189" s="60">
        <f>IF(Table1[[#This Row],[Gr]]&lt;&gt;"COMPLE",IF(Table1[[#This Row],[Cr]]&gt;0,1,0),1)</f>
        <v>1</v>
      </c>
      <c r="J2189" s="32">
        <f>(Table1[[#This Row],[Gp]]*Table1[[#This Row],[Cr]])/Raw!$R$1</f>
        <v>0.78260869565217395</v>
      </c>
    </row>
    <row r="2190" spans="1:10">
      <c r="A2190" s="63" t="str">
        <f>LEFT(Table1[[#This Row],[Subcode]],3)</f>
        <v>R20</v>
      </c>
      <c r="B2190" s="63" t="s">
        <v>423</v>
      </c>
      <c r="C2190" s="38" t="s">
        <v>301</v>
      </c>
      <c r="D2190" s="39" t="s">
        <v>302</v>
      </c>
      <c r="E2190" s="39">
        <f>VLOOKUP(Table1[[#This Row],[Gr]],Raw!T:U,2,0)</f>
        <v>0</v>
      </c>
      <c r="F2190" s="38" t="s">
        <v>3</v>
      </c>
      <c r="G2190" s="39">
        <v>0</v>
      </c>
      <c r="H2190" s="64" t="str">
        <f>VLOOKUP(MID(Table1[[#This Row],[Htno]],7,2),Raw!A:B,2,0)</f>
        <v>IT</v>
      </c>
      <c r="I2190" s="60">
        <f>IF(Table1[[#This Row],[Gr]]&lt;&gt;"COMPLE",IF(Table1[[#This Row],[Cr]]&gt;0,1,0),1)</f>
        <v>0</v>
      </c>
      <c r="J2190" s="32">
        <f>(Table1[[#This Row],[Gp]]*Table1[[#This Row],[Cr]])/Raw!$R$1</f>
        <v>0</v>
      </c>
    </row>
    <row r="2191" spans="1:10">
      <c r="A2191" s="63" t="str">
        <f>LEFT(Table1[[#This Row],[Subcode]],3)</f>
        <v>R20</v>
      </c>
      <c r="B2191" s="63" t="s">
        <v>423</v>
      </c>
      <c r="C2191" s="38" t="s">
        <v>405</v>
      </c>
      <c r="D2191" s="39" t="s">
        <v>87</v>
      </c>
      <c r="E2191" s="39">
        <f>VLOOKUP(Table1[[#This Row],[Gr]],Raw!T:U,2,0)</f>
        <v>6</v>
      </c>
      <c r="F2191" s="38" t="s">
        <v>5</v>
      </c>
      <c r="G2191" s="39">
        <v>3</v>
      </c>
      <c r="H2191" s="64" t="str">
        <f>VLOOKUP(MID(Table1[[#This Row],[Htno]],7,2),Raw!A:B,2,0)</f>
        <v>IT</v>
      </c>
      <c r="I2191" s="60">
        <f>IF(Table1[[#This Row],[Gr]]&lt;&gt;"COMPLE",IF(Table1[[#This Row],[Cr]]&gt;0,1,0),1)</f>
        <v>1</v>
      </c>
      <c r="J2191" s="32">
        <f>(Table1[[#This Row],[Gp]]*Table1[[#This Row],[Cr]])/Raw!$R$1</f>
        <v>0.78260869565217395</v>
      </c>
    </row>
    <row r="2192" spans="1:10">
      <c r="A2192" s="63" t="str">
        <f>LEFT(Table1[[#This Row],[Subcode]],3)</f>
        <v>R20</v>
      </c>
      <c r="B2192" s="63" t="s">
        <v>423</v>
      </c>
      <c r="C2192" s="38" t="s">
        <v>406</v>
      </c>
      <c r="D2192" s="39" t="s">
        <v>297</v>
      </c>
      <c r="E2192" s="39">
        <f>VLOOKUP(Table1[[#This Row],[Gr]],Raw!T:U,2,0)</f>
        <v>9</v>
      </c>
      <c r="F2192" s="38" t="s">
        <v>8</v>
      </c>
      <c r="G2192" s="39">
        <v>2</v>
      </c>
      <c r="H2192" s="64" t="str">
        <f>VLOOKUP(MID(Table1[[#This Row],[Htno]],7,2),Raw!A:B,2,0)</f>
        <v>IT</v>
      </c>
      <c r="I2192" s="60">
        <f>IF(Table1[[#This Row],[Gr]]&lt;&gt;"COMPLE",IF(Table1[[#This Row],[Cr]]&gt;0,1,0),1)</f>
        <v>1</v>
      </c>
      <c r="J2192" s="32">
        <f>(Table1[[#This Row],[Gp]]*Table1[[#This Row],[Cr]])/Raw!$R$1</f>
        <v>0.78260869565217395</v>
      </c>
    </row>
    <row r="2193" spans="1:10">
      <c r="A2193" s="63" t="str">
        <f>LEFT(Table1[[#This Row],[Subcode]],3)</f>
        <v>R20</v>
      </c>
      <c r="B2193" s="63" t="s">
        <v>423</v>
      </c>
      <c r="C2193" s="38" t="s">
        <v>407</v>
      </c>
      <c r="D2193" s="39" t="s">
        <v>93</v>
      </c>
      <c r="E2193" s="39">
        <f>VLOOKUP(Table1[[#This Row],[Gr]],Raw!T:U,2,0)</f>
        <v>10</v>
      </c>
      <c r="F2193" s="38" t="s">
        <v>9</v>
      </c>
      <c r="G2193" s="39">
        <v>3</v>
      </c>
      <c r="H2193" s="64" t="str">
        <f>VLOOKUP(MID(Table1[[#This Row],[Htno]],7,2),Raw!A:B,2,0)</f>
        <v>IT</v>
      </c>
      <c r="I2193" s="60">
        <f>IF(Table1[[#This Row],[Gr]]&lt;&gt;"COMPLE",IF(Table1[[#This Row],[Cr]]&gt;0,1,0),1)</f>
        <v>1</v>
      </c>
      <c r="J2193" s="32">
        <f>(Table1[[#This Row],[Gp]]*Table1[[#This Row],[Cr]])/Raw!$R$1</f>
        <v>1.3043478260869565</v>
      </c>
    </row>
    <row r="2194" spans="1:10">
      <c r="A2194" s="63" t="str">
        <f>LEFT(Table1[[#This Row],[Subcode]],3)</f>
        <v>R20</v>
      </c>
      <c r="B2194" s="63" t="s">
        <v>424</v>
      </c>
      <c r="C2194" s="38" t="s">
        <v>78</v>
      </c>
      <c r="D2194" s="39" t="s">
        <v>79</v>
      </c>
      <c r="E2194" s="39">
        <f>VLOOKUP(Table1[[#This Row],[Gr]],Raw!T:U,2,0)</f>
        <v>7</v>
      </c>
      <c r="F2194" s="38" t="s">
        <v>4</v>
      </c>
      <c r="G2194" s="39">
        <v>3</v>
      </c>
      <c r="H2194" s="64" t="str">
        <f>VLOOKUP(MID(Table1[[#This Row],[Htno]],7,2),Raw!A:B,2,0)</f>
        <v>IT</v>
      </c>
      <c r="I2194" s="60">
        <f>IF(Table1[[#This Row],[Gr]]&lt;&gt;"COMPLE",IF(Table1[[#This Row],[Cr]]&gt;0,1,0),1)</f>
        <v>1</v>
      </c>
      <c r="J2194" s="32">
        <f>(Table1[[#This Row],[Gp]]*Table1[[#This Row],[Cr]])/Raw!$R$1</f>
        <v>0.91304347826086951</v>
      </c>
    </row>
    <row r="2195" spans="1:10">
      <c r="A2195" s="63" t="str">
        <f>LEFT(Table1[[#This Row],[Subcode]],3)</f>
        <v>R20</v>
      </c>
      <c r="B2195" s="63" t="s">
        <v>424</v>
      </c>
      <c r="C2195" s="38" t="s">
        <v>80</v>
      </c>
      <c r="D2195" s="39" t="s">
        <v>81</v>
      </c>
      <c r="E2195" s="39">
        <f>VLOOKUP(Table1[[#This Row],[Gr]],Raw!T:U,2,0)</f>
        <v>5</v>
      </c>
      <c r="F2195" s="38" t="s">
        <v>7</v>
      </c>
      <c r="G2195" s="39">
        <v>3</v>
      </c>
      <c r="H2195" s="64" t="str">
        <f>VLOOKUP(MID(Table1[[#This Row],[Htno]],7,2),Raw!A:B,2,0)</f>
        <v>IT</v>
      </c>
      <c r="I2195" s="60">
        <f>IF(Table1[[#This Row],[Gr]]&lt;&gt;"COMPLE",IF(Table1[[#This Row],[Cr]]&gt;0,1,0),1)</f>
        <v>1</v>
      </c>
      <c r="J2195" s="32">
        <f>(Table1[[#This Row],[Gp]]*Table1[[#This Row],[Cr]])/Raw!$R$1</f>
        <v>0.65217391304347827</v>
      </c>
    </row>
    <row r="2196" spans="1:10">
      <c r="A2196" s="63" t="str">
        <f>LEFT(Table1[[#This Row],[Subcode]],3)</f>
        <v>R20</v>
      </c>
      <c r="B2196" s="63" t="s">
        <v>424</v>
      </c>
      <c r="C2196" s="38" t="s">
        <v>82</v>
      </c>
      <c r="D2196" s="39" t="s">
        <v>83</v>
      </c>
      <c r="E2196" s="39">
        <f>VLOOKUP(Table1[[#This Row],[Gr]],Raw!T:U,2,0)</f>
        <v>6</v>
      </c>
      <c r="F2196" s="38" t="s">
        <v>5</v>
      </c>
      <c r="G2196" s="39">
        <v>3</v>
      </c>
      <c r="H2196" s="64" t="str">
        <f>VLOOKUP(MID(Table1[[#This Row],[Htno]],7,2),Raw!A:B,2,0)</f>
        <v>IT</v>
      </c>
      <c r="I2196" s="60">
        <f>IF(Table1[[#This Row],[Gr]]&lt;&gt;"COMPLE",IF(Table1[[#This Row],[Cr]]&gt;0,1,0),1)</f>
        <v>1</v>
      </c>
      <c r="J2196" s="32">
        <f>(Table1[[#This Row],[Gp]]*Table1[[#This Row],[Cr]])/Raw!$R$1</f>
        <v>0.78260869565217395</v>
      </c>
    </row>
    <row r="2197" spans="1:10">
      <c r="A2197" s="63" t="str">
        <f>LEFT(Table1[[#This Row],[Subcode]],3)</f>
        <v>R20</v>
      </c>
      <c r="B2197" s="63" t="s">
        <v>424</v>
      </c>
      <c r="C2197" s="38" t="s">
        <v>404</v>
      </c>
      <c r="D2197" s="39" t="s">
        <v>85</v>
      </c>
      <c r="E2197" s="39">
        <f>VLOOKUP(Table1[[#This Row],[Gr]],Raw!T:U,2,0)</f>
        <v>6</v>
      </c>
      <c r="F2197" s="38" t="s">
        <v>5</v>
      </c>
      <c r="G2197" s="39">
        <v>3</v>
      </c>
      <c r="H2197" s="64" t="str">
        <f>VLOOKUP(MID(Table1[[#This Row],[Htno]],7,2),Raw!A:B,2,0)</f>
        <v>IT</v>
      </c>
      <c r="I2197" s="60">
        <f>IF(Table1[[#This Row],[Gr]]&lt;&gt;"COMPLE",IF(Table1[[#This Row],[Cr]]&gt;0,1,0),1)</f>
        <v>1</v>
      </c>
      <c r="J2197" s="32">
        <f>(Table1[[#This Row],[Gp]]*Table1[[#This Row],[Cr]])/Raw!$R$1</f>
        <v>0.78260869565217395</v>
      </c>
    </row>
    <row r="2198" spans="1:10">
      <c r="A2198" s="63" t="str">
        <f>LEFT(Table1[[#This Row],[Subcode]],3)</f>
        <v>R20</v>
      </c>
      <c r="B2198" s="63" t="s">
        <v>424</v>
      </c>
      <c r="C2198" s="38" t="s">
        <v>301</v>
      </c>
      <c r="D2198" s="39" t="s">
        <v>302</v>
      </c>
      <c r="E2198" s="39">
        <f>VLOOKUP(Table1[[#This Row],[Gr]],Raw!T:U,2,0)</f>
        <v>6</v>
      </c>
      <c r="F2198" s="38" t="s">
        <v>5</v>
      </c>
      <c r="G2198" s="39">
        <v>3</v>
      </c>
      <c r="H2198" s="64" t="str">
        <f>VLOOKUP(MID(Table1[[#This Row],[Htno]],7,2),Raw!A:B,2,0)</f>
        <v>IT</v>
      </c>
      <c r="I2198" s="60">
        <f>IF(Table1[[#This Row],[Gr]]&lt;&gt;"COMPLE",IF(Table1[[#This Row],[Cr]]&gt;0,1,0),1)</f>
        <v>1</v>
      </c>
      <c r="J2198" s="32">
        <f>(Table1[[#This Row],[Gp]]*Table1[[#This Row],[Cr]])/Raw!$R$1</f>
        <v>0.78260869565217395</v>
      </c>
    </row>
    <row r="2199" spans="1:10">
      <c r="A2199" s="63" t="str">
        <f>LEFT(Table1[[#This Row],[Subcode]],3)</f>
        <v>R20</v>
      </c>
      <c r="B2199" s="63" t="s">
        <v>424</v>
      </c>
      <c r="C2199" s="38" t="s">
        <v>405</v>
      </c>
      <c r="D2199" s="39" t="s">
        <v>87</v>
      </c>
      <c r="E2199" s="39">
        <f>VLOOKUP(Table1[[#This Row],[Gr]],Raw!T:U,2,0)</f>
        <v>6</v>
      </c>
      <c r="F2199" s="38" t="s">
        <v>5</v>
      </c>
      <c r="G2199" s="39">
        <v>3</v>
      </c>
      <c r="H2199" s="64" t="str">
        <f>VLOOKUP(MID(Table1[[#This Row],[Htno]],7,2),Raw!A:B,2,0)</f>
        <v>IT</v>
      </c>
      <c r="I2199" s="60">
        <f>IF(Table1[[#This Row],[Gr]]&lt;&gt;"COMPLE",IF(Table1[[#This Row],[Cr]]&gt;0,1,0),1)</f>
        <v>1</v>
      </c>
      <c r="J2199" s="32">
        <f>(Table1[[#This Row],[Gp]]*Table1[[#This Row],[Cr]])/Raw!$R$1</f>
        <v>0.78260869565217395</v>
      </c>
    </row>
    <row r="2200" spans="1:10">
      <c r="A2200" s="63" t="str">
        <f>LEFT(Table1[[#This Row],[Subcode]],3)</f>
        <v>R20</v>
      </c>
      <c r="B2200" s="63" t="s">
        <v>424</v>
      </c>
      <c r="C2200" s="38" t="s">
        <v>406</v>
      </c>
      <c r="D2200" s="39" t="s">
        <v>297</v>
      </c>
      <c r="E2200" s="39">
        <f>VLOOKUP(Table1[[#This Row],[Gr]],Raw!T:U,2,0)</f>
        <v>10</v>
      </c>
      <c r="F2200" s="38" t="s">
        <v>9</v>
      </c>
      <c r="G2200" s="39">
        <v>2</v>
      </c>
      <c r="H2200" s="64" t="str">
        <f>VLOOKUP(MID(Table1[[#This Row],[Htno]],7,2),Raw!A:B,2,0)</f>
        <v>IT</v>
      </c>
      <c r="I2200" s="60">
        <f>IF(Table1[[#This Row],[Gr]]&lt;&gt;"COMPLE",IF(Table1[[#This Row],[Cr]]&gt;0,1,0),1)</f>
        <v>1</v>
      </c>
      <c r="J2200" s="32">
        <f>(Table1[[#This Row],[Gp]]*Table1[[#This Row],[Cr]])/Raw!$R$1</f>
        <v>0.86956521739130432</v>
      </c>
    </row>
    <row r="2201" spans="1:10">
      <c r="A2201" s="63" t="str">
        <f>LEFT(Table1[[#This Row],[Subcode]],3)</f>
        <v>R20</v>
      </c>
      <c r="B2201" s="63" t="s">
        <v>424</v>
      </c>
      <c r="C2201" s="38" t="s">
        <v>407</v>
      </c>
      <c r="D2201" s="39" t="s">
        <v>93</v>
      </c>
      <c r="E2201" s="39">
        <f>VLOOKUP(Table1[[#This Row],[Gr]],Raw!T:U,2,0)</f>
        <v>10</v>
      </c>
      <c r="F2201" s="38" t="s">
        <v>9</v>
      </c>
      <c r="G2201" s="39">
        <v>3</v>
      </c>
      <c r="H2201" s="64" t="str">
        <f>VLOOKUP(MID(Table1[[#This Row],[Htno]],7,2),Raw!A:B,2,0)</f>
        <v>IT</v>
      </c>
      <c r="I2201" s="60">
        <f>IF(Table1[[#This Row],[Gr]]&lt;&gt;"COMPLE",IF(Table1[[#This Row],[Cr]]&gt;0,1,0),1)</f>
        <v>1</v>
      </c>
      <c r="J2201" s="32">
        <f>(Table1[[#This Row],[Gp]]*Table1[[#This Row],[Cr]])/Raw!$R$1</f>
        <v>1.3043478260869565</v>
      </c>
    </row>
    <row r="2202" spans="1:10">
      <c r="A2202" s="63" t="str">
        <f>LEFT(Table1[[#This Row],[Subcode]],3)</f>
        <v>R20</v>
      </c>
      <c r="B2202" s="63" t="s">
        <v>425</v>
      </c>
      <c r="C2202" s="38" t="s">
        <v>78</v>
      </c>
      <c r="D2202" s="39" t="s">
        <v>79</v>
      </c>
      <c r="E2202" s="39">
        <f>VLOOKUP(Table1[[#This Row],[Gr]],Raw!T:U,2,0)</f>
        <v>7</v>
      </c>
      <c r="F2202" s="38" t="s">
        <v>4</v>
      </c>
      <c r="G2202" s="39">
        <v>3</v>
      </c>
      <c r="H2202" s="64" t="str">
        <f>VLOOKUP(MID(Table1[[#This Row],[Htno]],7,2),Raw!A:B,2,0)</f>
        <v>IT</v>
      </c>
      <c r="I2202" s="60">
        <f>IF(Table1[[#This Row],[Gr]]&lt;&gt;"COMPLE",IF(Table1[[#This Row],[Cr]]&gt;0,1,0),1)</f>
        <v>1</v>
      </c>
      <c r="J2202" s="32">
        <f>(Table1[[#This Row],[Gp]]*Table1[[#This Row],[Cr]])/Raw!$R$1</f>
        <v>0.91304347826086951</v>
      </c>
    </row>
    <row r="2203" spans="1:10">
      <c r="A2203" s="63" t="str">
        <f>LEFT(Table1[[#This Row],[Subcode]],3)</f>
        <v>R20</v>
      </c>
      <c r="B2203" s="63" t="s">
        <v>425</v>
      </c>
      <c r="C2203" s="38" t="s">
        <v>80</v>
      </c>
      <c r="D2203" s="39" t="s">
        <v>81</v>
      </c>
      <c r="E2203" s="39">
        <f>VLOOKUP(Table1[[#This Row],[Gr]],Raw!T:U,2,0)</f>
        <v>0</v>
      </c>
      <c r="F2203" s="38" t="s">
        <v>3</v>
      </c>
      <c r="G2203" s="39">
        <v>0</v>
      </c>
      <c r="H2203" s="64" t="str">
        <f>VLOOKUP(MID(Table1[[#This Row],[Htno]],7,2),Raw!A:B,2,0)</f>
        <v>IT</v>
      </c>
      <c r="I2203" s="60">
        <f>IF(Table1[[#This Row],[Gr]]&lt;&gt;"COMPLE",IF(Table1[[#This Row],[Cr]]&gt;0,1,0),1)</f>
        <v>0</v>
      </c>
      <c r="J2203" s="32">
        <f>(Table1[[#This Row],[Gp]]*Table1[[#This Row],[Cr]])/Raw!$R$1</f>
        <v>0</v>
      </c>
    </row>
    <row r="2204" spans="1:10">
      <c r="A2204" s="63" t="str">
        <f>LEFT(Table1[[#This Row],[Subcode]],3)</f>
        <v>R20</v>
      </c>
      <c r="B2204" s="63" t="s">
        <v>425</v>
      </c>
      <c r="C2204" s="38" t="s">
        <v>82</v>
      </c>
      <c r="D2204" s="39" t="s">
        <v>83</v>
      </c>
      <c r="E2204" s="39">
        <f>VLOOKUP(Table1[[#This Row],[Gr]],Raw!T:U,2,0)</f>
        <v>7</v>
      </c>
      <c r="F2204" s="38" t="s">
        <v>4</v>
      </c>
      <c r="G2204" s="39">
        <v>3</v>
      </c>
      <c r="H2204" s="64" t="str">
        <f>VLOOKUP(MID(Table1[[#This Row],[Htno]],7,2),Raw!A:B,2,0)</f>
        <v>IT</v>
      </c>
      <c r="I2204" s="60">
        <f>IF(Table1[[#This Row],[Gr]]&lt;&gt;"COMPLE",IF(Table1[[#This Row],[Cr]]&gt;0,1,0),1)</f>
        <v>1</v>
      </c>
      <c r="J2204" s="32">
        <f>(Table1[[#This Row],[Gp]]*Table1[[#This Row],[Cr]])/Raw!$R$1</f>
        <v>0.91304347826086951</v>
      </c>
    </row>
    <row r="2205" spans="1:10">
      <c r="A2205" s="63" t="str">
        <f>LEFT(Table1[[#This Row],[Subcode]],3)</f>
        <v>R20</v>
      </c>
      <c r="B2205" s="63" t="s">
        <v>425</v>
      </c>
      <c r="C2205" s="38" t="s">
        <v>404</v>
      </c>
      <c r="D2205" s="39" t="s">
        <v>85</v>
      </c>
      <c r="E2205" s="39">
        <f>VLOOKUP(Table1[[#This Row],[Gr]],Raw!T:U,2,0)</f>
        <v>7</v>
      </c>
      <c r="F2205" s="38" t="s">
        <v>4</v>
      </c>
      <c r="G2205" s="39">
        <v>3</v>
      </c>
      <c r="H2205" s="64" t="str">
        <f>VLOOKUP(MID(Table1[[#This Row],[Htno]],7,2),Raw!A:B,2,0)</f>
        <v>IT</v>
      </c>
      <c r="I2205" s="60">
        <f>IF(Table1[[#This Row],[Gr]]&lt;&gt;"COMPLE",IF(Table1[[#This Row],[Cr]]&gt;0,1,0),1)</f>
        <v>1</v>
      </c>
      <c r="J2205" s="32">
        <f>(Table1[[#This Row],[Gp]]*Table1[[#This Row],[Cr]])/Raw!$R$1</f>
        <v>0.91304347826086951</v>
      </c>
    </row>
    <row r="2206" spans="1:10">
      <c r="A2206" s="63" t="str">
        <f>LEFT(Table1[[#This Row],[Subcode]],3)</f>
        <v>R20</v>
      </c>
      <c r="B2206" s="63" t="s">
        <v>425</v>
      </c>
      <c r="C2206" s="38" t="s">
        <v>301</v>
      </c>
      <c r="D2206" s="39" t="s">
        <v>302</v>
      </c>
      <c r="E2206" s="39">
        <f>VLOOKUP(Table1[[#This Row],[Gr]],Raw!T:U,2,0)</f>
        <v>7</v>
      </c>
      <c r="F2206" s="38" t="s">
        <v>4</v>
      </c>
      <c r="G2206" s="39">
        <v>3</v>
      </c>
      <c r="H2206" s="64" t="str">
        <f>VLOOKUP(MID(Table1[[#This Row],[Htno]],7,2),Raw!A:B,2,0)</f>
        <v>IT</v>
      </c>
      <c r="I2206" s="60">
        <f>IF(Table1[[#This Row],[Gr]]&lt;&gt;"COMPLE",IF(Table1[[#This Row],[Cr]]&gt;0,1,0),1)</f>
        <v>1</v>
      </c>
      <c r="J2206" s="32">
        <f>(Table1[[#This Row],[Gp]]*Table1[[#This Row],[Cr]])/Raw!$R$1</f>
        <v>0.91304347826086951</v>
      </c>
    </row>
    <row r="2207" spans="1:10">
      <c r="A2207" s="63" t="str">
        <f>LEFT(Table1[[#This Row],[Subcode]],3)</f>
        <v>R20</v>
      </c>
      <c r="B2207" s="63" t="s">
        <v>425</v>
      </c>
      <c r="C2207" s="38" t="s">
        <v>405</v>
      </c>
      <c r="D2207" s="39" t="s">
        <v>87</v>
      </c>
      <c r="E2207" s="39">
        <f>VLOOKUP(Table1[[#This Row],[Gr]],Raw!T:U,2,0)</f>
        <v>6</v>
      </c>
      <c r="F2207" s="38" t="s">
        <v>5</v>
      </c>
      <c r="G2207" s="39">
        <v>3</v>
      </c>
      <c r="H2207" s="64" t="str">
        <f>VLOOKUP(MID(Table1[[#This Row],[Htno]],7,2),Raw!A:B,2,0)</f>
        <v>IT</v>
      </c>
      <c r="I2207" s="60">
        <f>IF(Table1[[#This Row],[Gr]]&lt;&gt;"COMPLE",IF(Table1[[#This Row],[Cr]]&gt;0,1,0),1)</f>
        <v>1</v>
      </c>
      <c r="J2207" s="32">
        <f>(Table1[[#This Row],[Gp]]*Table1[[#This Row],[Cr]])/Raw!$R$1</f>
        <v>0.78260869565217395</v>
      </c>
    </row>
    <row r="2208" spans="1:10">
      <c r="A2208" s="63" t="str">
        <f>LEFT(Table1[[#This Row],[Subcode]],3)</f>
        <v>R20</v>
      </c>
      <c r="B2208" s="63" t="s">
        <v>425</v>
      </c>
      <c r="C2208" s="38" t="s">
        <v>406</v>
      </c>
      <c r="D2208" s="39" t="s">
        <v>297</v>
      </c>
      <c r="E2208" s="39">
        <f>VLOOKUP(Table1[[#This Row],[Gr]],Raw!T:U,2,0)</f>
        <v>9</v>
      </c>
      <c r="F2208" s="38" t="s">
        <v>8</v>
      </c>
      <c r="G2208" s="39">
        <v>2</v>
      </c>
      <c r="H2208" s="64" t="str">
        <f>VLOOKUP(MID(Table1[[#This Row],[Htno]],7,2),Raw!A:B,2,0)</f>
        <v>IT</v>
      </c>
      <c r="I2208" s="60">
        <f>IF(Table1[[#This Row],[Gr]]&lt;&gt;"COMPLE",IF(Table1[[#This Row],[Cr]]&gt;0,1,0),1)</f>
        <v>1</v>
      </c>
      <c r="J2208" s="32">
        <f>(Table1[[#This Row],[Gp]]*Table1[[#This Row],[Cr]])/Raw!$R$1</f>
        <v>0.78260869565217395</v>
      </c>
    </row>
    <row r="2209" spans="1:10">
      <c r="A2209" s="63" t="str">
        <f>LEFT(Table1[[#This Row],[Subcode]],3)</f>
        <v>R20</v>
      </c>
      <c r="B2209" s="63" t="s">
        <v>425</v>
      </c>
      <c r="C2209" s="38" t="s">
        <v>407</v>
      </c>
      <c r="D2209" s="39" t="s">
        <v>93</v>
      </c>
      <c r="E2209" s="39">
        <f>VLOOKUP(Table1[[#This Row],[Gr]],Raw!T:U,2,0)</f>
        <v>10</v>
      </c>
      <c r="F2209" s="38" t="s">
        <v>9</v>
      </c>
      <c r="G2209" s="39">
        <v>3</v>
      </c>
      <c r="H2209" s="64" t="str">
        <f>VLOOKUP(MID(Table1[[#This Row],[Htno]],7,2),Raw!A:B,2,0)</f>
        <v>IT</v>
      </c>
      <c r="I2209" s="60">
        <f>IF(Table1[[#This Row],[Gr]]&lt;&gt;"COMPLE",IF(Table1[[#This Row],[Cr]]&gt;0,1,0),1)</f>
        <v>1</v>
      </c>
      <c r="J2209" s="32">
        <f>(Table1[[#This Row],[Gp]]*Table1[[#This Row],[Cr]])/Raw!$R$1</f>
        <v>1.3043478260869565</v>
      </c>
    </row>
    <row r="2210" spans="1:10">
      <c r="A2210" s="63" t="str">
        <f>LEFT(Table1[[#This Row],[Subcode]],3)</f>
        <v>R20</v>
      </c>
      <c r="B2210" s="63" t="s">
        <v>426</v>
      </c>
      <c r="C2210" s="38" t="s">
        <v>78</v>
      </c>
      <c r="D2210" s="39" t="s">
        <v>79</v>
      </c>
      <c r="E2210" s="39">
        <f>VLOOKUP(Table1[[#This Row],[Gr]],Raw!T:U,2,0)</f>
        <v>8</v>
      </c>
      <c r="F2210" s="38" t="s">
        <v>6</v>
      </c>
      <c r="G2210" s="39">
        <v>3</v>
      </c>
      <c r="H2210" s="64" t="str">
        <f>VLOOKUP(MID(Table1[[#This Row],[Htno]],7,2),Raw!A:B,2,0)</f>
        <v>IT</v>
      </c>
      <c r="I2210" s="60">
        <f>IF(Table1[[#This Row],[Gr]]&lt;&gt;"COMPLE",IF(Table1[[#This Row],[Cr]]&gt;0,1,0),1)</f>
        <v>1</v>
      </c>
      <c r="J2210" s="32">
        <f>(Table1[[#This Row],[Gp]]*Table1[[#This Row],[Cr]])/Raw!$R$1</f>
        <v>1.0434782608695652</v>
      </c>
    </row>
    <row r="2211" spans="1:10">
      <c r="A2211" s="63" t="str">
        <f>LEFT(Table1[[#This Row],[Subcode]],3)</f>
        <v>R20</v>
      </c>
      <c r="B2211" s="63" t="s">
        <v>426</v>
      </c>
      <c r="C2211" s="38" t="s">
        <v>80</v>
      </c>
      <c r="D2211" s="39" t="s">
        <v>81</v>
      </c>
      <c r="E2211" s="39">
        <f>VLOOKUP(Table1[[#This Row],[Gr]],Raw!T:U,2,0)</f>
        <v>7</v>
      </c>
      <c r="F2211" s="38" t="s">
        <v>4</v>
      </c>
      <c r="G2211" s="39">
        <v>3</v>
      </c>
      <c r="H2211" s="64" t="str">
        <f>VLOOKUP(MID(Table1[[#This Row],[Htno]],7,2),Raw!A:B,2,0)</f>
        <v>IT</v>
      </c>
      <c r="I2211" s="60">
        <f>IF(Table1[[#This Row],[Gr]]&lt;&gt;"COMPLE",IF(Table1[[#This Row],[Cr]]&gt;0,1,0),1)</f>
        <v>1</v>
      </c>
      <c r="J2211" s="32">
        <f>(Table1[[#This Row],[Gp]]*Table1[[#This Row],[Cr]])/Raw!$R$1</f>
        <v>0.91304347826086951</v>
      </c>
    </row>
    <row r="2212" spans="1:10">
      <c r="A2212" s="63" t="str">
        <f>LEFT(Table1[[#This Row],[Subcode]],3)</f>
        <v>R20</v>
      </c>
      <c r="B2212" s="63" t="s">
        <v>426</v>
      </c>
      <c r="C2212" s="38" t="s">
        <v>82</v>
      </c>
      <c r="D2212" s="39" t="s">
        <v>83</v>
      </c>
      <c r="E2212" s="39">
        <f>VLOOKUP(Table1[[#This Row],[Gr]],Raw!T:U,2,0)</f>
        <v>8</v>
      </c>
      <c r="F2212" s="38" t="s">
        <v>6</v>
      </c>
      <c r="G2212" s="39">
        <v>3</v>
      </c>
      <c r="H2212" s="64" t="str">
        <f>VLOOKUP(MID(Table1[[#This Row],[Htno]],7,2),Raw!A:B,2,0)</f>
        <v>IT</v>
      </c>
      <c r="I2212" s="60">
        <f>IF(Table1[[#This Row],[Gr]]&lt;&gt;"COMPLE",IF(Table1[[#This Row],[Cr]]&gt;0,1,0),1)</f>
        <v>1</v>
      </c>
      <c r="J2212" s="32">
        <f>(Table1[[#This Row],[Gp]]*Table1[[#This Row],[Cr]])/Raw!$R$1</f>
        <v>1.0434782608695652</v>
      </c>
    </row>
    <row r="2213" spans="1:10">
      <c r="A2213" s="63" t="str">
        <f>LEFT(Table1[[#This Row],[Subcode]],3)</f>
        <v>R20</v>
      </c>
      <c r="B2213" s="63" t="s">
        <v>426</v>
      </c>
      <c r="C2213" s="38" t="s">
        <v>404</v>
      </c>
      <c r="D2213" s="39" t="s">
        <v>85</v>
      </c>
      <c r="E2213" s="39">
        <f>VLOOKUP(Table1[[#This Row],[Gr]],Raw!T:U,2,0)</f>
        <v>7</v>
      </c>
      <c r="F2213" s="38" t="s">
        <v>4</v>
      </c>
      <c r="G2213" s="39">
        <v>3</v>
      </c>
      <c r="H2213" s="64" t="str">
        <f>VLOOKUP(MID(Table1[[#This Row],[Htno]],7,2),Raw!A:B,2,0)</f>
        <v>IT</v>
      </c>
      <c r="I2213" s="60">
        <f>IF(Table1[[#This Row],[Gr]]&lt;&gt;"COMPLE",IF(Table1[[#This Row],[Cr]]&gt;0,1,0),1)</f>
        <v>1</v>
      </c>
      <c r="J2213" s="32">
        <f>(Table1[[#This Row],[Gp]]*Table1[[#This Row],[Cr]])/Raw!$R$1</f>
        <v>0.91304347826086951</v>
      </c>
    </row>
    <row r="2214" spans="1:10">
      <c r="A2214" s="63" t="str">
        <f>LEFT(Table1[[#This Row],[Subcode]],3)</f>
        <v>R20</v>
      </c>
      <c r="B2214" s="63" t="s">
        <v>426</v>
      </c>
      <c r="C2214" s="38" t="s">
        <v>301</v>
      </c>
      <c r="D2214" s="39" t="s">
        <v>302</v>
      </c>
      <c r="E2214" s="39">
        <f>VLOOKUP(Table1[[#This Row],[Gr]],Raw!T:U,2,0)</f>
        <v>8</v>
      </c>
      <c r="F2214" s="38" t="s">
        <v>6</v>
      </c>
      <c r="G2214" s="39">
        <v>3</v>
      </c>
      <c r="H2214" s="64" t="str">
        <f>VLOOKUP(MID(Table1[[#This Row],[Htno]],7,2),Raw!A:B,2,0)</f>
        <v>IT</v>
      </c>
      <c r="I2214" s="60">
        <f>IF(Table1[[#This Row],[Gr]]&lt;&gt;"COMPLE",IF(Table1[[#This Row],[Cr]]&gt;0,1,0),1)</f>
        <v>1</v>
      </c>
      <c r="J2214" s="32">
        <f>(Table1[[#This Row],[Gp]]*Table1[[#This Row],[Cr]])/Raw!$R$1</f>
        <v>1.0434782608695652</v>
      </c>
    </row>
    <row r="2215" spans="1:10">
      <c r="A2215" s="63" t="str">
        <f>LEFT(Table1[[#This Row],[Subcode]],3)</f>
        <v>R20</v>
      </c>
      <c r="B2215" s="63" t="s">
        <v>426</v>
      </c>
      <c r="C2215" s="38" t="s">
        <v>405</v>
      </c>
      <c r="D2215" s="39" t="s">
        <v>87</v>
      </c>
      <c r="E2215" s="39">
        <f>VLOOKUP(Table1[[#This Row],[Gr]],Raw!T:U,2,0)</f>
        <v>8</v>
      </c>
      <c r="F2215" s="38" t="s">
        <v>6</v>
      </c>
      <c r="G2215" s="39">
        <v>3</v>
      </c>
      <c r="H2215" s="64" t="str">
        <f>VLOOKUP(MID(Table1[[#This Row],[Htno]],7,2),Raw!A:B,2,0)</f>
        <v>IT</v>
      </c>
      <c r="I2215" s="60">
        <f>IF(Table1[[#This Row],[Gr]]&lt;&gt;"COMPLE",IF(Table1[[#This Row],[Cr]]&gt;0,1,0),1)</f>
        <v>1</v>
      </c>
      <c r="J2215" s="32">
        <f>(Table1[[#This Row],[Gp]]*Table1[[#This Row],[Cr]])/Raw!$R$1</f>
        <v>1.0434782608695652</v>
      </c>
    </row>
    <row r="2216" spans="1:10">
      <c r="A2216" s="63" t="str">
        <f>LEFT(Table1[[#This Row],[Subcode]],3)</f>
        <v>R20</v>
      </c>
      <c r="B2216" s="63" t="s">
        <v>426</v>
      </c>
      <c r="C2216" s="38" t="s">
        <v>406</v>
      </c>
      <c r="D2216" s="39" t="s">
        <v>297</v>
      </c>
      <c r="E2216" s="39">
        <f>VLOOKUP(Table1[[#This Row],[Gr]],Raw!T:U,2,0)</f>
        <v>10</v>
      </c>
      <c r="F2216" s="38" t="s">
        <v>9</v>
      </c>
      <c r="G2216" s="39">
        <v>2</v>
      </c>
      <c r="H2216" s="64" t="str">
        <f>VLOOKUP(MID(Table1[[#This Row],[Htno]],7,2),Raw!A:B,2,0)</f>
        <v>IT</v>
      </c>
      <c r="I2216" s="60">
        <f>IF(Table1[[#This Row],[Gr]]&lt;&gt;"COMPLE",IF(Table1[[#This Row],[Cr]]&gt;0,1,0),1)</f>
        <v>1</v>
      </c>
      <c r="J2216" s="32">
        <f>(Table1[[#This Row],[Gp]]*Table1[[#This Row],[Cr]])/Raw!$R$1</f>
        <v>0.86956521739130432</v>
      </c>
    </row>
    <row r="2217" spans="1:10">
      <c r="A2217" s="63" t="str">
        <f>LEFT(Table1[[#This Row],[Subcode]],3)</f>
        <v>R20</v>
      </c>
      <c r="B2217" s="63" t="s">
        <v>426</v>
      </c>
      <c r="C2217" s="38" t="s">
        <v>407</v>
      </c>
      <c r="D2217" s="39" t="s">
        <v>93</v>
      </c>
      <c r="E2217" s="39">
        <f>VLOOKUP(Table1[[#This Row],[Gr]],Raw!T:U,2,0)</f>
        <v>9</v>
      </c>
      <c r="F2217" s="38" t="s">
        <v>8</v>
      </c>
      <c r="G2217" s="39">
        <v>3</v>
      </c>
      <c r="H2217" s="64" t="str">
        <f>VLOOKUP(MID(Table1[[#This Row],[Htno]],7,2),Raw!A:B,2,0)</f>
        <v>IT</v>
      </c>
      <c r="I2217" s="60">
        <f>IF(Table1[[#This Row],[Gr]]&lt;&gt;"COMPLE",IF(Table1[[#This Row],[Cr]]&gt;0,1,0),1)</f>
        <v>1</v>
      </c>
      <c r="J2217" s="32">
        <f>(Table1[[#This Row],[Gp]]*Table1[[#This Row],[Cr]])/Raw!$R$1</f>
        <v>1.173913043478261</v>
      </c>
    </row>
    <row r="2218" spans="1:10">
      <c r="A2218" s="63" t="str">
        <f>LEFT(Table1[[#This Row],[Subcode]],3)</f>
        <v>R20</v>
      </c>
      <c r="B2218" s="63" t="s">
        <v>427</v>
      </c>
      <c r="C2218" s="38" t="s">
        <v>78</v>
      </c>
      <c r="D2218" s="39" t="s">
        <v>79</v>
      </c>
      <c r="E2218" s="39">
        <f>VLOOKUP(Table1[[#This Row],[Gr]],Raw!T:U,2,0)</f>
        <v>7</v>
      </c>
      <c r="F2218" s="38" t="s">
        <v>4</v>
      </c>
      <c r="G2218" s="39">
        <v>3</v>
      </c>
      <c r="H2218" s="64" t="str">
        <f>VLOOKUP(MID(Table1[[#This Row],[Htno]],7,2),Raw!A:B,2,0)</f>
        <v>IT</v>
      </c>
      <c r="I2218" s="60">
        <f>IF(Table1[[#This Row],[Gr]]&lt;&gt;"COMPLE",IF(Table1[[#This Row],[Cr]]&gt;0,1,0),1)</f>
        <v>1</v>
      </c>
      <c r="J2218" s="32">
        <f>(Table1[[#This Row],[Gp]]*Table1[[#This Row],[Cr]])/Raw!$R$1</f>
        <v>0.91304347826086951</v>
      </c>
    </row>
    <row r="2219" spans="1:10">
      <c r="A2219" s="63" t="str">
        <f>LEFT(Table1[[#This Row],[Subcode]],3)</f>
        <v>R20</v>
      </c>
      <c r="B2219" s="63" t="s">
        <v>427</v>
      </c>
      <c r="C2219" s="38" t="s">
        <v>80</v>
      </c>
      <c r="D2219" s="39" t="s">
        <v>81</v>
      </c>
      <c r="E2219" s="39">
        <f>VLOOKUP(Table1[[#This Row],[Gr]],Raw!T:U,2,0)</f>
        <v>6</v>
      </c>
      <c r="F2219" s="38" t="s">
        <v>5</v>
      </c>
      <c r="G2219" s="39">
        <v>3</v>
      </c>
      <c r="H2219" s="64" t="str">
        <f>VLOOKUP(MID(Table1[[#This Row],[Htno]],7,2),Raw!A:B,2,0)</f>
        <v>IT</v>
      </c>
      <c r="I2219" s="60">
        <f>IF(Table1[[#This Row],[Gr]]&lt;&gt;"COMPLE",IF(Table1[[#This Row],[Cr]]&gt;0,1,0),1)</f>
        <v>1</v>
      </c>
      <c r="J2219" s="32">
        <f>(Table1[[#This Row],[Gp]]*Table1[[#This Row],[Cr]])/Raw!$R$1</f>
        <v>0.78260869565217395</v>
      </c>
    </row>
    <row r="2220" spans="1:10">
      <c r="A2220" s="63" t="str">
        <f>LEFT(Table1[[#This Row],[Subcode]],3)</f>
        <v>R20</v>
      </c>
      <c r="B2220" s="63" t="s">
        <v>427</v>
      </c>
      <c r="C2220" s="38" t="s">
        <v>82</v>
      </c>
      <c r="D2220" s="39" t="s">
        <v>83</v>
      </c>
      <c r="E2220" s="39">
        <f>VLOOKUP(Table1[[#This Row],[Gr]],Raw!T:U,2,0)</f>
        <v>7</v>
      </c>
      <c r="F2220" s="38" t="s">
        <v>4</v>
      </c>
      <c r="G2220" s="39">
        <v>3</v>
      </c>
      <c r="H2220" s="64" t="str">
        <f>VLOOKUP(MID(Table1[[#This Row],[Htno]],7,2),Raw!A:B,2,0)</f>
        <v>IT</v>
      </c>
      <c r="I2220" s="60">
        <f>IF(Table1[[#This Row],[Gr]]&lt;&gt;"COMPLE",IF(Table1[[#This Row],[Cr]]&gt;0,1,0),1)</f>
        <v>1</v>
      </c>
      <c r="J2220" s="32">
        <f>(Table1[[#This Row],[Gp]]*Table1[[#This Row],[Cr]])/Raw!$R$1</f>
        <v>0.91304347826086951</v>
      </c>
    </row>
    <row r="2221" spans="1:10">
      <c r="A2221" s="63" t="str">
        <f>LEFT(Table1[[#This Row],[Subcode]],3)</f>
        <v>R20</v>
      </c>
      <c r="B2221" s="63" t="s">
        <v>427</v>
      </c>
      <c r="C2221" s="38" t="s">
        <v>404</v>
      </c>
      <c r="D2221" s="39" t="s">
        <v>85</v>
      </c>
      <c r="E2221" s="39">
        <f>VLOOKUP(Table1[[#This Row],[Gr]],Raw!T:U,2,0)</f>
        <v>9</v>
      </c>
      <c r="F2221" s="38" t="s">
        <v>8</v>
      </c>
      <c r="G2221" s="39">
        <v>3</v>
      </c>
      <c r="H2221" s="64" t="str">
        <f>VLOOKUP(MID(Table1[[#This Row],[Htno]],7,2),Raw!A:B,2,0)</f>
        <v>IT</v>
      </c>
      <c r="I2221" s="60">
        <f>IF(Table1[[#This Row],[Gr]]&lt;&gt;"COMPLE",IF(Table1[[#This Row],[Cr]]&gt;0,1,0),1)</f>
        <v>1</v>
      </c>
      <c r="J2221" s="32">
        <f>(Table1[[#This Row],[Gp]]*Table1[[#This Row],[Cr]])/Raw!$R$1</f>
        <v>1.173913043478261</v>
      </c>
    </row>
    <row r="2222" spans="1:10">
      <c r="A2222" s="63" t="str">
        <f>LEFT(Table1[[#This Row],[Subcode]],3)</f>
        <v>R20</v>
      </c>
      <c r="B2222" s="63" t="s">
        <v>427</v>
      </c>
      <c r="C2222" s="38" t="s">
        <v>301</v>
      </c>
      <c r="D2222" s="39" t="s">
        <v>302</v>
      </c>
      <c r="E2222" s="39">
        <f>VLOOKUP(Table1[[#This Row],[Gr]],Raw!T:U,2,0)</f>
        <v>8</v>
      </c>
      <c r="F2222" s="38" t="s">
        <v>6</v>
      </c>
      <c r="G2222" s="39">
        <v>3</v>
      </c>
      <c r="H2222" s="64" t="str">
        <f>VLOOKUP(MID(Table1[[#This Row],[Htno]],7,2),Raw!A:B,2,0)</f>
        <v>IT</v>
      </c>
      <c r="I2222" s="60">
        <f>IF(Table1[[#This Row],[Gr]]&lt;&gt;"COMPLE",IF(Table1[[#This Row],[Cr]]&gt;0,1,0),1)</f>
        <v>1</v>
      </c>
      <c r="J2222" s="32">
        <f>(Table1[[#This Row],[Gp]]*Table1[[#This Row],[Cr]])/Raw!$R$1</f>
        <v>1.0434782608695652</v>
      </c>
    </row>
    <row r="2223" spans="1:10">
      <c r="A2223" s="63" t="str">
        <f>LEFT(Table1[[#This Row],[Subcode]],3)</f>
        <v>R20</v>
      </c>
      <c r="B2223" s="63" t="s">
        <v>427</v>
      </c>
      <c r="C2223" s="38" t="s">
        <v>405</v>
      </c>
      <c r="D2223" s="39" t="s">
        <v>87</v>
      </c>
      <c r="E2223" s="39">
        <f>VLOOKUP(Table1[[#This Row],[Gr]],Raw!T:U,2,0)</f>
        <v>9</v>
      </c>
      <c r="F2223" s="38" t="s">
        <v>8</v>
      </c>
      <c r="G2223" s="39">
        <v>3</v>
      </c>
      <c r="H2223" s="64" t="str">
        <f>VLOOKUP(MID(Table1[[#This Row],[Htno]],7,2),Raw!A:B,2,0)</f>
        <v>IT</v>
      </c>
      <c r="I2223" s="60">
        <f>IF(Table1[[#This Row],[Gr]]&lt;&gt;"COMPLE",IF(Table1[[#This Row],[Cr]]&gt;0,1,0),1)</f>
        <v>1</v>
      </c>
      <c r="J2223" s="32">
        <f>(Table1[[#This Row],[Gp]]*Table1[[#This Row],[Cr]])/Raw!$R$1</f>
        <v>1.173913043478261</v>
      </c>
    </row>
    <row r="2224" spans="1:10">
      <c r="A2224" s="63" t="str">
        <f>LEFT(Table1[[#This Row],[Subcode]],3)</f>
        <v>R20</v>
      </c>
      <c r="B2224" s="63" t="s">
        <v>427</v>
      </c>
      <c r="C2224" s="38" t="s">
        <v>406</v>
      </c>
      <c r="D2224" s="39" t="s">
        <v>297</v>
      </c>
      <c r="E2224" s="39">
        <f>VLOOKUP(Table1[[#This Row],[Gr]],Raw!T:U,2,0)</f>
        <v>10</v>
      </c>
      <c r="F2224" s="38" t="s">
        <v>9</v>
      </c>
      <c r="G2224" s="39">
        <v>2</v>
      </c>
      <c r="H2224" s="64" t="str">
        <f>VLOOKUP(MID(Table1[[#This Row],[Htno]],7,2),Raw!A:B,2,0)</f>
        <v>IT</v>
      </c>
      <c r="I2224" s="60">
        <f>IF(Table1[[#This Row],[Gr]]&lt;&gt;"COMPLE",IF(Table1[[#This Row],[Cr]]&gt;0,1,0),1)</f>
        <v>1</v>
      </c>
      <c r="J2224" s="32">
        <f>(Table1[[#This Row],[Gp]]*Table1[[#This Row],[Cr]])/Raw!$R$1</f>
        <v>0.86956521739130432</v>
      </c>
    </row>
    <row r="2225" spans="1:10">
      <c r="A2225" s="63" t="str">
        <f>LEFT(Table1[[#This Row],[Subcode]],3)</f>
        <v>R20</v>
      </c>
      <c r="B2225" s="63" t="s">
        <v>427</v>
      </c>
      <c r="C2225" s="38" t="s">
        <v>407</v>
      </c>
      <c r="D2225" s="39" t="s">
        <v>93</v>
      </c>
      <c r="E2225" s="39">
        <f>VLOOKUP(Table1[[#This Row],[Gr]],Raw!T:U,2,0)</f>
        <v>10</v>
      </c>
      <c r="F2225" s="38" t="s">
        <v>9</v>
      </c>
      <c r="G2225" s="39">
        <v>3</v>
      </c>
      <c r="H2225" s="64" t="str">
        <f>VLOOKUP(MID(Table1[[#This Row],[Htno]],7,2),Raw!A:B,2,0)</f>
        <v>IT</v>
      </c>
      <c r="I2225" s="60">
        <f>IF(Table1[[#This Row],[Gr]]&lt;&gt;"COMPLE",IF(Table1[[#This Row],[Cr]]&gt;0,1,0),1)</f>
        <v>1</v>
      </c>
      <c r="J2225" s="32">
        <f>(Table1[[#This Row],[Gp]]*Table1[[#This Row],[Cr]])/Raw!$R$1</f>
        <v>1.3043478260869565</v>
      </c>
    </row>
    <row r="2226" spans="1:10">
      <c r="A2226" s="63" t="str">
        <f>LEFT(Table1[[#This Row],[Subcode]],3)</f>
        <v>R20</v>
      </c>
      <c r="B2226" s="63" t="s">
        <v>428</v>
      </c>
      <c r="C2226" s="38" t="s">
        <v>78</v>
      </c>
      <c r="D2226" s="39" t="s">
        <v>79</v>
      </c>
      <c r="E2226" s="39">
        <f>VLOOKUP(Table1[[#This Row],[Gr]],Raw!T:U,2,0)</f>
        <v>7</v>
      </c>
      <c r="F2226" s="38" t="s">
        <v>4</v>
      </c>
      <c r="G2226" s="39">
        <v>3</v>
      </c>
      <c r="H2226" s="64" t="str">
        <f>VLOOKUP(MID(Table1[[#This Row],[Htno]],7,2),Raw!A:B,2,0)</f>
        <v>IT</v>
      </c>
      <c r="I2226" s="60">
        <f>IF(Table1[[#This Row],[Gr]]&lt;&gt;"COMPLE",IF(Table1[[#This Row],[Cr]]&gt;0,1,0),1)</f>
        <v>1</v>
      </c>
      <c r="J2226" s="32">
        <f>(Table1[[#This Row],[Gp]]*Table1[[#This Row],[Cr]])/Raw!$R$1</f>
        <v>0.91304347826086951</v>
      </c>
    </row>
    <row r="2227" spans="1:10">
      <c r="A2227" s="63" t="str">
        <f>LEFT(Table1[[#This Row],[Subcode]],3)</f>
        <v>R20</v>
      </c>
      <c r="B2227" s="63" t="s">
        <v>428</v>
      </c>
      <c r="C2227" s="38" t="s">
        <v>80</v>
      </c>
      <c r="D2227" s="39" t="s">
        <v>81</v>
      </c>
      <c r="E2227" s="39">
        <f>VLOOKUP(Table1[[#This Row],[Gr]],Raw!T:U,2,0)</f>
        <v>7</v>
      </c>
      <c r="F2227" s="38" t="s">
        <v>4</v>
      </c>
      <c r="G2227" s="39">
        <v>3</v>
      </c>
      <c r="H2227" s="64" t="str">
        <f>VLOOKUP(MID(Table1[[#This Row],[Htno]],7,2),Raw!A:B,2,0)</f>
        <v>IT</v>
      </c>
      <c r="I2227" s="60">
        <f>IF(Table1[[#This Row],[Gr]]&lt;&gt;"COMPLE",IF(Table1[[#This Row],[Cr]]&gt;0,1,0),1)</f>
        <v>1</v>
      </c>
      <c r="J2227" s="32">
        <f>(Table1[[#This Row],[Gp]]*Table1[[#This Row],[Cr]])/Raw!$R$1</f>
        <v>0.91304347826086951</v>
      </c>
    </row>
    <row r="2228" spans="1:10">
      <c r="A2228" s="63" t="str">
        <f>LEFT(Table1[[#This Row],[Subcode]],3)</f>
        <v>R20</v>
      </c>
      <c r="B2228" s="63" t="s">
        <v>428</v>
      </c>
      <c r="C2228" s="38" t="s">
        <v>82</v>
      </c>
      <c r="D2228" s="39" t="s">
        <v>83</v>
      </c>
      <c r="E2228" s="39">
        <f>VLOOKUP(Table1[[#This Row],[Gr]],Raw!T:U,2,0)</f>
        <v>8</v>
      </c>
      <c r="F2228" s="38" t="s">
        <v>6</v>
      </c>
      <c r="G2228" s="39">
        <v>3</v>
      </c>
      <c r="H2228" s="64" t="str">
        <f>VLOOKUP(MID(Table1[[#This Row],[Htno]],7,2),Raw!A:B,2,0)</f>
        <v>IT</v>
      </c>
      <c r="I2228" s="60">
        <f>IF(Table1[[#This Row],[Gr]]&lt;&gt;"COMPLE",IF(Table1[[#This Row],[Cr]]&gt;0,1,0),1)</f>
        <v>1</v>
      </c>
      <c r="J2228" s="32">
        <f>(Table1[[#This Row],[Gp]]*Table1[[#This Row],[Cr]])/Raw!$R$1</f>
        <v>1.0434782608695652</v>
      </c>
    </row>
    <row r="2229" spans="1:10">
      <c r="A2229" s="63" t="str">
        <f>LEFT(Table1[[#This Row],[Subcode]],3)</f>
        <v>R20</v>
      </c>
      <c r="B2229" s="63" t="s">
        <v>428</v>
      </c>
      <c r="C2229" s="38" t="s">
        <v>404</v>
      </c>
      <c r="D2229" s="39" t="s">
        <v>85</v>
      </c>
      <c r="E2229" s="39">
        <f>VLOOKUP(Table1[[#This Row],[Gr]],Raw!T:U,2,0)</f>
        <v>7</v>
      </c>
      <c r="F2229" s="38" t="s">
        <v>4</v>
      </c>
      <c r="G2229" s="39">
        <v>3</v>
      </c>
      <c r="H2229" s="64" t="str">
        <f>VLOOKUP(MID(Table1[[#This Row],[Htno]],7,2),Raw!A:B,2,0)</f>
        <v>IT</v>
      </c>
      <c r="I2229" s="60">
        <f>IF(Table1[[#This Row],[Gr]]&lt;&gt;"COMPLE",IF(Table1[[#This Row],[Cr]]&gt;0,1,0),1)</f>
        <v>1</v>
      </c>
      <c r="J2229" s="32">
        <f>(Table1[[#This Row],[Gp]]*Table1[[#This Row],[Cr]])/Raw!$R$1</f>
        <v>0.91304347826086951</v>
      </c>
    </row>
    <row r="2230" spans="1:10">
      <c r="A2230" s="63" t="str">
        <f>LEFT(Table1[[#This Row],[Subcode]],3)</f>
        <v>R20</v>
      </c>
      <c r="B2230" s="63" t="s">
        <v>428</v>
      </c>
      <c r="C2230" s="38" t="s">
        <v>301</v>
      </c>
      <c r="D2230" s="39" t="s">
        <v>302</v>
      </c>
      <c r="E2230" s="39">
        <f>VLOOKUP(Table1[[#This Row],[Gr]],Raw!T:U,2,0)</f>
        <v>8</v>
      </c>
      <c r="F2230" s="38" t="s">
        <v>6</v>
      </c>
      <c r="G2230" s="39">
        <v>3</v>
      </c>
      <c r="H2230" s="64" t="str">
        <f>VLOOKUP(MID(Table1[[#This Row],[Htno]],7,2),Raw!A:B,2,0)</f>
        <v>IT</v>
      </c>
      <c r="I2230" s="60">
        <f>IF(Table1[[#This Row],[Gr]]&lt;&gt;"COMPLE",IF(Table1[[#This Row],[Cr]]&gt;0,1,0),1)</f>
        <v>1</v>
      </c>
      <c r="J2230" s="32">
        <f>(Table1[[#This Row],[Gp]]*Table1[[#This Row],[Cr]])/Raw!$R$1</f>
        <v>1.0434782608695652</v>
      </c>
    </row>
    <row r="2231" spans="1:10">
      <c r="A2231" s="63" t="str">
        <f>LEFT(Table1[[#This Row],[Subcode]],3)</f>
        <v>R20</v>
      </c>
      <c r="B2231" s="63" t="s">
        <v>428</v>
      </c>
      <c r="C2231" s="38" t="s">
        <v>405</v>
      </c>
      <c r="D2231" s="39" t="s">
        <v>87</v>
      </c>
      <c r="E2231" s="39">
        <f>VLOOKUP(Table1[[#This Row],[Gr]],Raw!T:U,2,0)</f>
        <v>6</v>
      </c>
      <c r="F2231" s="38" t="s">
        <v>5</v>
      </c>
      <c r="G2231" s="39">
        <v>3</v>
      </c>
      <c r="H2231" s="64" t="str">
        <f>VLOOKUP(MID(Table1[[#This Row],[Htno]],7,2),Raw!A:B,2,0)</f>
        <v>IT</v>
      </c>
      <c r="I2231" s="60">
        <f>IF(Table1[[#This Row],[Gr]]&lt;&gt;"COMPLE",IF(Table1[[#This Row],[Cr]]&gt;0,1,0),1)</f>
        <v>1</v>
      </c>
      <c r="J2231" s="32">
        <f>(Table1[[#This Row],[Gp]]*Table1[[#This Row],[Cr]])/Raw!$R$1</f>
        <v>0.78260869565217395</v>
      </c>
    </row>
    <row r="2232" spans="1:10">
      <c r="A2232" s="63" t="str">
        <f>LEFT(Table1[[#This Row],[Subcode]],3)</f>
        <v>R20</v>
      </c>
      <c r="B2232" s="63" t="s">
        <v>428</v>
      </c>
      <c r="C2232" s="38" t="s">
        <v>406</v>
      </c>
      <c r="D2232" s="39" t="s">
        <v>297</v>
      </c>
      <c r="E2232" s="39">
        <f>VLOOKUP(Table1[[#This Row],[Gr]],Raw!T:U,2,0)</f>
        <v>10</v>
      </c>
      <c r="F2232" s="38" t="s">
        <v>9</v>
      </c>
      <c r="G2232" s="39">
        <v>2</v>
      </c>
      <c r="H2232" s="64" t="str">
        <f>VLOOKUP(MID(Table1[[#This Row],[Htno]],7,2),Raw!A:B,2,0)</f>
        <v>IT</v>
      </c>
      <c r="I2232" s="60">
        <f>IF(Table1[[#This Row],[Gr]]&lt;&gt;"COMPLE",IF(Table1[[#This Row],[Cr]]&gt;0,1,0),1)</f>
        <v>1</v>
      </c>
      <c r="J2232" s="32">
        <f>(Table1[[#This Row],[Gp]]*Table1[[#This Row],[Cr]])/Raw!$R$1</f>
        <v>0.86956521739130432</v>
      </c>
    </row>
    <row r="2233" spans="1:10">
      <c r="A2233" s="63" t="str">
        <f>LEFT(Table1[[#This Row],[Subcode]],3)</f>
        <v>R20</v>
      </c>
      <c r="B2233" s="63" t="s">
        <v>428</v>
      </c>
      <c r="C2233" s="38" t="s">
        <v>407</v>
      </c>
      <c r="D2233" s="39" t="s">
        <v>93</v>
      </c>
      <c r="E2233" s="39">
        <f>VLOOKUP(Table1[[#This Row],[Gr]],Raw!T:U,2,0)</f>
        <v>10</v>
      </c>
      <c r="F2233" s="38" t="s">
        <v>9</v>
      </c>
      <c r="G2233" s="39">
        <v>3</v>
      </c>
      <c r="H2233" s="64" t="str">
        <f>VLOOKUP(MID(Table1[[#This Row],[Htno]],7,2),Raw!A:B,2,0)</f>
        <v>IT</v>
      </c>
      <c r="I2233" s="60">
        <f>IF(Table1[[#This Row],[Gr]]&lt;&gt;"COMPLE",IF(Table1[[#This Row],[Cr]]&gt;0,1,0),1)</f>
        <v>1</v>
      </c>
      <c r="J2233" s="32">
        <f>(Table1[[#This Row],[Gp]]*Table1[[#This Row],[Cr]])/Raw!$R$1</f>
        <v>1.3043478260869565</v>
      </c>
    </row>
    <row r="2234" spans="1:10">
      <c r="A2234" s="63" t="str">
        <f>LEFT(Table1[[#This Row],[Subcode]],3)</f>
        <v>R20</v>
      </c>
      <c r="B2234" s="63" t="s">
        <v>429</v>
      </c>
      <c r="C2234" s="38" t="s">
        <v>78</v>
      </c>
      <c r="D2234" s="39" t="s">
        <v>79</v>
      </c>
      <c r="E2234" s="39">
        <f>VLOOKUP(Table1[[#This Row],[Gr]],Raw!T:U,2,0)</f>
        <v>9</v>
      </c>
      <c r="F2234" s="38" t="s">
        <v>8</v>
      </c>
      <c r="G2234" s="39">
        <v>3</v>
      </c>
      <c r="H2234" s="64" t="str">
        <f>VLOOKUP(MID(Table1[[#This Row],[Htno]],7,2),Raw!A:B,2,0)</f>
        <v>IT</v>
      </c>
      <c r="I2234" s="60">
        <f>IF(Table1[[#This Row],[Gr]]&lt;&gt;"COMPLE",IF(Table1[[#This Row],[Cr]]&gt;0,1,0),1)</f>
        <v>1</v>
      </c>
      <c r="J2234" s="32">
        <f>(Table1[[#This Row],[Gp]]*Table1[[#This Row],[Cr]])/Raw!$R$1</f>
        <v>1.173913043478261</v>
      </c>
    </row>
    <row r="2235" spans="1:10">
      <c r="A2235" s="63" t="str">
        <f>LEFT(Table1[[#This Row],[Subcode]],3)</f>
        <v>R20</v>
      </c>
      <c r="B2235" s="63" t="s">
        <v>429</v>
      </c>
      <c r="C2235" s="38" t="s">
        <v>80</v>
      </c>
      <c r="D2235" s="39" t="s">
        <v>81</v>
      </c>
      <c r="E2235" s="39">
        <f>VLOOKUP(Table1[[#This Row],[Gr]],Raw!T:U,2,0)</f>
        <v>7</v>
      </c>
      <c r="F2235" s="38" t="s">
        <v>4</v>
      </c>
      <c r="G2235" s="39">
        <v>3</v>
      </c>
      <c r="H2235" s="64" t="str">
        <f>VLOOKUP(MID(Table1[[#This Row],[Htno]],7,2),Raw!A:B,2,0)</f>
        <v>IT</v>
      </c>
      <c r="I2235" s="60">
        <f>IF(Table1[[#This Row],[Gr]]&lt;&gt;"COMPLE",IF(Table1[[#This Row],[Cr]]&gt;0,1,0),1)</f>
        <v>1</v>
      </c>
      <c r="J2235" s="32">
        <f>(Table1[[#This Row],[Gp]]*Table1[[#This Row],[Cr]])/Raw!$R$1</f>
        <v>0.91304347826086951</v>
      </c>
    </row>
    <row r="2236" spans="1:10">
      <c r="A2236" s="63" t="str">
        <f>LEFT(Table1[[#This Row],[Subcode]],3)</f>
        <v>R20</v>
      </c>
      <c r="B2236" s="63" t="s">
        <v>429</v>
      </c>
      <c r="C2236" s="38" t="s">
        <v>82</v>
      </c>
      <c r="D2236" s="39" t="s">
        <v>83</v>
      </c>
      <c r="E2236" s="39">
        <f>VLOOKUP(Table1[[#This Row],[Gr]],Raw!T:U,2,0)</f>
        <v>8</v>
      </c>
      <c r="F2236" s="38" t="s">
        <v>6</v>
      </c>
      <c r="G2236" s="39">
        <v>3</v>
      </c>
      <c r="H2236" s="64" t="str">
        <f>VLOOKUP(MID(Table1[[#This Row],[Htno]],7,2),Raw!A:B,2,0)</f>
        <v>IT</v>
      </c>
      <c r="I2236" s="60">
        <f>IF(Table1[[#This Row],[Gr]]&lt;&gt;"COMPLE",IF(Table1[[#This Row],[Cr]]&gt;0,1,0),1)</f>
        <v>1</v>
      </c>
      <c r="J2236" s="32">
        <f>(Table1[[#This Row],[Gp]]*Table1[[#This Row],[Cr]])/Raw!$R$1</f>
        <v>1.0434782608695652</v>
      </c>
    </row>
    <row r="2237" spans="1:10">
      <c r="A2237" s="63" t="str">
        <f>LEFT(Table1[[#This Row],[Subcode]],3)</f>
        <v>R20</v>
      </c>
      <c r="B2237" s="63" t="s">
        <v>429</v>
      </c>
      <c r="C2237" s="38" t="s">
        <v>404</v>
      </c>
      <c r="D2237" s="39" t="s">
        <v>85</v>
      </c>
      <c r="E2237" s="39">
        <f>VLOOKUP(Table1[[#This Row],[Gr]],Raw!T:U,2,0)</f>
        <v>8</v>
      </c>
      <c r="F2237" s="38" t="s">
        <v>6</v>
      </c>
      <c r="G2237" s="39">
        <v>3</v>
      </c>
      <c r="H2237" s="64" t="str">
        <f>VLOOKUP(MID(Table1[[#This Row],[Htno]],7,2),Raw!A:B,2,0)</f>
        <v>IT</v>
      </c>
      <c r="I2237" s="60">
        <f>IF(Table1[[#This Row],[Gr]]&lt;&gt;"COMPLE",IF(Table1[[#This Row],[Cr]]&gt;0,1,0),1)</f>
        <v>1</v>
      </c>
      <c r="J2237" s="32">
        <f>(Table1[[#This Row],[Gp]]*Table1[[#This Row],[Cr]])/Raw!$R$1</f>
        <v>1.0434782608695652</v>
      </c>
    </row>
    <row r="2238" spans="1:10">
      <c r="A2238" s="63" t="str">
        <f>LEFT(Table1[[#This Row],[Subcode]],3)</f>
        <v>R20</v>
      </c>
      <c r="B2238" s="63" t="s">
        <v>429</v>
      </c>
      <c r="C2238" s="38" t="s">
        <v>301</v>
      </c>
      <c r="D2238" s="39" t="s">
        <v>302</v>
      </c>
      <c r="E2238" s="39">
        <f>VLOOKUP(Table1[[#This Row],[Gr]],Raw!T:U,2,0)</f>
        <v>8</v>
      </c>
      <c r="F2238" s="38" t="s">
        <v>6</v>
      </c>
      <c r="G2238" s="39">
        <v>3</v>
      </c>
      <c r="H2238" s="64" t="str">
        <f>VLOOKUP(MID(Table1[[#This Row],[Htno]],7,2),Raw!A:B,2,0)</f>
        <v>IT</v>
      </c>
      <c r="I2238" s="60">
        <f>IF(Table1[[#This Row],[Gr]]&lt;&gt;"COMPLE",IF(Table1[[#This Row],[Cr]]&gt;0,1,0),1)</f>
        <v>1</v>
      </c>
      <c r="J2238" s="32">
        <f>(Table1[[#This Row],[Gp]]*Table1[[#This Row],[Cr]])/Raw!$R$1</f>
        <v>1.0434782608695652</v>
      </c>
    </row>
    <row r="2239" spans="1:10">
      <c r="A2239" s="63" t="str">
        <f>LEFT(Table1[[#This Row],[Subcode]],3)</f>
        <v>R20</v>
      </c>
      <c r="B2239" s="63" t="s">
        <v>429</v>
      </c>
      <c r="C2239" s="38" t="s">
        <v>405</v>
      </c>
      <c r="D2239" s="39" t="s">
        <v>87</v>
      </c>
      <c r="E2239" s="39">
        <f>VLOOKUP(Table1[[#This Row],[Gr]],Raw!T:U,2,0)</f>
        <v>7</v>
      </c>
      <c r="F2239" s="38" t="s">
        <v>4</v>
      </c>
      <c r="G2239" s="39">
        <v>3</v>
      </c>
      <c r="H2239" s="64" t="str">
        <f>VLOOKUP(MID(Table1[[#This Row],[Htno]],7,2),Raw!A:B,2,0)</f>
        <v>IT</v>
      </c>
      <c r="I2239" s="60">
        <f>IF(Table1[[#This Row],[Gr]]&lt;&gt;"COMPLE",IF(Table1[[#This Row],[Cr]]&gt;0,1,0),1)</f>
        <v>1</v>
      </c>
      <c r="J2239" s="32">
        <f>(Table1[[#This Row],[Gp]]*Table1[[#This Row],[Cr]])/Raw!$R$1</f>
        <v>0.91304347826086951</v>
      </c>
    </row>
    <row r="2240" spans="1:10">
      <c r="A2240" s="63" t="str">
        <f>LEFT(Table1[[#This Row],[Subcode]],3)</f>
        <v>R20</v>
      </c>
      <c r="B2240" s="63" t="s">
        <v>429</v>
      </c>
      <c r="C2240" s="38" t="s">
        <v>406</v>
      </c>
      <c r="D2240" s="39" t="s">
        <v>297</v>
      </c>
      <c r="E2240" s="39">
        <f>VLOOKUP(Table1[[#This Row],[Gr]],Raw!T:U,2,0)</f>
        <v>10</v>
      </c>
      <c r="F2240" s="38" t="s">
        <v>9</v>
      </c>
      <c r="G2240" s="39">
        <v>2</v>
      </c>
      <c r="H2240" s="64" t="str">
        <f>VLOOKUP(MID(Table1[[#This Row],[Htno]],7,2),Raw!A:B,2,0)</f>
        <v>IT</v>
      </c>
      <c r="I2240" s="60">
        <f>IF(Table1[[#This Row],[Gr]]&lt;&gt;"COMPLE",IF(Table1[[#This Row],[Cr]]&gt;0,1,0),1)</f>
        <v>1</v>
      </c>
      <c r="J2240" s="32">
        <f>(Table1[[#This Row],[Gp]]*Table1[[#This Row],[Cr]])/Raw!$R$1</f>
        <v>0.86956521739130432</v>
      </c>
    </row>
    <row r="2241" spans="1:10">
      <c r="A2241" s="63" t="str">
        <f>LEFT(Table1[[#This Row],[Subcode]],3)</f>
        <v>R20</v>
      </c>
      <c r="B2241" s="63" t="s">
        <v>429</v>
      </c>
      <c r="C2241" s="38" t="s">
        <v>407</v>
      </c>
      <c r="D2241" s="39" t="s">
        <v>93</v>
      </c>
      <c r="E2241" s="39">
        <f>VLOOKUP(Table1[[#This Row],[Gr]],Raw!T:U,2,0)</f>
        <v>10</v>
      </c>
      <c r="F2241" s="38" t="s">
        <v>9</v>
      </c>
      <c r="G2241" s="39">
        <v>3</v>
      </c>
      <c r="H2241" s="64" t="str">
        <f>VLOOKUP(MID(Table1[[#This Row],[Htno]],7,2),Raw!A:B,2,0)</f>
        <v>IT</v>
      </c>
      <c r="I2241" s="60">
        <f>IF(Table1[[#This Row],[Gr]]&lt;&gt;"COMPLE",IF(Table1[[#This Row],[Cr]]&gt;0,1,0),1)</f>
        <v>1</v>
      </c>
      <c r="J2241" s="32">
        <f>(Table1[[#This Row],[Gp]]*Table1[[#This Row],[Cr]])/Raw!$R$1</f>
        <v>1.3043478260869565</v>
      </c>
    </row>
    <row r="2242" spans="1:10">
      <c r="A2242" s="63" t="str">
        <f>LEFT(Table1[[#This Row],[Subcode]],3)</f>
        <v>R20</v>
      </c>
      <c r="B2242" s="63" t="s">
        <v>430</v>
      </c>
      <c r="C2242" s="38" t="s">
        <v>78</v>
      </c>
      <c r="D2242" s="39" t="s">
        <v>79</v>
      </c>
      <c r="E2242" s="39">
        <f>VLOOKUP(Table1[[#This Row],[Gr]],Raw!T:U,2,0)</f>
        <v>8</v>
      </c>
      <c r="F2242" s="38" t="s">
        <v>6</v>
      </c>
      <c r="G2242" s="39">
        <v>3</v>
      </c>
      <c r="H2242" s="64" t="str">
        <f>VLOOKUP(MID(Table1[[#This Row],[Htno]],7,2),Raw!A:B,2,0)</f>
        <v>IT</v>
      </c>
      <c r="I2242" s="60">
        <f>IF(Table1[[#This Row],[Gr]]&lt;&gt;"COMPLE",IF(Table1[[#This Row],[Cr]]&gt;0,1,0),1)</f>
        <v>1</v>
      </c>
      <c r="J2242" s="32">
        <f>(Table1[[#This Row],[Gp]]*Table1[[#This Row],[Cr]])/Raw!$R$1</f>
        <v>1.0434782608695652</v>
      </c>
    </row>
    <row r="2243" spans="1:10">
      <c r="A2243" s="63" t="str">
        <f>LEFT(Table1[[#This Row],[Subcode]],3)</f>
        <v>R20</v>
      </c>
      <c r="B2243" s="63" t="s">
        <v>430</v>
      </c>
      <c r="C2243" s="38" t="s">
        <v>80</v>
      </c>
      <c r="D2243" s="39" t="s">
        <v>81</v>
      </c>
      <c r="E2243" s="39">
        <f>VLOOKUP(Table1[[#This Row],[Gr]],Raw!T:U,2,0)</f>
        <v>8</v>
      </c>
      <c r="F2243" s="38" t="s">
        <v>6</v>
      </c>
      <c r="G2243" s="39">
        <v>3</v>
      </c>
      <c r="H2243" s="64" t="str">
        <f>VLOOKUP(MID(Table1[[#This Row],[Htno]],7,2),Raw!A:B,2,0)</f>
        <v>IT</v>
      </c>
      <c r="I2243" s="60">
        <f>IF(Table1[[#This Row],[Gr]]&lt;&gt;"COMPLE",IF(Table1[[#This Row],[Cr]]&gt;0,1,0),1)</f>
        <v>1</v>
      </c>
      <c r="J2243" s="32">
        <f>(Table1[[#This Row],[Gp]]*Table1[[#This Row],[Cr]])/Raw!$R$1</f>
        <v>1.0434782608695652</v>
      </c>
    </row>
    <row r="2244" spans="1:10">
      <c r="A2244" s="63" t="str">
        <f>LEFT(Table1[[#This Row],[Subcode]],3)</f>
        <v>R20</v>
      </c>
      <c r="B2244" s="63" t="s">
        <v>430</v>
      </c>
      <c r="C2244" s="38" t="s">
        <v>82</v>
      </c>
      <c r="D2244" s="39" t="s">
        <v>83</v>
      </c>
      <c r="E2244" s="39">
        <f>VLOOKUP(Table1[[#This Row],[Gr]],Raw!T:U,2,0)</f>
        <v>8</v>
      </c>
      <c r="F2244" s="38" t="s">
        <v>6</v>
      </c>
      <c r="G2244" s="39">
        <v>3</v>
      </c>
      <c r="H2244" s="64" t="str">
        <f>VLOOKUP(MID(Table1[[#This Row],[Htno]],7,2),Raw!A:B,2,0)</f>
        <v>IT</v>
      </c>
      <c r="I2244" s="60">
        <f>IF(Table1[[#This Row],[Gr]]&lt;&gt;"COMPLE",IF(Table1[[#This Row],[Cr]]&gt;0,1,0),1)</f>
        <v>1</v>
      </c>
      <c r="J2244" s="32">
        <f>(Table1[[#This Row],[Gp]]*Table1[[#This Row],[Cr]])/Raw!$R$1</f>
        <v>1.0434782608695652</v>
      </c>
    </row>
    <row r="2245" spans="1:10">
      <c r="A2245" s="63" t="str">
        <f>LEFT(Table1[[#This Row],[Subcode]],3)</f>
        <v>R20</v>
      </c>
      <c r="B2245" s="63" t="s">
        <v>430</v>
      </c>
      <c r="C2245" s="38" t="s">
        <v>404</v>
      </c>
      <c r="D2245" s="39" t="s">
        <v>85</v>
      </c>
      <c r="E2245" s="39">
        <f>VLOOKUP(Table1[[#This Row],[Gr]],Raw!T:U,2,0)</f>
        <v>7</v>
      </c>
      <c r="F2245" s="38" t="s">
        <v>4</v>
      </c>
      <c r="G2245" s="39">
        <v>3</v>
      </c>
      <c r="H2245" s="64" t="str">
        <f>VLOOKUP(MID(Table1[[#This Row],[Htno]],7,2),Raw!A:B,2,0)</f>
        <v>IT</v>
      </c>
      <c r="I2245" s="60">
        <f>IF(Table1[[#This Row],[Gr]]&lt;&gt;"COMPLE",IF(Table1[[#This Row],[Cr]]&gt;0,1,0),1)</f>
        <v>1</v>
      </c>
      <c r="J2245" s="32">
        <f>(Table1[[#This Row],[Gp]]*Table1[[#This Row],[Cr]])/Raw!$R$1</f>
        <v>0.91304347826086951</v>
      </c>
    </row>
    <row r="2246" spans="1:10">
      <c r="A2246" s="63" t="str">
        <f>LEFT(Table1[[#This Row],[Subcode]],3)</f>
        <v>R20</v>
      </c>
      <c r="B2246" s="63" t="s">
        <v>430</v>
      </c>
      <c r="C2246" s="38" t="s">
        <v>301</v>
      </c>
      <c r="D2246" s="39" t="s">
        <v>302</v>
      </c>
      <c r="E2246" s="39">
        <f>VLOOKUP(Table1[[#This Row],[Gr]],Raw!T:U,2,0)</f>
        <v>8</v>
      </c>
      <c r="F2246" s="38" t="s">
        <v>6</v>
      </c>
      <c r="G2246" s="39">
        <v>3</v>
      </c>
      <c r="H2246" s="64" t="str">
        <f>VLOOKUP(MID(Table1[[#This Row],[Htno]],7,2),Raw!A:B,2,0)</f>
        <v>IT</v>
      </c>
      <c r="I2246" s="60">
        <f>IF(Table1[[#This Row],[Gr]]&lt;&gt;"COMPLE",IF(Table1[[#This Row],[Cr]]&gt;0,1,0),1)</f>
        <v>1</v>
      </c>
      <c r="J2246" s="32">
        <f>(Table1[[#This Row],[Gp]]*Table1[[#This Row],[Cr]])/Raw!$R$1</f>
        <v>1.0434782608695652</v>
      </c>
    </row>
    <row r="2247" spans="1:10">
      <c r="A2247" s="63" t="str">
        <f>LEFT(Table1[[#This Row],[Subcode]],3)</f>
        <v>R20</v>
      </c>
      <c r="B2247" s="63" t="s">
        <v>430</v>
      </c>
      <c r="C2247" s="38" t="s">
        <v>405</v>
      </c>
      <c r="D2247" s="39" t="s">
        <v>87</v>
      </c>
      <c r="E2247" s="39">
        <f>VLOOKUP(Table1[[#This Row],[Gr]],Raw!T:U,2,0)</f>
        <v>8</v>
      </c>
      <c r="F2247" s="38" t="s">
        <v>6</v>
      </c>
      <c r="G2247" s="39">
        <v>3</v>
      </c>
      <c r="H2247" s="64" t="str">
        <f>VLOOKUP(MID(Table1[[#This Row],[Htno]],7,2),Raw!A:B,2,0)</f>
        <v>IT</v>
      </c>
      <c r="I2247" s="60">
        <f>IF(Table1[[#This Row],[Gr]]&lt;&gt;"COMPLE",IF(Table1[[#This Row],[Cr]]&gt;0,1,0),1)</f>
        <v>1</v>
      </c>
      <c r="J2247" s="32">
        <f>(Table1[[#This Row],[Gp]]*Table1[[#This Row],[Cr]])/Raw!$R$1</f>
        <v>1.0434782608695652</v>
      </c>
    </row>
    <row r="2248" spans="1:10">
      <c r="A2248" s="63" t="str">
        <f>LEFT(Table1[[#This Row],[Subcode]],3)</f>
        <v>R20</v>
      </c>
      <c r="B2248" s="63" t="s">
        <v>430</v>
      </c>
      <c r="C2248" s="38" t="s">
        <v>406</v>
      </c>
      <c r="D2248" s="39" t="s">
        <v>297</v>
      </c>
      <c r="E2248" s="39">
        <f>VLOOKUP(Table1[[#This Row],[Gr]],Raw!T:U,2,0)</f>
        <v>10</v>
      </c>
      <c r="F2248" s="38" t="s">
        <v>9</v>
      </c>
      <c r="G2248" s="39">
        <v>2</v>
      </c>
      <c r="H2248" s="64" t="str">
        <f>VLOOKUP(MID(Table1[[#This Row],[Htno]],7,2),Raw!A:B,2,0)</f>
        <v>IT</v>
      </c>
      <c r="I2248" s="60">
        <f>IF(Table1[[#This Row],[Gr]]&lt;&gt;"COMPLE",IF(Table1[[#This Row],[Cr]]&gt;0,1,0),1)</f>
        <v>1</v>
      </c>
      <c r="J2248" s="32">
        <f>(Table1[[#This Row],[Gp]]*Table1[[#This Row],[Cr]])/Raw!$R$1</f>
        <v>0.86956521739130432</v>
      </c>
    </row>
    <row r="2249" spans="1:10">
      <c r="A2249" s="63" t="str">
        <f>LEFT(Table1[[#This Row],[Subcode]],3)</f>
        <v>R20</v>
      </c>
      <c r="B2249" s="63" t="s">
        <v>430</v>
      </c>
      <c r="C2249" s="38" t="s">
        <v>407</v>
      </c>
      <c r="D2249" s="39" t="s">
        <v>93</v>
      </c>
      <c r="E2249" s="39">
        <f>VLOOKUP(Table1[[#This Row],[Gr]],Raw!T:U,2,0)</f>
        <v>10</v>
      </c>
      <c r="F2249" s="38" t="s">
        <v>9</v>
      </c>
      <c r="G2249" s="39">
        <v>3</v>
      </c>
      <c r="H2249" s="64" t="str">
        <f>VLOOKUP(MID(Table1[[#This Row],[Htno]],7,2),Raw!A:B,2,0)</f>
        <v>IT</v>
      </c>
      <c r="I2249" s="60">
        <f>IF(Table1[[#This Row],[Gr]]&lt;&gt;"COMPLE",IF(Table1[[#This Row],[Cr]]&gt;0,1,0),1)</f>
        <v>1</v>
      </c>
      <c r="J2249" s="32">
        <f>(Table1[[#This Row],[Gp]]*Table1[[#This Row],[Cr]])/Raw!$R$1</f>
        <v>1.3043478260869565</v>
      </c>
    </row>
    <row r="2250" spans="1:10">
      <c r="A2250" s="63" t="str">
        <f>LEFT(Table1[[#This Row],[Subcode]],3)</f>
        <v>R20</v>
      </c>
      <c r="B2250" s="63" t="s">
        <v>431</v>
      </c>
      <c r="C2250" s="38" t="s">
        <v>78</v>
      </c>
      <c r="D2250" s="39" t="s">
        <v>79</v>
      </c>
      <c r="E2250" s="39">
        <f>VLOOKUP(Table1[[#This Row],[Gr]],Raw!T:U,2,0)</f>
        <v>7</v>
      </c>
      <c r="F2250" s="38" t="s">
        <v>4</v>
      </c>
      <c r="G2250" s="39">
        <v>3</v>
      </c>
      <c r="H2250" s="64" t="str">
        <f>VLOOKUP(MID(Table1[[#This Row],[Htno]],7,2),Raw!A:B,2,0)</f>
        <v>IT</v>
      </c>
      <c r="I2250" s="60">
        <f>IF(Table1[[#This Row],[Gr]]&lt;&gt;"COMPLE",IF(Table1[[#This Row],[Cr]]&gt;0,1,0),1)</f>
        <v>1</v>
      </c>
      <c r="J2250" s="32">
        <f>(Table1[[#This Row],[Gp]]*Table1[[#This Row],[Cr]])/Raw!$R$1</f>
        <v>0.91304347826086951</v>
      </c>
    </row>
    <row r="2251" spans="1:10">
      <c r="A2251" s="63" t="str">
        <f>LEFT(Table1[[#This Row],[Subcode]],3)</f>
        <v>R20</v>
      </c>
      <c r="B2251" s="63" t="s">
        <v>431</v>
      </c>
      <c r="C2251" s="38" t="s">
        <v>80</v>
      </c>
      <c r="D2251" s="39" t="s">
        <v>81</v>
      </c>
      <c r="E2251" s="39">
        <f>VLOOKUP(Table1[[#This Row],[Gr]],Raw!T:U,2,0)</f>
        <v>6</v>
      </c>
      <c r="F2251" s="38" t="s">
        <v>5</v>
      </c>
      <c r="G2251" s="39">
        <v>3</v>
      </c>
      <c r="H2251" s="64" t="str">
        <f>VLOOKUP(MID(Table1[[#This Row],[Htno]],7,2),Raw!A:B,2,0)</f>
        <v>IT</v>
      </c>
      <c r="I2251" s="60">
        <f>IF(Table1[[#This Row],[Gr]]&lt;&gt;"COMPLE",IF(Table1[[#This Row],[Cr]]&gt;0,1,0),1)</f>
        <v>1</v>
      </c>
      <c r="J2251" s="32">
        <f>(Table1[[#This Row],[Gp]]*Table1[[#This Row],[Cr]])/Raw!$R$1</f>
        <v>0.78260869565217395</v>
      </c>
    </row>
    <row r="2252" spans="1:10">
      <c r="A2252" s="63" t="str">
        <f>LEFT(Table1[[#This Row],[Subcode]],3)</f>
        <v>R20</v>
      </c>
      <c r="B2252" s="63" t="s">
        <v>431</v>
      </c>
      <c r="C2252" s="38" t="s">
        <v>82</v>
      </c>
      <c r="D2252" s="39" t="s">
        <v>83</v>
      </c>
      <c r="E2252" s="39">
        <f>VLOOKUP(Table1[[#This Row],[Gr]],Raw!T:U,2,0)</f>
        <v>7</v>
      </c>
      <c r="F2252" s="38" t="s">
        <v>4</v>
      </c>
      <c r="G2252" s="39">
        <v>3</v>
      </c>
      <c r="H2252" s="64" t="str">
        <f>VLOOKUP(MID(Table1[[#This Row],[Htno]],7,2),Raw!A:B,2,0)</f>
        <v>IT</v>
      </c>
      <c r="I2252" s="60">
        <f>IF(Table1[[#This Row],[Gr]]&lt;&gt;"COMPLE",IF(Table1[[#This Row],[Cr]]&gt;0,1,0),1)</f>
        <v>1</v>
      </c>
      <c r="J2252" s="32">
        <f>(Table1[[#This Row],[Gp]]*Table1[[#This Row],[Cr]])/Raw!$R$1</f>
        <v>0.91304347826086951</v>
      </c>
    </row>
    <row r="2253" spans="1:10">
      <c r="A2253" s="63" t="str">
        <f>LEFT(Table1[[#This Row],[Subcode]],3)</f>
        <v>R20</v>
      </c>
      <c r="B2253" s="63" t="s">
        <v>431</v>
      </c>
      <c r="C2253" s="38" t="s">
        <v>404</v>
      </c>
      <c r="D2253" s="39" t="s">
        <v>85</v>
      </c>
      <c r="E2253" s="39">
        <f>VLOOKUP(Table1[[#This Row],[Gr]],Raw!T:U,2,0)</f>
        <v>10</v>
      </c>
      <c r="F2253" s="38" t="s">
        <v>9</v>
      </c>
      <c r="G2253" s="39">
        <v>3</v>
      </c>
      <c r="H2253" s="64" t="str">
        <f>VLOOKUP(MID(Table1[[#This Row],[Htno]],7,2),Raw!A:B,2,0)</f>
        <v>IT</v>
      </c>
      <c r="I2253" s="60">
        <f>IF(Table1[[#This Row],[Gr]]&lt;&gt;"COMPLE",IF(Table1[[#This Row],[Cr]]&gt;0,1,0),1)</f>
        <v>1</v>
      </c>
      <c r="J2253" s="32">
        <f>(Table1[[#This Row],[Gp]]*Table1[[#This Row],[Cr]])/Raw!$R$1</f>
        <v>1.3043478260869565</v>
      </c>
    </row>
    <row r="2254" spans="1:10">
      <c r="A2254" s="63" t="str">
        <f>LEFT(Table1[[#This Row],[Subcode]],3)</f>
        <v>R20</v>
      </c>
      <c r="B2254" s="63" t="s">
        <v>431</v>
      </c>
      <c r="C2254" s="38" t="s">
        <v>301</v>
      </c>
      <c r="D2254" s="39" t="s">
        <v>302</v>
      </c>
      <c r="E2254" s="39">
        <f>VLOOKUP(Table1[[#This Row],[Gr]],Raw!T:U,2,0)</f>
        <v>7</v>
      </c>
      <c r="F2254" s="38" t="s">
        <v>4</v>
      </c>
      <c r="G2254" s="39">
        <v>3</v>
      </c>
      <c r="H2254" s="64" t="str">
        <f>VLOOKUP(MID(Table1[[#This Row],[Htno]],7,2),Raw!A:B,2,0)</f>
        <v>IT</v>
      </c>
      <c r="I2254" s="60">
        <f>IF(Table1[[#This Row],[Gr]]&lt;&gt;"COMPLE",IF(Table1[[#This Row],[Cr]]&gt;0,1,0),1)</f>
        <v>1</v>
      </c>
      <c r="J2254" s="32">
        <f>(Table1[[#This Row],[Gp]]*Table1[[#This Row],[Cr]])/Raw!$R$1</f>
        <v>0.91304347826086951</v>
      </c>
    </row>
    <row r="2255" spans="1:10">
      <c r="A2255" s="63" t="str">
        <f>LEFT(Table1[[#This Row],[Subcode]],3)</f>
        <v>R20</v>
      </c>
      <c r="B2255" s="63" t="s">
        <v>431</v>
      </c>
      <c r="C2255" s="38" t="s">
        <v>405</v>
      </c>
      <c r="D2255" s="39" t="s">
        <v>87</v>
      </c>
      <c r="E2255" s="39">
        <f>VLOOKUP(Table1[[#This Row],[Gr]],Raw!T:U,2,0)</f>
        <v>8</v>
      </c>
      <c r="F2255" s="38" t="s">
        <v>6</v>
      </c>
      <c r="G2255" s="39">
        <v>3</v>
      </c>
      <c r="H2255" s="64" t="str">
        <f>VLOOKUP(MID(Table1[[#This Row],[Htno]],7,2),Raw!A:B,2,0)</f>
        <v>IT</v>
      </c>
      <c r="I2255" s="60">
        <f>IF(Table1[[#This Row],[Gr]]&lt;&gt;"COMPLE",IF(Table1[[#This Row],[Cr]]&gt;0,1,0),1)</f>
        <v>1</v>
      </c>
      <c r="J2255" s="32">
        <f>(Table1[[#This Row],[Gp]]*Table1[[#This Row],[Cr]])/Raw!$R$1</f>
        <v>1.0434782608695652</v>
      </c>
    </row>
    <row r="2256" spans="1:10">
      <c r="A2256" s="63" t="str">
        <f>LEFT(Table1[[#This Row],[Subcode]],3)</f>
        <v>R20</v>
      </c>
      <c r="B2256" s="63" t="s">
        <v>431</v>
      </c>
      <c r="C2256" s="38" t="s">
        <v>406</v>
      </c>
      <c r="D2256" s="39" t="s">
        <v>297</v>
      </c>
      <c r="E2256" s="39">
        <f>VLOOKUP(Table1[[#This Row],[Gr]],Raw!T:U,2,0)</f>
        <v>10</v>
      </c>
      <c r="F2256" s="38" t="s">
        <v>9</v>
      </c>
      <c r="G2256" s="39">
        <v>2</v>
      </c>
      <c r="H2256" s="64" t="str">
        <f>VLOOKUP(MID(Table1[[#This Row],[Htno]],7,2),Raw!A:B,2,0)</f>
        <v>IT</v>
      </c>
      <c r="I2256" s="60">
        <f>IF(Table1[[#This Row],[Gr]]&lt;&gt;"COMPLE",IF(Table1[[#This Row],[Cr]]&gt;0,1,0),1)</f>
        <v>1</v>
      </c>
      <c r="J2256" s="32">
        <f>(Table1[[#This Row],[Gp]]*Table1[[#This Row],[Cr]])/Raw!$R$1</f>
        <v>0.86956521739130432</v>
      </c>
    </row>
    <row r="2257" spans="1:10">
      <c r="A2257" s="63" t="str">
        <f>LEFT(Table1[[#This Row],[Subcode]],3)</f>
        <v>R20</v>
      </c>
      <c r="B2257" s="63" t="s">
        <v>431</v>
      </c>
      <c r="C2257" s="38" t="s">
        <v>407</v>
      </c>
      <c r="D2257" s="39" t="s">
        <v>93</v>
      </c>
      <c r="E2257" s="39">
        <f>VLOOKUP(Table1[[#This Row],[Gr]],Raw!T:U,2,0)</f>
        <v>10</v>
      </c>
      <c r="F2257" s="38" t="s">
        <v>9</v>
      </c>
      <c r="G2257" s="39">
        <v>3</v>
      </c>
      <c r="H2257" s="64" t="str">
        <f>VLOOKUP(MID(Table1[[#This Row],[Htno]],7,2),Raw!A:B,2,0)</f>
        <v>IT</v>
      </c>
      <c r="I2257" s="60">
        <f>IF(Table1[[#This Row],[Gr]]&lt;&gt;"COMPLE",IF(Table1[[#This Row],[Cr]]&gt;0,1,0),1)</f>
        <v>1</v>
      </c>
      <c r="J2257" s="32">
        <f>(Table1[[#This Row],[Gp]]*Table1[[#This Row],[Cr]])/Raw!$R$1</f>
        <v>1.3043478260869565</v>
      </c>
    </row>
    <row r="2258" spans="1:10">
      <c r="A2258" s="63" t="str">
        <f>LEFT(Table1[[#This Row],[Subcode]],3)</f>
        <v>R20</v>
      </c>
      <c r="B2258" s="63" t="s">
        <v>432</v>
      </c>
      <c r="C2258" s="38" t="s">
        <v>78</v>
      </c>
      <c r="D2258" s="39" t="s">
        <v>79</v>
      </c>
      <c r="E2258" s="39">
        <f>VLOOKUP(Table1[[#This Row],[Gr]],Raw!T:U,2,0)</f>
        <v>8</v>
      </c>
      <c r="F2258" s="38" t="s">
        <v>6</v>
      </c>
      <c r="G2258" s="39">
        <v>3</v>
      </c>
      <c r="H2258" s="64" t="str">
        <f>VLOOKUP(MID(Table1[[#This Row],[Htno]],7,2),Raw!A:B,2,0)</f>
        <v>IT</v>
      </c>
      <c r="I2258" s="60">
        <f>IF(Table1[[#This Row],[Gr]]&lt;&gt;"COMPLE",IF(Table1[[#This Row],[Cr]]&gt;0,1,0),1)</f>
        <v>1</v>
      </c>
      <c r="J2258" s="32">
        <f>(Table1[[#This Row],[Gp]]*Table1[[#This Row],[Cr]])/Raw!$R$1</f>
        <v>1.0434782608695652</v>
      </c>
    </row>
    <row r="2259" spans="1:10">
      <c r="A2259" s="63" t="str">
        <f>LEFT(Table1[[#This Row],[Subcode]],3)</f>
        <v>R20</v>
      </c>
      <c r="B2259" s="63" t="s">
        <v>432</v>
      </c>
      <c r="C2259" s="38" t="s">
        <v>80</v>
      </c>
      <c r="D2259" s="39" t="s">
        <v>81</v>
      </c>
      <c r="E2259" s="39">
        <f>VLOOKUP(Table1[[#This Row],[Gr]],Raw!T:U,2,0)</f>
        <v>8</v>
      </c>
      <c r="F2259" s="38" t="s">
        <v>6</v>
      </c>
      <c r="G2259" s="39">
        <v>3</v>
      </c>
      <c r="H2259" s="64" t="str">
        <f>VLOOKUP(MID(Table1[[#This Row],[Htno]],7,2),Raw!A:B,2,0)</f>
        <v>IT</v>
      </c>
      <c r="I2259" s="60">
        <f>IF(Table1[[#This Row],[Gr]]&lt;&gt;"COMPLE",IF(Table1[[#This Row],[Cr]]&gt;0,1,0),1)</f>
        <v>1</v>
      </c>
      <c r="J2259" s="32">
        <f>(Table1[[#This Row],[Gp]]*Table1[[#This Row],[Cr]])/Raw!$R$1</f>
        <v>1.0434782608695652</v>
      </c>
    </row>
    <row r="2260" spans="1:10">
      <c r="A2260" s="63" t="str">
        <f>LEFT(Table1[[#This Row],[Subcode]],3)</f>
        <v>R20</v>
      </c>
      <c r="B2260" s="63" t="s">
        <v>432</v>
      </c>
      <c r="C2260" s="38" t="s">
        <v>82</v>
      </c>
      <c r="D2260" s="39" t="s">
        <v>83</v>
      </c>
      <c r="E2260" s="39">
        <f>VLOOKUP(Table1[[#This Row],[Gr]],Raw!T:U,2,0)</f>
        <v>8</v>
      </c>
      <c r="F2260" s="38" t="s">
        <v>6</v>
      </c>
      <c r="G2260" s="39">
        <v>3</v>
      </c>
      <c r="H2260" s="64" t="str">
        <f>VLOOKUP(MID(Table1[[#This Row],[Htno]],7,2),Raw!A:B,2,0)</f>
        <v>IT</v>
      </c>
      <c r="I2260" s="60">
        <f>IF(Table1[[#This Row],[Gr]]&lt;&gt;"COMPLE",IF(Table1[[#This Row],[Cr]]&gt;0,1,0),1)</f>
        <v>1</v>
      </c>
      <c r="J2260" s="32">
        <f>(Table1[[#This Row],[Gp]]*Table1[[#This Row],[Cr]])/Raw!$R$1</f>
        <v>1.0434782608695652</v>
      </c>
    </row>
    <row r="2261" spans="1:10">
      <c r="A2261" s="63" t="str">
        <f>LEFT(Table1[[#This Row],[Subcode]],3)</f>
        <v>R20</v>
      </c>
      <c r="B2261" s="63" t="s">
        <v>432</v>
      </c>
      <c r="C2261" s="38" t="s">
        <v>404</v>
      </c>
      <c r="D2261" s="39" t="s">
        <v>85</v>
      </c>
      <c r="E2261" s="39">
        <f>VLOOKUP(Table1[[#This Row],[Gr]],Raw!T:U,2,0)</f>
        <v>8</v>
      </c>
      <c r="F2261" s="38" t="s">
        <v>6</v>
      </c>
      <c r="G2261" s="39">
        <v>3</v>
      </c>
      <c r="H2261" s="64" t="str">
        <f>VLOOKUP(MID(Table1[[#This Row],[Htno]],7,2),Raw!A:B,2,0)</f>
        <v>IT</v>
      </c>
      <c r="I2261" s="60">
        <f>IF(Table1[[#This Row],[Gr]]&lt;&gt;"COMPLE",IF(Table1[[#This Row],[Cr]]&gt;0,1,0),1)</f>
        <v>1</v>
      </c>
      <c r="J2261" s="32">
        <f>(Table1[[#This Row],[Gp]]*Table1[[#This Row],[Cr]])/Raw!$R$1</f>
        <v>1.0434782608695652</v>
      </c>
    </row>
    <row r="2262" spans="1:10">
      <c r="A2262" s="63" t="str">
        <f>LEFT(Table1[[#This Row],[Subcode]],3)</f>
        <v>R20</v>
      </c>
      <c r="B2262" s="63" t="s">
        <v>432</v>
      </c>
      <c r="C2262" s="38" t="s">
        <v>301</v>
      </c>
      <c r="D2262" s="39" t="s">
        <v>302</v>
      </c>
      <c r="E2262" s="39">
        <f>VLOOKUP(Table1[[#This Row],[Gr]],Raw!T:U,2,0)</f>
        <v>7</v>
      </c>
      <c r="F2262" s="38" t="s">
        <v>4</v>
      </c>
      <c r="G2262" s="39">
        <v>3</v>
      </c>
      <c r="H2262" s="64" t="str">
        <f>VLOOKUP(MID(Table1[[#This Row],[Htno]],7,2),Raw!A:B,2,0)</f>
        <v>IT</v>
      </c>
      <c r="I2262" s="60">
        <f>IF(Table1[[#This Row],[Gr]]&lt;&gt;"COMPLE",IF(Table1[[#This Row],[Cr]]&gt;0,1,0),1)</f>
        <v>1</v>
      </c>
      <c r="J2262" s="32">
        <f>(Table1[[#This Row],[Gp]]*Table1[[#This Row],[Cr]])/Raw!$R$1</f>
        <v>0.91304347826086951</v>
      </c>
    </row>
    <row r="2263" spans="1:10">
      <c r="A2263" s="63" t="str">
        <f>LEFT(Table1[[#This Row],[Subcode]],3)</f>
        <v>R20</v>
      </c>
      <c r="B2263" s="63" t="s">
        <v>432</v>
      </c>
      <c r="C2263" s="38" t="s">
        <v>405</v>
      </c>
      <c r="D2263" s="39" t="s">
        <v>87</v>
      </c>
      <c r="E2263" s="39">
        <f>VLOOKUP(Table1[[#This Row],[Gr]],Raw!T:U,2,0)</f>
        <v>7</v>
      </c>
      <c r="F2263" s="38" t="s">
        <v>4</v>
      </c>
      <c r="G2263" s="39">
        <v>3</v>
      </c>
      <c r="H2263" s="64" t="str">
        <f>VLOOKUP(MID(Table1[[#This Row],[Htno]],7,2),Raw!A:B,2,0)</f>
        <v>IT</v>
      </c>
      <c r="I2263" s="60">
        <f>IF(Table1[[#This Row],[Gr]]&lt;&gt;"COMPLE",IF(Table1[[#This Row],[Cr]]&gt;0,1,0),1)</f>
        <v>1</v>
      </c>
      <c r="J2263" s="32">
        <f>(Table1[[#This Row],[Gp]]*Table1[[#This Row],[Cr]])/Raw!$R$1</f>
        <v>0.91304347826086951</v>
      </c>
    </row>
    <row r="2264" spans="1:10">
      <c r="A2264" s="63" t="str">
        <f>LEFT(Table1[[#This Row],[Subcode]],3)</f>
        <v>R20</v>
      </c>
      <c r="B2264" s="63" t="s">
        <v>432</v>
      </c>
      <c r="C2264" s="38" t="s">
        <v>406</v>
      </c>
      <c r="D2264" s="39" t="s">
        <v>297</v>
      </c>
      <c r="E2264" s="39">
        <f>VLOOKUP(Table1[[#This Row],[Gr]],Raw!T:U,2,0)</f>
        <v>10</v>
      </c>
      <c r="F2264" s="38" t="s">
        <v>9</v>
      </c>
      <c r="G2264" s="39">
        <v>2</v>
      </c>
      <c r="H2264" s="64" t="str">
        <f>VLOOKUP(MID(Table1[[#This Row],[Htno]],7,2),Raw!A:B,2,0)</f>
        <v>IT</v>
      </c>
      <c r="I2264" s="60">
        <f>IF(Table1[[#This Row],[Gr]]&lt;&gt;"COMPLE",IF(Table1[[#This Row],[Cr]]&gt;0,1,0),1)</f>
        <v>1</v>
      </c>
      <c r="J2264" s="32">
        <f>(Table1[[#This Row],[Gp]]*Table1[[#This Row],[Cr]])/Raw!$R$1</f>
        <v>0.86956521739130432</v>
      </c>
    </row>
    <row r="2265" spans="1:10">
      <c r="A2265" s="63" t="str">
        <f>LEFT(Table1[[#This Row],[Subcode]],3)</f>
        <v>R20</v>
      </c>
      <c r="B2265" s="63" t="s">
        <v>432</v>
      </c>
      <c r="C2265" s="38" t="s">
        <v>407</v>
      </c>
      <c r="D2265" s="39" t="s">
        <v>93</v>
      </c>
      <c r="E2265" s="39">
        <f>VLOOKUP(Table1[[#This Row],[Gr]],Raw!T:U,2,0)</f>
        <v>10</v>
      </c>
      <c r="F2265" s="38" t="s">
        <v>9</v>
      </c>
      <c r="G2265" s="39">
        <v>3</v>
      </c>
      <c r="H2265" s="64" t="str">
        <f>VLOOKUP(MID(Table1[[#This Row],[Htno]],7,2),Raw!A:B,2,0)</f>
        <v>IT</v>
      </c>
      <c r="I2265" s="60">
        <f>IF(Table1[[#This Row],[Gr]]&lt;&gt;"COMPLE",IF(Table1[[#This Row],[Cr]]&gt;0,1,0),1)</f>
        <v>1</v>
      </c>
      <c r="J2265" s="32">
        <f>(Table1[[#This Row],[Gp]]*Table1[[#This Row],[Cr]])/Raw!$R$1</f>
        <v>1.3043478260869565</v>
      </c>
    </row>
    <row r="2266" spans="1:10">
      <c r="A2266" s="63" t="str">
        <f>LEFT(Table1[[#This Row],[Subcode]],3)</f>
        <v>R20</v>
      </c>
      <c r="B2266" s="63" t="s">
        <v>433</v>
      </c>
      <c r="C2266" s="38" t="s">
        <v>78</v>
      </c>
      <c r="D2266" s="39" t="s">
        <v>79</v>
      </c>
      <c r="E2266" s="39">
        <f>VLOOKUP(Table1[[#This Row],[Gr]],Raw!T:U,2,0)</f>
        <v>7</v>
      </c>
      <c r="F2266" s="38" t="s">
        <v>4</v>
      </c>
      <c r="G2266" s="39">
        <v>3</v>
      </c>
      <c r="H2266" s="64" t="str">
        <f>VLOOKUP(MID(Table1[[#This Row],[Htno]],7,2),Raw!A:B,2,0)</f>
        <v>IT</v>
      </c>
      <c r="I2266" s="60">
        <f>IF(Table1[[#This Row],[Gr]]&lt;&gt;"COMPLE",IF(Table1[[#This Row],[Cr]]&gt;0,1,0),1)</f>
        <v>1</v>
      </c>
      <c r="J2266" s="32">
        <f>(Table1[[#This Row],[Gp]]*Table1[[#This Row],[Cr]])/Raw!$R$1</f>
        <v>0.91304347826086951</v>
      </c>
    </row>
    <row r="2267" spans="1:10">
      <c r="A2267" s="63" t="str">
        <f>LEFT(Table1[[#This Row],[Subcode]],3)</f>
        <v>R20</v>
      </c>
      <c r="B2267" s="63" t="s">
        <v>433</v>
      </c>
      <c r="C2267" s="38" t="s">
        <v>80</v>
      </c>
      <c r="D2267" s="39" t="s">
        <v>81</v>
      </c>
      <c r="E2267" s="39">
        <f>VLOOKUP(Table1[[#This Row],[Gr]],Raw!T:U,2,0)</f>
        <v>0</v>
      </c>
      <c r="F2267" s="38" t="s">
        <v>3</v>
      </c>
      <c r="G2267" s="39">
        <v>0</v>
      </c>
      <c r="H2267" s="64" t="str">
        <f>VLOOKUP(MID(Table1[[#This Row],[Htno]],7,2),Raw!A:B,2,0)</f>
        <v>IT</v>
      </c>
      <c r="I2267" s="60">
        <f>IF(Table1[[#This Row],[Gr]]&lt;&gt;"COMPLE",IF(Table1[[#This Row],[Cr]]&gt;0,1,0),1)</f>
        <v>0</v>
      </c>
      <c r="J2267" s="32">
        <f>(Table1[[#This Row],[Gp]]*Table1[[#This Row],[Cr]])/Raw!$R$1</f>
        <v>0</v>
      </c>
    </row>
    <row r="2268" spans="1:10">
      <c r="A2268" s="63" t="str">
        <f>LEFT(Table1[[#This Row],[Subcode]],3)</f>
        <v>R20</v>
      </c>
      <c r="B2268" s="63" t="s">
        <v>433</v>
      </c>
      <c r="C2268" s="38" t="s">
        <v>82</v>
      </c>
      <c r="D2268" s="39" t="s">
        <v>83</v>
      </c>
      <c r="E2268" s="39">
        <f>VLOOKUP(Table1[[#This Row],[Gr]],Raw!T:U,2,0)</f>
        <v>6</v>
      </c>
      <c r="F2268" s="38" t="s">
        <v>5</v>
      </c>
      <c r="G2268" s="39">
        <v>3</v>
      </c>
      <c r="H2268" s="64" t="str">
        <f>VLOOKUP(MID(Table1[[#This Row],[Htno]],7,2),Raw!A:B,2,0)</f>
        <v>IT</v>
      </c>
      <c r="I2268" s="60">
        <f>IF(Table1[[#This Row],[Gr]]&lt;&gt;"COMPLE",IF(Table1[[#This Row],[Cr]]&gt;0,1,0),1)</f>
        <v>1</v>
      </c>
      <c r="J2268" s="32">
        <f>(Table1[[#This Row],[Gp]]*Table1[[#This Row],[Cr]])/Raw!$R$1</f>
        <v>0.78260869565217395</v>
      </c>
    </row>
    <row r="2269" spans="1:10">
      <c r="A2269" s="63" t="str">
        <f>LEFT(Table1[[#This Row],[Subcode]],3)</f>
        <v>R20</v>
      </c>
      <c r="B2269" s="63" t="s">
        <v>433</v>
      </c>
      <c r="C2269" s="38" t="s">
        <v>404</v>
      </c>
      <c r="D2269" s="39" t="s">
        <v>85</v>
      </c>
      <c r="E2269" s="39">
        <f>VLOOKUP(Table1[[#This Row],[Gr]],Raw!T:U,2,0)</f>
        <v>7</v>
      </c>
      <c r="F2269" s="38" t="s">
        <v>4</v>
      </c>
      <c r="G2269" s="39">
        <v>3</v>
      </c>
      <c r="H2269" s="64" t="str">
        <f>VLOOKUP(MID(Table1[[#This Row],[Htno]],7,2),Raw!A:B,2,0)</f>
        <v>IT</v>
      </c>
      <c r="I2269" s="60">
        <f>IF(Table1[[#This Row],[Gr]]&lt;&gt;"COMPLE",IF(Table1[[#This Row],[Cr]]&gt;0,1,0),1)</f>
        <v>1</v>
      </c>
      <c r="J2269" s="32">
        <f>(Table1[[#This Row],[Gp]]*Table1[[#This Row],[Cr]])/Raw!$R$1</f>
        <v>0.91304347826086951</v>
      </c>
    </row>
    <row r="2270" spans="1:10">
      <c r="A2270" s="63" t="str">
        <f>LEFT(Table1[[#This Row],[Subcode]],3)</f>
        <v>R20</v>
      </c>
      <c r="B2270" s="63" t="s">
        <v>433</v>
      </c>
      <c r="C2270" s="38" t="s">
        <v>301</v>
      </c>
      <c r="D2270" s="39" t="s">
        <v>302</v>
      </c>
      <c r="E2270" s="39">
        <f>VLOOKUP(Table1[[#This Row],[Gr]],Raw!T:U,2,0)</f>
        <v>6</v>
      </c>
      <c r="F2270" s="38" t="s">
        <v>5</v>
      </c>
      <c r="G2270" s="39">
        <v>3</v>
      </c>
      <c r="H2270" s="64" t="str">
        <f>VLOOKUP(MID(Table1[[#This Row],[Htno]],7,2),Raw!A:B,2,0)</f>
        <v>IT</v>
      </c>
      <c r="I2270" s="60">
        <f>IF(Table1[[#This Row],[Gr]]&lt;&gt;"COMPLE",IF(Table1[[#This Row],[Cr]]&gt;0,1,0),1)</f>
        <v>1</v>
      </c>
      <c r="J2270" s="32">
        <f>(Table1[[#This Row],[Gp]]*Table1[[#This Row],[Cr]])/Raw!$R$1</f>
        <v>0.78260869565217395</v>
      </c>
    </row>
    <row r="2271" spans="1:10">
      <c r="A2271" s="63" t="str">
        <f>LEFT(Table1[[#This Row],[Subcode]],3)</f>
        <v>R20</v>
      </c>
      <c r="B2271" s="63" t="s">
        <v>433</v>
      </c>
      <c r="C2271" s="38" t="s">
        <v>405</v>
      </c>
      <c r="D2271" s="39" t="s">
        <v>87</v>
      </c>
      <c r="E2271" s="39">
        <f>VLOOKUP(Table1[[#This Row],[Gr]],Raw!T:U,2,0)</f>
        <v>5</v>
      </c>
      <c r="F2271" s="38" t="s">
        <v>7</v>
      </c>
      <c r="G2271" s="39">
        <v>3</v>
      </c>
      <c r="H2271" s="64" t="str">
        <f>VLOOKUP(MID(Table1[[#This Row],[Htno]],7,2),Raw!A:B,2,0)</f>
        <v>IT</v>
      </c>
      <c r="I2271" s="60">
        <f>IF(Table1[[#This Row],[Gr]]&lt;&gt;"COMPLE",IF(Table1[[#This Row],[Cr]]&gt;0,1,0),1)</f>
        <v>1</v>
      </c>
      <c r="J2271" s="32">
        <f>(Table1[[#This Row],[Gp]]*Table1[[#This Row],[Cr]])/Raw!$R$1</f>
        <v>0.65217391304347827</v>
      </c>
    </row>
    <row r="2272" spans="1:10">
      <c r="A2272" s="63" t="str">
        <f>LEFT(Table1[[#This Row],[Subcode]],3)</f>
        <v>R20</v>
      </c>
      <c r="B2272" s="63" t="s">
        <v>433</v>
      </c>
      <c r="C2272" s="38" t="s">
        <v>406</v>
      </c>
      <c r="D2272" s="39" t="s">
        <v>297</v>
      </c>
      <c r="E2272" s="39">
        <f>VLOOKUP(Table1[[#This Row],[Gr]],Raw!T:U,2,0)</f>
        <v>10</v>
      </c>
      <c r="F2272" s="38" t="s">
        <v>9</v>
      </c>
      <c r="G2272" s="39">
        <v>2</v>
      </c>
      <c r="H2272" s="64" t="str">
        <f>VLOOKUP(MID(Table1[[#This Row],[Htno]],7,2),Raw!A:B,2,0)</f>
        <v>IT</v>
      </c>
      <c r="I2272" s="60">
        <f>IF(Table1[[#This Row],[Gr]]&lt;&gt;"COMPLE",IF(Table1[[#This Row],[Cr]]&gt;0,1,0),1)</f>
        <v>1</v>
      </c>
      <c r="J2272" s="32">
        <f>(Table1[[#This Row],[Gp]]*Table1[[#This Row],[Cr]])/Raw!$R$1</f>
        <v>0.86956521739130432</v>
      </c>
    </row>
    <row r="2273" spans="1:10">
      <c r="A2273" s="63" t="str">
        <f>LEFT(Table1[[#This Row],[Subcode]],3)</f>
        <v>R20</v>
      </c>
      <c r="B2273" s="63" t="s">
        <v>433</v>
      </c>
      <c r="C2273" s="38" t="s">
        <v>407</v>
      </c>
      <c r="D2273" s="39" t="s">
        <v>93</v>
      </c>
      <c r="E2273" s="39">
        <f>VLOOKUP(Table1[[#This Row],[Gr]],Raw!T:U,2,0)</f>
        <v>10</v>
      </c>
      <c r="F2273" s="38" t="s">
        <v>9</v>
      </c>
      <c r="G2273" s="39">
        <v>3</v>
      </c>
      <c r="H2273" s="64" t="str">
        <f>VLOOKUP(MID(Table1[[#This Row],[Htno]],7,2),Raw!A:B,2,0)</f>
        <v>IT</v>
      </c>
      <c r="I2273" s="60">
        <f>IF(Table1[[#This Row],[Gr]]&lt;&gt;"COMPLE",IF(Table1[[#This Row],[Cr]]&gt;0,1,0),1)</f>
        <v>1</v>
      </c>
      <c r="J2273" s="32">
        <f>(Table1[[#This Row],[Gp]]*Table1[[#This Row],[Cr]])/Raw!$R$1</f>
        <v>1.3043478260869565</v>
      </c>
    </row>
    <row r="2274" spans="1:10">
      <c r="A2274" s="63" t="str">
        <f>LEFT(Table1[[#This Row],[Subcode]],3)</f>
        <v>R20</v>
      </c>
      <c r="B2274" s="63" t="s">
        <v>434</v>
      </c>
      <c r="C2274" s="38" t="s">
        <v>78</v>
      </c>
      <c r="D2274" s="39" t="s">
        <v>79</v>
      </c>
      <c r="E2274" s="39">
        <f>VLOOKUP(Table1[[#This Row],[Gr]],Raw!T:U,2,0)</f>
        <v>7</v>
      </c>
      <c r="F2274" s="38" t="s">
        <v>4</v>
      </c>
      <c r="G2274" s="39">
        <v>3</v>
      </c>
      <c r="H2274" s="64" t="str">
        <f>VLOOKUP(MID(Table1[[#This Row],[Htno]],7,2),Raw!A:B,2,0)</f>
        <v>IT</v>
      </c>
      <c r="I2274" s="60">
        <f>IF(Table1[[#This Row],[Gr]]&lt;&gt;"COMPLE",IF(Table1[[#This Row],[Cr]]&gt;0,1,0),1)</f>
        <v>1</v>
      </c>
      <c r="J2274" s="32">
        <f>(Table1[[#This Row],[Gp]]*Table1[[#This Row],[Cr]])/Raw!$R$1</f>
        <v>0.91304347826086951</v>
      </c>
    </row>
    <row r="2275" spans="1:10">
      <c r="A2275" s="63" t="str">
        <f>LEFT(Table1[[#This Row],[Subcode]],3)</f>
        <v>R20</v>
      </c>
      <c r="B2275" s="63" t="s">
        <v>434</v>
      </c>
      <c r="C2275" s="38" t="s">
        <v>80</v>
      </c>
      <c r="D2275" s="39" t="s">
        <v>81</v>
      </c>
      <c r="E2275" s="39">
        <f>VLOOKUP(Table1[[#This Row],[Gr]],Raw!T:U,2,0)</f>
        <v>5</v>
      </c>
      <c r="F2275" s="38" t="s">
        <v>7</v>
      </c>
      <c r="G2275" s="39">
        <v>3</v>
      </c>
      <c r="H2275" s="64" t="str">
        <f>VLOOKUP(MID(Table1[[#This Row],[Htno]],7,2),Raw!A:B,2,0)</f>
        <v>IT</v>
      </c>
      <c r="I2275" s="60">
        <f>IF(Table1[[#This Row],[Gr]]&lt;&gt;"COMPLE",IF(Table1[[#This Row],[Cr]]&gt;0,1,0),1)</f>
        <v>1</v>
      </c>
      <c r="J2275" s="32">
        <f>(Table1[[#This Row],[Gp]]*Table1[[#This Row],[Cr]])/Raw!$R$1</f>
        <v>0.65217391304347827</v>
      </c>
    </row>
    <row r="2276" spans="1:10">
      <c r="A2276" s="63" t="str">
        <f>LEFT(Table1[[#This Row],[Subcode]],3)</f>
        <v>R20</v>
      </c>
      <c r="B2276" s="63" t="s">
        <v>434</v>
      </c>
      <c r="C2276" s="38" t="s">
        <v>82</v>
      </c>
      <c r="D2276" s="39" t="s">
        <v>83</v>
      </c>
      <c r="E2276" s="39">
        <f>VLOOKUP(Table1[[#This Row],[Gr]],Raw!T:U,2,0)</f>
        <v>6</v>
      </c>
      <c r="F2276" s="38" t="s">
        <v>5</v>
      </c>
      <c r="G2276" s="39">
        <v>3</v>
      </c>
      <c r="H2276" s="64" t="str">
        <f>VLOOKUP(MID(Table1[[#This Row],[Htno]],7,2),Raw!A:B,2,0)</f>
        <v>IT</v>
      </c>
      <c r="I2276" s="60">
        <f>IF(Table1[[#This Row],[Gr]]&lt;&gt;"COMPLE",IF(Table1[[#This Row],[Cr]]&gt;0,1,0),1)</f>
        <v>1</v>
      </c>
      <c r="J2276" s="32">
        <f>(Table1[[#This Row],[Gp]]*Table1[[#This Row],[Cr]])/Raw!$R$1</f>
        <v>0.78260869565217395</v>
      </c>
    </row>
    <row r="2277" spans="1:10">
      <c r="A2277" s="63" t="str">
        <f>LEFT(Table1[[#This Row],[Subcode]],3)</f>
        <v>R20</v>
      </c>
      <c r="B2277" s="63" t="s">
        <v>434</v>
      </c>
      <c r="C2277" s="38" t="s">
        <v>404</v>
      </c>
      <c r="D2277" s="39" t="s">
        <v>85</v>
      </c>
      <c r="E2277" s="39">
        <f>VLOOKUP(Table1[[#This Row],[Gr]],Raw!T:U,2,0)</f>
        <v>6</v>
      </c>
      <c r="F2277" s="38" t="s">
        <v>5</v>
      </c>
      <c r="G2277" s="39">
        <v>3</v>
      </c>
      <c r="H2277" s="64" t="str">
        <f>VLOOKUP(MID(Table1[[#This Row],[Htno]],7,2),Raw!A:B,2,0)</f>
        <v>IT</v>
      </c>
      <c r="I2277" s="60">
        <f>IF(Table1[[#This Row],[Gr]]&lt;&gt;"COMPLE",IF(Table1[[#This Row],[Cr]]&gt;0,1,0),1)</f>
        <v>1</v>
      </c>
      <c r="J2277" s="32">
        <f>(Table1[[#This Row],[Gp]]*Table1[[#This Row],[Cr]])/Raw!$R$1</f>
        <v>0.78260869565217395</v>
      </c>
    </row>
    <row r="2278" spans="1:10">
      <c r="A2278" s="63" t="str">
        <f>LEFT(Table1[[#This Row],[Subcode]],3)</f>
        <v>R20</v>
      </c>
      <c r="B2278" s="63" t="s">
        <v>434</v>
      </c>
      <c r="C2278" s="38" t="s">
        <v>301</v>
      </c>
      <c r="D2278" s="39" t="s">
        <v>302</v>
      </c>
      <c r="E2278" s="39">
        <f>VLOOKUP(Table1[[#This Row],[Gr]],Raw!T:U,2,0)</f>
        <v>6</v>
      </c>
      <c r="F2278" s="38" t="s">
        <v>5</v>
      </c>
      <c r="G2278" s="39">
        <v>3</v>
      </c>
      <c r="H2278" s="64" t="str">
        <f>VLOOKUP(MID(Table1[[#This Row],[Htno]],7,2),Raw!A:B,2,0)</f>
        <v>IT</v>
      </c>
      <c r="I2278" s="60">
        <f>IF(Table1[[#This Row],[Gr]]&lt;&gt;"COMPLE",IF(Table1[[#This Row],[Cr]]&gt;0,1,0),1)</f>
        <v>1</v>
      </c>
      <c r="J2278" s="32">
        <f>(Table1[[#This Row],[Gp]]*Table1[[#This Row],[Cr]])/Raw!$R$1</f>
        <v>0.78260869565217395</v>
      </c>
    </row>
    <row r="2279" spans="1:10">
      <c r="A2279" s="63" t="str">
        <f>LEFT(Table1[[#This Row],[Subcode]],3)</f>
        <v>R20</v>
      </c>
      <c r="B2279" s="63" t="s">
        <v>434</v>
      </c>
      <c r="C2279" s="38" t="s">
        <v>405</v>
      </c>
      <c r="D2279" s="39" t="s">
        <v>87</v>
      </c>
      <c r="E2279" s="39">
        <f>VLOOKUP(Table1[[#This Row],[Gr]],Raw!T:U,2,0)</f>
        <v>6</v>
      </c>
      <c r="F2279" s="38" t="s">
        <v>5</v>
      </c>
      <c r="G2279" s="39">
        <v>3</v>
      </c>
      <c r="H2279" s="64" t="str">
        <f>VLOOKUP(MID(Table1[[#This Row],[Htno]],7,2),Raw!A:B,2,0)</f>
        <v>IT</v>
      </c>
      <c r="I2279" s="60">
        <f>IF(Table1[[#This Row],[Gr]]&lt;&gt;"COMPLE",IF(Table1[[#This Row],[Cr]]&gt;0,1,0),1)</f>
        <v>1</v>
      </c>
      <c r="J2279" s="32">
        <f>(Table1[[#This Row],[Gp]]*Table1[[#This Row],[Cr]])/Raw!$R$1</f>
        <v>0.78260869565217395</v>
      </c>
    </row>
    <row r="2280" spans="1:10">
      <c r="A2280" s="63" t="str">
        <f>LEFT(Table1[[#This Row],[Subcode]],3)</f>
        <v>R20</v>
      </c>
      <c r="B2280" s="63" t="s">
        <v>434</v>
      </c>
      <c r="C2280" s="38" t="s">
        <v>406</v>
      </c>
      <c r="D2280" s="39" t="s">
        <v>297</v>
      </c>
      <c r="E2280" s="39">
        <f>VLOOKUP(Table1[[#This Row],[Gr]],Raw!T:U,2,0)</f>
        <v>9</v>
      </c>
      <c r="F2280" s="38" t="s">
        <v>8</v>
      </c>
      <c r="G2280" s="39">
        <v>2</v>
      </c>
      <c r="H2280" s="64" t="str">
        <f>VLOOKUP(MID(Table1[[#This Row],[Htno]],7,2),Raw!A:B,2,0)</f>
        <v>IT</v>
      </c>
      <c r="I2280" s="60">
        <f>IF(Table1[[#This Row],[Gr]]&lt;&gt;"COMPLE",IF(Table1[[#This Row],[Cr]]&gt;0,1,0),1)</f>
        <v>1</v>
      </c>
      <c r="J2280" s="32">
        <f>(Table1[[#This Row],[Gp]]*Table1[[#This Row],[Cr]])/Raw!$R$1</f>
        <v>0.78260869565217395</v>
      </c>
    </row>
    <row r="2281" spans="1:10">
      <c r="A2281" s="63" t="str">
        <f>LEFT(Table1[[#This Row],[Subcode]],3)</f>
        <v>R20</v>
      </c>
      <c r="B2281" s="63" t="s">
        <v>434</v>
      </c>
      <c r="C2281" s="38" t="s">
        <v>407</v>
      </c>
      <c r="D2281" s="39" t="s">
        <v>93</v>
      </c>
      <c r="E2281" s="39">
        <f>VLOOKUP(Table1[[#This Row],[Gr]],Raw!T:U,2,0)</f>
        <v>10</v>
      </c>
      <c r="F2281" s="38" t="s">
        <v>9</v>
      </c>
      <c r="G2281" s="39">
        <v>3</v>
      </c>
      <c r="H2281" s="64" t="str">
        <f>VLOOKUP(MID(Table1[[#This Row],[Htno]],7,2),Raw!A:B,2,0)</f>
        <v>IT</v>
      </c>
      <c r="I2281" s="60">
        <f>IF(Table1[[#This Row],[Gr]]&lt;&gt;"COMPLE",IF(Table1[[#This Row],[Cr]]&gt;0,1,0),1)</f>
        <v>1</v>
      </c>
      <c r="J2281" s="32">
        <f>(Table1[[#This Row],[Gp]]*Table1[[#This Row],[Cr]])/Raw!$R$1</f>
        <v>1.3043478260869565</v>
      </c>
    </row>
    <row r="2282" spans="1:10">
      <c r="A2282" s="63" t="str">
        <f>LEFT(Table1[[#This Row],[Subcode]],3)</f>
        <v>R20</v>
      </c>
      <c r="B2282" s="63" t="s">
        <v>435</v>
      </c>
      <c r="C2282" s="38" t="s">
        <v>78</v>
      </c>
      <c r="D2282" s="39" t="s">
        <v>79</v>
      </c>
      <c r="E2282" s="39">
        <f>VLOOKUP(Table1[[#This Row],[Gr]],Raw!T:U,2,0)</f>
        <v>6</v>
      </c>
      <c r="F2282" s="38" t="s">
        <v>5</v>
      </c>
      <c r="G2282" s="39">
        <v>3</v>
      </c>
      <c r="H2282" s="64" t="str">
        <f>VLOOKUP(MID(Table1[[#This Row],[Htno]],7,2),Raw!A:B,2,0)</f>
        <v>IT</v>
      </c>
      <c r="I2282" s="60">
        <f>IF(Table1[[#This Row],[Gr]]&lt;&gt;"COMPLE",IF(Table1[[#This Row],[Cr]]&gt;0,1,0),1)</f>
        <v>1</v>
      </c>
      <c r="J2282" s="32">
        <f>(Table1[[#This Row],[Gp]]*Table1[[#This Row],[Cr]])/Raw!$R$1</f>
        <v>0.78260869565217395</v>
      </c>
    </row>
    <row r="2283" spans="1:10">
      <c r="A2283" s="63" t="str">
        <f>LEFT(Table1[[#This Row],[Subcode]],3)</f>
        <v>R20</v>
      </c>
      <c r="B2283" s="63" t="s">
        <v>435</v>
      </c>
      <c r="C2283" s="38" t="s">
        <v>80</v>
      </c>
      <c r="D2283" s="39" t="s">
        <v>81</v>
      </c>
      <c r="E2283" s="39">
        <f>VLOOKUP(Table1[[#This Row],[Gr]],Raw!T:U,2,0)</f>
        <v>5</v>
      </c>
      <c r="F2283" s="38" t="s">
        <v>7</v>
      </c>
      <c r="G2283" s="39">
        <v>3</v>
      </c>
      <c r="H2283" s="64" t="str">
        <f>VLOOKUP(MID(Table1[[#This Row],[Htno]],7,2),Raw!A:B,2,0)</f>
        <v>IT</v>
      </c>
      <c r="I2283" s="60">
        <f>IF(Table1[[#This Row],[Gr]]&lt;&gt;"COMPLE",IF(Table1[[#This Row],[Cr]]&gt;0,1,0),1)</f>
        <v>1</v>
      </c>
      <c r="J2283" s="32">
        <f>(Table1[[#This Row],[Gp]]*Table1[[#This Row],[Cr]])/Raw!$R$1</f>
        <v>0.65217391304347827</v>
      </c>
    </row>
    <row r="2284" spans="1:10">
      <c r="A2284" s="63" t="str">
        <f>LEFT(Table1[[#This Row],[Subcode]],3)</f>
        <v>R20</v>
      </c>
      <c r="B2284" s="63" t="s">
        <v>435</v>
      </c>
      <c r="C2284" s="38" t="s">
        <v>82</v>
      </c>
      <c r="D2284" s="39" t="s">
        <v>83</v>
      </c>
      <c r="E2284" s="39">
        <f>VLOOKUP(Table1[[#This Row],[Gr]],Raw!T:U,2,0)</f>
        <v>7</v>
      </c>
      <c r="F2284" s="38" t="s">
        <v>4</v>
      </c>
      <c r="G2284" s="39">
        <v>3</v>
      </c>
      <c r="H2284" s="64" t="str">
        <f>VLOOKUP(MID(Table1[[#This Row],[Htno]],7,2),Raw!A:B,2,0)</f>
        <v>IT</v>
      </c>
      <c r="I2284" s="60">
        <f>IF(Table1[[#This Row],[Gr]]&lt;&gt;"COMPLE",IF(Table1[[#This Row],[Cr]]&gt;0,1,0),1)</f>
        <v>1</v>
      </c>
      <c r="J2284" s="32">
        <f>(Table1[[#This Row],[Gp]]*Table1[[#This Row],[Cr]])/Raw!$R$1</f>
        <v>0.91304347826086951</v>
      </c>
    </row>
    <row r="2285" spans="1:10">
      <c r="A2285" s="63" t="str">
        <f>LEFT(Table1[[#This Row],[Subcode]],3)</f>
        <v>R20</v>
      </c>
      <c r="B2285" s="63" t="s">
        <v>435</v>
      </c>
      <c r="C2285" s="38" t="s">
        <v>404</v>
      </c>
      <c r="D2285" s="39" t="s">
        <v>85</v>
      </c>
      <c r="E2285" s="39">
        <f>VLOOKUP(Table1[[#This Row],[Gr]],Raw!T:U,2,0)</f>
        <v>10</v>
      </c>
      <c r="F2285" s="38" t="s">
        <v>9</v>
      </c>
      <c r="G2285" s="39">
        <v>3</v>
      </c>
      <c r="H2285" s="64" t="str">
        <f>VLOOKUP(MID(Table1[[#This Row],[Htno]],7,2),Raw!A:B,2,0)</f>
        <v>IT</v>
      </c>
      <c r="I2285" s="60">
        <f>IF(Table1[[#This Row],[Gr]]&lt;&gt;"COMPLE",IF(Table1[[#This Row],[Cr]]&gt;0,1,0),1)</f>
        <v>1</v>
      </c>
      <c r="J2285" s="32">
        <f>(Table1[[#This Row],[Gp]]*Table1[[#This Row],[Cr]])/Raw!$R$1</f>
        <v>1.3043478260869565</v>
      </c>
    </row>
    <row r="2286" spans="1:10">
      <c r="A2286" s="63" t="str">
        <f>LEFT(Table1[[#This Row],[Subcode]],3)</f>
        <v>R20</v>
      </c>
      <c r="B2286" s="63" t="s">
        <v>435</v>
      </c>
      <c r="C2286" s="38" t="s">
        <v>301</v>
      </c>
      <c r="D2286" s="39" t="s">
        <v>302</v>
      </c>
      <c r="E2286" s="39">
        <f>VLOOKUP(Table1[[#This Row],[Gr]],Raw!T:U,2,0)</f>
        <v>6</v>
      </c>
      <c r="F2286" s="38" t="s">
        <v>5</v>
      </c>
      <c r="G2286" s="39">
        <v>3</v>
      </c>
      <c r="H2286" s="64" t="str">
        <f>VLOOKUP(MID(Table1[[#This Row],[Htno]],7,2),Raw!A:B,2,0)</f>
        <v>IT</v>
      </c>
      <c r="I2286" s="60">
        <f>IF(Table1[[#This Row],[Gr]]&lt;&gt;"COMPLE",IF(Table1[[#This Row],[Cr]]&gt;0,1,0),1)</f>
        <v>1</v>
      </c>
      <c r="J2286" s="32">
        <f>(Table1[[#This Row],[Gp]]*Table1[[#This Row],[Cr]])/Raw!$R$1</f>
        <v>0.78260869565217395</v>
      </c>
    </row>
    <row r="2287" spans="1:10">
      <c r="A2287" s="63" t="str">
        <f>LEFT(Table1[[#This Row],[Subcode]],3)</f>
        <v>R20</v>
      </c>
      <c r="B2287" s="63" t="s">
        <v>435</v>
      </c>
      <c r="C2287" s="38" t="s">
        <v>405</v>
      </c>
      <c r="D2287" s="39" t="s">
        <v>87</v>
      </c>
      <c r="E2287" s="39">
        <f>VLOOKUP(Table1[[#This Row],[Gr]],Raw!T:U,2,0)</f>
        <v>8</v>
      </c>
      <c r="F2287" s="38" t="s">
        <v>6</v>
      </c>
      <c r="G2287" s="39">
        <v>3</v>
      </c>
      <c r="H2287" s="64" t="str">
        <f>VLOOKUP(MID(Table1[[#This Row],[Htno]],7,2),Raw!A:B,2,0)</f>
        <v>IT</v>
      </c>
      <c r="I2287" s="60">
        <f>IF(Table1[[#This Row],[Gr]]&lt;&gt;"COMPLE",IF(Table1[[#This Row],[Cr]]&gt;0,1,0),1)</f>
        <v>1</v>
      </c>
      <c r="J2287" s="32">
        <f>(Table1[[#This Row],[Gp]]*Table1[[#This Row],[Cr]])/Raw!$R$1</f>
        <v>1.0434782608695652</v>
      </c>
    </row>
    <row r="2288" spans="1:10">
      <c r="A2288" s="63" t="str">
        <f>LEFT(Table1[[#This Row],[Subcode]],3)</f>
        <v>R20</v>
      </c>
      <c r="B2288" s="63" t="s">
        <v>435</v>
      </c>
      <c r="C2288" s="38" t="s">
        <v>406</v>
      </c>
      <c r="D2288" s="39" t="s">
        <v>297</v>
      </c>
      <c r="E2288" s="39">
        <f>VLOOKUP(Table1[[#This Row],[Gr]],Raw!T:U,2,0)</f>
        <v>10</v>
      </c>
      <c r="F2288" s="38" t="s">
        <v>9</v>
      </c>
      <c r="G2288" s="39">
        <v>2</v>
      </c>
      <c r="H2288" s="64" t="str">
        <f>VLOOKUP(MID(Table1[[#This Row],[Htno]],7,2),Raw!A:B,2,0)</f>
        <v>IT</v>
      </c>
      <c r="I2288" s="60">
        <f>IF(Table1[[#This Row],[Gr]]&lt;&gt;"COMPLE",IF(Table1[[#This Row],[Cr]]&gt;0,1,0),1)</f>
        <v>1</v>
      </c>
      <c r="J2288" s="32">
        <f>(Table1[[#This Row],[Gp]]*Table1[[#This Row],[Cr]])/Raw!$R$1</f>
        <v>0.86956521739130432</v>
      </c>
    </row>
    <row r="2289" spans="1:10">
      <c r="A2289" s="63" t="str">
        <f>LEFT(Table1[[#This Row],[Subcode]],3)</f>
        <v>R20</v>
      </c>
      <c r="B2289" s="63" t="s">
        <v>435</v>
      </c>
      <c r="C2289" s="38" t="s">
        <v>407</v>
      </c>
      <c r="D2289" s="39" t="s">
        <v>93</v>
      </c>
      <c r="E2289" s="39">
        <f>VLOOKUP(Table1[[#This Row],[Gr]],Raw!T:U,2,0)</f>
        <v>10</v>
      </c>
      <c r="F2289" s="38" t="s">
        <v>9</v>
      </c>
      <c r="G2289" s="39">
        <v>3</v>
      </c>
      <c r="H2289" s="64" t="str">
        <f>VLOOKUP(MID(Table1[[#This Row],[Htno]],7,2),Raw!A:B,2,0)</f>
        <v>IT</v>
      </c>
      <c r="I2289" s="60">
        <f>IF(Table1[[#This Row],[Gr]]&lt;&gt;"COMPLE",IF(Table1[[#This Row],[Cr]]&gt;0,1,0),1)</f>
        <v>1</v>
      </c>
      <c r="J2289" s="32">
        <f>(Table1[[#This Row],[Gp]]*Table1[[#This Row],[Cr]])/Raw!$R$1</f>
        <v>1.3043478260869565</v>
      </c>
    </row>
    <row r="2290" spans="1:10">
      <c r="A2290" s="63" t="str">
        <f>LEFT(Table1[[#This Row],[Subcode]],3)</f>
        <v>R20</v>
      </c>
      <c r="B2290" s="63" t="s">
        <v>436</v>
      </c>
      <c r="C2290" s="38" t="s">
        <v>78</v>
      </c>
      <c r="D2290" s="39" t="s">
        <v>79</v>
      </c>
      <c r="E2290" s="39">
        <f>VLOOKUP(Table1[[#This Row],[Gr]],Raw!T:U,2,0)</f>
        <v>7</v>
      </c>
      <c r="F2290" s="38" t="s">
        <v>4</v>
      </c>
      <c r="G2290" s="39">
        <v>3</v>
      </c>
      <c r="H2290" s="64" t="str">
        <f>VLOOKUP(MID(Table1[[#This Row],[Htno]],7,2),Raw!A:B,2,0)</f>
        <v>IT</v>
      </c>
      <c r="I2290" s="60">
        <f>IF(Table1[[#This Row],[Gr]]&lt;&gt;"COMPLE",IF(Table1[[#This Row],[Cr]]&gt;0,1,0),1)</f>
        <v>1</v>
      </c>
      <c r="J2290" s="32">
        <f>(Table1[[#This Row],[Gp]]*Table1[[#This Row],[Cr]])/Raw!$R$1</f>
        <v>0.91304347826086951</v>
      </c>
    </row>
    <row r="2291" spans="1:10">
      <c r="A2291" s="63" t="str">
        <f>LEFT(Table1[[#This Row],[Subcode]],3)</f>
        <v>R20</v>
      </c>
      <c r="B2291" s="63" t="s">
        <v>436</v>
      </c>
      <c r="C2291" s="38" t="s">
        <v>80</v>
      </c>
      <c r="D2291" s="39" t="s">
        <v>81</v>
      </c>
      <c r="E2291" s="39">
        <f>VLOOKUP(Table1[[#This Row],[Gr]],Raw!T:U,2,0)</f>
        <v>7</v>
      </c>
      <c r="F2291" s="38" t="s">
        <v>4</v>
      </c>
      <c r="G2291" s="39">
        <v>3</v>
      </c>
      <c r="H2291" s="64" t="str">
        <f>VLOOKUP(MID(Table1[[#This Row],[Htno]],7,2),Raw!A:B,2,0)</f>
        <v>IT</v>
      </c>
      <c r="I2291" s="60">
        <f>IF(Table1[[#This Row],[Gr]]&lt;&gt;"COMPLE",IF(Table1[[#This Row],[Cr]]&gt;0,1,0),1)</f>
        <v>1</v>
      </c>
      <c r="J2291" s="32">
        <f>(Table1[[#This Row],[Gp]]*Table1[[#This Row],[Cr]])/Raw!$R$1</f>
        <v>0.91304347826086951</v>
      </c>
    </row>
    <row r="2292" spans="1:10">
      <c r="A2292" s="63" t="str">
        <f>LEFT(Table1[[#This Row],[Subcode]],3)</f>
        <v>R20</v>
      </c>
      <c r="B2292" s="63" t="s">
        <v>436</v>
      </c>
      <c r="C2292" s="38" t="s">
        <v>82</v>
      </c>
      <c r="D2292" s="39" t="s">
        <v>83</v>
      </c>
      <c r="E2292" s="39">
        <f>VLOOKUP(Table1[[#This Row],[Gr]],Raw!T:U,2,0)</f>
        <v>7</v>
      </c>
      <c r="F2292" s="38" t="s">
        <v>4</v>
      </c>
      <c r="G2292" s="39">
        <v>3</v>
      </c>
      <c r="H2292" s="64" t="str">
        <f>VLOOKUP(MID(Table1[[#This Row],[Htno]],7,2),Raw!A:B,2,0)</f>
        <v>IT</v>
      </c>
      <c r="I2292" s="60">
        <f>IF(Table1[[#This Row],[Gr]]&lt;&gt;"COMPLE",IF(Table1[[#This Row],[Cr]]&gt;0,1,0),1)</f>
        <v>1</v>
      </c>
      <c r="J2292" s="32">
        <f>(Table1[[#This Row],[Gp]]*Table1[[#This Row],[Cr]])/Raw!$R$1</f>
        <v>0.91304347826086951</v>
      </c>
    </row>
    <row r="2293" spans="1:10">
      <c r="A2293" s="63" t="str">
        <f>LEFT(Table1[[#This Row],[Subcode]],3)</f>
        <v>R20</v>
      </c>
      <c r="B2293" s="63" t="s">
        <v>436</v>
      </c>
      <c r="C2293" s="38" t="s">
        <v>404</v>
      </c>
      <c r="D2293" s="39" t="s">
        <v>85</v>
      </c>
      <c r="E2293" s="39">
        <f>VLOOKUP(Table1[[#This Row],[Gr]],Raw!T:U,2,0)</f>
        <v>7</v>
      </c>
      <c r="F2293" s="38" t="s">
        <v>4</v>
      </c>
      <c r="G2293" s="39">
        <v>3</v>
      </c>
      <c r="H2293" s="64" t="str">
        <f>VLOOKUP(MID(Table1[[#This Row],[Htno]],7,2),Raw!A:B,2,0)</f>
        <v>IT</v>
      </c>
      <c r="I2293" s="60">
        <f>IF(Table1[[#This Row],[Gr]]&lt;&gt;"COMPLE",IF(Table1[[#This Row],[Cr]]&gt;0,1,0),1)</f>
        <v>1</v>
      </c>
      <c r="J2293" s="32">
        <f>(Table1[[#This Row],[Gp]]*Table1[[#This Row],[Cr]])/Raw!$R$1</f>
        <v>0.91304347826086951</v>
      </c>
    </row>
    <row r="2294" spans="1:10">
      <c r="A2294" s="63" t="str">
        <f>LEFT(Table1[[#This Row],[Subcode]],3)</f>
        <v>R20</v>
      </c>
      <c r="B2294" s="63" t="s">
        <v>436</v>
      </c>
      <c r="C2294" s="38" t="s">
        <v>301</v>
      </c>
      <c r="D2294" s="39" t="s">
        <v>302</v>
      </c>
      <c r="E2294" s="39">
        <f>VLOOKUP(Table1[[#This Row],[Gr]],Raw!T:U,2,0)</f>
        <v>7</v>
      </c>
      <c r="F2294" s="38" t="s">
        <v>4</v>
      </c>
      <c r="G2294" s="39">
        <v>3</v>
      </c>
      <c r="H2294" s="64" t="str">
        <f>VLOOKUP(MID(Table1[[#This Row],[Htno]],7,2),Raw!A:B,2,0)</f>
        <v>IT</v>
      </c>
      <c r="I2294" s="60">
        <f>IF(Table1[[#This Row],[Gr]]&lt;&gt;"COMPLE",IF(Table1[[#This Row],[Cr]]&gt;0,1,0),1)</f>
        <v>1</v>
      </c>
      <c r="J2294" s="32">
        <f>(Table1[[#This Row],[Gp]]*Table1[[#This Row],[Cr]])/Raw!$R$1</f>
        <v>0.91304347826086951</v>
      </c>
    </row>
    <row r="2295" spans="1:10">
      <c r="A2295" s="63" t="str">
        <f>LEFT(Table1[[#This Row],[Subcode]],3)</f>
        <v>R20</v>
      </c>
      <c r="B2295" s="63" t="s">
        <v>436</v>
      </c>
      <c r="C2295" s="38" t="s">
        <v>405</v>
      </c>
      <c r="D2295" s="39" t="s">
        <v>87</v>
      </c>
      <c r="E2295" s="39">
        <f>VLOOKUP(Table1[[#This Row],[Gr]],Raw!T:U,2,0)</f>
        <v>6</v>
      </c>
      <c r="F2295" s="38" t="s">
        <v>5</v>
      </c>
      <c r="G2295" s="39">
        <v>3</v>
      </c>
      <c r="H2295" s="64" t="str">
        <f>VLOOKUP(MID(Table1[[#This Row],[Htno]],7,2),Raw!A:B,2,0)</f>
        <v>IT</v>
      </c>
      <c r="I2295" s="60">
        <f>IF(Table1[[#This Row],[Gr]]&lt;&gt;"COMPLE",IF(Table1[[#This Row],[Cr]]&gt;0,1,0),1)</f>
        <v>1</v>
      </c>
      <c r="J2295" s="32">
        <f>(Table1[[#This Row],[Gp]]*Table1[[#This Row],[Cr]])/Raw!$R$1</f>
        <v>0.78260869565217395</v>
      </c>
    </row>
    <row r="2296" spans="1:10">
      <c r="A2296" s="63" t="str">
        <f>LEFT(Table1[[#This Row],[Subcode]],3)</f>
        <v>R20</v>
      </c>
      <c r="B2296" s="63" t="s">
        <v>436</v>
      </c>
      <c r="C2296" s="38" t="s">
        <v>406</v>
      </c>
      <c r="D2296" s="39" t="s">
        <v>297</v>
      </c>
      <c r="E2296" s="39">
        <f>VLOOKUP(Table1[[#This Row],[Gr]],Raw!T:U,2,0)</f>
        <v>10</v>
      </c>
      <c r="F2296" s="38" t="s">
        <v>9</v>
      </c>
      <c r="G2296" s="39">
        <v>2</v>
      </c>
      <c r="H2296" s="64" t="str">
        <f>VLOOKUP(MID(Table1[[#This Row],[Htno]],7,2),Raw!A:B,2,0)</f>
        <v>IT</v>
      </c>
      <c r="I2296" s="60">
        <f>IF(Table1[[#This Row],[Gr]]&lt;&gt;"COMPLE",IF(Table1[[#This Row],[Cr]]&gt;0,1,0),1)</f>
        <v>1</v>
      </c>
      <c r="J2296" s="32">
        <f>(Table1[[#This Row],[Gp]]*Table1[[#This Row],[Cr]])/Raw!$R$1</f>
        <v>0.86956521739130432</v>
      </c>
    </row>
    <row r="2297" spans="1:10">
      <c r="A2297" s="63" t="str">
        <f>LEFT(Table1[[#This Row],[Subcode]],3)</f>
        <v>R20</v>
      </c>
      <c r="B2297" s="63" t="s">
        <v>436</v>
      </c>
      <c r="C2297" s="38" t="s">
        <v>407</v>
      </c>
      <c r="D2297" s="39" t="s">
        <v>93</v>
      </c>
      <c r="E2297" s="39">
        <f>VLOOKUP(Table1[[#This Row],[Gr]],Raw!T:U,2,0)</f>
        <v>10</v>
      </c>
      <c r="F2297" s="38" t="s">
        <v>9</v>
      </c>
      <c r="G2297" s="39">
        <v>3</v>
      </c>
      <c r="H2297" s="64" t="str">
        <f>VLOOKUP(MID(Table1[[#This Row],[Htno]],7,2),Raw!A:B,2,0)</f>
        <v>IT</v>
      </c>
      <c r="I2297" s="60">
        <f>IF(Table1[[#This Row],[Gr]]&lt;&gt;"COMPLE",IF(Table1[[#This Row],[Cr]]&gt;0,1,0),1)</f>
        <v>1</v>
      </c>
      <c r="J2297" s="32">
        <f>(Table1[[#This Row],[Gp]]*Table1[[#This Row],[Cr]])/Raw!$R$1</f>
        <v>1.3043478260869565</v>
      </c>
    </row>
    <row r="2298" spans="1:10">
      <c r="A2298" s="63" t="str">
        <f>LEFT(Table1[[#This Row],[Subcode]],3)</f>
        <v>R20</v>
      </c>
      <c r="B2298" s="63" t="s">
        <v>437</v>
      </c>
      <c r="C2298" s="38" t="s">
        <v>78</v>
      </c>
      <c r="D2298" s="39" t="s">
        <v>79</v>
      </c>
      <c r="E2298" s="39">
        <f>VLOOKUP(Table1[[#This Row],[Gr]],Raw!T:U,2,0)</f>
        <v>8</v>
      </c>
      <c r="F2298" s="38" t="s">
        <v>6</v>
      </c>
      <c r="G2298" s="39">
        <v>3</v>
      </c>
      <c r="H2298" s="64" t="str">
        <f>VLOOKUP(MID(Table1[[#This Row],[Htno]],7,2),Raw!A:B,2,0)</f>
        <v>IT</v>
      </c>
      <c r="I2298" s="60">
        <f>IF(Table1[[#This Row],[Gr]]&lt;&gt;"COMPLE",IF(Table1[[#This Row],[Cr]]&gt;0,1,0),1)</f>
        <v>1</v>
      </c>
      <c r="J2298" s="32">
        <f>(Table1[[#This Row],[Gp]]*Table1[[#This Row],[Cr]])/Raw!$R$1</f>
        <v>1.0434782608695652</v>
      </c>
    </row>
    <row r="2299" spans="1:10">
      <c r="A2299" s="63" t="str">
        <f>LEFT(Table1[[#This Row],[Subcode]],3)</f>
        <v>R20</v>
      </c>
      <c r="B2299" s="63" t="s">
        <v>437</v>
      </c>
      <c r="C2299" s="38" t="s">
        <v>80</v>
      </c>
      <c r="D2299" s="39" t="s">
        <v>81</v>
      </c>
      <c r="E2299" s="39">
        <f>VLOOKUP(Table1[[#This Row],[Gr]],Raw!T:U,2,0)</f>
        <v>7</v>
      </c>
      <c r="F2299" s="38" t="s">
        <v>4</v>
      </c>
      <c r="G2299" s="39">
        <v>3</v>
      </c>
      <c r="H2299" s="64" t="str">
        <f>VLOOKUP(MID(Table1[[#This Row],[Htno]],7,2),Raw!A:B,2,0)</f>
        <v>IT</v>
      </c>
      <c r="I2299" s="60">
        <f>IF(Table1[[#This Row],[Gr]]&lt;&gt;"COMPLE",IF(Table1[[#This Row],[Cr]]&gt;0,1,0),1)</f>
        <v>1</v>
      </c>
      <c r="J2299" s="32">
        <f>(Table1[[#This Row],[Gp]]*Table1[[#This Row],[Cr]])/Raw!$R$1</f>
        <v>0.91304347826086951</v>
      </c>
    </row>
    <row r="2300" spans="1:10">
      <c r="A2300" s="63" t="str">
        <f>LEFT(Table1[[#This Row],[Subcode]],3)</f>
        <v>R20</v>
      </c>
      <c r="B2300" s="63" t="s">
        <v>437</v>
      </c>
      <c r="C2300" s="38" t="s">
        <v>82</v>
      </c>
      <c r="D2300" s="39" t="s">
        <v>83</v>
      </c>
      <c r="E2300" s="39">
        <f>VLOOKUP(Table1[[#This Row],[Gr]],Raw!T:U,2,0)</f>
        <v>8</v>
      </c>
      <c r="F2300" s="38" t="s">
        <v>6</v>
      </c>
      <c r="G2300" s="39">
        <v>3</v>
      </c>
      <c r="H2300" s="64" t="str">
        <f>VLOOKUP(MID(Table1[[#This Row],[Htno]],7,2),Raw!A:B,2,0)</f>
        <v>IT</v>
      </c>
      <c r="I2300" s="60">
        <f>IF(Table1[[#This Row],[Gr]]&lt;&gt;"COMPLE",IF(Table1[[#This Row],[Cr]]&gt;0,1,0),1)</f>
        <v>1</v>
      </c>
      <c r="J2300" s="32">
        <f>(Table1[[#This Row],[Gp]]*Table1[[#This Row],[Cr]])/Raw!$R$1</f>
        <v>1.0434782608695652</v>
      </c>
    </row>
    <row r="2301" spans="1:10">
      <c r="A2301" s="63" t="str">
        <f>LEFT(Table1[[#This Row],[Subcode]],3)</f>
        <v>R20</v>
      </c>
      <c r="B2301" s="63" t="s">
        <v>437</v>
      </c>
      <c r="C2301" s="38" t="s">
        <v>404</v>
      </c>
      <c r="D2301" s="39" t="s">
        <v>85</v>
      </c>
      <c r="E2301" s="39">
        <f>VLOOKUP(Table1[[#This Row],[Gr]],Raw!T:U,2,0)</f>
        <v>7</v>
      </c>
      <c r="F2301" s="38" t="s">
        <v>4</v>
      </c>
      <c r="G2301" s="39">
        <v>3</v>
      </c>
      <c r="H2301" s="64" t="str">
        <f>VLOOKUP(MID(Table1[[#This Row],[Htno]],7,2),Raw!A:B,2,0)</f>
        <v>IT</v>
      </c>
      <c r="I2301" s="60">
        <f>IF(Table1[[#This Row],[Gr]]&lt;&gt;"COMPLE",IF(Table1[[#This Row],[Cr]]&gt;0,1,0),1)</f>
        <v>1</v>
      </c>
      <c r="J2301" s="32">
        <f>(Table1[[#This Row],[Gp]]*Table1[[#This Row],[Cr]])/Raw!$R$1</f>
        <v>0.91304347826086951</v>
      </c>
    </row>
    <row r="2302" spans="1:10">
      <c r="A2302" s="63" t="str">
        <f>LEFT(Table1[[#This Row],[Subcode]],3)</f>
        <v>R20</v>
      </c>
      <c r="B2302" s="63" t="s">
        <v>437</v>
      </c>
      <c r="C2302" s="38" t="s">
        <v>301</v>
      </c>
      <c r="D2302" s="39" t="s">
        <v>302</v>
      </c>
      <c r="E2302" s="39">
        <f>VLOOKUP(Table1[[#This Row],[Gr]],Raw!T:U,2,0)</f>
        <v>8</v>
      </c>
      <c r="F2302" s="38" t="s">
        <v>6</v>
      </c>
      <c r="G2302" s="39">
        <v>3</v>
      </c>
      <c r="H2302" s="64" t="str">
        <f>VLOOKUP(MID(Table1[[#This Row],[Htno]],7,2),Raw!A:B,2,0)</f>
        <v>IT</v>
      </c>
      <c r="I2302" s="60">
        <f>IF(Table1[[#This Row],[Gr]]&lt;&gt;"COMPLE",IF(Table1[[#This Row],[Cr]]&gt;0,1,0),1)</f>
        <v>1</v>
      </c>
      <c r="J2302" s="32">
        <f>(Table1[[#This Row],[Gp]]*Table1[[#This Row],[Cr]])/Raw!$R$1</f>
        <v>1.0434782608695652</v>
      </c>
    </row>
    <row r="2303" spans="1:10">
      <c r="A2303" s="63" t="str">
        <f>LEFT(Table1[[#This Row],[Subcode]],3)</f>
        <v>R20</v>
      </c>
      <c r="B2303" s="63" t="s">
        <v>437</v>
      </c>
      <c r="C2303" s="38" t="s">
        <v>405</v>
      </c>
      <c r="D2303" s="39" t="s">
        <v>87</v>
      </c>
      <c r="E2303" s="39">
        <f>VLOOKUP(Table1[[#This Row],[Gr]],Raw!T:U,2,0)</f>
        <v>7</v>
      </c>
      <c r="F2303" s="38" t="s">
        <v>4</v>
      </c>
      <c r="G2303" s="39">
        <v>3</v>
      </c>
      <c r="H2303" s="64" t="str">
        <f>VLOOKUP(MID(Table1[[#This Row],[Htno]],7,2),Raw!A:B,2,0)</f>
        <v>IT</v>
      </c>
      <c r="I2303" s="60">
        <f>IF(Table1[[#This Row],[Gr]]&lt;&gt;"COMPLE",IF(Table1[[#This Row],[Cr]]&gt;0,1,0),1)</f>
        <v>1</v>
      </c>
      <c r="J2303" s="32">
        <f>(Table1[[#This Row],[Gp]]*Table1[[#This Row],[Cr]])/Raw!$R$1</f>
        <v>0.91304347826086951</v>
      </c>
    </row>
    <row r="2304" spans="1:10">
      <c r="A2304" s="63" t="str">
        <f>LEFT(Table1[[#This Row],[Subcode]],3)</f>
        <v>R20</v>
      </c>
      <c r="B2304" s="63" t="s">
        <v>437</v>
      </c>
      <c r="C2304" s="38" t="s">
        <v>406</v>
      </c>
      <c r="D2304" s="39" t="s">
        <v>297</v>
      </c>
      <c r="E2304" s="39">
        <f>VLOOKUP(Table1[[#This Row],[Gr]],Raw!T:U,2,0)</f>
        <v>10</v>
      </c>
      <c r="F2304" s="38" t="s">
        <v>9</v>
      </c>
      <c r="G2304" s="39">
        <v>2</v>
      </c>
      <c r="H2304" s="64" t="str">
        <f>VLOOKUP(MID(Table1[[#This Row],[Htno]],7,2),Raw!A:B,2,0)</f>
        <v>IT</v>
      </c>
      <c r="I2304" s="60">
        <f>IF(Table1[[#This Row],[Gr]]&lt;&gt;"COMPLE",IF(Table1[[#This Row],[Cr]]&gt;0,1,0),1)</f>
        <v>1</v>
      </c>
      <c r="J2304" s="32">
        <f>(Table1[[#This Row],[Gp]]*Table1[[#This Row],[Cr]])/Raw!$R$1</f>
        <v>0.86956521739130432</v>
      </c>
    </row>
    <row r="2305" spans="1:10">
      <c r="A2305" s="63" t="str">
        <f>LEFT(Table1[[#This Row],[Subcode]],3)</f>
        <v>R20</v>
      </c>
      <c r="B2305" s="63" t="s">
        <v>437</v>
      </c>
      <c r="C2305" s="38" t="s">
        <v>407</v>
      </c>
      <c r="D2305" s="39" t="s">
        <v>93</v>
      </c>
      <c r="E2305" s="39">
        <f>VLOOKUP(Table1[[#This Row],[Gr]],Raw!T:U,2,0)</f>
        <v>10</v>
      </c>
      <c r="F2305" s="38" t="s">
        <v>9</v>
      </c>
      <c r="G2305" s="39">
        <v>3</v>
      </c>
      <c r="H2305" s="64" t="str">
        <f>VLOOKUP(MID(Table1[[#This Row],[Htno]],7,2),Raw!A:B,2,0)</f>
        <v>IT</v>
      </c>
      <c r="I2305" s="60">
        <f>IF(Table1[[#This Row],[Gr]]&lt;&gt;"COMPLE",IF(Table1[[#This Row],[Cr]]&gt;0,1,0),1)</f>
        <v>1</v>
      </c>
      <c r="J2305" s="32">
        <f>(Table1[[#This Row],[Gp]]*Table1[[#This Row],[Cr]])/Raw!$R$1</f>
        <v>1.3043478260869565</v>
      </c>
    </row>
    <row r="2306" spans="1:10">
      <c r="A2306" s="63" t="str">
        <f>LEFT(Table1[[#This Row],[Subcode]],3)</f>
        <v>R20</v>
      </c>
      <c r="B2306" s="63" t="s">
        <v>438</v>
      </c>
      <c r="C2306" s="38" t="s">
        <v>78</v>
      </c>
      <c r="D2306" s="39" t="s">
        <v>79</v>
      </c>
      <c r="E2306" s="39">
        <f>VLOOKUP(Table1[[#This Row],[Gr]],Raw!T:U,2,0)</f>
        <v>6</v>
      </c>
      <c r="F2306" s="38" t="s">
        <v>5</v>
      </c>
      <c r="G2306" s="39">
        <v>3</v>
      </c>
      <c r="H2306" s="64" t="str">
        <f>VLOOKUP(MID(Table1[[#This Row],[Htno]],7,2),Raw!A:B,2,0)</f>
        <v>IT</v>
      </c>
      <c r="I2306" s="60">
        <f>IF(Table1[[#This Row],[Gr]]&lt;&gt;"COMPLE",IF(Table1[[#This Row],[Cr]]&gt;0,1,0),1)</f>
        <v>1</v>
      </c>
      <c r="J2306" s="32">
        <f>(Table1[[#This Row],[Gp]]*Table1[[#This Row],[Cr]])/Raw!$R$1</f>
        <v>0.78260869565217395</v>
      </c>
    </row>
    <row r="2307" spans="1:10">
      <c r="A2307" s="63" t="str">
        <f>LEFT(Table1[[#This Row],[Subcode]],3)</f>
        <v>R20</v>
      </c>
      <c r="B2307" s="63" t="s">
        <v>438</v>
      </c>
      <c r="C2307" s="38" t="s">
        <v>80</v>
      </c>
      <c r="D2307" s="39" t="s">
        <v>81</v>
      </c>
      <c r="E2307" s="39">
        <f>VLOOKUP(Table1[[#This Row],[Gr]],Raw!T:U,2,0)</f>
        <v>5</v>
      </c>
      <c r="F2307" s="38" t="s">
        <v>7</v>
      </c>
      <c r="G2307" s="39">
        <v>3</v>
      </c>
      <c r="H2307" s="64" t="str">
        <f>VLOOKUP(MID(Table1[[#This Row],[Htno]],7,2),Raw!A:B,2,0)</f>
        <v>IT</v>
      </c>
      <c r="I2307" s="60">
        <f>IF(Table1[[#This Row],[Gr]]&lt;&gt;"COMPLE",IF(Table1[[#This Row],[Cr]]&gt;0,1,0),1)</f>
        <v>1</v>
      </c>
      <c r="J2307" s="32">
        <f>(Table1[[#This Row],[Gp]]*Table1[[#This Row],[Cr]])/Raw!$R$1</f>
        <v>0.65217391304347827</v>
      </c>
    </row>
    <row r="2308" spans="1:10">
      <c r="A2308" s="63" t="str">
        <f>LEFT(Table1[[#This Row],[Subcode]],3)</f>
        <v>R20</v>
      </c>
      <c r="B2308" s="63" t="s">
        <v>438</v>
      </c>
      <c r="C2308" s="38" t="s">
        <v>82</v>
      </c>
      <c r="D2308" s="39" t="s">
        <v>83</v>
      </c>
      <c r="E2308" s="39">
        <f>VLOOKUP(Table1[[#This Row],[Gr]],Raw!T:U,2,0)</f>
        <v>6</v>
      </c>
      <c r="F2308" s="38" t="s">
        <v>5</v>
      </c>
      <c r="G2308" s="39">
        <v>3</v>
      </c>
      <c r="H2308" s="64" t="str">
        <f>VLOOKUP(MID(Table1[[#This Row],[Htno]],7,2),Raw!A:B,2,0)</f>
        <v>IT</v>
      </c>
      <c r="I2308" s="60">
        <f>IF(Table1[[#This Row],[Gr]]&lt;&gt;"COMPLE",IF(Table1[[#This Row],[Cr]]&gt;0,1,0),1)</f>
        <v>1</v>
      </c>
      <c r="J2308" s="32">
        <f>(Table1[[#This Row],[Gp]]*Table1[[#This Row],[Cr]])/Raw!$R$1</f>
        <v>0.78260869565217395</v>
      </c>
    </row>
    <row r="2309" spans="1:10">
      <c r="A2309" s="63" t="str">
        <f>LEFT(Table1[[#This Row],[Subcode]],3)</f>
        <v>R20</v>
      </c>
      <c r="B2309" s="63" t="s">
        <v>438</v>
      </c>
      <c r="C2309" s="38" t="s">
        <v>404</v>
      </c>
      <c r="D2309" s="39" t="s">
        <v>85</v>
      </c>
      <c r="E2309" s="39">
        <f>VLOOKUP(Table1[[#This Row],[Gr]],Raw!T:U,2,0)</f>
        <v>5</v>
      </c>
      <c r="F2309" s="38" t="s">
        <v>7</v>
      </c>
      <c r="G2309" s="39">
        <v>3</v>
      </c>
      <c r="H2309" s="64" t="str">
        <f>VLOOKUP(MID(Table1[[#This Row],[Htno]],7,2),Raw!A:B,2,0)</f>
        <v>IT</v>
      </c>
      <c r="I2309" s="60">
        <f>IF(Table1[[#This Row],[Gr]]&lt;&gt;"COMPLE",IF(Table1[[#This Row],[Cr]]&gt;0,1,0),1)</f>
        <v>1</v>
      </c>
      <c r="J2309" s="32">
        <f>(Table1[[#This Row],[Gp]]*Table1[[#This Row],[Cr]])/Raw!$R$1</f>
        <v>0.65217391304347827</v>
      </c>
    </row>
    <row r="2310" spans="1:10">
      <c r="A2310" s="63" t="str">
        <f>LEFT(Table1[[#This Row],[Subcode]],3)</f>
        <v>R20</v>
      </c>
      <c r="B2310" s="63" t="s">
        <v>438</v>
      </c>
      <c r="C2310" s="38" t="s">
        <v>301</v>
      </c>
      <c r="D2310" s="39" t="s">
        <v>302</v>
      </c>
      <c r="E2310" s="39">
        <f>VLOOKUP(Table1[[#This Row],[Gr]],Raw!T:U,2,0)</f>
        <v>6</v>
      </c>
      <c r="F2310" s="38" t="s">
        <v>5</v>
      </c>
      <c r="G2310" s="39">
        <v>3</v>
      </c>
      <c r="H2310" s="64" t="str">
        <f>VLOOKUP(MID(Table1[[#This Row],[Htno]],7,2),Raw!A:B,2,0)</f>
        <v>IT</v>
      </c>
      <c r="I2310" s="60">
        <f>IF(Table1[[#This Row],[Gr]]&lt;&gt;"COMPLE",IF(Table1[[#This Row],[Cr]]&gt;0,1,0),1)</f>
        <v>1</v>
      </c>
      <c r="J2310" s="32">
        <f>(Table1[[#This Row],[Gp]]*Table1[[#This Row],[Cr]])/Raw!$R$1</f>
        <v>0.78260869565217395</v>
      </c>
    </row>
    <row r="2311" spans="1:10">
      <c r="A2311" s="63" t="str">
        <f>LEFT(Table1[[#This Row],[Subcode]],3)</f>
        <v>R20</v>
      </c>
      <c r="B2311" s="63" t="s">
        <v>438</v>
      </c>
      <c r="C2311" s="38" t="s">
        <v>405</v>
      </c>
      <c r="D2311" s="39" t="s">
        <v>87</v>
      </c>
      <c r="E2311" s="39">
        <f>VLOOKUP(Table1[[#This Row],[Gr]],Raw!T:U,2,0)</f>
        <v>0</v>
      </c>
      <c r="F2311" s="38" t="s">
        <v>3</v>
      </c>
      <c r="G2311" s="39">
        <v>0</v>
      </c>
      <c r="H2311" s="64" t="str">
        <f>VLOOKUP(MID(Table1[[#This Row],[Htno]],7,2),Raw!A:B,2,0)</f>
        <v>IT</v>
      </c>
      <c r="I2311" s="60">
        <f>IF(Table1[[#This Row],[Gr]]&lt;&gt;"COMPLE",IF(Table1[[#This Row],[Cr]]&gt;0,1,0),1)</f>
        <v>0</v>
      </c>
      <c r="J2311" s="32">
        <f>(Table1[[#This Row],[Gp]]*Table1[[#This Row],[Cr]])/Raw!$R$1</f>
        <v>0</v>
      </c>
    </row>
    <row r="2312" spans="1:10">
      <c r="A2312" s="63" t="str">
        <f>LEFT(Table1[[#This Row],[Subcode]],3)</f>
        <v>R20</v>
      </c>
      <c r="B2312" s="63" t="s">
        <v>438</v>
      </c>
      <c r="C2312" s="38" t="s">
        <v>406</v>
      </c>
      <c r="D2312" s="39" t="s">
        <v>297</v>
      </c>
      <c r="E2312" s="39">
        <f>VLOOKUP(Table1[[#This Row],[Gr]],Raw!T:U,2,0)</f>
        <v>10</v>
      </c>
      <c r="F2312" s="38" t="s">
        <v>9</v>
      </c>
      <c r="G2312" s="39">
        <v>2</v>
      </c>
      <c r="H2312" s="64" t="str">
        <f>VLOOKUP(MID(Table1[[#This Row],[Htno]],7,2),Raw!A:B,2,0)</f>
        <v>IT</v>
      </c>
      <c r="I2312" s="60">
        <f>IF(Table1[[#This Row],[Gr]]&lt;&gt;"COMPLE",IF(Table1[[#This Row],[Cr]]&gt;0,1,0),1)</f>
        <v>1</v>
      </c>
      <c r="J2312" s="32">
        <f>(Table1[[#This Row],[Gp]]*Table1[[#This Row],[Cr]])/Raw!$R$1</f>
        <v>0.86956521739130432</v>
      </c>
    </row>
    <row r="2313" spans="1:10">
      <c r="A2313" s="63" t="str">
        <f>LEFT(Table1[[#This Row],[Subcode]],3)</f>
        <v>R20</v>
      </c>
      <c r="B2313" s="63" t="s">
        <v>438</v>
      </c>
      <c r="C2313" s="38" t="s">
        <v>407</v>
      </c>
      <c r="D2313" s="39" t="s">
        <v>93</v>
      </c>
      <c r="E2313" s="39">
        <f>VLOOKUP(Table1[[#This Row],[Gr]],Raw!T:U,2,0)</f>
        <v>10</v>
      </c>
      <c r="F2313" s="38" t="s">
        <v>9</v>
      </c>
      <c r="G2313" s="39">
        <v>3</v>
      </c>
      <c r="H2313" s="64" t="str">
        <f>VLOOKUP(MID(Table1[[#This Row],[Htno]],7,2),Raw!A:B,2,0)</f>
        <v>IT</v>
      </c>
      <c r="I2313" s="60">
        <f>IF(Table1[[#This Row],[Gr]]&lt;&gt;"COMPLE",IF(Table1[[#This Row],[Cr]]&gt;0,1,0),1)</f>
        <v>1</v>
      </c>
      <c r="J2313" s="32">
        <f>(Table1[[#This Row],[Gp]]*Table1[[#This Row],[Cr]])/Raw!$R$1</f>
        <v>1.3043478260869565</v>
      </c>
    </row>
    <row r="2314" spans="1:10">
      <c r="A2314" s="63" t="str">
        <f>LEFT(Table1[[#This Row],[Subcode]],3)</f>
        <v>R20</v>
      </c>
      <c r="B2314" s="63" t="s">
        <v>439</v>
      </c>
      <c r="C2314" s="38" t="s">
        <v>78</v>
      </c>
      <c r="D2314" s="39" t="s">
        <v>79</v>
      </c>
      <c r="E2314" s="39">
        <f>VLOOKUP(Table1[[#This Row],[Gr]],Raw!T:U,2,0)</f>
        <v>7</v>
      </c>
      <c r="F2314" s="38" t="s">
        <v>4</v>
      </c>
      <c r="G2314" s="39">
        <v>3</v>
      </c>
      <c r="H2314" s="64" t="str">
        <f>VLOOKUP(MID(Table1[[#This Row],[Htno]],7,2),Raw!A:B,2,0)</f>
        <v>IT</v>
      </c>
      <c r="I2314" s="60">
        <f>IF(Table1[[#This Row],[Gr]]&lt;&gt;"COMPLE",IF(Table1[[#This Row],[Cr]]&gt;0,1,0),1)</f>
        <v>1</v>
      </c>
      <c r="J2314" s="32">
        <f>(Table1[[#This Row],[Gp]]*Table1[[#This Row],[Cr]])/Raw!$R$1</f>
        <v>0.91304347826086951</v>
      </c>
    </row>
    <row r="2315" spans="1:10">
      <c r="A2315" s="63" t="str">
        <f>LEFT(Table1[[#This Row],[Subcode]],3)</f>
        <v>R20</v>
      </c>
      <c r="B2315" s="63" t="s">
        <v>439</v>
      </c>
      <c r="C2315" s="38" t="s">
        <v>80</v>
      </c>
      <c r="D2315" s="39" t="s">
        <v>81</v>
      </c>
      <c r="E2315" s="39">
        <f>VLOOKUP(Table1[[#This Row],[Gr]],Raw!T:U,2,0)</f>
        <v>5</v>
      </c>
      <c r="F2315" s="38" t="s">
        <v>7</v>
      </c>
      <c r="G2315" s="39">
        <v>3</v>
      </c>
      <c r="H2315" s="64" t="str">
        <f>VLOOKUP(MID(Table1[[#This Row],[Htno]],7,2),Raw!A:B,2,0)</f>
        <v>IT</v>
      </c>
      <c r="I2315" s="60">
        <f>IF(Table1[[#This Row],[Gr]]&lt;&gt;"COMPLE",IF(Table1[[#This Row],[Cr]]&gt;0,1,0),1)</f>
        <v>1</v>
      </c>
      <c r="J2315" s="32">
        <f>(Table1[[#This Row],[Gp]]*Table1[[#This Row],[Cr]])/Raw!$R$1</f>
        <v>0.65217391304347827</v>
      </c>
    </row>
    <row r="2316" spans="1:10">
      <c r="A2316" s="63" t="str">
        <f>LEFT(Table1[[#This Row],[Subcode]],3)</f>
        <v>R20</v>
      </c>
      <c r="B2316" s="63" t="s">
        <v>439</v>
      </c>
      <c r="C2316" s="38" t="s">
        <v>82</v>
      </c>
      <c r="D2316" s="39" t="s">
        <v>83</v>
      </c>
      <c r="E2316" s="39">
        <f>VLOOKUP(Table1[[#This Row],[Gr]],Raw!T:U,2,0)</f>
        <v>8</v>
      </c>
      <c r="F2316" s="38" t="s">
        <v>6</v>
      </c>
      <c r="G2316" s="39">
        <v>3</v>
      </c>
      <c r="H2316" s="64" t="str">
        <f>VLOOKUP(MID(Table1[[#This Row],[Htno]],7,2),Raw!A:B,2,0)</f>
        <v>IT</v>
      </c>
      <c r="I2316" s="60">
        <f>IF(Table1[[#This Row],[Gr]]&lt;&gt;"COMPLE",IF(Table1[[#This Row],[Cr]]&gt;0,1,0),1)</f>
        <v>1</v>
      </c>
      <c r="J2316" s="32">
        <f>(Table1[[#This Row],[Gp]]*Table1[[#This Row],[Cr]])/Raw!$R$1</f>
        <v>1.0434782608695652</v>
      </c>
    </row>
    <row r="2317" spans="1:10">
      <c r="A2317" s="63" t="str">
        <f>LEFT(Table1[[#This Row],[Subcode]],3)</f>
        <v>R20</v>
      </c>
      <c r="B2317" s="63" t="s">
        <v>439</v>
      </c>
      <c r="C2317" s="38" t="s">
        <v>404</v>
      </c>
      <c r="D2317" s="39" t="s">
        <v>85</v>
      </c>
      <c r="E2317" s="39">
        <f>VLOOKUP(Table1[[#This Row],[Gr]],Raw!T:U,2,0)</f>
        <v>8</v>
      </c>
      <c r="F2317" s="38" t="s">
        <v>6</v>
      </c>
      <c r="G2317" s="39">
        <v>3</v>
      </c>
      <c r="H2317" s="64" t="str">
        <f>VLOOKUP(MID(Table1[[#This Row],[Htno]],7,2),Raw!A:B,2,0)</f>
        <v>IT</v>
      </c>
      <c r="I2317" s="60">
        <f>IF(Table1[[#This Row],[Gr]]&lt;&gt;"COMPLE",IF(Table1[[#This Row],[Cr]]&gt;0,1,0),1)</f>
        <v>1</v>
      </c>
      <c r="J2317" s="32">
        <f>(Table1[[#This Row],[Gp]]*Table1[[#This Row],[Cr]])/Raw!$R$1</f>
        <v>1.0434782608695652</v>
      </c>
    </row>
    <row r="2318" spans="1:10">
      <c r="A2318" s="63" t="str">
        <f>LEFT(Table1[[#This Row],[Subcode]],3)</f>
        <v>R20</v>
      </c>
      <c r="B2318" s="63" t="s">
        <v>439</v>
      </c>
      <c r="C2318" s="38" t="s">
        <v>301</v>
      </c>
      <c r="D2318" s="39" t="s">
        <v>302</v>
      </c>
      <c r="E2318" s="39">
        <f>VLOOKUP(Table1[[#This Row],[Gr]],Raw!T:U,2,0)</f>
        <v>6</v>
      </c>
      <c r="F2318" s="38" t="s">
        <v>5</v>
      </c>
      <c r="G2318" s="39">
        <v>3</v>
      </c>
      <c r="H2318" s="64" t="str">
        <f>VLOOKUP(MID(Table1[[#This Row],[Htno]],7,2),Raw!A:B,2,0)</f>
        <v>IT</v>
      </c>
      <c r="I2318" s="60">
        <f>IF(Table1[[#This Row],[Gr]]&lt;&gt;"COMPLE",IF(Table1[[#This Row],[Cr]]&gt;0,1,0),1)</f>
        <v>1</v>
      </c>
      <c r="J2318" s="32">
        <f>(Table1[[#This Row],[Gp]]*Table1[[#This Row],[Cr]])/Raw!$R$1</f>
        <v>0.78260869565217395</v>
      </c>
    </row>
    <row r="2319" spans="1:10">
      <c r="A2319" s="63" t="str">
        <f>LEFT(Table1[[#This Row],[Subcode]],3)</f>
        <v>R20</v>
      </c>
      <c r="B2319" s="63" t="s">
        <v>439</v>
      </c>
      <c r="C2319" s="38" t="s">
        <v>405</v>
      </c>
      <c r="D2319" s="39" t="s">
        <v>87</v>
      </c>
      <c r="E2319" s="39">
        <f>VLOOKUP(Table1[[#This Row],[Gr]],Raw!T:U,2,0)</f>
        <v>8</v>
      </c>
      <c r="F2319" s="38" t="s">
        <v>6</v>
      </c>
      <c r="G2319" s="39">
        <v>3</v>
      </c>
      <c r="H2319" s="64" t="str">
        <f>VLOOKUP(MID(Table1[[#This Row],[Htno]],7,2),Raw!A:B,2,0)</f>
        <v>IT</v>
      </c>
      <c r="I2319" s="60">
        <f>IF(Table1[[#This Row],[Gr]]&lt;&gt;"COMPLE",IF(Table1[[#This Row],[Cr]]&gt;0,1,0),1)</f>
        <v>1</v>
      </c>
      <c r="J2319" s="32">
        <f>(Table1[[#This Row],[Gp]]*Table1[[#This Row],[Cr]])/Raw!$R$1</f>
        <v>1.0434782608695652</v>
      </c>
    </row>
    <row r="2320" spans="1:10">
      <c r="A2320" s="63" t="str">
        <f>LEFT(Table1[[#This Row],[Subcode]],3)</f>
        <v>R20</v>
      </c>
      <c r="B2320" s="63" t="s">
        <v>439</v>
      </c>
      <c r="C2320" s="38" t="s">
        <v>406</v>
      </c>
      <c r="D2320" s="39" t="s">
        <v>297</v>
      </c>
      <c r="E2320" s="39">
        <f>VLOOKUP(Table1[[#This Row],[Gr]],Raw!T:U,2,0)</f>
        <v>10</v>
      </c>
      <c r="F2320" s="38" t="s">
        <v>9</v>
      </c>
      <c r="G2320" s="39">
        <v>2</v>
      </c>
      <c r="H2320" s="64" t="str">
        <f>VLOOKUP(MID(Table1[[#This Row],[Htno]],7,2),Raw!A:B,2,0)</f>
        <v>IT</v>
      </c>
      <c r="I2320" s="60">
        <f>IF(Table1[[#This Row],[Gr]]&lt;&gt;"COMPLE",IF(Table1[[#This Row],[Cr]]&gt;0,1,0),1)</f>
        <v>1</v>
      </c>
      <c r="J2320" s="32">
        <f>(Table1[[#This Row],[Gp]]*Table1[[#This Row],[Cr]])/Raw!$R$1</f>
        <v>0.86956521739130432</v>
      </c>
    </row>
    <row r="2321" spans="1:10">
      <c r="A2321" s="63" t="str">
        <f>LEFT(Table1[[#This Row],[Subcode]],3)</f>
        <v>R20</v>
      </c>
      <c r="B2321" s="63" t="s">
        <v>439</v>
      </c>
      <c r="C2321" s="38" t="s">
        <v>407</v>
      </c>
      <c r="D2321" s="39" t="s">
        <v>93</v>
      </c>
      <c r="E2321" s="39">
        <f>VLOOKUP(Table1[[#This Row],[Gr]],Raw!T:U,2,0)</f>
        <v>10</v>
      </c>
      <c r="F2321" s="38" t="s">
        <v>9</v>
      </c>
      <c r="G2321" s="39">
        <v>3</v>
      </c>
      <c r="H2321" s="64" t="str">
        <f>VLOOKUP(MID(Table1[[#This Row],[Htno]],7,2),Raw!A:B,2,0)</f>
        <v>IT</v>
      </c>
      <c r="I2321" s="60">
        <f>IF(Table1[[#This Row],[Gr]]&lt;&gt;"COMPLE",IF(Table1[[#This Row],[Cr]]&gt;0,1,0),1)</f>
        <v>1</v>
      </c>
      <c r="J2321" s="32">
        <f>(Table1[[#This Row],[Gp]]*Table1[[#This Row],[Cr]])/Raw!$R$1</f>
        <v>1.3043478260869565</v>
      </c>
    </row>
    <row r="2322" spans="1:10">
      <c r="A2322" s="63" t="str">
        <f>LEFT(Table1[[#This Row],[Subcode]],3)</f>
        <v>R20</v>
      </c>
      <c r="B2322" s="63" t="s">
        <v>440</v>
      </c>
      <c r="C2322" s="38" t="s">
        <v>78</v>
      </c>
      <c r="D2322" s="39" t="s">
        <v>79</v>
      </c>
      <c r="E2322" s="39">
        <f>VLOOKUP(Table1[[#This Row],[Gr]],Raw!T:U,2,0)</f>
        <v>7</v>
      </c>
      <c r="F2322" s="38" t="s">
        <v>4</v>
      </c>
      <c r="G2322" s="39">
        <v>3</v>
      </c>
      <c r="H2322" s="64" t="str">
        <f>VLOOKUP(MID(Table1[[#This Row],[Htno]],7,2),Raw!A:B,2,0)</f>
        <v>IT</v>
      </c>
      <c r="I2322" s="60">
        <f>IF(Table1[[#This Row],[Gr]]&lt;&gt;"COMPLE",IF(Table1[[#This Row],[Cr]]&gt;0,1,0),1)</f>
        <v>1</v>
      </c>
      <c r="J2322" s="32">
        <f>(Table1[[#This Row],[Gp]]*Table1[[#This Row],[Cr]])/Raw!$R$1</f>
        <v>0.91304347826086951</v>
      </c>
    </row>
    <row r="2323" spans="1:10">
      <c r="A2323" s="63" t="str">
        <f>LEFT(Table1[[#This Row],[Subcode]],3)</f>
        <v>R20</v>
      </c>
      <c r="B2323" s="63" t="s">
        <v>440</v>
      </c>
      <c r="C2323" s="38" t="s">
        <v>80</v>
      </c>
      <c r="D2323" s="39" t="s">
        <v>81</v>
      </c>
      <c r="E2323" s="39">
        <f>VLOOKUP(Table1[[#This Row],[Gr]],Raw!T:U,2,0)</f>
        <v>0</v>
      </c>
      <c r="F2323" s="38" t="s">
        <v>3</v>
      </c>
      <c r="G2323" s="39">
        <v>0</v>
      </c>
      <c r="H2323" s="64" t="str">
        <f>VLOOKUP(MID(Table1[[#This Row],[Htno]],7,2),Raw!A:B,2,0)</f>
        <v>IT</v>
      </c>
      <c r="I2323" s="60">
        <f>IF(Table1[[#This Row],[Gr]]&lt;&gt;"COMPLE",IF(Table1[[#This Row],[Cr]]&gt;0,1,0),1)</f>
        <v>0</v>
      </c>
      <c r="J2323" s="32">
        <f>(Table1[[#This Row],[Gp]]*Table1[[#This Row],[Cr]])/Raw!$R$1</f>
        <v>0</v>
      </c>
    </row>
    <row r="2324" spans="1:10">
      <c r="A2324" s="63" t="str">
        <f>LEFT(Table1[[#This Row],[Subcode]],3)</f>
        <v>R20</v>
      </c>
      <c r="B2324" s="63" t="s">
        <v>440</v>
      </c>
      <c r="C2324" s="38" t="s">
        <v>82</v>
      </c>
      <c r="D2324" s="39" t="s">
        <v>83</v>
      </c>
      <c r="E2324" s="39">
        <f>VLOOKUP(Table1[[#This Row],[Gr]],Raw!T:U,2,0)</f>
        <v>6</v>
      </c>
      <c r="F2324" s="38" t="s">
        <v>5</v>
      </c>
      <c r="G2324" s="39">
        <v>3</v>
      </c>
      <c r="H2324" s="64" t="str">
        <f>VLOOKUP(MID(Table1[[#This Row],[Htno]],7,2),Raw!A:B,2,0)</f>
        <v>IT</v>
      </c>
      <c r="I2324" s="60">
        <f>IF(Table1[[#This Row],[Gr]]&lt;&gt;"COMPLE",IF(Table1[[#This Row],[Cr]]&gt;0,1,0),1)</f>
        <v>1</v>
      </c>
      <c r="J2324" s="32">
        <f>(Table1[[#This Row],[Gp]]*Table1[[#This Row],[Cr]])/Raw!$R$1</f>
        <v>0.78260869565217395</v>
      </c>
    </row>
    <row r="2325" spans="1:10">
      <c r="A2325" s="63" t="str">
        <f>LEFT(Table1[[#This Row],[Subcode]],3)</f>
        <v>R20</v>
      </c>
      <c r="B2325" s="63" t="s">
        <v>440</v>
      </c>
      <c r="C2325" s="38" t="s">
        <v>404</v>
      </c>
      <c r="D2325" s="39" t="s">
        <v>85</v>
      </c>
      <c r="E2325" s="39">
        <f>VLOOKUP(Table1[[#This Row],[Gr]],Raw!T:U,2,0)</f>
        <v>6</v>
      </c>
      <c r="F2325" s="38" t="s">
        <v>5</v>
      </c>
      <c r="G2325" s="39">
        <v>3</v>
      </c>
      <c r="H2325" s="64" t="str">
        <f>VLOOKUP(MID(Table1[[#This Row],[Htno]],7,2),Raw!A:B,2,0)</f>
        <v>IT</v>
      </c>
      <c r="I2325" s="60">
        <f>IF(Table1[[#This Row],[Gr]]&lt;&gt;"COMPLE",IF(Table1[[#This Row],[Cr]]&gt;0,1,0),1)</f>
        <v>1</v>
      </c>
      <c r="J2325" s="32">
        <f>(Table1[[#This Row],[Gp]]*Table1[[#This Row],[Cr]])/Raw!$R$1</f>
        <v>0.78260869565217395</v>
      </c>
    </row>
    <row r="2326" spans="1:10">
      <c r="A2326" s="63" t="str">
        <f>LEFT(Table1[[#This Row],[Subcode]],3)</f>
        <v>R20</v>
      </c>
      <c r="B2326" s="63" t="s">
        <v>440</v>
      </c>
      <c r="C2326" s="38" t="s">
        <v>301</v>
      </c>
      <c r="D2326" s="39" t="s">
        <v>302</v>
      </c>
      <c r="E2326" s="39">
        <f>VLOOKUP(Table1[[#This Row],[Gr]],Raw!T:U,2,0)</f>
        <v>6</v>
      </c>
      <c r="F2326" s="38" t="s">
        <v>5</v>
      </c>
      <c r="G2326" s="39">
        <v>3</v>
      </c>
      <c r="H2326" s="64" t="str">
        <f>VLOOKUP(MID(Table1[[#This Row],[Htno]],7,2),Raw!A:B,2,0)</f>
        <v>IT</v>
      </c>
      <c r="I2326" s="60">
        <f>IF(Table1[[#This Row],[Gr]]&lt;&gt;"COMPLE",IF(Table1[[#This Row],[Cr]]&gt;0,1,0),1)</f>
        <v>1</v>
      </c>
      <c r="J2326" s="32">
        <f>(Table1[[#This Row],[Gp]]*Table1[[#This Row],[Cr]])/Raw!$R$1</f>
        <v>0.78260869565217395</v>
      </c>
    </row>
    <row r="2327" spans="1:10">
      <c r="A2327" s="63" t="str">
        <f>LEFT(Table1[[#This Row],[Subcode]],3)</f>
        <v>R20</v>
      </c>
      <c r="B2327" s="63" t="s">
        <v>440</v>
      </c>
      <c r="C2327" s="38" t="s">
        <v>405</v>
      </c>
      <c r="D2327" s="39" t="s">
        <v>87</v>
      </c>
      <c r="E2327" s="39">
        <f>VLOOKUP(Table1[[#This Row],[Gr]],Raw!T:U,2,0)</f>
        <v>5</v>
      </c>
      <c r="F2327" s="38" t="s">
        <v>7</v>
      </c>
      <c r="G2327" s="39">
        <v>3</v>
      </c>
      <c r="H2327" s="64" t="str">
        <f>VLOOKUP(MID(Table1[[#This Row],[Htno]],7,2),Raw!A:B,2,0)</f>
        <v>IT</v>
      </c>
      <c r="I2327" s="60">
        <f>IF(Table1[[#This Row],[Gr]]&lt;&gt;"COMPLE",IF(Table1[[#This Row],[Cr]]&gt;0,1,0),1)</f>
        <v>1</v>
      </c>
      <c r="J2327" s="32">
        <f>(Table1[[#This Row],[Gp]]*Table1[[#This Row],[Cr]])/Raw!$R$1</f>
        <v>0.65217391304347827</v>
      </c>
    </row>
    <row r="2328" spans="1:10">
      <c r="A2328" s="63" t="str">
        <f>LEFT(Table1[[#This Row],[Subcode]],3)</f>
        <v>R20</v>
      </c>
      <c r="B2328" s="63" t="s">
        <v>440</v>
      </c>
      <c r="C2328" s="38" t="s">
        <v>406</v>
      </c>
      <c r="D2328" s="39" t="s">
        <v>297</v>
      </c>
      <c r="E2328" s="39">
        <f>VLOOKUP(Table1[[#This Row],[Gr]],Raw!T:U,2,0)</f>
        <v>10</v>
      </c>
      <c r="F2328" s="38" t="s">
        <v>9</v>
      </c>
      <c r="G2328" s="39">
        <v>2</v>
      </c>
      <c r="H2328" s="64" t="str">
        <f>VLOOKUP(MID(Table1[[#This Row],[Htno]],7,2),Raw!A:B,2,0)</f>
        <v>IT</v>
      </c>
      <c r="I2328" s="60">
        <f>IF(Table1[[#This Row],[Gr]]&lt;&gt;"COMPLE",IF(Table1[[#This Row],[Cr]]&gt;0,1,0),1)</f>
        <v>1</v>
      </c>
      <c r="J2328" s="32">
        <f>(Table1[[#This Row],[Gp]]*Table1[[#This Row],[Cr]])/Raw!$R$1</f>
        <v>0.86956521739130432</v>
      </c>
    </row>
    <row r="2329" spans="1:10">
      <c r="A2329" s="63" t="str">
        <f>LEFT(Table1[[#This Row],[Subcode]],3)</f>
        <v>R20</v>
      </c>
      <c r="B2329" s="63" t="s">
        <v>440</v>
      </c>
      <c r="C2329" s="38" t="s">
        <v>407</v>
      </c>
      <c r="D2329" s="39" t="s">
        <v>93</v>
      </c>
      <c r="E2329" s="39">
        <f>VLOOKUP(Table1[[#This Row],[Gr]],Raw!T:U,2,0)</f>
        <v>10</v>
      </c>
      <c r="F2329" s="38" t="s">
        <v>9</v>
      </c>
      <c r="G2329" s="39">
        <v>3</v>
      </c>
      <c r="H2329" s="64" t="str">
        <f>VLOOKUP(MID(Table1[[#This Row],[Htno]],7,2),Raw!A:B,2,0)</f>
        <v>IT</v>
      </c>
      <c r="I2329" s="60">
        <f>IF(Table1[[#This Row],[Gr]]&lt;&gt;"COMPLE",IF(Table1[[#This Row],[Cr]]&gt;0,1,0),1)</f>
        <v>1</v>
      </c>
      <c r="J2329" s="32">
        <f>(Table1[[#This Row],[Gp]]*Table1[[#This Row],[Cr]])/Raw!$R$1</f>
        <v>1.3043478260869565</v>
      </c>
    </row>
    <row r="2330" spans="1:10">
      <c r="A2330" s="63" t="str">
        <f>LEFT(Table1[[#This Row],[Subcode]],3)</f>
        <v>R20</v>
      </c>
      <c r="B2330" s="63" t="s">
        <v>441</v>
      </c>
      <c r="C2330" s="38" t="s">
        <v>78</v>
      </c>
      <c r="D2330" s="39" t="s">
        <v>79</v>
      </c>
      <c r="E2330" s="39">
        <f>VLOOKUP(Table1[[#This Row],[Gr]],Raw!T:U,2,0)</f>
        <v>10</v>
      </c>
      <c r="F2330" s="38" t="s">
        <v>9</v>
      </c>
      <c r="G2330" s="39">
        <v>3</v>
      </c>
      <c r="H2330" s="64" t="str">
        <f>VLOOKUP(MID(Table1[[#This Row],[Htno]],7,2),Raw!A:B,2,0)</f>
        <v>IT</v>
      </c>
      <c r="I2330" s="60">
        <f>IF(Table1[[#This Row],[Gr]]&lt;&gt;"COMPLE",IF(Table1[[#This Row],[Cr]]&gt;0,1,0),1)</f>
        <v>1</v>
      </c>
      <c r="J2330" s="32">
        <f>(Table1[[#This Row],[Gp]]*Table1[[#This Row],[Cr]])/Raw!$R$1</f>
        <v>1.3043478260869565</v>
      </c>
    </row>
    <row r="2331" spans="1:10">
      <c r="A2331" s="63" t="str">
        <f>LEFT(Table1[[#This Row],[Subcode]],3)</f>
        <v>R20</v>
      </c>
      <c r="B2331" s="63" t="s">
        <v>441</v>
      </c>
      <c r="C2331" s="38" t="s">
        <v>80</v>
      </c>
      <c r="D2331" s="39" t="s">
        <v>81</v>
      </c>
      <c r="E2331" s="39">
        <f>VLOOKUP(Table1[[#This Row],[Gr]],Raw!T:U,2,0)</f>
        <v>7</v>
      </c>
      <c r="F2331" s="38" t="s">
        <v>4</v>
      </c>
      <c r="G2331" s="39">
        <v>3</v>
      </c>
      <c r="H2331" s="64" t="str">
        <f>VLOOKUP(MID(Table1[[#This Row],[Htno]],7,2),Raw!A:B,2,0)</f>
        <v>IT</v>
      </c>
      <c r="I2331" s="60">
        <f>IF(Table1[[#This Row],[Gr]]&lt;&gt;"COMPLE",IF(Table1[[#This Row],[Cr]]&gt;0,1,0),1)</f>
        <v>1</v>
      </c>
      <c r="J2331" s="32">
        <f>(Table1[[#This Row],[Gp]]*Table1[[#This Row],[Cr]])/Raw!$R$1</f>
        <v>0.91304347826086951</v>
      </c>
    </row>
    <row r="2332" spans="1:10">
      <c r="A2332" s="63" t="str">
        <f>LEFT(Table1[[#This Row],[Subcode]],3)</f>
        <v>R20</v>
      </c>
      <c r="B2332" s="63" t="s">
        <v>441</v>
      </c>
      <c r="C2332" s="38" t="s">
        <v>82</v>
      </c>
      <c r="D2332" s="39" t="s">
        <v>83</v>
      </c>
      <c r="E2332" s="39">
        <f>VLOOKUP(Table1[[#This Row],[Gr]],Raw!T:U,2,0)</f>
        <v>10</v>
      </c>
      <c r="F2332" s="38" t="s">
        <v>9</v>
      </c>
      <c r="G2332" s="39">
        <v>3</v>
      </c>
      <c r="H2332" s="64" t="str">
        <f>VLOOKUP(MID(Table1[[#This Row],[Htno]],7,2),Raw!A:B,2,0)</f>
        <v>IT</v>
      </c>
      <c r="I2332" s="60">
        <f>IF(Table1[[#This Row],[Gr]]&lt;&gt;"COMPLE",IF(Table1[[#This Row],[Cr]]&gt;0,1,0),1)</f>
        <v>1</v>
      </c>
      <c r="J2332" s="32">
        <f>(Table1[[#This Row],[Gp]]*Table1[[#This Row],[Cr]])/Raw!$R$1</f>
        <v>1.3043478260869565</v>
      </c>
    </row>
    <row r="2333" spans="1:10">
      <c r="A2333" s="63" t="str">
        <f>LEFT(Table1[[#This Row],[Subcode]],3)</f>
        <v>R20</v>
      </c>
      <c r="B2333" s="63" t="s">
        <v>441</v>
      </c>
      <c r="C2333" s="38" t="s">
        <v>404</v>
      </c>
      <c r="D2333" s="39" t="s">
        <v>85</v>
      </c>
      <c r="E2333" s="39">
        <f>VLOOKUP(Table1[[#This Row],[Gr]],Raw!T:U,2,0)</f>
        <v>9</v>
      </c>
      <c r="F2333" s="38" t="s">
        <v>8</v>
      </c>
      <c r="G2333" s="39">
        <v>3</v>
      </c>
      <c r="H2333" s="64" t="str">
        <f>VLOOKUP(MID(Table1[[#This Row],[Htno]],7,2),Raw!A:B,2,0)</f>
        <v>IT</v>
      </c>
      <c r="I2333" s="60">
        <f>IF(Table1[[#This Row],[Gr]]&lt;&gt;"COMPLE",IF(Table1[[#This Row],[Cr]]&gt;0,1,0),1)</f>
        <v>1</v>
      </c>
      <c r="J2333" s="32">
        <f>(Table1[[#This Row],[Gp]]*Table1[[#This Row],[Cr]])/Raw!$R$1</f>
        <v>1.173913043478261</v>
      </c>
    </row>
    <row r="2334" spans="1:10">
      <c r="A2334" s="63" t="str">
        <f>LEFT(Table1[[#This Row],[Subcode]],3)</f>
        <v>R20</v>
      </c>
      <c r="B2334" s="63" t="s">
        <v>441</v>
      </c>
      <c r="C2334" s="38" t="s">
        <v>301</v>
      </c>
      <c r="D2334" s="39" t="s">
        <v>302</v>
      </c>
      <c r="E2334" s="39">
        <f>VLOOKUP(Table1[[#This Row],[Gr]],Raw!T:U,2,0)</f>
        <v>9</v>
      </c>
      <c r="F2334" s="38" t="s">
        <v>8</v>
      </c>
      <c r="G2334" s="39">
        <v>3</v>
      </c>
      <c r="H2334" s="64" t="str">
        <f>VLOOKUP(MID(Table1[[#This Row],[Htno]],7,2),Raw!A:B,2,0)</f>
        <v>IT</v>
      </c>
      <c r="I2334" s="60">
        <f>IF(Table1[[#This Row],[Gr]]&lt;&gt;"COMPLE",IF(Table1[[#This Row],[Cr]]&gt;0,1,0),1)</f>
        <v>1</v>
      </c>
      <c r="J2334" s="32">
        <f>(Table1[[#This Row],[Gp]]*Table1[[#This Row],[Cr]])/Raw!$R$1</f>
        <v>1.173913043478261</v>
      </c>
    </row>
    <row r="2335" spans="1:10">
      <c r="A2335" s="63" t="str">
        <f>LEFT(Table1[[#This Row],[Subcode]],3)</f>
        <v>R20</v>
      </c>
      <c r="B2335" s="63" t="s">
        <v>441</v>
      </c>
      <c r="C2335" s="38" t="s">
        <v>405</v>
      </c>
      <c r="D2335" s="39" t="s">
        <v>87</v>
      </c>
      <c r="E2335" s="39">
        <f>VLOOKUP(Table1[[#This Row],[Gr]],Raw!T:U,2,0)</f>
        <v>6</v>
      </c>
      <c r="F2335" s="38" t="s">
        <v>5</v>
      </c>
      <c r="G2335" s="39">
        <v>3</v>
      </c>
      <c r="H2335" s="64" t="str">
        <f>VLOOKUP(MID(Table1[[#This Row],[Htno]],7,2),Raw!A:B,2,0)</f>
        <v>IT</v>
      </c>
      <c r="I2335" s="60">
        <f>IF(Table1[[#This Row],[Gr]]&lt;&gt;"COMPLE",IF(Table1[[#This Row],[Cr]]&gt;0,1,0),1)</f>
        <v>1</v>
      </c>
      <c r="J2335" s="32">
        <f>(Table1[[#This Row],[Gp]]*Table1[[#This Row],[Cr]])/Raw!$R$1</f>
        <v>0.78260869565217395</v>
      </c>
    </row>
    <row r="2336" spans="1:10">
      <c r="A2336" s="63" t="str">
        <f>LEFT(Table1[[#This Row],[Subcode]],3)</f>
        <v>R20</v>
      </c>
      <c r="B2336" s="63" t="s">
        <v>441</v>
      </c>
      <c r="C2336" s="38" t="s">
        <v>406</v>
      </c>
      <c r="D2336" s="39" t="s">
        <v>297</v>
      </c>
      <c r="E2336" s="39">
        <f>VLOOKUP(Table1[[#This Row],[Gr]],Raw!T:U,2,0)</f>
        <v>10</v>
      </c>
      <c r="F2336" s="38" t="s">
        <v>9</v>
      </c>
      <c r="G2336" s="39">
        <v>2</v>
      </c>
      <c r="H2336" s="64" t="str">
        <f>VLOOKUP(MID(Table1[[#This Row],[Htno]],7,2),Raw!A:B,2,0)</f>
        <v>IT</v>
      </c>
      <c r="I2336" s="60">
        <f>IF(Table1[[#This Row],[Gr]]&lt;&gt;"COMPLE",IF(Table1[[#This Row],[Cr]]&gt;0,1,0),1)</f>
        <v>1</v>
      </c>
      <c r="J2336" s="32">
        <f>(Table1[[#This Row],[Gp]]*Table1[[#This Row],[Cr]])/Raw!$R$1</f>
        <v>0.86956521739130432</v>
      </c>
    </row>
    <row r="2337" spans="1:10">
      <c r="A2337" s="63" t="str">
        <f>LEFT(Table1[[#This Row],[Subcode]],3)</f>
        <v>R20</v>
      </c>
      <c r="B2337" s="63" t="s">
        <v>441</v>
      </c>
      <c r="C2337" s="38" t="s">
        <v>407</v>
      </c>
      <c r="D2337" s="39" t="s">
        <v>93</v>
      </c>
      <c r="E2337" s="39">
        <f>VLOOKUP(Table1[[#This Row],[Gr]],Raw!T:U,2,0)</f>
        <v>10</v>
      </c>
      <c r="F2337" s="38" t="s">
        <v>9</v>
      </c>
      <c r="G2337" s="39">
        <v>3</v>
      </c>
      <c r="H2337" s="64" t="str">
        <f>VLOOKUP(MID(Table1[[#This Row],[Htno]],7,2),Raw!A:B,2,0)</f>
        <v>IT</v>
      </c>
      <c r="I2337" s="60">
        <f>IF(Table1[[#This Row],[Gr]]&lt;&gt;"COMPLE",IF(Table1[[#This Row],[Cr]]&gt;0,1,0),1)</f>
        <v>1</v>
      </c>
      <c r="J2337" s="32">
        <f>(Table1[[#This Row],[Gp]]*Table1[[#This Row],[Cr]])/Raw!$R$1</f>
        <v>1.3043478260869565</v>
      </c>
    </row>
    <row r="2338" spans="1:10">
      <c r="A2338" s="63" t="str">
        <f>LEFT(Table1[[#This Row],[Subcode]],3)</f>
        <v>R20</v>
      </c>
      <c r="B2338" s="63" t="s">
        <v>442</v>
      </c>
      <c r="C2338" s="38" t="s">
        <v>78</v>
      </c>
      <c r="D2338" s="39" t="s">
        <v>79</v>
      </c>
      <c r="E2338" s="39">
        <f>VLOOKUP(Table1[[#This Row],[Gr]],Raw!T:U,2,0)</f>
        <v>8</v>
      </c>
      <c r="F2338" s="38" t="s">
        <v>6</v>
      </c>
      <c r="G2338" s="39">
        <v>3</v>
      </c>
      <c r="H2338" s="64" t="str">
        <f>VLOOKUP(MID(Table1[[#This Row],[Htno]],7,2),Raw!A:B,2,0)</f>
        <v>IT</v>
      </c>
      <c r="I2338" s="60">
        <f>IF(Table1[[#This Row],[Gr]]&lt;&gt;"COMPLE",IF(Table1[[#This Row],[Cr]]&gt;0,1,0),1)</f>
        <v>1</v>
      </c>
      <c r="J2338" s="32">
        <f>(Table1[[#This Row],[Gp]]*Table1[[#This Row],[Cr]])/Raw!$R$1</f>
        <v>1.0434782608695652</v>
      </c>
    </row>
    <row r="2339" spans="1:10">
      <c r="A2339" s="63" t="str">
        <f>LEFT(Table1[[#This Row],[Subcode]],3)</f>
        <v>R20</v>
      </c>
      <c r="B2339" s="63" t="s">
        <v>442</v>
      </c>
      <c r="C2339" s="38" t="s">
        <v>80</v>
      </c>
      <c r="D2339" s="39" t="s">
        <v>81</v>
      </c>
      <c r="E2339" s="39">
        <f>VLOOKUP(Table1[[#This Row],[Gr]],Raw!T:U,2,0)</f>
        <v>6</v>
      </c>
      <c r="F2339" s="38" t="s">
        <v>5</v>
      </c>
      <c r="G2339" s="39">
        <v>3</v>
      </c>
      <c r="H2339" s="64" t="str">
        <f>VLOOKUP(MID(Table1[[#This Row],[Htno]],7,2),Raw!A:B,2,0)</f>
        <v>IT</v>
      </c>
      <c r="I2339" s="60">
        <f>IF(Table1[[#This Row],[Gr]]&lt;&gt;"COMPLE",IF(Table1[[#This Row],[Cr]]&gt;0,1,0),1)</f>
        <v>1</v>
      </c>
      <c r="J2339" s="32">
        <f>(Table1[[#This Row],[Gp]]*Table1[[#This Row],[Cr]])/Raw!$R$1</f>
        <v>0.78260869565217395</v>
      </c>
    </row>
    <row r="2340" spans="1:10">
      <c r="A2340" s="63" t="str">
        <f>LEFT(Table1[[#This Row],[Subcode]],3)</f>
        <v>R20</v>
      </c>
      <c r="B2340" s="63" t="s">
        <v>442</v>
      </c>
      <c r="C2340" s="38" t="s">
        <v>82</v>
      </c>
      <c r="D2340" s="39" t="s">
        <v>83</v>
      </c>
      <c r="E2340" s="39">
        <f>VLOOKUP(Table1[[#This Row],[Gr]],Raw!T:U,2,0)</f>
        <v>8</v>
      </c>
      <c r="F2340" s="38" t="s">
        <v>6</v>
      </c>
      <c r="G2340" s="39">
        <v>3</v>
      </c>
      <c r="H2340" s="64" t="str">
        <f>VLOOKUP(MID(Table1[[#This Row],[Htno]],7,2),Raw!A:B,2,0)</f>
        <v>IT</v>
      </c>
      <c r="I2340" s="60">
        <f>IF(Table1[[#This Row],[Gr]]&lt;&gt;"COMPLE",IF(Table1[[#This Row],[Cr]]&gt;0,1,0),1)</f>
        <v>1</v>
      </c>
      <c r="J2340" s="32">
        <f>(Table1[[#This Row],[Gp]]*Table1[[#This Row],[Cr]])/Raw!$R$1</f>
        <v>1.0434782608695652</v>
      </c>
    </row>
    <row r="2341" spans="1:10">
      <c r="A2341" s="63" t="str">
        <f>LEFT(Table1[[#This Row],[Subcode]],3)</f>
        <v>R20</v>
      </c>
      <c r="B2341" s="63" t="s">
        <v>442</v>
      </c>
      <c r="C2341" s="38" t="s">
        <v>404</v>
      </c>
      <c r="D2341" s="39" t="s">
        <v>85</v>
      </c>
      <c r="E2341" s="39">
        <f>VLOOKUP(Table1[[#This Row],[Gr]],Raw!T:U,2,0)</f>
        <v>7</v>
      </c>
      <c r="F2341" s="38" t="s">
        <v>4</v>
      </c>
      <c r="G2341" s="39">
        <v>3</v>
      </c>
      <c r="H2341" s="64" t="str">
        <f>VLOOKUP(MID(Table1[[#This Row],[Htno]],7,2),Raw!A:B,2,0)</f>
        <v>IT</v>
      </c>
      <c r="I2341" s="60">
        <f>IF(Table1[[#This Row],[Gr]]&lt;&gt;"COMPLE",IF(Table1[[#This Row],[Cr]]&gt;0,1,0),1)</f>
        <v>1</v>
      </c>
      <c r="J2341" s="32">
        <f>(Table1[[#This Row],[Gp]]*Table1[[#This Row],[Cr]])/Raw!$R$1</f>
        <v>0.91304347826086951</v>
      </c>
    </row>
    <row r="2342" spans="1:10">
      <c r="A2342" s="63" t="str">
        <f>LEFT(Table1[[#This Row],[Subcode]],3)</f>
        <v>R20</v>
      </c>
      <c r="B2342" s="63" t="s">
        <v>442</v>
      </c>
      <c r="C2342" s="38" t="s">
        <v>301</v>
      </c>
      <c r="D2342" s="39" t="s">
        <v>302</v>
      </c>
      <c r="E2342" s="39">
        <f>VLOOKUP(Table1[[#This Row],[Gr]],Raw!T:U,2,0)</f>
        <v>6</v>
      </c>
      <c r="F2342" s="38" t="s">
        <v>5</v>
      </c>
      <c r="G2342" s="39">
        <v>3</v>
      </c>
      <c r="H2342" s="64" t="str">
        <f>VLOOKUP(MID(Table1[[#This Row],[Htno]],7,2),Raw!A:B,2,0)</f>
        <v>IT</v>
      </c>
      <c r="I2342" s="60">
        <f>IF(Table1[[#This Row],[Gr]]&lt;&gt;"COMPLE",IF(Table1[[#This Row],[Cr]]&gt;0,1,0),1)</f>
        <v>1</v>
      </c>
      <c r="J2342" s="32">
        <f>(Table1[[#This Row],[Gp]]*Table1[[#This Row],[Cr]])/Raw!$R$1</f>
        <v>0.78260869565217395</v>
      </c>
    </row>
    <row r="2343" spans="1:10">
      <c r="A2343" s="63" t="str">
        <f>LEFT(Table1[[#This Row],[Subcode]],3)</f>
        <v>R20</v>
      </c>
      <c r="B2343" s="63" t="s">
        <v>442</v>
      </c>
      <c r="C2343" s="38" t="s">
        <v>405</v>
      </c>
      <c r="D2343" s="39" t="s">
        <v>87</v>
      </c>
      <c r="E2343" s="39">
        <f>VLOOKUP(Table1[[#This Row],[Gr]],Raw!T:U,2,0)</f>
        <v>6</v>
      </c>
      <c r="F2343" s="38" t="s">
        <v>5</v>
      </c>
      <c r="G2343" s="39">
        <v>3</v>
      </c>
      <c r="H2343" s="64" t="str">
        <f>VLOOKUP(MID(Table1[[#This Row],[Htno]],7,2),Raw!A:B,2,0)</f>
        <v>IT</v>
      </c>
      <c r="I2343" s="60">
        <f>IF(Table1[[#This Row],[Gr]]&lt;&gt;"COMPLE",IF(Table1[[#This Row],[Cr]]&gt;0,1,0),1)</f>
        <v>1</v>
      </c>
      <c r="J2343" s="32">
        <f>(Table1[[#This Row],[Gp]]*Table1[[#This Row],[Cr]])/Raw!$R$1</f>
        <v>0.78260869565217395</v>
      </c>
    </row>
    <row r="2344" spans="1:10">
      <c r="A2344" s="63" t="str">
        <f>LEFT(Table1[[#This Row],[Subcode]],3)</f>
        <v>R20</v>
      </c>
      <c r="B2344" s="63" t="s">
        <v>442</v>
      </c>
      <c r="C2344" s="38" t="s">
        <v>406</v>
      </c>
      <c r="D2344" s="39" t="s">
        <v>297</v>
      </c>
      <c r="E2344" s="39">
        <f>VLOOKUP(Table1[[#This Row],[Gr]],Raw!T:U,2,0)</f>
        <v>10</v>
      </c>
      <c r="F2344" s="38" t="s">
        <v>9</v>
      </c>
      <c r="G2344" s="39">
        <v>2</v>
      </c>
      <c r="H2344" s="64" t="str">
        <f>VLOOKUP(MID(Table1[[#This Row],[Htno]],7,2),Raw!A:B,2,0)</f>
        <v>IT</v>
      </c>
      <c r="I2344" s="60">
        <f>IF(Table1[[#This Row],[Gr]]&lt;&gt;"COMPLE",IF(Table1[[#This Row],[Cr]]&gt;0,1,0),1)</f>
        <v>1</v>
      </c>
      <c r="J2344" s="32">
        <f>(Table1[[#This Row],[Gp]]*Table1[[#This Row],[Cr]])/Raw!$R$1</f>
        <v>0.86956521739130432</v>
      </c>
    </row>
    <row r="2345" spans="1:10">
      <c r="A2345" s="63" t="str">
        <f>LEFT(Table1[[#This Row],[Subcode]],3)</f>
        <v>R20</v>
      </c>
      <c r="B2345" s="63" t="s">
        <v>442</v>
      </c>
      <c r="C2345" s="38" t="s">
        <v>407</v>
      </c>
      <c r="D2345" s="39" t="s">
        <v>93</v>
      </c>
      <c r="E2345" s="39">
        <f>VLOOKUP(Table1[[#This Row],[Gr]],Raw!T:U,2,0)</f>
        <v>10</v>
      </c>
      <c r="F2345" s="38" t="s">
        <v>9</v>
      </c>
      <c r="G2345" s="39">
        <v>3</v>
      </c>
      <c r="H2345" s="64" t="str">
        <f>VLOOKUP(MID(Table1[[#This Row],[Htno]],7,2),Raw!A:B,2,0)</f>
        <v>IT</v>
      </c>
      <c r="I2345" s="60">
        <f>IF(Table1[[#This Row],[Gr]]&lt;&gt;"COMPLE",IF(Table1[[#This Row],[Cr]]&gt;0,1,0),1)</f>
        <v>1</v>
      </c>
      <c r="J2345" s="32">
        <f>(Table1[[#This Row],[Gp]]*Table1[[#This Row],[Cr]])/Raw!$R$1</f>
        <v>1.3043478260869565</v>
      </c>
    </row>
    <row r="2346" spans="1:10">
      <c r="A2346" s="63" t="str">
        <f>LEFT(Table1[[#This Row],[Subcode]],3)</f>
        <v>R20</v>
      </c>
      <c r="B2346" s="63" t="s">
        <v>443</v>
      </c>
      <c r="C2346" s="38" t="s">
        <v>78</v>
      </c>
      <c r="D2346" s="39" t="s">
        <v>79</v>
      </c>
      <c r="E2346" s="39">
        <f>VLOOKUP(Table1[[#This Row],[Gr]],Raw!T:U,2,0)</f>
        <v>7</v>
      </c>
      <c r="F2346" s="38" t="s">
        <v>4</v>
      </c>
      <c r="G2346" s="39">
        <v>3</v>
      </c>
      <c r="H2346" s="64" t="str">
        <f>VLOOKUP(MID(Table1[[#This Row],[Htno]],7,2),Raw!A:B,2,0)</f>
        <v>IT</v>
      </c>
      <c r="I2346" s="60">
        <f>IF(Table1[[#This Row],[Gr]]&lt;&gt;"COMPLE",IF(Table1[[#This Row],[Cr]]&gt;0,1,0),1)</f>
        <v>1</v>
      </c>
      <c r="J2346" s="32">
        <f>(Table1[[#This Row],[Gp]]*Table1[[#This Row],[Cr]])/Raw!$R$1</f>
        <v>0.91304347826086951</v>
      </c>
    </row>
    <row r="2347" spans="1:10">
      <c r="A2347" s="63" t="str">
        <f>LEFT(Table1[[#This Row],[Subcode]],3)</f>
        <v>R20</v>
      </c>
      <c r="B2347" s="63" t="s">
        <v>443</v>
      </c>
      <c r="C2347" s="38" t="s">
        <v>80</v>
      </c>
      <c r="D2347" s="39" t="s">
        <v>81</v>
      </c>
      <c r="E2347" s="39">
        <f>VLOOKUP(Table1[[#This Row],[Gr]],Raw!T:U,2,0)</f>
        <v>5</v>
      </c>
      <c r="F2347" s="38" t="s">
        <v>7</v>
      </c>
      <c r="G2347" s="39">
        <v>3</v>
      </c>
      <c r="H2347" s="64" t="str">
        <f>VLOOKUP(MID(Table1[[#This Row],[Htno]],7,2),Raw!A:B,2,0)</f>
        <v>IT</v>
      </c>
      <c r="I2347" s="60">
        <f>IF(Table1[[#This Row],[Gr]]&lt;&gt;"COMPLE",IF(Table1[[#This Row],[Cr]]&gt;0,1,0),1)</f>
        <v>1</v>
      </c>
      <c r="J2347" s="32">
        <f>(Table1[[#This Row],[Gp]]*Table1[[#This Row],[Cr]])/Raw!$R$1</f>
        <v>0.65217391304347827</v>
      </c>
    </row>
    <row r="2348" spans="1:10">
      <c r="A2348" s="63" t="str">
        <f>LEFT(Table1[[#This Row],[Subcode]],3)</f>
        <v>R20</v>
      </c>
      <c r="B2348" s="63" t="s">
        <v>443</v>
      </c>
      <c r="C2348" s="38" t="s">
        <v>82</v>
      </c>
      <c r="D2348" s="39" t="s">
        <v>83</v>
      </c>
      <c r="E2348" s="39">
        <f>VLOOKUP(Table1[[#This Row],[Gr]],Raw!T:U,2,0)</f>
        <v>8</v>
      </c>
      <c r="F2348" s="38" t="s">
        <v>6</v>
      </c>
      <c r="G2348" s="39">
        <v>3</v>
      </c>
      <c r="H2348" s="64" t="str">
        <f>VLOOKUP(MID(Table1[[#This Row],[Htno]],7,2),Raw!A:B,2,0)</f>
        <v>IT</v>
      </c>
      <c r="I2348" s="60">
        <f>IF(Table1[[#This Row],[Gr]]&lt;&gt;"COMPLE",IF(Table1[[#This Row],[Cr]]&gt;0,1,0),1)</f>
        <v>1</v>
      </c>
      <c r="J2348" s="32">
        <f>(Table1[[#This Row],[Gp]]*Table1[[#This Row],[Cr]])/Raw!$R$1</f>
        <v>1.0434782608695652</v>
      </c>
    </row>
    <row r="2349" spans="1:10">
      <c r="A2349" s="63" t="str">
        <f>LEFT(Table1[[#This Row],[Subcode]],3)</f>
        <v>R20</v>
      </c>
      <c r="B2349" s="63" t="s">
        <v>443</v>
      </c>
      <c r="C2349" s="38" t="s">
        <v>404</v>
      </c>
      <c r="D2349" s="39" t="s">
        <v>85</v>
      </c>
      <c r="E2349" s="39">
        <f>VLOOKUP(Table1[[#This Row],[Gr]],Raw!T:U,2,0)</f>
        <v>10</v>
      </c>
      <c r="F2349" s="38" t="s">
        <v>9</v>
      </c>
      <c r="G2349" s="39">
        <v>3</v>
      </c>
      <c r="H2349" s="64" t="str">
        <f>VLOOKUP(MID(Table1[[#This Row],[Htno]],7,2),Raw!A:B,2,0)</f>
        <v>IT</v>
      </c>
      <c r="I2349" s="60">
        <f>IF(Table1[[#This Row],[Gr]]&lt;&gt;"COMPLE",IF(Table1[[#This Row],[Cr]]&gt;0,1,0),1)</f>
        <v>1</v>
      </c>
      <c r="J2349" s="32">
        <f>(Table1[[#This Row],[Gp]]*Table1[[#This Row],[Cr]])/Raw!$R$1</f>
        <v>1.3043478260869565</v>
      </c>
    </row>
    <row r="2350" spans="1:10">
      <c r="A2350" s="63" t="str">
        <f>LEFT(Table1[[#This Row],[Subcode]],3)</f>
        <v>R20</v>
      </c>
      <c r="B2350" s="63" t="s">
        <v>443</v>
      </c>
      <c r="C2350" s="38" t="s">
        <v>301</v>
      </c>
      <c r="D2350" s="39" t="s">
        <v>302</v>
      </c>
      <c r="E2350" s="39">
        <f>VLOOKUP(Table1[[#This Row],[Gr]],Raw!T:U,2,0)</f>
        <v>7</v>
      </c>
      <c r="F2350" s="38" t="s">
        <v>4</v>
      </c>
      <c r="G2350" s="39">
        <v>3</v>
      </c>
      <c r="H2350" s="64" t="str">
        <f>VLOOKUP(MID(Table1[[#This Row],[Htno]],7,2),Raw!A:B,2,0)</f>
        <v>IT</v>
      </c>
      <c r="I2350" s="60">
        <f>IF(Table1[[#This Row],[Gr]]&lt;&gt;"COMPLE",IF(Table1[[#This Row],[Cr]]&gt;0,1,0),1)</f>
        <v>1</v>
      </c>
      <c r="J2350" s="32">
        <f>(Table1[[#This Row],[Gp]]*Table1[[#This Row],[Cr]])/Raw!$R$1</f>
        <v>0.91304347826086951</v>
      </c>
    </row>
    <row r="2351" spans="1:10">
      <c r="A2351" s="63" t="str">
        <f>LEFT(Table1[[#This Row],[Subcode]],3)</f>
        <v>R20</v>
      </c>
      <c r="B2351" s="63" t="s">
        <v>443</v>
      </c>
      <c r="C2351" s="38" t="s">
        <v>405</v>
      </c>
      <c r="D2351" s="39" t="s">
        <v>87</v>
      </c>
      <c r="E2351" s="39">
        <f>VLOOKUP(Table1[[#This Row],[Gr]],Raw!T:U,2,0)</f>
        <v>8</v>
      </c>
      <c r="F2351" s="38" t="s">
        <v>6</v>
      </c>
      <c r="G2351" s="39">
        <v>3</v>
      </c>
      <c r="H2351" s="64" t="str">
        <f>VLOOKUP(MID(Table1[[#This Row],[Htno]],7,2),Raw!A:B,2,0)</f>
        <v>IT</v>
      </c>
      <c r="I2351" s="60">
        <f>IF(Table1[[#This Row],[Gr]]&lt;&gt;"COMPLE",IF(Table1[[#This Row],[Cr]]&gt;0,1,0),1)</f>
        <v>1</v>
      </c>
      <c r="J2351" s="32">
        <f>(Table1[[#This Row],[Gp]]*Table1[[#This Row],[Cr]])/Raw!$R$1</f>
        <v>1.0434782608695652</v>
      </c>
    </row>
    <row r="2352" spans="1:10">
      <c r="A2352" s="63" t="str">
        <f>LEFT(Table1[[#This Row],[Subcode]],3)</f>
        <v>R20</v>
      </c>
      <c r="B2352" s="63" t="s">
        <v>443</v>
      </c>
      <c r="C2352" s="38" t="s">
        <v>406</v>
      </c>
      <c r="D2352" s="39" t="s">
        <v>297</v>
      </c>
      <c r="E2352" s="39">
        <f>VLOOKUP(Table1[[#This Row],[Gr]],Raw!T:U,2,0)</f>
        <v>10</v>
      </c>
      <c r="F2352" s="38" t="s">
        <v>9</v>
      </c>
      <c r="G2352" s="39">
        <v>2</v>
      </c>
      <c r="H2352" s="64" t="str">
        <f>VLOOKUP(MID(Table1[[#This Row],[Htno]],7,2),Raw!A:B,2,0)</f>
        <v>IT</v>
      </c>
      <c r="I2352" s="60">
        <f>IF(Table1[[#This Row],[Gr]]&lt;&gt;"COMPLE",IF(Table1[[#This Row],[Cr]]&gt;0,1,0),1)</f>
        <v>1</v>
      </c>
      <c r="J2352" s="32">
        <f>(Table1[[#This Row],[Gp]]*Table1[[#This Row],[Cr]])/Raw!$R$1</f>
        <v>0.86956521739130432</v>
      </c>
    </row>
    <row r="2353" spans="1:10">
      <c r="A2353" s="63" t="str">
        <f>LEFT(Table1[[#This Row],[Subcode]],3)</f>
        <v>R20</v>
      </c>
      <c r="B2353" s="63" t="s">
        <v>443</v>
      </c>
      <c r="C2353" s="38" t="s">
        <v>407</v>
      </c>
      <c r="D2353" s="39" t="s">
        <v>93</v>
      </c>
      <c r="E2353" s="39">
        <f>VLOOKUP(Table1[[#This Row],[Gr]],Raw!T:U,2,0)</f>
        <v>10</v>
      </c>
      <c r="F2353" s="38" t="s">
        <v>9</v>
      </c>
      <c r="G2353" s="39">
        <v>3</v>
      </c>
      <c r="H2353" s="64" t="str">
        <f>VLOOKUP(MID(Table1[[#This Row],[Htno]],7,2),Raw!A:B,2,0)</f>
        <v>IT</v>
      </c>
      <c r="I2353" s="60">
        <f>IF(Table1[[#This Row],[Gr]]&lt;&gt;"COMPLE",IF(Table1[[#This Row],[Cr]]&gt;0,1,0),1)</f>
        <v>1</v>
      </c>
      <c r="J2353" s="32">
        <f>(Table1[[#This Row],[Gp]]*Table1[[#This Row],[Cr]])/Raw!$R$1</f>
        <v>1.3043478260869565</v>
      </c>
    </row>
    <row r="2354" spans="1:10">
      <c r="A2354" s="63" t="str">
        <f>LEFT(Table1[[#This Row],[Subcode]],3)</f>
        <v>R20</v>
      </c>
      <c r="B2354" s="63" t="s">
        <v>444</v>
      </c>
      <c r="C2354" s="38" t="s">
        <v>78</v>
      </c>
      <c r="D2354" s="39" t="s">
        <v>79</v>
      </c>
      <c r="E2354" s="39">
        <f>VLOOKUP(Table1[[#This Row],[Gr]],Raw!T:U,2,0)</f>
        <v>9</v>
      </c>
      <c r="F2354" s="38" t="s">
        <v>8</v>
      </c>
      <c r="G2354" s="39">
        <v>3</v>
      </c>
      <c r="H2354" s="64" t="str">
        <f>VLOOKUP(MID(Table1[[#This Row],[Htno]],7,2),Raw!A:B,2,0)</f>
        <v>IT</v>
      </c>
      <c r="I2354" s="60">
        <f>IF(Table1[[#This Row],[Gr]]&lt;&gt;"COMPLE",IF(Table1[[#This Row],[Cr]]&gt;0,1,0),1)</f>
        <v>1</v>
      </c>
      <c r="J2354" s="32">
        <f>(Table1[[#This Row],[Gp]]*Table1[[#This Row],[Cr]])/Raw!$R$1</f>
        <v>1.173913043478261</v>
      </c>
    </row>
    <row r="2355" spans="1:10">
      <c r="A2355" s="63" t="str">
        <f>LEFT(Table1[[#This Row],[Subcode]],3)</f>
        <v>R20</v>
      </c>
      <c r="B2355" s="63" t="s">
        <v>444</v>
      </c>
      <c r="C2355" s="38" t="s">
        <v>80</v>
      </c>
      <c r="D2355" s="39" t="s">
        <v>81</v>
      </c>
      <c r="E2355" s="39">
        <f>VLOOKUP(Table1[[#This Row],[Gr]],Raw!T:U,2,0)</f>
        <v>8</v>
      </c>
      <c r="F2355" s="38" t="s">
        <v>6</v>
      </c>
      <c r="G2355" s="39">
        <v>3</v>
      </c>
      <c r="H2355" s="64" t="str">
        <f>VLOOKUP(MID(Table1[[#This Row],[Htno]],7,2),Raw!A:B,2,0)</f>
        <v>IT</v>
      </c>
      <c r="I2355" s="60">
        <f>IF(Table1[[#This Row],[Gr]]&lt;&gt;"COMPLE",IF(Table1[[#This Row],[Cr]]&gt;0,1,0),1)</f>
        <v>1</v>
      </c>
      <c r="J2355" s="32">
        <f>(Table1[[#This Row],[Gp]]*Table1[[#This Row],[Cr]])/Raw!$R$1</f>
        <v>1.0434782608695652</v>
      </c>
    </row>
    <row r="2356" spans="1:10">
      <c r="A2356" s="63" t="str">
        <f>LEFT(Table1[[#This Row],[Subcode]],3)</f>
        <v>R20</v>
      </c>
      <c r="B2356" s="63" t="s">
        <v>444</v>
      </c>
      <c r="C2356" s="38" t="s">
        <v>82</v>
      </c>
      <c r="D2356" s="39" t="s">
        <v>83</v>
      </c>
      <c r="E2356" s="39">
        <f>VLOOKUP(Table1[[#This Row],[Gr]],Raw!T:U,2,0)</f>
        <v>8</v>
      </c>
      <c r="F2356" s="38" t="s">
        <v>6</v>
      </c>
      <c r="G2356" s="39">
        <v>3</v>
      </c>
      <c r="H2356" s="64" t="str">
        <f>VLOOKUP(MID(Table1[[#This Row],[Htno]],7,2),Raw!A:B,2,0)</f>
        <v>IT</v>
      </c>
      <c r="I2356" s="60">
        <f>IF(Table1[[#This Row],[Gr]]&lt;&gt;"COMPLE",IF(Table1[[#This Row],[Cr]]&gt;0,1,0),1)</f>
        <v>1</v>
      </c>
      <c r="J2356" s="32">
        <f>(Table1[[#This Row],[Gp]]*Table1[[#This Row],[Cr]])/Raw!$R$1</f>
        <v>1.0434782608695652</v>
      </c>
    </row>
    <row r="2357" spans="1:10">
      <c r="A2357" s="63" t="str">
        <f>LEFT(Table1[[#This Row],[Subcode]],3)</f>
        <v>R20</v>
      </c>
      <c r="B2357" s="63" t="s">
        <v>444</v>
      </c>
      <c r="C2357" s="38" t="s">
        <v>404</v>
      </c>
      <c r="D2357" s="39" t="s">
        <v>85</v>
      </c>
      <c r="E2357" s="39">
        <f>VLOOKUP(Table1[[#This Row],[Gr]],Raw!T:U,2,0)</f>
        <v>9</v>
      </c>
      <c r="F2357" s="38" t="s">
        <v>8</v>
      </c>
      <c r="G2357" s="39">
        <v>3</v>
      </c>
      <c r="H2357" s="64" t="str">
        <f>VLOOKUP(MID(Table1[[#This Row],[Htno]],7,2),Raw!A:B,2,0)</f>
        <v>IT</v>
      </c>
      <c r="I2357" s="60">
        <f>IF(Table1[[#This Row],[Gr]]&lt;&gt;"COMPLE",IF(Table1[[#This Row],[Cr]]&gt;0,1,0),1)</f>
        <v>1</v>
      </c>
      <c r="J2357" s="32">
        <f>(Table1[[#This Row],[Gp]]*Table1[[#This Row],[Cr]])/Raw!$R$1</f>
        <v>1.173913043478261</v>
      </c>
    </row>
    <row r="2358" spans="1:10">
      <c r="A2358" s="63" t="str">
        <f>LEFT(Table1[[#This Row],[Subcode]],3)</f>
        <v>R20</v>
      </c>
      <c r="B2358" s="63" t="s">
        <v>444</v>
      </c>
      <c r="C2358" s="38" t="s">
        <v>301</v>
      </c>
      <c r="D2358" s="39" t="s">
        <v>302</v>
      </c>
      <c r="E2358" s="39">
        <f>VLOOKUP(Table1[[#This Row],[Gr]],Raw!T:U,2,0)</f>
        <v>9</v>
      </c>
      <c r="F2358" s="38" t="s">
        <v>8</v>
      </c>
      <c r="G2358" s="39">
        <v>3</v>
      </c>
      <c r="H2358" s="64" t="str">
        <f>VLOOKUP(MID(Table1[[#This Row],[Htno]],7,2),Raw!A:B,2,0)</f>
        <v>IT</v>
      </c>
      <c r="I2358" s="60">
        <f>IF(Table1[[#This Row],[Gr]]&lt;&gt;"COMPLE",IF(Table1[[#This Row],[Cr]]&gt;0,1,0),1)</f>
        <v>1</v>
      </c>
      <c r="J2358" s="32">
        <f>(Table1[[#This Row],[Gp]]*Table1[[#This Row],[Cr]])/Raw!$R$1</f>
        <v>1.173913043478261</v>
      </c>
    </row>
    <row r="2359" spans="1:10">
      <c r="A2359" s="63" t="str">
        <f>LEFT(Table1[[#This Row],[Subcode]],3)</f>
        <v>R20</v>
      </c>
      <c r="B2359" s="63" t="s">
        <v>444</v>
      </c>
      <c r="C2359" s="38" t="s">
        <v>405</v>
      </c>
      <c r="D2359" s="39" t="s">
        <v>87</v>
      </c>
      <c r="E2359" s="39">
        <f>VLOOKUP(Table1[[#This Row],[Gr]],Raw!T:U,2,0)</f>
        <v>7</v>
      </c>
      <c r="F2359" s="38" t="s">
        <v>4</v>
      </c>
      <c r="G2359" s="39">
        <v>3</v>
      </c>
      <c r="H2359" s="64" t="str">
        <f>VLOOKUP(MID(Table1[[#This Row],[Htno]],7,2),Raw!A:B,2,0)</f>
        <v>IT</v>
      </c>
      <c r="I2359" s="60">
        <f>IF(Table1[[#This Row],[Gr]]&lt;&gt;"COMPLE",IF(Table1[[#This Row],[Cr]]&gt;0,1,0),1)</f>
        <v>1</v>
      </c>
      <c r="J2359" s="32">
        <f>(Table1[[#This Row],[Gp]]*Table1[[#This Row],[Cr]])/Raw!$R$1</f>
        <v>0.91304347826086951</v>
      </c>
    </row>
    <row r="2360" spans="1:10">
      <c r="A2360" s="63" t="str">
        <f>LEFT(Table1[[#This Row],[Subcode]],3)</f>
        <v>R20</v>
      </c>
      <c r="B2360" s="63" t="s">
        <v>444</v>
      </c>
      <c r="C2360" s="38" t="s">
        <v>406</v>
      </c>
      <c r="D2360" s="39" t="s">
        <v>297</v>
      </c>
      <c r="E2360" s="39">
        <f>VLOOKUP(Table1[[#This Row],[Gr]],Raw!T:U,2,0)</f>
        <v>10</v>
      </c>
      <c r="F2360" s="38" t="s">
        <v>9</v>
      </c>
      <c r="G2360" s="39">
        <v>2</v>
      </c>
      <c r="H2360" s="64" t="str">
        <f>VLOOKUP(MID(Table1[[#This Row],[Htno]],7,2),Raw!A:B,2,0)</f>
        <v>IT</v>
      </c>
      <c r="I2360" s="60">
        <f>IF(Table1[[#This Row],[Gr]]&lt;&gt;"COMPLE",IF(Table1[[#This Row],[Cr]]&gt;0,1,0),1)</f>
        <v>1</v>
      </c>
      <c r="J2360" s="32">
        <f>(Table1[[#This Row],[Gp]]*Table1[[#This Row],[Cr]])/Raw!$R$1</f>
        <v>0.86956521739130432</v>
      </c>
    </row>
    <row r="2361" spans="1:10">
      <c r="A2361" s="63" t="str">
        <f>LEFT(Table1[[#This Row],[Subcode]],3)</f>
        <v>R20</v>
      </c>
      <c r="B2361" s="63" t="s">
        <v>444</v>
      </c>
      <c r="C2361" s="38" t="s">
        <v>407</v>
      </c>
      <c r="D2361" s="39" t="s">
        <v>93</v>
      </c>
      <c r="E2361" s="39">
        <f>VLOOKUP(Table1[[#This Row],[Gr]],Raw!T:U,2,0)</f>
        <v>10</v>
      </c>
      <c r="F2361" s="38" t="s">
        <v>9</v>
      </c>
      <c r="G2361" s="39">
        <v>3</v>
      </c>
      <c r="H2361" s="64" t="str">
        <f>VLOOKUP(MID(Table1[[#This Row],[Htno]],7,2),Raw!A:B,2,0)</f>
        <v>IT</v>
      </c>
      <c r="I2361" s="60">
        <f>IF(Table1[[#This Row],[Gr]]&lt;&gt;"COMPLE",IF(Table1[[#This Row],[Cr]]&gt;0,1,0),1)</f>
        <v>1</v>
      </c>
      <c r="J2361" s="32">
        <f>(Table1[[#This Row],[Gp]]*Table1[[#This Row],[Cr]])/Raw!$R$1</f>
        <v>1.3043478260869565</v>
      </c>
    </row>
    <row r="2362" spans="1:10">
      <c r="A2362" s="63" t="str">
        <f>LEFT(Table1[[#This Row],[Subcode]],3)</f>
        <v>R20</v>
      </c>
      <c r="B2362" s="63" t="s">
        <v>445</v>
      </c>
      <c r="C2362" s="38" t="s">
        <v>78</v>
      </c>
      <c r="D2362" s="39" t="s">
        <v>79</v>
      </c>
      <c r="E2362" s="39">
        <f>VLOOKUP(Table1[[#This Row],[Gr]],Raw!T:U,2,0)</f>
        <v>9</v>
      </c>
      <c r="F2362" s="38" t="s">
        <v>8</v>
      </c>
      <c r="G2362" s="39">
        <v>3</v>
      </c>
      <c r="H2362" s="64" t="str">
        <f>VLOOKUP(MID(Table1[[#This Row],[Htno]],7,2),Raw!A:B,2,0)</f>
        <v>IT</v>
      </c>
      <c r="I2362" s="60">
        <f>IF(Table1[[#This Row],[Gr]]&lt;&gt;"COMPLE",IF(Table1[[#This Row],[Cr]]&gt;0,1,0),1)</f>
        <v>1</v>
      </c>
      <c r="J2362" s="32">
        <f>(Table1[[#This Row],[Gp]]*Table1[[#This Row],[Cr]])/Raw!$R$1</f>
        <v>1.173913043478261</v>
      </c>
    </row>
    <row r="2363" spans="1:10">
      <c r="A2363" s="63" t="str">
        <f>LEFT(Table1[[#This Row],[Subcode]],3)</f>
        <v>R20</v>
      </c>
      <c r="B2363" s="63" t="s">
        <v>445</v>
      </c>
      <c r="C2363" s="38" t="s">
        <v>80</v>
      </c>
      <c r="D2363" s="39" t="s">
        <v>81</v>
      </c>
      <c r="E2363" s="39">
        <f>VLOOKUP(Table1[[#This Row],[Gr]],Raw!T:U,2,0)</f>
        <v>6</v>
      </c>
      <c r="F2363" s="38" t="s">
        <v>5</v>
      </c>
      <c r="G2363" s="39">
        <v>3</v>
      </c>
      <c r="H2363" s="64" t="str">
        <f>VLOOKUP(MID(Table1[[#This Row],[Htno]],7,2),Raw!A:B,2,0)</f>
        <v>IT</v>
      </c>
      <c r="I2363" s="60">
        <f>IF(Table1[[#This Row],[Gr]]&lt;&gt;"COMPLE",IF(Table1[[#This Row],[Cr]]&gt;0,1,0),1)</f>
        <v>1</v>
      </c>
      <c r="J2363" s="32">
        <f>(Table1[[#This Row],[Gp]]*Table1[[#This Row],[Cr]])/Raw!$R$1</f>
        <v>0.78260869565217395</v>
      </c>
    </row>
    <row r="2364" spans="1:10">
      <c r="A2364" s="63" t="str">
        <f>LEFT(Table1[[#This Row],[Subcode]],3)</f>
        <v>R20</v>
      </c>
      <c r="B2364" s="63" t="s">
        <v>445</v>
      </c>
      <c r="C2364" s="38" t="s">
        <v>82</v>
      </c>
      <c r="D2364" s="39" t="s">
        <v>83</v>
      </c>
      <c r="E2364" s="39">
        <f>VLOOKUP(Table1[[#This Row],[Gr]],Raw!T:U,2,0)</f>
        <v>9</v>
      </c>
      <c r="F2364" s="38" t="s">
        <v>8</v>
      </c>
      <c r="G2364" s="39">
        <v>3</v>
      </c>
      <c r="H2364" s="64" t="str">
        <f>VLOOKUP(MID(Table1[[#This Row],[Htno]],7,2),Raw!A:B,2,0)</f>
        <v>IT</v>
      </c>
      <c r="I2364" s="60">
        <f>IF(Table1[[#This Row],[Gr]]&lt;&gt;"COMPLE",IF(Table1[[#This Row],[Cr]]&gt;0,1,0),1)</f>
        <v>1</v>
      </c>
      <c r="J2364" s="32">
        <f>(Table1[[#This Row],[Gp]]*Table1[[#This Row],[Cr]])/Raw!$R$1</f>
        <v>1.173913043478261</v>
      </c>
    </row>
    <row r="2365" spans="1:10">
      <c r="A2365" s="63" t="str">
        <f>LEFT(Table1[[#This Row],[Subcode]],3)</f>
        <v>R20</v>
      </c>
      <c r="B2365" s="63" t="s">
        <v>445</v>
      </c>
      <c r="C2365" s="38" t="s">
        <v>404</v>
      </c>
      <c r="D2365" s="39" t="s">
        <v>85</v>
      </c>
      <c r="E2365" s="39">
        <f>VLOOKUP(Table1[[#This Row],[Gr]],Raw!T:U,2,0)</f>
        <v>8</v>
      </c>
      <c r="F2365" s="38" t="s">
        <v>6</v>
      </c>
      <c r="G2365" s="39">
        <v>3</v>
      </c>
      <c r="H2365" s="64" t="str">
        <f>VLOOKUP(MID(Table1[[#This Row],[Htno]],7,2),Raw!A:B,2,0)</f>
        <v>IT</v>
      </c>
      <c r="I2365" s="60">
        <f>IF(Table1[[#This Row],[Gr]]&lt;&gt;"COMPLE",IF(Table1[[#This Row],[Cr]]&gt;0,1,0),1)</f>
        <v>1</v>
      </c>
      <c r="J2365" s="32">
        <f>(Table1[[#This Row],[Gp]]*Table1[[#This Row],[Cr]])/Raw!$R$1</f>
        <v>1.0434782608695652</v>
      </c>
    </row>
    <row r="2366" spans="1:10">
      <c r="A2366" s="63" t="str">
        <f>LEFT(Table1[[#This Row],[Subcode]],3)</f>
        <v>R20</v>
      </c>
      <c r="B2366" s="63" t="s">
        <v>445</v>
      </c>
      <c r="C2366" s="38" t="s">
        <v>301</v>
      </c>
      <c r="D2366" s="39" t="s">
        <v>302</v>
      </c>
      <c r="E2366" s="39">
        <f>VLOOKUP(Table1[[#This Row],[Gr]],Raw!T:U,2,0)</f>
        <v>8</v>
      </c>
      <c r="F2366" s="38" t="s">
        <v>6</v>
      </c>
      <c r="G2366" s="39">
        <v>3</v>
      </c>
      <c r="H2366" s="64" t="str">
        <f>VLOOKUP(MID(Table1[[#This Row],[Htno]],7,2),Raw!A:B,2,0)</f>
        <v>IT</v>
      </c>
      <c r="I2366" s="60">
        <f>IF(Table1[[#This Row],[Gr]]&lt;&gt;"COMPLE",IF(Table1[[#This Row],[Cr]]&gt;0,1,0),1)</f>
        <v>1</v>
      </c>
      <c r="J2366" s="32">
        <f>(Table1[[#This Row],[Gp]]*Table1[[#This Row],[Cr]])/Raw!$R$1</f>
        <v>1.0434782608695652</v>
      </c>
    </row>
    <row r="2367" spans="1:10">
      <c r="A2367" s="63" t="str">
        <f>LEFT(Table1[[#This Row],[Subcode]],3)</f>
        <v>R20</v>
      </c>
      <c r="B2367" s="63" t="s">
        <v>445</v>
      </c>
      <c r="C2367" s="38" t="s">
        <v>405</v>
      </c>
      <c r="D2367" s="39" t="s">
        <v>87</v>
      </c>
      <c r="E2367" s="39">
        <f>VLOOKUP(Table1[[#This Row],[Gr]],Raw!T:U,2,0)</f>
        <v>5</v>
      </c>
      <c r="F2367" s="38" t="s">
        <v>7</v>
      </c>
      <c r="G2367" s="39">
        <v>3</v>
      </c>
      <c r="H2367" s="64" t="str">
        <f>VLOOKUP(MID(Table1[[#This Row],[Htno]],7,2),Raw!A:B,2,0)</f>
        <v>IT</v>
      </c>
      <c r="I2367" s="60">
        <f>IF(Table1[[#This Row],[Gr]]&lt;&gt;"COMPLE",IF(Table1[[#This Row],[Cr]]&gt;0,1,0),1)</f>
        <v>1</v>
      </c>
      <c r="J2367" s="32">
        <f>(Table1[[#This Row],[Gp]]*Table1[[#This Row],[Cr]])/Raw!$R$1</f>
        <v>0.65217391304347827</v>
      </c>
    </row>
    <row r="2368" spans="1:10">
      <c r="A2368" s="63" t="str">
        <f>LEFT(Table1[[#This Row],[Subcode]],3)</f>
        <v>R20</v>
      </c>
      <c r="B2368" s="63" t="s">
        <v>445</v>
      </c>
      <c r="C2368" s="38" t="s">
        <v>406</v>
      </c>
      <c r="D2368" s="39" t="s">
        <v>297</v>
      </c>
      <c r="E2368" s="39">
        <f>VLOOKUP(Table1[[#This Row],[Gr]],Raw!T:U,2,0)</f>
        <v>10</v>
      </c>
      <c r="F2368" s="38" t="s">
        <v>9</v>
      </c>
      <c r="G2368" s="39">
        <v>2</v>
      </c>
      <c r="H2368" s="64" t="str">
        <f>VLOOKUP(MID(Table1[[#This Row],[Htno]],7,2),Raw!A:B,2,0)</f>
        <v>IT</v>
      </c>
      <c r="I2368" s="60">
        <f>IF(Table1[[#This Row],[Gr]]&lt;&gt;"COMPLE",IF(Table1[[#This Row],[Cr]]&gt;0,1,0),1)</f>
        <v>1</v>
      </c>
      <c r="J2368" s="32">
        <f>(Table1[[#This Row],[Gp]]*Table1[[#This Row],[Cr]])/Raw!$R$1</f>
        <v>0.86956521739130432</v>
      </c>
    </row>
    <row r="2369" spans="1:10">
      <c r="A2369" s="63" t="str">
        <f>LEFT(Table1[[#This Row],[Subcode]],3)</f>
        <v>R20</v>
      </c>
      <c r="B2369" s="63" t="s">
        <v>445</v>
      </c>
      <c r="C2369" s="38" t="s">
        <v>407</v>
      </c>
      <c r="D2369" s="39" t="s">
        <v>93</v>
      </c>
      <c r="E2369" s="39">
        <f>VLOOKUP(Table1[[#This Row],[Gr]],Raw!T:U,2,0)</f>
        <v>10</v>
      </c>
      <c r="F2369" s="38" t="s">
        <v>9</v>
      </c>
      <c r="G2369" s="39">
        <v>3</v>
      </c>
      <c r="H2369" s="64" t="str">
        <f>VLOOKUP(MID(Table1[[#This Row],[Htno]],7,2),Raw!A:B,2,0)</f>
        <v>IT</v>
      </c>
      <c r="I2369" s="60">
        <f>IF(Table1[[#This Row],[Gr]]&lt;&gt;"COMPLE",IF(Table1[[#This Row],[Cr]]&gt;0,1,0),1)</f>
        <v>1</v>
      </c>
      <c r="J2369" s="32">
        <f>(Table1[[#This Row],[Gp]]*Table1[[#This Row],[Cr]])/Raw!$R$1</f>
        <v>1.3043478260869565</v>
      </c>
    </row>
    <row r="2370" spans="1:10">
      <c r="A2370" s="63" t="str">
        <f>LEFT(Table1[[#This Row],[Subcode]],3)</f>
        <v>R20</v>
      </c>
      <c r="B2370" s="63" t="s">
        <v>446</v>
      </c>
      <c r="C2370" s="38" t="s">
        <v>78</v>
      </c>
      <c r="D2370" s="39" t="s">
        <v>79</v>
      </c>
      <c r="E2370" s="39">
        <f>VLOOKUP(Table1[[#This Row],[Gr]],Raw!T:U,2,0)</f>
        <v>9</v>
      </c>
      <c r="F2370" s="38" t="s">
        <v>8</v>
      </c>
      <c r="G2370" s="39">
        <v>3</v>
      </c>
      <c r="H2370" s="64" t="str">
        <f>VLOOKUP(MID(Table1[[#This Row],[Htno]],7,2),Raw!A:B,2,0)</f>
        <v>IT</v>
      </c>
      <c r="I2370" s="60">
        <f>IF(Table1[[#This Row],[Gr]]&lt;&gt;"COMPLE",IF(Table1[[#This Row],[Cr]]&gt;0,1,0),1)</f>
        <v>1</v>
      </c>
      <c r="J2370" s="32">
        <f>(Table1[[#This Row],[Gp]]*Table1[[#This Row],[Cr]])/Raw!$R$1</f>
        <v>1.173913043478261</v>
      </c>
    </row>
    <row r="2371" spans="1:10">
      <c r="A2371" s="63" t="str">
        <f>LEFT(Table1[[#This Row],[Subcode]],3)</f>
        <v>R20</v>
      </c>
      <c r="B2371" s="63" t="s">
        <v>446</v>
      </c>
      <c r="C2371" s="38" t="s">
        <v>80</v>
      </c>
      <c r="D2371" s="39" t="s">
        <v>81</v>
      </c>
      <c r="E2371" s="39">
        <f>VLOOKUP(Table1[[#This Row],[Gr]],Raw!T:U,2,0)</f>
        <v>6</v>
      </c>
      <c r="F2371" s="38" t="s">
        <v>5</v>
      </c>
      <c r="G2371" s="39">
        <v>3</v>
      </c>
      <c r="H2371" s="64" t="str">
        <f>VLOOKUP(MID(Table1[[#This Row],[Htno]],7,2),Raw!A:B,2,0)</f>
        <v>IT</v>
      </c>
      <c r="I2371" s="60">
        <f>IF(Table1[[#This Row],[Gr]]&lt;&gt;"COMPLE",IF(Table1[[#This Row],[Cr]]&gt;0,1,0),1)</f>
        <v>1</v>
      </c>
      <c r="J2371" s="32">
        <f>(Table1[[#This Row],[Gp]]*Table1[[#This Row],[Cr]])/Raw!$R$1</f>
        <v>0.78260869565217395</v>
      </c>
    </row>
    <row r="2372" spans="1:10">
      <c r="A2372" s="63" t="str">
        <f>LEFT(Table1[[#This Row],[Subcode]],3)</f>
        <v>R20</v>
      </c>
      <c r="B2372" s="63" t="s">
        <v>446</v>
      </c>
      <c r="C2372" s="38" t="s">
        <v>82</v>
      </c>
      <c r="D2372" s="39" t="s">
        <v>83</v>
      </c>
      <c r="E2372" s="39">
        <f>VLOOKUP(Table1[[#This Row],[Gr]],Raw!T:U,2,0)</f>
        <v>8</v>
      </c>
      <c r="F2372" s="38" t="s">
        <v>6</v>
      </c>
      <c r="G2372" s="39">
        <v>3</v>
      </c>
      <c r="H2372" s="64" t="str">
        <f>VLOOKUP(MID(Table1[[#This Row],[Htno]],7,2),Raw!A:B,2,0)</f>
        <v>IT</v>
      </c>
      <c r="I2372" s="60">
        <f>IF(Table1[[#This Row],[Gr]]&lt;&gt;"COMPLE",IF(Table1[[#This Row],[Cr]]&gt;0,1,0),1)</f>
        <v>1</v>
      </c>
      <c r="J2372" s="32">
        <f>(Table1[[#This Row],[Gp]]*Table1[[#This Row],[Cr]])/Raw!$R$1</f>
        <v>1.0434782608695652</v>
      </c>
    </row>
    <row r="2373" spans="1:10">
      <c r="A2373" s="63" t="str">
        <f>LEFT(Table1[[#This Row],[Subcode]],3)</f>
        <v>R20</v>
      </c>
      <c r="B2373" s="63" t="s">
        <v>446</v>
      </c>
      <c r="C2373" s="38" t="s">
        <v>404</v>
      </c>
      <c r="D2373" s="39" t="s">
        <v>85</v>
      </c>
      <c r="E2373" s="39">
        <f>VLOOKUP(Table1[[#This Row],[Gr]],Raw!T:U,2,0)</f>
        <v>6</v>
      </c>
      <c r="F2373" s="38" t="s">
        <v>5</v>
      </c>
      <c r="G2373" s="39">
        <v>3</v>
      </c>
      <c r="H2373" s="64" t="str">
        <f>VLOOKUP(MID(Table1[[#This Row],[Htno]],7,2),Raw!A:B,2,0)</f>
        <v>IT</v>
      </c>
      <c r="I2373" s="60">
        <f>IF(Table1[[#This Row],[Gr]]&lt;&gt;"COMPLE",IF(Table1[[#This Row],[Cr]]&gt;0,1,0),1)</f>
        <v>1</v>
      </c>
      <c r="J2373" s="32">
        <f>(Table1[[#This Row],[Gp]]*Table1[[#This Row],[Cr]])/Raw!$R$1</f>
        <v>0.78260869565217395</v>
      </c>
    </row>
    <row r="2374" spans="1:10">
      <c r="A2374" s="63" t="str">
        <f>LEFT(Table1[[#This Row],[Subcode]],3)</f>
        <v>R20</v>
      </c>
      <c r="B2374" s="63" t="s">
        <v>446</v>
      </c>
      <c r="C2374" s="38" t="s">
        <v>301</v>
      </c>
      <c r="D2374" s="39" t="s">
        <v>302</v>
      </c>
      <c r="E2374" s="39">
        <f>VLOOKUP(Table1[[#This Row],[Gr]],Raw!T:U,2,0)</f>
        <v>7</v>
      </c>
      <c r="F2374" s="38" t="s">
        <v>4</v>
      </c>
      <c r="G2374" s="39">
        <v>3</v>
      </c>
      <c r="H2374" s="64" t="str">
        <f>VLOOKUP(MID(Table1[[#This Row],[Htno]],7,2),Raw!A:B,2,0)</f>
        <v>IT</v>
      </c>
      <c r="I2374" s="60">
        <f>IF(Table1[[#This Row],[Gr]]&lt;&gt;"COMPLE",IF(Table1[[#This Row],[Cr]]&gt;0,1,0),1)</f>
        <v>1</v>
      </c>
      <c r="J2374" s="32">
        <f>(Table1[[#This Row],[Gp]]*Table1[[#This Row],[Cr]])/Raw!$R$1</f>
        <v>0.91304347826086951</v>
      </c>
    </row>
    <row r="2375" spans="1:10">
      <c r="A2375" s="63" t="str">
        <f>LEFT(Table1[[#This Row],[Subcode]],3)</f>
        <v>R20</v>
      </c>
      <c r="B2375" s="63" t="s">
        <v>446</v>
      </c>
      <c r="C2375" s="38" t="s">
        <v>405</v>
      </c>
      <c r="D2375" s="39" t="s">
        <v>87</v>
      </c>
      <c r="E2375" s="39">
        <f>VLOOKUP(Table1[[#This Row],[Gr]],Raw!T:U,2,0)</f>
        <v>6</v>
      </c>
      <c r="F2375" s="38" t="s">
        <v>5</v>
      </c>
      <c r="G2375" s="39">
        <v>3</v>
      </c>
      <c r="H2375" s="64" t="str">
        <f>VLOOKUP(MID(Table1[[#This Row],[Htno]],7,2),Raw!A:B,2,0)</f>
        <v>IT</v>
      </c>
      <c r="I2375" s="60">
        <f>IF(Table1[[#This Row],[Gr]]&lt;&gt;"COMPLE",IF(Table1[[#This Row],[Cr]]&gt;0,1,0),1)</f>
        <v>1</v>
      </c>
      <c r="J2375" s="32">
        <f>(Table1[[#This Row],[Gp]]*Table1[[#This Row],[Cr]])/Raw!$R$1</f>
        <v>0.78260869565217395</v>
      </c>
    </row>
    <row r="2376" spans="1:10">
      <c r="A2376" s="63" t="str">
        <f>LEFT(Table1[[#This Row],[Subcode]],3)</f>
        <v>R20</v>
      </c>
      <c r="B2376" s="63" t="s">
        <v>446</v>
      </c>
      <c r="C2376" s="38" t="s">
        <v>406</v>
      </c>
      <c r="D2376" s="39" t="s">
        <v>297</v>
      </c>
      <c r="E2376" s="39">
        <f>VLOOKUP(Table1[[#This Row],[Gr]],Raw!T:U,2,0)</f>
        <v>10</v>
      </c>
      <c r="F2376" s="38" t="s">
        <v>9</v>
      </c>
      <c r="G2376" s="39">
        <v>2</v>
      </c>
      <c r="H2376" s="64" t="str">
        <f>VLOOKUP(MID(Table1[[#This Row],[Htno]],7,2),Raw!A:B,2,0)</f>
        <v>IT</v>
      </c>
      <c r="I2376" s="60">
        <f>IF(Table1[[#This Row],[Gr]]&lt;&gt;"COMPLE",IF(Table1[[#This Row],[Cr]]&gt;0,1,0),1)</f>
        <v>1</v>
      </c>
      <c r="J2376" s="32">
        <f>(Table1[[#This Row],[Gp]]*Table1[[#This Row],[Cr]])/Raw!$R$1</f>
        <v>0.86956521739130432</v>
      </c>
    </row>
    <row r="2377" spans="1:10">
      <c r="A2377" s="63" t="str">
        <f>LEFT(Table1[[#This Row],[Subcode]],3)</f>
        <v>R20</v>
      </c>
      <c r="B2377" s="63" t="s">
        <v>446</v>
      </c>
      <c r="C2377" s="38" t="s">
        <v>407</v>
      </c>
      <c r="D2377" s="39" t="s">
        <v>93</v>
      </c>
      <c r="E2377" s="39">
        <f>VLOOKUP(Table1[[#This Row],[Gr]],Raw!T:U,2,0)</f>
        <v>10</v>
      </c>
      <c r="F2377" s="38" t="s">
        <v>9</v>
      </c>
      <c r="G2377" s="39">
        <v>3</v>
      </c>
      <c r="H2377" s="64" t="str">
        <f>VLOOKUP(MID(Table1[[#This Row],[Htno]],7,2),Raw!A:B,2,0)</f>
        <v>IT</v>
      </c>
      <c r="I2377" s="60">
        <f>IF(Table1[[#This Row],[Gr]]&lt;&gt;"COMPLE",IF(Table1[[#This Row],[Cr]]&gt;0,1,0),1)</f>
        <v>1</v>
      </c>
      <c r="J2377" s="32">
        <f>(Table1[[#This Row],[Gp]]*Table1[[#This Row],[Cr]])/Raw!$R$1</f>
        <v>1.3043478260869565</v>
      </c>
    </row>
    <row r="2378" spans="1:10">
      <c r="A2378" s="63" t="str">
        <f>LEFT(Table1[[#This Row],[Subcode]],3)</f>
        <v>R20</v>
      </c>
      <c r="B2378" s="63" t="s">
        <v>447</v>
      </c>
      <c r="C2378" s="38" t="s">
        <v>78</v>
      </c>
      <c r="D2378" s="39" t="s">
        <v>79</v>
      </c>
      <c r="E2378" s="39">
        <f>VLOOKUP(Table1[[#This Row],[Gr]],Raw!T:U,2,0)</f>
        <v>6</v>
      </c>
      <c r="F2378" s="38" t="s">
        <v>5</v>
      </c>
      <c r="G2378" s="39">
        <v>3</v>
      </c>
      <c r="H2378" s="64" t="str">
        <f>VLOOKUP(MID(Table1[[#This Row],[Htno]],7,2),Raw!A:B,2,0)</f>
        <v>IT</v>
      </c>
      <c r="I2378" s="60">
        <f>IF(Table1[[#This Row],[Gr]]&lt;&gt;"COMPLE",IF(Table1[[#This Row],[Cr]]&gt;0,1,0),1)</f>
        <v>1</v>
      </c>
      <c r="J2378" s="32">
        <f>(Table1[[#This Row],[Gp]]*Table1[[#This Row],[Cr]])/Raw!$R$1</f>
        <v>0.78260869565217395</v>
      </c>
    </row>
    <row r="2379" spans="1:10">
      <c r="A2379" s="63" t="str">
        <f>LEFT(Table1[[#This Row],[Subcode]],3)</f>
        <v>R20</v>
      </c>
      <c r="B2379" s="63" t="s">
        <v>447</v>
      </c>
      <c r="C2379" s="38" t="s">
        <v>80</v>
      </c>
      <c r="D2379" s="39" t="s">
        <v>81</v>
      </c>
      <c r="E2379" s="39">
        <f>VLOOKUP(Table1[[#This Row],[Gr]],Raw!T:U,2,0)</f>
        <v>0</v>
      </c>
      <c r="F2379" s="38" t="s">
        <v>3</v>
      </c>
      <c r="G2379" s="39">
        <v>0</v>
      </c>
      <c r="H2379" s="64" t="str">
        <f>VLOOKUP(MID(Table1[[#This Row],[Htno]],7,2),Raw!A:B,2,0)</f>
        <v>IT</v>
      </c>
      <c r="I2379" s="60">
        <f>IF(Table1[[#This Row],[Gr]]&lt;&gt;"COMPLE",IF(Table1[[#This Row],[Cr]]&gt;0,1,0),1)</f>
        <v>0</v>
      </c>
      <c r="J2379" s="32">
        <f>(Table1[[#This Row],[Gp]]*Table1[[#This Row],[Cr]])/Raw!$R$1</f>
        <v>0</v>
      </c>
    </row>
    <row r="2380" spans="1:10">
      <c r="A2380" s="63" t="str">
        <f>LEFT(Table1[[#This Row],[Subcode]],3)</f>
        <v>R20</v>
      </c>
      <c r="B2380" s="63" t="s">
        <v>447</v>
      </c>
      <c r="C2380" s="38" t="s">
        <v>82</v>
      </c>
      <c r="D2380" s="39" t="s">
        <v>83</v>
      </c>
      <c r="E2380" s="39">
        <f>VLOOKUP(Table1[[#This Row],[Gr]],Raw!T:U,2,0)</f>
        <v>8</v>
      </c>
      <c r="F2380" s="38" t="s">
        <v>6</v>
      </c>
      <c r="G2380" s="39">
        <v>3</v>
      </c>
      <c r="H2380" s="64" t="str">
        <f>VLOOKUP(MID(Table1[[#This Row],[Htno]],7,2),Raw!A:B,2,0)</f>
        <v>IT</v>
      </c>
      <c r="I2380" s="60">
        <f>IF(Table1[[#This Row],[Gr]]&lt;&gt;"COMPLE",IF(Table1[[#This Row],[Cr]]&gt;0,1,0),1)</f>
        <v>1</v>
      </c>
      <c r="J2380" s="32">
        <f>(Table1[[#This Row],[Gp]]*Table1[[#This Row],[Cr]])/Raw!$R$1</f>
        <v>1.0434782608695652</v>
      </c>
    </row>
    <row r="2381" spans="1:10">
      <c r="A2381" s="63" t="str">
        <f>LEFT(Table1[[#This Row],[Subcode]],3)</f>
        <v>R20</v>
      </c>
      <c r="B2381" s="63" t="s">
        <v>447</v>
      </c>
      <c r="C2381" s="38" t="s">
        <v>404</v>
      </c>
      <c r="D2381" s="39" t="s">
        <v>85</v>
      </c>
      <c r="E2381" s="39">
        <f>VLOOKUP(Table1[[#This Row],[Gr]],Raw!T:U,2,0)</f>
        <v>8</v>
      </c>
      <c r="F2381" s="38" t="s">
        <v>6</v>
      </c>
      <c r="G2381" s="39">
        <v>3</v>
      </c>
      <c r="H2381" s="64" t="str">
        <f>VLOOKUP(MID(Table1[[#This Row],[Htno]],7,2),Raw!A:B,2,0)</f>
        <v>IT</v>
      </c>
      <c r="I2381" s="60">
        <f>IF(Table1[[#This Row],[Gr]]&lt;&gt;"COMPLE",IF(Table1[[#This Row],[Cr]]&gt;0,1,0),1)</f>
        <v>1</v>
      </c>
      <c r="J2381" s="32">
        <f>(Table1[[#This Row],[Gp]]*Table1[[#This Row],[Cr]])/Raw!$R$1</f>
        <v>1.0434782608695652</v>
      </c>
    </row>
    <row r="2382" spans="1:10">
      <c r="A2382" s="63" t="str">
        <f>LEFT(Table1[[#This Row],[Subcode]],3)</f>
        <v>R20</v>
      </c>
      <c r="B2382" s="63" t="s">
        <v>447</v>
      </c>
      <c r="C2382" s="38" t="s">
        <v>301</v>
      </c>
      <c r="D2382" s="39" t="s">
        <v>302</v>
      </c>
      <c r="E2382" s="39">
        <f>VLOOKUP(Table1[[#This Row],[Gr]],Raw!T:U,2,0)</f>
        <v>7</v>
      </c>
      <c r="F2382" s="38" t="s">
        <v>4</v>
      </c>
      <c r="G2382" s="39">
        <v>3</v>
      </c>
      <c r="H2382" s="64" t="str">
        <f>VLOOKUP(MID(Table1[[#This Row],[Htno]],7,2),Raw!A:B,2,0)</f>
        <v>IT</v>
      </c>
      <c r="I2382" s="60">
        <f>IF(Table1[[#This Row],[Gr]]&lt;&gt;"COMPLE",IF(Table1[[#This Row],[Cr]]&gt;0,1,0),1)</f>
        <v>1</v>
      </c>
      <c r="J2382" s="32">
        <f>(Table1[[#This Row],[Gp]]*Table1[[#This Row],[Cr]])/Raw!$R$1</f>
        <v>0.91304347826086951</v>
      </c>
    </row>
    <row r="2383" spans="1:10">
      <c r="A2383" s="63" t="str">
        <f>LEFT(Table1[[#This Row],[Subcode]],3)</f>
        <v>R20</v>
      </c>
      <c r="B2383" s="63" t="s">
        <v>447</v>
      </c>
      <c r="C2383" s="38" t="s">
        <v>405</v>
      </c>
      <c r="D2383" s="39" t="s">
        <v>87</v>
      </c>
      <c r="E2383" s="39">
        <f>VLOOKUP(Table1[[#This Row],[Gr]],Raw!T:U,2,0)</f>
        <v>8</v>
      </c>
      <c r="F2383" s="38" t="s">
        <v>6</v>
      </c>
      <c r="G2383" s="39">
        <v>3</v>
      </c>
      <c r="H2383" s="64" t="str">
        <f>VLOOKUP(MID(Table1[[#This Row],[Htno]],7,2),Raw!A:B,2,0)</f>
        <v>IT</v>
      </c>
      <c r="I2383" s="60">
        <f>IF(Table1[[#This Row],[Gr]]&lt;&gt;"COMPLE",IF(Table1[[#This Row],[Cr]]&gt;0,1,0),1)</f>
        <v>1</v>
      </c>
      <c r="J2383" s="32">
        <f>(Table1[[#This Row],[Gp]]*Table1[[#This Row],[Cr]])/Raw!$R$1</f>
        <v>1.0434782608695652</v>
      </c>
    </row>
    <row r="2384" spans="1:10">
      <c r="A2384" s="63" t="str">
        <f>LEFT(Table1[[#This Row],[Subcode]],3)</f>
        <v>R20</v>
      </c>
      <c r="B2384" s="63" t="s">
        <v>447</v>
      </c>
      <c r="C2384" s="38" t="s">
        <v>406</v>
      </c>
      <c r="D2384" s="39" t="s">
        <v>297</v>
      </c>
      <c r="E2384" s="39">
        <f>VLOOKUP(Table1[[#This Row],[Gr]],Raw!T:U,2,0)</f>
        <v>10</v>
      </c>
      <c r="F2384" s="38" t="s">
        <v>9</v>
      </c>
      <c r="G2384" s="39">
        <v>2</v>
      </c>
      <c r="H2384" s="64" t="str">
        <f>VLOOKUP(MID(Table1[[#This Row],[Htno]],7,2),Raw!A:B,2,0)</f>
        <v>IT</v>
      </c>
      <c r="I2384" s="60">
        <f>IF(Table1[[#This Row],[Gr]]&lt;&gt;"COMPLE",IF(Table1[[#This Row],[Cr]]&gt;0,1,0),1)</f>
        <v>1</v>
      </c>
      <c r="J2384" s="32">
        <f>(Table1[[#This Row],[Gp]]*Table1[[#This Row],[Cr]])/Raw!$R$1</f>
        <v>0.86956521739130432</v>
      </c>
    </row>
    <row r="2385" spans="1:10">
      <c r="A2385" s="63" t="str">
        <f>LEFT(Table1[[#This Row],[Subcode]],3)</f>
        <v>R20</v>
      </c>
      <c r="B2385" s="63" t="s">
        <v>447</v>
      </c>
      <c r="C2385" s="38" t="s">
        <v>407</v>
      </c>
      <c r="D2385" s="39" t="s">
        <v>93</v>
      </c>
      <c r="E2385" s="39">
        <f>VLOOKUP(Table1[[#This Row],[Gr]],Raw!T:U,2,0)</f>
        <v>10</v>
      </c>
      <c r="F2385" s="38" t="s">
        <v>9</v>
      </c>
      <c r="G2385" s="39">
        <v>3</v>
      </c>
      <c r="H2385" s="64" t="str">
        <f>VLOOKUP(MID(Table1[[#This Row],[Htno]],7,2),Raw!A:B,2,0)</f>
        <v>IT</v>
      </c>
      <c r="I2385" s="60">
        <f>IF(Table1[[#This Row],[Gr]]&lt;&gt;"COMPLE",IF(Table1[[#This Row],[Cr]]&gt;0,1,0),1)</f>
        <v>1</v>
      </c>
      <c r="J2385" s="32">
        <f>(Table1[[#This Row],[Gp]]*Table1[[#This Row],[Cr]])/Raw!$R$1</f>
        <v>1.3043478260869565</v>
      </c>
    </row>
    <row r="2386" spans="1:10">
      <c r="A2386" s="63" t="str">
        <f>LEFT(Table1[[#This Row],[Subcode]],3)</f>
        <v>R20</v>
      </c>
      <c r="B2386" s="63" t="s">
        <v>448</v>
      </c>
      <c r="C2386" s="38" t="s">
        <v>78</v>
      </c>
      <c r="D2386" s="39" t="s">
        <v>79</v>
      </c>
      <c r="E2386" s="39">
        <f>VLOOKUP(Table1[[#This Row],[Gr]],Raw!T:U,2,0)</f>
        <v>8</v>
      </c>
      <c r="F2386" s="38" t="s">
        <v>6</v>
      </c>
      <c r="G2386" s="39">
        <v>3</v>
      </c>
      <c r="H2386" s="64" t="str">
        <f>VLOOKUP(MID(Table1[[#This Row],[Htno]],7,2),Raw!A:B,2,0)</f>
        <v>IT</v>
      </c>
      <c r="I2386" s="60">
        <f>IF(Table1[[#This Row],[Gr]]&lt;&gt;"COMPLE",IF(Table1[[#This Row],[Cr]]&gt;0,1,0),1)</f>
        <v>1</v>
      </c>
      <c r="J2386" s="32">
        <f>(Table1[[#This Row],[Gp]]*Table1[[#This Row],[Cr]])/Raw!$R$1</f>
        <v>1.0434782608695652</v>
      </c>
    </row>
    <row r="2387" spans="1:10">
      <c r="A2387" s="63" t="str">
        <f>LEFT(Table1[[#This Row],[Subcode]],3)</f>
        <v>R20</v>
      </c>
      <c r="B2387" s="63" t="s">
        <v>448</v>
      </c>
      <c r="C2387" s="38" t="s">
        <v>80</v>
      </c>
      <c r="D2387" s="39" t="s">
        <v>81</v>
      </c>
      <c r="E2387" s="39">
        <f>VLOOKUP(Table1[[#This Row],[Gr]],Raw!T:U,2,0)</f>
        <v>6</v>
      </c>
      <c r="F2387" s="38" t="s">
        <v>5</v>
      </c>
      <c r="G2387" s="39">
        <v>3</v>
      </c>
      <c r="H2387" s="64" t="str">
        <f>VLOOKUP(MID(Table1[[#This Row],[Htno]],7,2),Raw!A:B,2,0)</f>
        <v>IT</v>
      </c>
      <c r="I2387" s="60">
        <f>IF(Table1[[#This Row],[Gr]]&lt;&gt;"COMPLE",IF(Table1[[#This Row],[Cr]]&gt;0,1,0),1)</f>
        <v>1</v>
      </c>
      <c r="J2387" s="32">
        <f>(Table1[[#This Row],[Gp]]*Table1[[#This Row],[Cr]])/Raw!$R$1</f>
        <v>0.78260869565217395</v>
      </c>
    </row>
    <row r="2388" spans="1:10">
      <c r="A2388" s="63" t="str">
        <f>LEFT(Table1[[#This Row],[Subcode]],3)</f>
        <v>R20</v>
      </c>
      <c r="B2388" s="63" t="s">
        <v>448</v>
      </c>
      <c r="C2388" s="38" t="s">
        <v>82</v>
      </c>
      <c r="D2388" s="39" t="s">
        <v>83</v>
      </c>
      <c r="E2388" s="39">
        <f>VLOOKUP(Table1[[#This Row],[Gr]],Raw!T:U,2,0)</f>
        <v>6</v>
      </c>
      <c r="F2388" s="38" t="s">
        <v>5</v>
      </c>
      <c r="G2388" s="39">
        <v>3</v>
      </c>
      <c r="H2388" s="64" t="str">
        <f>VLOOKUP(MID(Table1[[#This Row],[Htno]],7,2),Raw!A:B,2,0)</f>
        <v>IT</v>
      </c>
      <c r="I2388" s="60">
        <f>IF(Table1[[#This Row],[Gr]]&lt;&gt;"COMPLE",IF(Table1[[#This Row],[Cr]]&gt;0,1,0),1)</f>
        <v>1</v>
      </c>
      <c r="J2388" s="32">
        <f>(Table1[[#This Row],[Gp]]*Table1[[#This Row],[Cr]])/Raw!$R$1</f>
        <v>0.78260869565217395</v>
      </c>
    </row>
    <row r="2389" spans="1:10">
      <c r="A2389" s="63" t="str">
        <f>LEFT(Table1[[#This Row],[Subcode]],3)</f>
        <v>R20</v>
      </c>
      <c r="B2389" s="63" t="s">
        <v>448</v>
      </c>
      <c r="C2389" s="38" t="s">
        <v>404</v>
      </c>
      <c r="D2389" s="39" t="s">
        <v>85</v>
      </c>
      <c r="E2389" s="39">
        <f>VLOOKUP(Table1[[#This Row],[Gr]],Raw!T:U,2,0)</f>
        <v>6</v>
      </c>
      <c r="F2389" s="38" t="s">
        <v>5</v>
      </c>
      <c r="G2389" s="39">
        <v>3</v>
      </c>
      <c r="H2389" s="64" t="str">
        <f>VLOOKUP(MID(Table1[[#This Row],[Htno]],7,2),Raw!A:B,2,0)</f>
        <v>IT</v>
      </c>
      <c r="I2389" s="60">
        <f>IF(Table1[[#This Row],[Gr]]&lt;&gt;"COMPLE",IF(Table1[[#This Row],[Cr]]&gt;0,1,0),1)</f>
        <v>1</v>
      </c>
      <c r="J2389" s="32">
        <f>(Table1[[#This Row],[Gp]]*Table1[[#This Row],[Cr]])/Raw!$R$1</f>
        <v>0.78260869565217395</v>
      </c>
    </row>
    <row r="2390" spans="1:10">
      <c r="A2390" s="63" t="str">
        <f>LEFT(Table1[[#This Row],[Subcode]],3)</f>
        <v>R20</v>
      </c>
      <c r="B2390" s="63" t="s">
        <v>448</v>
      </c>
      <c r="C2390" s="38" t="s">
        <v>301</v>
      </c>
      <c r="D2390" s="39" t="s">
        <v>302</v>
      </c>
      <c r="E2390" s="39">
        <f>VLOOKUP(Table1[[#This Row],[Gr]],Raw!T:U,2,0)</f>
        <v>7</v>
      </c>
      <c r="F2390" s="38" t="s">
        <v>4</v>
      </c>
      <c r="G2390" s="39">
        <v>3</v>
      </c>
      <c r="H2390" s="64" t="str">
        <f>VLOOKUP(MID(Table1[[#This Row],[Htno]],7,2),Raw!A:B,2,0)</f>
        <v>IT</v>
      </c>
      <c r="I2390" s="60">
        <f>IF(Table1[[#This Row],[Gr]]&lt;&gt;"COMPLE",IF(Table1[[#This Row],[Cr]]&gt;0,1,0),1)</f>
        <v>1</v>
      </c>
      <c r="J2390" s="32">
        <f>(Table1[[#This Row],[Gp]]*Table1[[#This Row],[Cr]])/Raw!$R$1</f>
        <v>0.91304347826086951</v>
      </c>
    </row>
    <row r="2391" spans="1:10">
      <c r="A2391" s="63" t="str">
        <f>LEFT(Table1[[#This Row],[Subcode]],3)</f>
        <v>R20</v>
      </c>
      <c r="B2391" s="63" t="s">
        <v>448</v>
      </c>
      <c r="C2391" s="38" t="s">
        <v>405</v>
      </c>
      <c r="D2391" s="39" t="s">
        <v>87</v>
      </c>
      <c r="E2391" s="39">
        <f>VLOOKUP(Table1[[#This Row],[Gr]],Raw!T:U,2,0)</f>
        <v>6</v>
      </c>
      <c r="F2391" s="38" t="s">
        <v>5</v>
      </c>
      <c r="G2391" s="39">
        <v>3</v>
      </c>
      <c r="H2391" s="64" t="str">
        <f>VLOOKUP(MID(Table1[[#This Row],[Htno]],7,2),Raw!A:B,2,0)</f>
        <v>IT</v>
      </c>
      <c r="I2391" s="60">
        <f>IF(Table1[[#This Row],[Gr]]&lt;&gt;"COMPLE",IF(Table1[[#This Row],[Cr]]&gt;0,1,0),1)</f>
        <v>1</v>
      </c>
      <c r="J2391" s="32">
        <f>(Table1[[#This Row],[Gp]]*Table1[[#This Row],[Cr]])/Raw!$R$1</f>
        <v>0.78260869565217395</v>
      </c>
    </row>
    <row r="2392" spans="1:10">
      <c r="A2392" s="63" t="str">
        <f>LEFT(Table1[[#This Row],[Subcode]],3)</f>
        <v>R20</v>
      </c>
      <c r="B2392" s="63" t="s">
        <v>448</v>
      </c>
      <c r="C2392" s="38" t="s">
        <v>406</v>
      </c>
      <c r="D2392" s="39" t="s">
        <v>297</v>
      </c>
      <c r="E2392" s="39">
        <f>VLOOKUP(Table1[[#This Row],[Gr]],Raw!T:U,2,0)</f>
        <v>10</v>
      </c>
      <c r="F2392" s="38" t="s">
        <v>9</v>
      </c>
      <c r="G2392" s="39">
        <v>2</v>
      </c>
      <c r="H2392" s="64" t="str">
        <f>VLOOKUP(MID(Table1[[#This Row],[Htno]],7,2),Raw!A:B,2,0)</f>
        <v>IT</v>
      </c>
      <c r="I2392" s="60">
        <f>IF(Table1[[#This Row],[Gr]]&lt;&gt;"COMPLE",IF(Table1[[#This Row],[Cr]]&gt;0,1,0),1)</f>
        <v>1</v>
      </c>
      <c r="J2392" s="32">
        <f>(Table1[[#This Row],[Gp]]*Table1[[#This Row],[Cr]])/Raw!$R$1</f>
        <v>0.86956521739130432</v>
      </c>
    </row>
    <row r="2393" spans="1:10">
      <c r="A2393" s="63" t="str">
        <f>LEFT(Table1[[#This Row],[Subcode]],3)</f>
        <v>R20</v>
      </c>
      <c r="B2393" s="63" t="s">
        <v>448</v>
      </c>
      <c r="C2393" s="38" t="s">
        <v>407</v>
      </c>
      <c r="D2393" s="39" t="s">
        <v>93</v>
      </c>
      <c r="E2393" s="39">
        <f>VLOOKUP(Table1[[#This Row],[Gr]],Raw!T:U,2,0)</f>
        <v>10</v>
      </c>
      <c r="F2393" s="38" t="s">
        <v>9</v>
      </c>
      <c r="G2393" s="39">
        <v>3</v>
      </c>
      <c r="H2393" s="64" t="str">
        <f>VLOOKUP(MID(Table1[[#This Row],[Htno]],7,2),Raw!A:B,2,0)</f>
        <v>IT</v>
      </c>
      <c r="I2393" s="60">
        <f>IF(Table1[[#This Row],[Gr]]&lt;&gt;"COMPLE",IF(Table1[[#This Row],[Cr]]&gt;0,1,0),1)</f>
        <v>1</v>
      </c>
      <c r="J2393" s="32">
        <f>(Table1[[#This Row],[Gp]]*Table1[[#This Row],[Cr]])/Raw!$R$1</f>
        <v>1.3043478260869565</v>
      </c>
    </row>
    <row r="2394" spans="1:10">
      <c r="A2394" s="63" t="str">
        <f>LEFT(Table1[[#This Row],[Subcode]],3)</f>
        <v>R20</v>
      </c>
      <c r="B2394" s="63" t="s">
        <v>449</v>
      </c>
      <c r="C2394" s="38" t="s">
        <v>78</v>
      </c>
      <c r="D2394" s="39" t="s">
        <v>79</v>
      </c>
      <c r="E2394" s="39">
        <f>VLOOKUP(Table1[[#This Row],[Gr]],Raw!T:U,2,0)</f>
        <v>7</v>
      </c>
      <c r="F2394" s="38" t="s">
        <v>4</v>
      </c>
      <c r="G2394" s="39">
        <v>3</v>
      </c>
      <c r="H2394" s="64" t="str">
        <f>VLOOKUP(MID(Table1[[#This Row],[Htno]],7,2),Raw!A:B,2,0)</f>
        <v>IT</v>
      </c>
      <c r="I2394" s="60">
        <f>IF(Table1[[#This Row],[Gr]]&lt;&gt;"COMPLE",IF(Table1[[#This Row],[Cr]]&gt;0,1,0),1)</f>
        <v>1</v>
      </c>
      <c r="J2394" s="32">
        <f>(Table1[[#This Row],[Gp]]*Table1[[#This Row],[Cr]])/Raw!$R$1</f>
        <v>0.91304347826086951</v>
      </c>
    </row>
    <row r="2395" spans="1:10">
      <c r="A2395" s="63" t="str">
        <f>LEFT(Table1[[#This Row],[Subcode]],3)</f>
        <v>R20</v>
      </c>
      <c r="B2395" s="63" t="s">
        <v>449</v>
      </c>
      <c r="C2395" s="38" t="s">
        <v>80</v>
      </c>
      <c r="D2395" s="39" t="s">
        <v>81</v>
      </c>
      <c r="E2395" s="39">
        <f>VLOOKUP(Table1[[#This Row],[Gr]],Raw!T:U,2,0)</f>
        <v>6</v>
      </c>
      <c r="F2395" s="38" t="s">
        <v>5</v>
      </c>
      <c r="G2395" s="39">
        <v>3</v>
      </c>
      <c r="H2395" s="64" t="str">
        <f>VLOOKUP(MID(Table1[[#This Row],[Htno]],7,2),Raw!A:B,2,0)</f>
        <v>IT</v>
      </c>
      <c r="I2395" s="60">
        <f>IF(Table1[[#This Row],[Gr]]&lt;&gt;"COMPLE",IF(Table1[[#This Row],[Cr]]&gt;0,1,0),1)</f>
        <v>1</v>
      </c>
      <c r="J2395" s="32">
        <f>(Table1[[#This Row],[Gp]]*Table1[[#This Row],[Cr]])/Raw!$R$1</f>
        <v>0.78260869565217395</v>
      </c>
    </row>
    <row r="2396" spans="1:10">
      <c r="A2396" s="63" t="str">
        <f>LEFT(Table1[[#This Row],[Subcode]],3)</f>
        <v>R20</v>
      </c>
      <c r="B2396" s="63" t="s">
        <v>449</v>
      </c>
      <c r="C2396" s="38" t="s">
        <v>82</v>
      </c>
      <c r="D2396" s="39" t="s">
        <v>83</v>
      </c>
      <c r="E2396" s="39">
        <f>VLOOKUP(Table1[[#This Row],[Gr]],Raw!T:U,2,0)</f>
        <v>8</v>
      </c>
      <c r="F2396" s="38" t="s">
        <v>6</v>
      </c>
      <c r="G2396" s="39">
        <v>3</v>
      </c>
      <c r="H2396" s="64" t="str">
        <f>VLOOKUP(MID(Table1[[#This Row],[Htno]],7,2),Raw!A:B,2,0)</f>
        <v>IT</v>
      </c>
      <c r="I2396" s="60">
        <f>IF(Table1[[#This Row],[Gr]]&lt;&gt;"COMPLE",IF(Table1[[#This Row],[Cr]]&gt;0,1,0),1)</f>
        <v>1</v>
      </c>
      <c r="J2396" s="32">
        <f>(Table1[[#This Row],[Gp]]*Table1[[#This Row],[Cr]])/Raw!$R$1</f>
        <v>1.0434782608695652</v>
      </c>
    </row>
    <row r="2397" spans="1:10">
      <c r="A2397" s="63" t="str">
        <f>LEFT(Table1[[#This Row],[Subcode]],3)</f>
        <v>R20</v>
      </c>
      <c r="B2397" s="63" t="s">
        <v>449</v>
      </c>
      <c r="C2397" s="38" t="s">
        <v>404</v>
      </c>
      <c r="D2397" s="39" t="s">
        <v>85</v>
      </c>
      <c r="E2397" s="39">
        <f>VLOOKUP(Table1[[#This Row],[Gr]],Raw!T:U,2,0)</f>
        <v>6</v>
      </c>
      <c r="F2397" s="38" t="s">
        <v>5</v>
      </c>
      <c r="G2397" s="39">
        <v>3</v>
      </c>
      <c r="H2397" s="64" t="str">
        <f>VLOOKUP(MID(Table1[[#This Row],[Htno]],7,2),Raw!A:B,2,0)</f>
        <v>IT</v>
      </c>
      <c r="I2397" s="60">
        <f>IF(Table1[[#This Row],[Gr]]&lt;&gt;"COMPLE",IF(Table1[[#This Row],[Cr]]&gt;0,1,0),1)</f>
        <v>1</v>
      </c>
      <c r="J2397" s="32">
        <f>(Table1[[#This Row],[Gp]]*Table1[[#This Row],[Cr]])/Raw!$R$1</f>
        <v>0.78260869565217395</v>
      </c>
    </row>
    <row r="2398" spans="1:10">
      <c r="A2398" s="63" t="str">
        <f>LEFT(Table1[[#This Row],[Subcode]],3)</f>
        <v>R20</v>
      </c>
      <c r="B2398" s="63" t="s">
        <v>449</v>
      </c>
      <c r="C2398" s="38" t="s">
        <v>301</v>
      </c>
      <c r="D2398" s="39" t="s">
        <v>302</v>
      </c>
      <c r="E2398" s="39">
        <f>VLOOKUP(Table1[[#This Row],[Gr]],Raw!T:U,2,0)</f>
        <v>7</v>
      </c>
      <c r="F2398" s="38" t="s">
        <v>4</v>
      </c>
      <c r="G2398" s="39">
        <v>3</v>
      </c>
      <c r="H2398" s="64" t="str">
        <f>VLOOKUP(MID(Table1[[#This Row],[Htno]],7,2),Raw!A:B,2,0)</f>
        <v>IT</v>
      </c>
      <c r="I2398" s="60">
        <f>IF(Table1[[#This Row],[Gr]]&lt;&gt;"COMPLE",IF(Table1[[#This Row],[Cr]]&gt;0,1,0),1)</f>
        <v>1</v>
      </c>
      <c r="J2398" s="32">
        <f>(Table1[[#This Row],[Gp]]*Table1[[#This Row],[Cr]])/Raw!$R$1</f>
        <v>0.91304347826086951</v>
      </c>
    </row>
    <row r="2399" spans="1:10">
      <c r="A2399" s="63" t="str">
        <f>LEFT(Table1[[#This Row],[Subcode]],3)</f>
        <v>R20</v>
      </c>
      <c r="B2399" s="63" t="s">
        <v>449</v>
      </c>
      <c r="C2399" s="38" t="s">
        <v>405</v>
      </c>
      <c r="D2399" s="39" t="s">
        <v>87</v>
      </c>
      <c r="E2399" s="39">
        <f>VLOOKUP(Table1[[#This Row],[Gr]],Raw!T:U,2,0)</f>
        <v>6</v>
      </c>
      <c r="F2399" s="38" t="s">
        <v>5</v>
      </c>
      <c r="G2399" s="39">
        <v>3</v>
      </c>
      <c r="H2399" s="64" t="str">
        <f>VLOOKUP(MID(Table1[[#This Row],[Htno]],7,2),Raw!A:B,2,0)</f>
        <v>IT</v>
      </c>
      <c r="I2399" s="60">
        <f>IF(Table1[[#This Row],[Gr]]&lt;&gt;"COMPLE",IF(Table1[[#This Row],[Cr]]&gt;0,1,0),1)</f>
        <v>1</v>
      </c>
      <c r="J2399" s="32">
        <f>(Table1[[#This Row],[Gp]]*Table1[[#This Row],[Cr]])/Raw!$R$1</f>
        <v>0.78260869565217395</v>
      </c>
    </row>
    <row r="2400" spans="1:10">
      <c r="A2400" s="63" t="str">
        <f>LEFT(Table1[[#This Row],[Subcode]],3)</f>
        <v>R20</v>
      </c>
      <c r="B2400" s="63" t="s">
        <v>449</v>
      </c>
      <c r="C2400" s="38" t="s">
        <v>406</v>
      </c>
      <c r="D2400" s="39" t="s">
        <v>297</v>
      </c>
      <c r="E2400" s="39">
        <f>VLOOKUP(Table1[[#This Row],[Gr]],Raw!T:U,2,0)</f>
        <v>10</v>
      </c>
      <c r="F2400" s="38" t="s">
        <v>9</v>
      </c>
      <c r="G2400" s="39">
        <v>2</v>
      </c>
      <c r="H2400" s="64" t="str">
        <f>VLOOKUP(MID(Table1[[#This Row],[Htno]],7,2),Raw!A:B,2,0)</f>
        <v>IT</v>
      </c>
      <c r="I2400" s="60">
        <f>IF(Table1[[#This Row],[Gr]]&lt;&gt;"COMPLE",IF(Table1[[#This Row],[Cr]]&gt;0,1,0),1)</f>
        <v>1</v>
      </c>
      <c r="J2400" s="32">
        <f>(Table1[[#This Row],[Gp]]*Table1[[#This Row],[Cr]])/Raw!$R$1</f>
        <v>0.86956521739130432</v>
      </c>
    </row>
    <row r="2401" spans="1:10">
      <c r="A2401" s="63" t="str">
        <f>LEFT(Table1[[#This Row],[Subcode]],3)</f>
        <v>R20</v>
      </c>
      <c r="B2401" s="63" t="s">
        <v>449</v>
      </c>
      <c r="C2401" s="38" t="s">
        <v>407</v>
      </c>
      <c r="D2401" s="39" t="s">
        <v>93</v>
      </c>
      <c r="E2401" s="39">
        <f>VLOOKUP(Table1[[#This Row],[Gr]],Raw!T:U,2,0)</f>
        <v>10</v>
      </c>
      <c r="F2401" s="38" t="s">
        <v>9</v>
      </c>
      <c r="G2401" s="39">
        <v>3</v>
      </c>
      <c r="H2401" s="64" t="str">
        <f>VLOOKUP(MID(Table1[[#This Row],[Htno]],7,2),Raw!A:B,2,0)</f>
        <v>IT</v>
      </c>
      <c r="I2401" s="60">
        <f>IF(Table1[[#This Row],[Gr]]&lt;&gt;"COMPLE",IF(Table1[[#This Row],[Cr]]&gt;0,1,0),1)</f>
        <v>1</v>
      </c>
      <c r="J2401" s="32">
        <f>(Table1[[#This Row],[Gp]]*Table1[[#This Row],[Cr]])/Raw!$R$1</f>
        <v>1.3043478260869565</v>
      </c>
    </row>
    <row r="2402" spans="1:10">
      <c r="A2402" s="63" t="str">
        <f>LEFT(Table1[[#This Row],[Subcode]],3)</f>
        <v>R20</v>
      </c>
      <c r="B2402" s="63" t="s">
        <v>450</v>
      </c>
      <c r="C2402" s="38" t="s">
        <v>78</v>
      </c>
      <c r="D2402" s="39" t="s">
        <v>79</v>
      </c>
      <c r="E2402" s="39">
        <f>VLOOKUP(Table1[[#This Row],[Gr]],Raw!T:U,2,0)</f>
        <v>7</v>
      </c>
      <c r="F2402" s="38" t="s">
        <v>4</v>
      </c>
      <c r="G2402" s="39">
        <v>3</v>
      </c>
      <c r="H2402" s="64" t="str">
        <f>VLOOKUP(MID(Table1[[#This Row],[Htno]],7,2),Raw!A:B,2,0)</f>
        <v>IT</v>
      </c>
      <c r="I2402" s="60">
        <f>IF(Table1[[#This Row],[Gr]]&lt;&gt;"COMPLE",IF(Table1[[#This Row],[Cr]]&gt;0,1,0),1)</f>
        <v>1</v>
      </c>
      <c r="J2402" s="32">
        <f>(Table1[[#This Row],[Gp]]*Table1[[#This Row],[Cr]])/Raw!$R$1</f>
        <v>0.91304347826086951</v>
      </c>
    </row>
    <row r="2403" spans="1:10">
      <c r="A2403" s="63" t="str">
        <f>LEFT(Table1[[#This Row],[Subcode]],3)</f>
        <v>R20</v>
      </c>
      <c r="B2403" s="63" t="s">
        <v>450</v>
      </c>
      <c r="C2403" s="38" t="s">
        <v>80</v>
      </c>
      <c r="D2403" s="39" t="s">
        <v>81</v>
      </c>
      <c r="E2403" s="39">
        <f>VLOOKUP(Table1[[#This Row],[Gr]],Raw!T:U,2,0)</f>
        <v>0</v>
      </c>
      <c r="F2403" s="38" t="s">
        <v>3</v>
      </c>
      <c r="G2403" s="39">
        <v>0</v>
      </c>
      <c r="H2403" s="64" t="str">
        <f>VLOOKUP(MID(Table1[[#This Row],[Htno]],7,2),Raw!A:B,2,0)</f>
        <v>IT</v>
      </c>
      <c r="I2403" s="60">
        <f>IF(Table1[[#This Row],[Gr]]&lt;&gt;"COMPLE",IF(Table1[[#This Row],[Cr]]&gt;0,1,0),1)</f>
        <v>0</v>
      </c>
      <c r="J2403" s="32">
        <f>(Table1[[#This Row],[Gp]]*Table1[[#This Row],[Cr]])/Raw!$R$1</f>
        <v>0</v>
      </c>
    </row>
    <row r="2404" spans="1:10">
      <c r="A2404" s="63" t="str">
        <f>LEFT(Table1[[#This Row],[Subcode]],3)</f>
        <v>R20</v>
      </c>
      <c r="B2404" s="63" t="s">
        <v>450</v>
      </c>
      <c r="C2404" s="38" t="s">
        <v>82</v>
      </c>
      <c r="D2404" s="39" t="s">
        <v>83</v>
      </c>
      <c r="E2404" s="39">
        <f>VLOOKUP(Table1[[#This Row],[Gr]],Raw!T:U,2,0)</f>
        <v>7</v>
      </c>
      <c r="F2404" s="38" t="s">
        <v>4</v>
      </c>
      <c r="G2404" s="39">
        <v>3</v>
      </c>
      <c r="H2404" s="64" t="str">
        <f>VLOOKUP(MID(Table1[[#This Row],[Htno]],7,2),Raw!A:B,2,0)</f>
        <v>IT</v>
      </c>
      <c r="I2404" s="60">
        <f>IF(Table1[[#This Row],[Gr]]&lt;&gt;"COMPLE",IF(Table1[[#This Row],[Cr]]&gt;0,1,0),1)</f>
        <v>1</v>
      </c>
      <c r="J2404" s="32">
        <f>(Table1[[#This Row],[Gp]]*Table1[[#This Row],[Cr]])/Raw!$R$1</f>
        <v>0.91304347826086951</v>
      </c>
    </row>
    <row r="2405" spans="1:10">
      <c r="A2405" s="63" t="str">
        <f>LEFT(Table1[[#This Row],[Subcode]],3)</f>
        <v>R20</v>
      </c>
      <c r="B2405" s="63" t="s">
        <v>450</v>
      </c>
      <c r="C2405" s="38" t="s">
        <v>404</v>
      </c>
      <c r="D2405" s="39" t="s">
        <v>85</v>
      </c>
      <c r="E2405" s="39">
        <f>VLOOKUP(Table1[[#This Row],[Gr]],Raw!T:U,2,0)</f>
        <v>5</v>
      </c>
      <c r="F2405" s="38" t="s">
        <v>7</v>
      </c>
      <c r="G2405" s="39">
        <v>3</v>
      </c>
      <c r="H2405" s="64" t="str">
        <f>VLOOKUP(MID(Table1[[#This Row],[Htno]],7,2),Raw!A:B,2,0)</f>
        <v>IT</v>
      </c>
      <c r="I2405" s="60">
        <f>IF(Table1[[#This Row],[Gr]]&lt;&gt;"COMPLE",IF(Table1[[#This Row],[Cr]]&gt;0,1,0),1)</f>
        <v>1</v>
      </c>
      <c r="J2405" s="32">
        <f>(Table1[[#This Row],[Gp]]*Table1[[#This Row],[Cr]])/Raw!$R$1</f>
        <v>0.65217391304347827</v>
      </c>
    </row>
    <row r="2406" spans="1:10">
      <c r="A2406" s="63" t="str">
        <f>LEFT(Table1[[#This Row],[Subcode]],3)</f>
        <v>R20</v>
      </c>
      <c r="B2406" s="63" t="s">
        <v>450</v>
      </c>
      <c r="C2406" s="38" t="s">
        <v>301</v>
      </c>
      <c r="D2406" s="39" t="s">
        <v>302</v>
      </c>
      <c r="E2406" s="39">
        <f>VLOOKUP(Table1[[#This Row],[Gr]],Raw!T:U,2,0)</f>
        <v>6</v>
      </c>
      <c r="F2406" s="38" t="s">
        <v>5</v>
      </c>
      <c r="G2406" s="39">
        <v>3</v>
      </c>
      <c r="H2406" s="64" t="str">
        <f>VLOOKUP(MID(Table1[[#This Row],[Htno]],7,2),Raw!A:B,2,0)</f>
        <v>IT</v>
      </c>
      <c r="I2406" s="60">
        <f>IF(Table1[[#This Row],[Gr]]&lt;&gt;"COMPLE",IF(Table1[[#This Row],[Cr]]&gt;0,1,0),1)</f>
        <v>1</v>
      </c>
      <c r="J2406" s="32">
        <f>(Table1[[#This Row],[Gp]]*Table1[[#This Row],[Cr]])/Raw!$R$1</f>
        <v>0.78260869565217395</v>
      </c>
    </row>
    <row r="2407" spans="1:10">
      <c r="A2407" s="63" t="str">
        <f>LEFT(Table1[[#This Row],[Subcode]],3)</f>
        <v>R20</v>
      </c>
      <c r="B2407" s="63" t="s">
        <v>450</v>
      </c>
      <c r="C2407" s="38" t="s">
        <v>405</v>
      </c>
      <c r="D2407" s="39" t="s">
        <v>87</v>
      </c>
      <c r="E2407" s="39">
        <f>VLOOKUP(Table1[[#This Row],[Gr]],Raw!T:U,2,0)</f>
        <v>6</v>
      </c>
      <c r="F2407" s="38" t="s">
        <v>5</v>
      </c>
      <c r="G2407" s="39">
        <v>3</v>
      </c>
      <c r="H2407" s="64" t="str">
        <f>VLOOKUP(MID(Table1[[#This Row],[Htno]],7,2),Raw!A:B,2,0)</f>
        <v>IT</v>
      </c>
      <c r="I2407" s="60">
        <f>IF(Table1[[#This Row],[Gr]]&lt;&gt;"COMPLE",IF(Table1[[#This Row],[Cr]]&gt;0,1,0),1)</f>
        <v>1</v>
      </c>
      <c r="J2407" s="32">
        <f>(Table1[[#This Row],[Gp]]*Table1[[#This Row],[Cr]])/Raw!$R$1</f>
        <v>0.78260869565217395</v>
      </c>
    </row>
    <row r="2408" spans="1:10">
      <c r="A2408" s="63" t="str">
        <f>LEFT(Table1[[#This Row],[Subcode]],3)</f>
        <v>R20</v>
      </c>
      <c r="B2408" s="63" t="s">
        <v>450</v>
      </c>
      <c r="C2408" s="38" t="s">
        <v>406</v>
      </c>
      <c r="D2408" s="39" t="s">
        <v>297</v>
      </c>
      <c r="E2408" s="39">
        <f>VLOOKUP(Table1[[#This Row],[Gr]],Raw!T:U,2,0)</f>
        <v>10</v>
      </c>
      <c r="F2408" s="38" t="s">
        <v>9</v>
      </c>
      <c r="G2408" s="39">
        <v>2</v>
      </c>
      <c r="H2408" s="64" t="str">
        <f>VLOOKUP(MID(Table1[[#This Row],[Htno]],7,2),Raw!A:B,2,0)</f>
        <v>IT</v>
      </c>
      <c r="I2408" s="60">
        <f>IF(Table1[[#This Row],[Gr]]&lt;&gt;"COMPLE",IF(Table1[[#This Row],[Cr]]&gt;0,1,0),1)</f>
        <v>1</v>
      </c>
      <c r="J2408" s="32">
        <f>(Table1[[#This Row],[Gp]]*Table1[[#This Row],[Cr]])/Raw!$R$1</f>
        <v>0.86956521739130432</v>
      </c>
    </row>
    <row r="2409" spans="1:10">
      <c r="A2409" s="63" t="str">
        <f>LEFT(Table1[[#This Row],[Subcode]],3)</f>
        <v>R20</v>
      </c>
      <c r="B2409" s="63" t="s">
        <v>450</v>
      </c>
      <c r="C2409" s="38" t="s">
        <v>407</v>
      </c>
      <c r="D2409" s="39" t="s">
        <v>93</v>
      </c>
      <c r="E2409" s="39">
        <f>VLOOKUP(Table1[[#This Row],[Gr]],Raw!T:U,2,0)</f>
        <v>10</v>
      </c>
      <c r="F2409" s="38" t="s">
        <v>9</v>
      </c>
      <c r="G2409" s="39">
        <v>3</v>
      </c>
      <c r="H2409" s="64" t="str">
        <f>VLOOKUP(MID(Table1[[#This Row],[Htno]],7,2),Raw!A:B,2,0)</f>
        <v>IT</v>
      </c>
      <c r="I2409" s="60">
        <f>IF(Table1[[#This Row],[Gr]]&lt;&gt;"COMPLE",IF(Table1[[#This Row],[Cr]]&gt;0,1,0),1)</f>
        <v>1</v>
      </c>
      <c r="J2409" s="32">
        <f>(Table1[[#This Row],[Gp]]*Table1[[#This Row],[Cr]])/Raw!$R$1</f>
        <v>1.3043478260869565</v>
      </c>
    </row>
    <row r="2410" spans="1:10">
      <c r="A2410" s="63" t="str">
        <f>LEFT(Table1[[#This Row],[Subcode]],3)</f>
        <v>R20</v>
      </c>
      <c r="B2410" s="63" t="s">
        <v>451</v>
      </c>
      <c r="C2410" s="38" t="s">
        <v>78</v>
      </c>
      <c r="D2410" s="39" t="s">
        <v>79</v>
      </c>
      <c r="E2410" s="39">
        <f>VLOOKUP(Table1[[#This Row],[Gr]],Raw!T:U,2,0)</f>
        <v>6</v>
      </c>
      <c r="F2410" s="38" t="s">
        <v>5</v>
      </c>
      <c r="G2410" s="39">
        <v>3</v>
      </c>
      <c r="H2410" s="64" t="str">
        <f>VLOOKUP(MID(Table1[[#This Row],[Htno]],7,2),Raw!A:B,2,0)</f>
        <v>IT</v>
      </c>
      <c r="I2410" s="60">
        <f>IF(Table1[[#This Row],[Gr]]&lt;&gt;"COMPLE",IF(Table1[[#This Row],[Cr]]&gt;0,1,0),1)</f>
        <v>1</v>
      </c>
      <c r="J2410" s="32">
        <f>(Table1[[#This Row],[Gp]]*Table1[[#This Row],[Cr]])/Raw!$R$1</f>
        <v>0.78260869565217395</v>
      </c>
    </row>
    <row r="2411" spans="1:10">
      <c r="A2411" s="63" t="str">
        <f>LEFT(Table1[[#This Row],[Subcode]],3)</f>
        <v>R20</v>
      </c>
      <c r="B2411" s="63" t="s">
        <v>451</v>
      </c>
      <c r="C2411" s="38" t="s">
        <v>80</v>
      </c>
      <c r="D2411" s="39" t="s">
        <v>81</v>
      </c>
      <c r="E2411" s="39">
        <f>VLOOKUP(Table1[[#This Row],[Gr]],Raw!T:U,2,0)</f>
        <v>7</v>
      </c>
      <c r="F2411" s="38" t="s">
        <v>4</v>
      </c>
      <c r="G2411" s="39">
        <v>3</v>
      </c>
      <c r="H2411" s="64" t="str">
        <f>VLOOKUP(MID(Table1[[#This Row],[Htno]],7,2),Raw!A:B,2,0)</f>
        <v>IT</v>
      </c>
      <c r="I2411" s="60">
        <f>IF(Table1[[#This Row],[Gr]]&lt;&gt;"COMPLE",IF(Table1[[#This Row],[Cr]]&gt;0,1,0),1)</f>
        <v>1</v>
      </c>
      <c r="J2411" s="32">
        <f>(Table1[[#This Row],[Gp]]*Table1[[#This Row],[Cr]])/Raw!$R$1</f>
        <v>0.91304347826086951</v>
      </c>
    </row>
    <row r="2412" spans="1:10">
      <c r="A2412" s="63" t="str">
        <f>LEFT(Table1[[#This Row],[Subcode]],3)</f>
        <v>R20</v>
      </c>
      <c r="B2412" s="63" t="s">
        <v>451</v>
      </c>
      <c r="C2412" s="38" t="s">
        <v>82</v>
      </c>
      <c r="D2412" s="39" t="s">
        <v>83</v>
      </c>
      <c r="E2412" s="39">
        <f>VLOOKUP(Table1[[#This Row],[Gr]],Raw!T:U,2,0)</f>
        <v>8</v>
      </c>
      <c r="F2412" s="38" t="s">
        <v>6</v>
      </c>
      <c r="G2412" s="39">
        <v>3</v>
      </c>
      <c r="H2412" s="64" t="str">
        <f>VLOOKUP(MID(Table1[[#This Row],[Htno]],7,2),Raw!A:B,2,0)</f>
        <v>IT</v>
      </c>
      <c r="I2412" s="60">
        <f>IF(Table1[[#This Row],[Gr]]&lt;&gt;"COMPLE",IF(Table1[[#This Row],[Cr]]&gt;0,1,0),1)</f>
        <v>1</v>
      </c>
      <c r="J2412" s="32">
        <f>(Table1[[#This Row],[Gp]]*Table1[[#This Row],[Cr]])/Raw!$R$1</f>
        <v>1.0434782608695652</v>
      </c>
    </row>
    <row r="2413" spans="1:10">
      <c r="A2413" s="63" t="str">
        <f>LEFT(Table1[[#This Row],[Subcode]],3)</f>
        <v>R20</v>
      </c>
      <c r="B2413" s="63" t="s">
        <v>451</v>
      </c>
      <c r="C2413" s="38" t="s">
        <v>404</v>
      </c>
      <c r="D2413" s="39" t="s">
        <v>85</v>
      </c>
      <c r="E2413" s="39">
        <f>VLOOKUP(Table1[[#This Row],[Gr]],Raw!T:U,2,0)</f>
        <v>9</v>
      </c>
      <c r="F2413" s="38" t="s">
        <v>8</v>
      </c>
      <c r="G2413" s="39">
        <v>3</v>
      </c>
      <c r="H2413" s="64" t="str">
        <f>VLOOKUP(MID(Table1[[#This Row],[Htno]],7,2),Raw!A:B,2,0)</f>
        <v>IT</v>
      </c>
      <c r="I2413" s="60">
        <f>IF(Table1[[#This Row],[Gr]]&lt;&gt;"COMPLE",IF(Table1[[#This Row],[Cr]]&gt;0,1,0),1)</f>
        <v>1</v>
      </c>
      <c r="J2413" s="32">
        <f>(Table1[[#This Row],[Gp]]*Table1[[#This Row],[Cr]])/Raw!$R$1</f>
        <v>1.173913043478261</v>
      </c>
    </row>
    <row r="2414" spans="1:10">
      <c r="A2414" s="63" t="str">
        <f>LEFT(Table1[[#This Row],[Subcode]],3)</f>
        <v>R20</v>
      </c>
      <c r="B2414" s="63" t="s">
        <v>451</v>
      </c>
      <c r="C2414" s="38" t="s">
        <v>301</v>
      </c>
      <c r="D2414" s="39" t="s">
        <v>302</v>
      </c>
      <c r="E2414" s="39">
        <f>VLOOKUP(Table1[[#This Row],[Gr]],Raw!T:U,2,0)</f>
        <v>8</v>
      </c>
      <c r="F2414" s="38" t="s">
        <v>6</v>
      </c>
      <c r="G2414" s="39">
        <v>3</v>
      </c>
      <c r="H2414" s="64" t="str">
        <f>VLOOKUP(MID(Table1[[#This Row],[Htno]],7,2),Raw!A:B,2,0)</f>
        <v>IT</v>
      </c>
      <c r="I2414" s="60">
        <f>IF(Table1[[#This Row],[Gr]]&lt;&gt;"COMPLE",IF(Table1[[#This Row],[Cr]]&gt;0,1,0),1)</f>
        <v>1</v>
      </c>
      <c r="J2414" s="32">
        <f>(Table1[[#This Row],[Gp]]*Table1[[#This Row],[Cr]])/Raw!$R$1</f>
        <v>1.0434782608695652</v>
      </c>
    </row>
    <row r="2415" spans="1:10">
      <c r="A2415" s="63" t="str">
        <f>LEFT(Table1[[#This Row],[Subcode]],3)</f>
        <v>R20</v>
      </c>
      <c r="B2415" s="63" t="s">
        <v>451</v>
      </c>
      <c r="C2415" s="38" t="s">
        <v>405</v>
      </c>
      <c r="D2415" s="39" t="s">
        <v>87</v>
      </c>
      <c r="E2415" s="39">
        <f>VLOOKUP(Table1[[#This Row],[Gr]],Raw!T:U,2,0)</f>
        <v>8</v>
      </c>
      <c r="F2415" s="38" t="s">
        <v>6</v>
      </c>
      <c r="G2415" s="39">
        <v>3</v>
      </c>
      <c r="H2415" s="64" t="str">
        <f>VLOOKUP(MID(Table1[[#This Row],[Htno]],7,2),Raw!A:B,2,0)</f>
        <v>IT</v>
      </c>
      <c r="I2415" s="60">
        <f>IF(Table1[[#This Row],[Gr]]&lt;&gt;"COMPLE",IF(Table1[[#This Row],[Cr]]&gt;0,1,0),1)</f>
        <v>1</v>
      </c>
      <c r="J2415" s="32">
        <f>(Table1[[#This Row],[Gp]]*Table1[[#This Row],[Cr]])/Raw!$R$1</f>
        <v>1.0434782608695652</v>
      </c>
    </row>
    <row r="2416" spans="1:10">
      <c r="A2416" s="63" t="str">
        <f>LEFT(Table1[[#This Row],[Subcode]],3)</f>
        <v>R20</v>
      </c>
      <c r="B2416" s="63" t="s">
        <v>451</v>
      </c>
      <c r="C2416" s="38" t="s">
        <v>406</v>
      </c>
      <c r="D2416" s="39" t="s">
        <v>297</v>
      </c>
      <c r="E2416" s="39">
        <f>VLOOKUP(Table1[[#This Row],[Gr]],Raw!T:U,2,0)</f>
        <v>10</v>
      </c>
      <c r="F2416" s="38" t="s">
        <v>9</v>
      </c>
      <c r="G2416" s="39">
        <v>2</v>
      </c>
      <c r="H2416" s="64" t="str">
        <f>VLOOKUP(MID(Table1[[#This Row],[Htno]],7,2),Raw!A:B,2,0)</f>
        <v>IT</v>
      </c>
      <c r="I2416" s="60">
        <f>IF(Table1[[#This Row],[Gr]]&lt;&gt;"COMPLE",IF(Table1[[#This Row],[Cr]]&gt;0,1,0),1)</f>
        <v>1</v>
      </c>
      <c r="J2416" s="32">
        <f>(Table1[[#This Row],[Gp]]*Table1[[#This Row],[Cr]])/Raw!$R$1</f>
        <v>0.86956521739130432</v>
      </c>
    </row>
    <row r="2417" spans="1:10">
      <c r="A2417" s="63" t="str">
        <f>LEFT(Table1[[#This Row],[Subcode]],3)</f>
        <v>R20</v>
      </c>
      <c r="B2417" s="63" t="s">
        <v>451</v>
      </c>
      <c r="C2417" s="38" t="s">
        <v>407</v>
      </c>
      <c r="D2417" s="39" t="s">
        <v>93</v>
      </c>
      <c r="E2417" s="39">
        <f>VLOOKUP(Table1[[#This Row],[Gr]],Raw!T:U,2,0)</f>
        <v>10</v>
      </c>
      <c r="F2417" s="38" t="s">
        <v>9</v>
      </c>
      <c r="G2417" s="39">
        <v>3</v>
      </c>
      <c r="H2417" s="64" t="str">
        <f>VLOOKUP(MID(Table1[[#This Row],[Htno]],7,2),Raw!A:B,2,0)</f>
        <v>IT</v>
      </c>
      <c r="I2417" s="60">
        <f>IF(Table1[[#This Row],[Gr]]&lt;&gt;"COMPLE",IF(Table1[[#This Row],[Cr]]&gt;0,1,0),1)</f>
        <v>1</v>
      </c>
      <c r="J2417" s="32">
        <f>(Table1[[#This Row],[Gp]]*Table1[[#This Row],[Cr]])/Raw!$R$1</f>
        <v>1.3043478260869565</v>
      </c>
    </row>
    <row r="2418" spans="1:10">
      <c r="A2418" s="63" t="str">
        <f>LEFT(Table1[[#This Row],[Subcode]],3)</f>
        <v>R20</v>
      </c>
      <c r="B2418" s="63" t="s">
        <v>452</v>
      </c>
      <c r="C2418" s="38" t="s">
        <v>78</v>
      </c>
      <c r="D2418" s="39" t="s">
        <v>79</v>
      </c>
      <c r="E2418" s="39">
        <f>VLOOKUP(Table1[[#This Row],[Gr]],Raw!T:U,2,0)</f>
        <v>7</v>
      </c>
      <c r="F2418" s="38" t="s">
        <v>4</v>
      </c>
      <c r="G2418" s="39">
        <v>3</v>
      </c>
      <c r="H2418" s="64" t="str">
        <f>VLOOKUP(MID(Table1[[#This Row],[Htno]],7,2),Raw!A:B,2,0)</f>
        <v>IT</v>
      </c>
      <c r="I2418" s="60">
        <f>IF(Table1[[#This Row],[Gr]]&lt;&gt;"COMPLE",IF(Table1[[#This Row],[Cr]]&gt;0,1,0),1)</f>
        <v>1</v>
      </c>
      <c r="J2418" s="32">
        <f>(Table1[[#This Row],[Gp]]*Table1[[#This Row],[Cr]])/Raw!$R$1</f>
        <v>0.91304347826086951</v>
      </c>
    </row>
    <row r="2419" spans="1:10">
      <c r="A2419" s="63" t="str">
        <f>LEFT(Table1[[#This Row],[Subcode]],3)</f>
        <v>R20</v>
      </c>
      <c r="B2419" s="63" t="s">
        <v>452</v>
      </c>
      <c r="C2419" s="38" t="s">
        <v>80</v>
      </c>
      <c r="D2419" s="39" t="s">
        <v>81</v>
      </c>
      <c r="E2419" s="39">
        <f>VLOOKUP(Table1[[#This Row],[Gr]],Raw!T:U,2,0)</f>
        <v>0</v>
      </c>
      <c r="F2419" s="38" t="s">
        <v>3</v>
      </c>
      <c r="G2419" s="39">
        <v>0</v>
      </c>
      <c r="H2419" s="64" t="str">
        <f>VLOOKUP(MID(Table1[[#This Row],[Htno]],7,2),Raw!A:B,2,0)</f>
        <v>IT</v>
      </c>
      <c r="I2419" s="60">
        <f>IF(Table1[[#This Row],[Gr]]&lt;&gt;"COMPLE",IF(Table1[[#This Row],[Cr]]&gt;0,1,0),1)</f>
        <v>0</v>
      </c>
      <c r="J2419" s="32">
        <f>(Table1[[#This Row],[Gp]]*Table1[[#This Row],[Cr]])/Raw!$R$1</f>
        <v>0</v>
      </c>
    </row>
    <row r="2420" spans="1:10">
      <c r="A2420" s="63" t="str">
        <f>LEFT(Table1[[#This Row],[Subcode]],3)</f>
        <v>R20</v>
      </c>
      <c r="B2420" s="63" t="s">
        <v>452</v>
      </c>
      <c r="C2420" s="38" t="s">
        <v>82</v>
      </c>
      <c r="D2420" s="39" t="s">
        <v>83</v>
      </c>
      <c r="E2420" s="39">
        <f>VLOOKUP(Table1[[#This Row],[Gr]],Raw!T:U,2,0)</f>
        <v>7</v>
      </c>
      <c r="F2420" s="38" t="s">
        <v>4</v>
      </c>
      <c r="G2420" s="39">
        <v>3</v>
      </c>
      <c r="H2420" s="64" t="str">
        <f>VLOOKUP(MID(Table1[[#This Row],[Htno]],7,2),Raw!A:B,2,0)</f>
        <v>IT</v>
      </c>
      <c r="I2420" s="60">
        <f>IF(Table1[[#This Row],[Gr]]&lt;&gt;"COMPLE",IF(Table1[[#This Row],[Cr]]&gt;0,1,0),1)</f>
        <v>1</v>
      </c>
      <c r="J2420" s="32">
        <f>(Table1[[#This Row],[Gp]]*Table1[[#This Row],[Cr]])/Raw!$R$1</f>
        <v>0.91304347826086951</v>
      </c>
    </row>
    <row r="2421" spans="1:10">
      <c r="A2421" s="63" t="str">
        <f>LEFT(Table1[[#This Row],[Subcode]],3)</f>
        <v>R20</v>
      </c>
      <c r="B2421" s="63" t="s">
        <v>452</v>
      </c>
      <c r="C2421" s="38" t="s">
        <v>404</v>
      </c>
      <c r="D2421" s="39" t="s">
        <v>85</v>
      </c>
      <c r="E2421" s="39">
        <f>VLOOKUP(Table1[[#This Row],[Gr]],Raw!T:U,2,0)</f>
        <v>6</v>
      </c>
      <c r="F2421" s="38" t="s">
        <v>5</v>
      </c>
      <c r="G2421" s="39">
        <v>3</v>
      </c>
      <c r="H2421" s="64" t="str">
        <f>VLOOKUP(MID(Table1[[#This Row],[Htno]],7,2),Raw!A:B,2,0)</f>
        <v>IT</v>
      </c>
      <c r="I2421" s="60">
        <f>IF(Table1[[#This Row],[Gr]]&lt;&gt;"COMPLE",IF(Table1[[#This Row],[Cr]]&gt;0,1,0),1)</f>
        <v>1</v>
      </c>
      <c r="J2421" s="32">
        <f>(Table1[[#This Row],[Gp]]*Table1[[#This Row],[Cr]])/Raw!$R$1</f>
        <v>0.78260869565217395</v>
      </c>
    </row>
    <row r="2422" spans="1:10">
      <c r="A2422" s="63" t="str">
        <f>LEFT(Table1[[#This Row],[Subcode]],3)</f>
        <v>R20</v>
      </c>
      <c r="B2422" s="63" t="s">
        <v>452</v>
      </c>
      <c r="C2422" s="38" t="s">
        <v>301</v>
      </c>
      <c r="D2422" s="39" t="s">
        <v>302</v>
      </c>
      <c r="E2422" s="39">
        <f>VLOOKUP(Table1[[#This Row],[Gr]],Raw!T:U,2,0)</f>
        <v>6</v>
      </c>
      <c r="F2422" s="38" t="s">
        <v>5</v>
      </c>
      <c r="G2422" s="39">
        <v>3</v>
      </c>
      <c r="H2422" s="64" t="str">
        <f>VLOOKUP(MID(Table1[[#This Row],[Htno]],7,2),Raw!A:B,2,0)</f>
        <v>IT</v>
      </c>
      <c r="I2422" s="60">
        <f>IF(Table1[[#This Row],[Gr]]&lt;&gt;"COMPLE",IF(Table1[[#This Row],[Cr]]&gt;0,1,0),1)</f>
        <v>1</v>
      </c>
      <c r="J2422" s="32">
        <f>(Table1[[#This Row],[Gp]]*Table1[[#This Row],[Cr]])/Raw!$R$1</f>
        <v>0.78260869565217395</v>
      </c>
    </row>
    <row r="2423" spans="1:10">
      <c r="A2423" s="63" t="str">
        <f>LEFT(Table1[[#This Row],[Subcode]],3)</f>
        <v>R20</v>
      </c>
      <c r="B2423" s="63" t="s">
        <v>452</v>
      </c>
      <c r="C2423" s="38" t="s">
        <v>405</v>
      </c>
      <c r="D2423" s="39" t="s">
        <v>87</v>
      </c>
      <c r="E2423" s="39">
        <f>VLOOKUP(Table1[[#This Row],[Gr]],Raw!T:U,2,0)</f>
        <v>5</v>
      </c>
      <c r="F2423" s="38" t="s">
        <v>7</v>
      </c>
      <c r="G2423" s="39">
        <v>3</v>
      </c>
      <c r="H2423" s="64" t="str">
        <f>VLOOKUP(MID(Table1[[#This Row],[Htno]],7,2),Raw!A:B,2,0)</f>
        <v>IT</v>
      </c>
      <c r="I2423" s="60">
        <f>IF(Table1[[#This Row],[Gr]]&lt;&gt;"COMPLE",IF(Table1[[#This Row],[Cr]]&gt;0,1,0),1)</f>
        <v>1</v>
      </c>
      <c r="J2423" s="32">
        <f>(Table1[[#This Row],[Gp]]*Table1[[#This Row],[Cr]])/Raw!$R$1</f>
        <v>0.65217391304347827</v>
      </c>
    </row>
    <row r="2424" spans="1:10">
      <c r="A2424" s="63" t="str">
        <f>LEFT(Table1[[#This Row],[Subcode]],3)</f>
        <v>R20</v>
      </c>
      <c r="B2424" s="63" t="s">
        <v>452</v>
      </c>
      <c r="C2424" s="38" t="s">
        <v>406</v>
      </c>
      <c r="D2424" s="39" t="s">
        <v>297</v>
      </c>
      <c r="E2424" s="39">
        <f>VLOOKUP(Table1[[#This Row],[Gr]],Raw!T:U,2,0)</f>
        <v>10</v>
      </c>
      <c r="F2424" s="38" t="s">
        <v>9</v>
      </c>
      <c r="G2424" s="39">
        <v>2</v>
      </c>
      <c r="H2424" s="64" t="str">
        <f>VLOOKUP(MID(Table1[[#This Row],[Htno]],7,2),Raw!A:B,2,0)</f>
        <v>IT</v>
      </c>
      <c r="I2424" s="60">
        <f>IF(Table1[[#This Row],[Gr]]&lt;&gt;"COMPLE",IF(Table1[[#This Row],[Cr]]&gt;0,1,0),1)</f>
        <v>1</v>
      </c>
      <c r="J2424" s="32">
        <f>(Table1[[#This Row],[Gp]]*Table1[[#This Row],[Cr]])/Raw!$R$1</f>
        <v>0.86956521739130432</v>
      </c>
    </row>
    <row r="2425" spans="1:10">
      <c r="A2425" s="63" t="str">
        <f>LEFT(Table1[[#This Row],[Subcode]],3)</f>
        <v>R20</v>
      </c>
      <c r="B2425" s="63" t="s">
        <v>452</v>
      </c>
      <c r="C2425" s="38" t="s">
        <v>407</v>
      </c>
      <c r="D2425" s="39" t="s">
        <v>93</v>
      </c>
      <c r="E2425" s="39">
        <f>VLOOKUP(Table1[[#This Row],[Gr]],Raw!T:U,2,0)</f>
        <v>10</v>
      </c>
      <c r="F2425" s="38" t="s">
        <v>9</v>
      </c>
      <c r="G2425" s="39">
        <v>3</v>
      </c>
      <c r="H2425" s="64" t="str">
        <f>VLOOKUP(MID(Table1[[#This Row],[Htno]],7,2),Raw!A:B,2,0)</f>
        <v>IT</v>
      </c>
      <c r="I2425" s="60">
        <f>IF(Table1[[#This Row],[Gr]]&lt;&gt;"COMPLE",IF(Table1[[#This Row],[Cr]]&gt;0,1,0),1)</f>
        <v>1</v>
      </c>
      <c r="J2425" s="32">
        <f>(Table1[[#This Row],[Gp]]*Table1[[#This Row],[Cr]])/Raw!$R$1</f>
        <v>1.3043478260869565</v>
      </c>
    </row>
    <row r="2426" spans="1:10">
      <c r="A2426" s="63" t="str">
        <f>LEFT(Table1[[#This Row],[Subcode]],3)</f>
        <v>R20</v>
      </c>
      <c r="B2426" s="63" t="s">
        <v>453</v>
      </c>
      <c r="C2426" s="38" t="s">
        <v>78</v>
      </c>
      <c r="D2426" s="39" t="s">
        <v>79</v>
      </c>
      <c r="E2426" s="39">
        <f>VLOOKUP(Table1[[#This Row],[Gr]],Raw!T:U,2,0)</f>
        <v>8</v>
      </c>
      <c r="F2426" s="38" t="s">
        <v>6</v>
      </c>
      <c r="G2426" s="39">
        <v>3</v>
      </c>
      <c r="H2426" s="64" t="str">
        <f>VLOOKUP(MID(Table1[[#This Row],[Htno]],7,2),Raw!A:B,2,0)</f>
        <v>DS</v>
      </c>
      <c r="I2426" s="60">
        <f>IF(Table1[[#This Row],[Gr]]&lt;&gt;"COMPLE",IF(Table1[[#This Row],[Cr]]&gt;0,1,0),1)</f>
        <v>1</v>
      </c>
      <c r="J2426" s="32">
        <f>(Table1[[#This Row],[Gp]]*Table1[[#This Row],[Cr]])/Raw!$R$1</f>
        <v>1.0434782608695652</v>
      </c>
    </row>
    <row r="2427" spans="1:10">
      <c r="A2427" s="63" t="str">
        <f>LEFT(Table1[[#This Row],[Subcode]],3)</f>
        <v>R20</v>
      </c>
      <c r="B2427" s="63" t="s">
        <v>453</v>
      </c>
      <c r="C2427" s="38" t="s">
        <v>80</v>
      </c>
      <c r="D2427" s="39" t="s">
        <v>81</v>
      </c>
      <c r="E2427" s="39">
        <f>VLOOKUP(Table1[[#This Row],[Gr]],Raw!T:U,2,0)</f>
        <v>6</v>
      </c>
      <c r="F2427" s="38" t="s">
        <v>5</v>
      </c>
      <c r="G2427" s="39">
        <v>3</v>
      </c>
      <c r="H2427" s="64" t="str">
        <f>VLOOKUP(MID(Table1[[#This Row],[Htno]],7,2),Raw!A:B,2,0)</f>
        <v>DS</v>
      </c>
      <c r="I2427" s="60">
        <f>IF(Table1[[#This Row],[Gr]]&lt;&gt;"COMPLE",IF(Table1[[#This Row],[Cr]]&gt;0,1,0),1)</f>
        <v>1</v>
      </c>
      <c r="J2427" s="32">
        <f>(Table1[[#This Row],[Gp]]*Table1[[#This Row],[Cr]])/Raw!$R$1</f>
        <v>0.78260869565217395</v>
      </c>
    </row>
    <row r="2428" spans="1:10">
      <c r="A2428" s="63" t="str">
        <f>LEFT(Table1[[#This Row],[Subcode]],3)</f>
        <v>R20</v>
      </c>
      <c r="B2428" s="63" t="s">
        <v>453</v>
      </c>
      <c r="C2428" s="38" t="s">
        <v>82</v>
      </c>
      <c r="D2428" s="39" t="s">
        <v>83</v>
      </c>
      <c r="E2428" s="39">
        <f>VLOOKUP(Table1[[#This Row],[Gr]],Raw!T:U,2,0)</f>
        <v>6</v>
      </c>
      <c r="F2428" s="38" t="s">
        <v>5</v>
      </c>
      <c r="G2428" s="39">
        <v>3</v>
      </c>
      <c r="H2428" s="64" t="str">
        <f>VLOOKUP(MID(Table1[[#This Row],[Htno]],7,2),Raw!A:B,2,0)</f>
        <v>DS</v>
      </c>
      <c r="I2428" s="60">
        <f>IF(Table1[[#This Row],[Gr]]&lt;&gt;"COMPLE",IF(Table1[[#This Row],[Cr]]&gt;0,1,0),1)</f>
        <v>1</v>
      </c>
      <c r="J2428" s="32">
        <f>(Table1[[#This Row],[Gp]]*Table1[[#This Row],[Cr]])/Raw!$R$1</f>
        <v>0.78260869565217395</v>
      </c>
    </row>
    <row r="2429" spans="1:10">
      <c r="A2429" s="63" t="str">
        <f>LEFT(Table1[[#This Row],[Subcode]],3)</f>
        <v>R20</v>
      </c>
      <c r="B2429" s="63" t="s">
        <v>453</v>
      </c>
      <c r="C2429" s="38" t="s">
        <v>84</v>
      </c>
      <c r="D2429" s="39" t="s">
        <v>85</v>
      </c>
      <c r="E2429" s="39">
        <f>VLOOKUP(Table1[[#This Row],[Gr]],Raw!T:U,2,0)</f>
        <v>7</v>
      </c>
      <c r="F2429" s="38" t="s">
        <v>4</v>
      </c>
      <c r="G2429" s="39">
        <v>3</v>
      </c>
      <c r="H2429" s="64" t="str">
        <f>VLOOKUP(MID(Table1[[#This Row],[Htno]],7,2),Raw!A:B,2,0)</f>
        <v>DS</v>
      </c>
      <c r="I2429" s="60">
        <f>IF(Table1[[#This Row],[Gr]]&lt;&gt;"COMPLE",IF(Table1[[#This Row],[Cr]]&gt;0,1,0),1)</f>
        <v>1</v>
      </c>
      <c r="J2429" s="32">
        <f>(Table1[[#This Row],[Gp]]*Table1[[#This Row],[Cr]])/Raw!$R$1</f>
        <v>0.91304347826086951</v>
      </c>
    </row>
    <row r="2430" spans="1:10">
      <c r="A2430" s="63" t="str">
        <f>LEFT(Table1[[#This Row],[Subcode]],3)</f>
        <v>R20</v>
      </c>
      <c r="B2430" s="63" t="s">
        <v>453</v>
      </c>
      <c r="C2430" s="38" t="s">
        <v>86</v>
      </c>
      <c r="D2430" s="39" t="s">
        <v>87</v>
      </c>
      <c r="E2430" s="39">
        <f>VLOOKUP(Table1[[#This Row],[Gr]],Raw!T:U,2,0)</f>
        <v>5</v>
      </c>
      <c r="F2430" s="38" t="s">
        <v>7</v>
      </c>
      <c r="G2430" s="39">
        <v>3</v>
      </c>
      <c r="H2430" s="64" t="str">
        <f>VLOOKUP(MID(Table1[[#This Row],[Htno]],7,2),Raw!A:B,2,0)</f>
        <v>DS</v>
      </c>
      <c r="I2430" s="60">
        <f>IF(Table1[[#This Row],[Gr]]&lt;&gt;"COMPLE",IF(Table1[[#This Row],[Cr]]&gt;0,1,0),1)</f>
        <v>1</v>
      </c>
      <c r="J2430" s="32">
        <f>(Table1[[#This Row],[Gp]]*Table1[[#This Row],[Cr]])/Raw!$R$1</f>
        <v>0.65217391304347827</v>
      </c>
    </row>
    <row r="2431" spans="1:10">
      <c r="A2431" s="63" t="str">
        <f>LEFT(Table1[[#This Row],[Subcode]],3)</f>
        <v>R20</v>
      </c>
      <c r="B2431" s="63" t="s">
        <v>453</v>
      </c>
      <c r="C2431" s="38" t="s">
        <v>88</v>
      </c>
      <c r="D2431" s="39" t="s">
        <v>89</v>
      </c>
      <c r="E2431" s="39">
        <f>VLOOKUP(Table1[[#This Row],[Gr]],Raw!T:U,2,0)</f>
        <v>5</v>
      </c>
      <c r="F2431" s="38" t="s">
        <v>7</v>
      </c>
      <c r="G2431" s="39">
        <v>3</v>
      </c>
      <c r="H2431" s="64" t="str">
        <f>VLOOKUP(MID(Table1[[#This Row],[Htno]],7,2),Raw!A:B,2,0)</f>
        <v>DS</v>
      </c>
      <c r="I2431" s="60">
        <f>IF(Table1[[#This Row],[Gr]]&lt;&gt;"COMPLE",IF(Table1[[#This Row],[Cr]]&gt;0,1,0),1)</f>
        <v>1</v>
      </c>
      <c r="J2431" s="32">
        <f>(Table1[[#This Row],[Gp]]*Table1[[#This Row],[Cr]])/Raw!$R$1</f>
        <v>0.65217391304347827</v>
      </c>
    </row>
    <row r="2432" spans="1:10">
      <c r="A2432" s="63" t="str">
        <f>LEFT(Table1[[#This Row],[Subcode]],3)</f>
        <v>R20</v>
      </c>
      <c r="B2432" s="63" t="s">
        <v>453</v>
      </c>
      <c r="C2432" s="38" t="s">
        <v>90</v>
      </c>
      <c r="D2432" s="39" t="s">
        <v>91</v>
      </c>
      <c r="E2432" s="39">
        <f>VLOOKUP(Table1[[#This Row],[Gr]],Raw!T:U,2,0)</f>
        <v>9</v>
      </c>
      <c r="F2432" s="38" t="s">
        <v>8</v>
      </c>
      <c r="G2432" s="39">
        <v>2</v>
      </c>
      <c r="H2432" s="64" t="str">
        <f>VLOOKUP(MID(Table1[[#This Row],[Htno]],7,2),Raw!A:B,2,0)</f>
        <v>DS</v>
      </c>
      <c r="I2432" s="60">
        <f>IF(Table1[[#This Row],[Gr]]&lt;&gt;"COMPLE",IF(Table1[[#This Row],[Cr]]&gt;0,1,0),1)</f>
        <v>1</v>
      </c>
      <c r="J2432" s="32">
        <f>(Table1[[#This Row],[Gp]]*Table1[[#This Row],[Cr]])/Raw!$R$1</f>
        <v>0.78260869565217395</v>
      </c>
    </row>
    <row r="2433" spans="1:10">
      <c r="A2433" s="63" t="str">
        <f>LEFT(Table1[[#This Row],[Subcode]],3)</f>
        <v>R20</v>
      </c>
      <c r="B2433" s="63" t="s">
        <v>453</v>
      </c>
      <c r="C2433" s="38" t="s">
        <v>92</v>
      </c>
      <c r="D2433" s="39" t="s">
        <v>93</v>
      </c>
      <c r="E2433" s="39">
        <f>VLOOKUP(Table1[[#This Row],[Gr]],Raw!T:U,2,0)</f>
        <v>7</v>
      </c>
      <c r="F2433" s="38" t="s">
        <v>4</v>
      </c>
      <c r="G2433" s="39">
        <v>3</v>
      </c>
      <c r="H2433" s="64" t="str">
        <f>VLOOKUP(MID(Table1[[#This Row],[Htno]],7,2),Raw!A:B,2,0)</f>
        <v>DS</v>
      </c>
      <c r="I2433" s="60">
        <f>IF(Table1[[#This Row],[Gr]]&lt;&gt;"COMPLE",IF(Table1[[#This Row],[Cr]]&gt;0,1,0),1)</f>
        <v>1</v>
      </c>
      <c r="J2433" s="32">
        <f>(Table1[[#This Row],[Gp]]*Table1[[#This Row],[Cr]])/Raw!$R$1</f>
        <v>0.91304347826086951</v>
      </c>
    </row>
    <row r="2434" spans="1:10">
      <c r="A2434" s="63" t="str">
        <f>LEFT(Table1[[#This Row],[Subcode]],3)</f>
        <v>R20</v>
      </c>
      <c r="B2434" s="63" t="s">
        <v>454</v>
      </c>
      <c r="C2434" s="38" t="s">
        <v>78</v>
      </c>
      <c r="D2434" s="39" t="s">
        <v>79</v>
      </c>
      <c r="E2434" s="39">
        <f>VLOOKUP(Table1[[#This Row],[Gr]],Raw!T:U,2,0)</f>
        <v>8</v>
      </c>
      <c r="F2434" s="38" t="s">
        <v>6</v>
      </c>
      <c r="G2434" s="39">
        <v>3</v>
      </c>
      <c r="H2434" s="64" t="str">
        <f>VLOOKUP(MID(Table1[[#This Row],[Htno]],7,2),Raw!A:B,2,0)</f>
        <v>DS</v>
      </c>
      <c r="I2434" s="60">
        <f>IF(Table1[[#This Row],[Gr]]&lt;&gt;"COMPLE",IF(Table1[[#This Row],[Cr]]&gt;0,1,0),1)</f>
        <v>1</v>
      </c>
      <c r="J2434" s="32">
        <f>(Table1[[#This Row],[Gp]]*Table1[[#This Row],[Cr]])/Raw!$R$1</f>
        <v>1.0434782608695652</v>
      </c>
    </row>
    <row r="2435" spans="1:10">
      <c r="A2435" s="63" t="str">
        <f>LEFT(Table1[[#This Row],[Subcode]],3)</f>
        <v>R20</v>
      </c>
      <c r="B2435" s="63" t="s">
        <v>454</v>
      </c>
      <c r="C2435" s="38" t="s">
        <v>80</v>
      </c>
      <c r="D2435" s="39" t="s">
        <v>81</v>
      </c>
      <c r="E2435" s="39">
        <f>VLOOKUP(Table1[[#This Row],[Gr]],Raw!T:U,2,0)</f>
        <v>6</v>
      </c>
      <c r="F2435" s="38" t="s">
        <v>5</v>
      </c>
      <c r="G2435" s="39">
        <v>3</v>
      </c>
      <c r="H2435" s="64" t="str">
        <f>VLOOKUP(MID(Table1[[#This Row],[Htno]],7,2),Raw!A:B,2,0)</f>
        <v>DS</v>
      </c>
      <c r="I2435" s="60">
        <f>IF(Table1[[#This Row],[Gr]]&lt;&gt;"COMPLE",IF(Table1[[#This Row],[Cr]]&gt;0,1,0),1)</f>
        <v>1</v>
      </c>
      <c r="J2435" s="32">
        <f>(Table1[[#This Row],[Gp]]*Table1[[#This Row],[Cr]])/Raw!$R$1</f>
        <v>0.78260869565217395</v>
      </c>
    </row>
    <row r="2436" spans="1:10">
      <c r="A2436" s="63" t="str">
        <f>LEFT(Table1[[#This Row],[Subcode]],3)</f>
        <v>R20</v>
      </c>
      <c r="B2436" s="63" t="s">
        <v>454</v>
      </c>
      <c r="C2436" s="38" t="s">
        <v>82</v>
      </c>
      <c r="D2436" s="39" t="s">
        <v>83</v>
      </c>
      <c r="E2436" s="39">
        <f>VLOOKUP(Table1[[#This Row],[Gr]],Raw!T:U,2,0)</f>
        <v>7</v>
      </c>
      <c r="F2436" s="38" t="s">
        <v>4</v>
      </c>
      <c r="G2436" s="39">
        <v>3</v>
      </c>
      <c r="H2436" s="64" t="str">
        <f>VLOOKUP(MID(Table1[[#This Row],[Htno]],7,2),Raw!A:B,2,0)</f>
        <v>DS</v>
      </c>
      <c r="I2436" s="60">
        <f>IF(Table1[[#This Row],[Gr]]&lt;&gt;"COMPLE",IF(Table1[[#This Row],[Cr]]&gt;0,1,0),1)</f>
        <v>1</v>
      </c>
      <c r="J2436" s="32">
        <f>(Table1[[#This Row],[Gp]]*Table1[[#This Row],[Cr]])/Raw!$R$1</f>
        <v>0.91304347826086951</v>
      </c>
    </row>
    <row r="2437" spans="1:10">
      <c r="A2437" s="63" t="str">
        <f>LEFT(Table1[[#This Row],[Subcode]],3)</f>
        <v>R20</v>
      </c>
      <c r="B2437" s="63" t="s">
        <v>454</v>
      </c>
      <c r="C2437" s="38" t="s">
        <v>84</v>
      </c>
      <c r="D2437" s="39" t="s">
        <v>85</v>
      </c>
      <c r="E2437" s="39">
        <f>VLOOKUP(Table1[[#This Row],[Gr]],Raw!T:U,2,0)</f>
        <v>6</v>
      </c>
      <c r="F2437" s="38" t="s">
        <v>5</v>
      </c>
      <c r="G2437" s="39">
        <v>3</v>
      </c>
      <c r="H2437" s="64" t="str">
        <f>VLOOKUP(MID(Table1[[#This Row],[Htno]],7,2),Raw!A:B,2,0)</f>
        <v>DS</v>
      </c>
      <c r="I2437" s="60">
        <f>IF(Table1[[#This Row],[Gr]]&lt;&gt;"COMPLE",IF(Table1[[#This Row],[Cr]]&gt;0,1,0),1)</f>
        <v>1</v>
      </c>
      <c r="J2437" s="32">
        <f>(Table1[[#This Row],[Gp]]*Table1[[#This Row],[Cr]])/Raw!$R$1</f>
        <v>0.78260869565217395</v>
      </c>
    </row>
    <row r="2438" spans="1:10">
      <c r="A2438" s="63" t="str">
        <f>LEFT(Table1[[#This Row],[Subcode]],3)</f>
        <v>R20</v>
      </c>
      <c r="B2438" s="63" t="s">
        <v>454</v>
      </c>
      <c r="C2438" s="38" t="s">
        <v>86</v>
      </c>
      <c r="D2438" s="39" t="s">
        <v>87</v>
      </c>
      <c r="E2438" s="39">
        <f>VLOOKUP(Table1[[#This Row],[Gr]],Raw!T:U,2,0)</f>
        <v>7</v>
      </c>
      <c r="F2438" s="38" t="s">
        <v>4</v>
      </c>
      <c r="G2438" s="39">
        <v>3</v>
      </c>
      <c r="H2438" s="64" t="str">
        <f>VLOOKUP(MID(Table1[[#This Row],[Htno]],7,2),Raw!A:B,2,0)</f>
        <v>DS</v>
      </c>
      <c r="I2438" s="60">
        <f>IF(Table1[[#This Row],[Gr]]&lt;&gt;"COMPLE",IF(Table1[[#This Row],[Cr]]&gt;0,1,0),1)</f>
        <v>1</v>
      </c>
      <c r="J2438" s="32">
        <f>(Table1[[#This Row],[Gp]]*Table1[[#This Row],[Cr]])/Raw!$R$1</f>
        <v>0.91304347826086951</v>
      </c>
    </row>
    <row r="2439" spans="1:10">
      <c r="A2439" s="63" t="str">
        <f>LEFT(Table1[[#This Row],[Subcode]],3)</f>
        <v>R20</v>
      </c>
      <c r="B2439" s="63" t="s">
        <v>454</v>
      </c>
      <c r="C2439" s="38" t="s">
        <v>88</v>
      </c>
      <c r="D2439" s="39" t="s">
        <v>89</v>
      </c>
      <c r="E2439" s="39">
        <f>VLOOKUP(Table1[[#This Row],[Gr]],Raw!T:U,2,0)</f>
        <v>5</v>
      </c>
      <c r="F2439" s="38" t="s">
        <v>7</v>
      </c>
      <c r="G2439" s="39">
        <v>3</v>
      </c>
      <c r="H2439" s="64" t="str">
        <f>VLOOKUP(MID(Table1[[#This Row],[Htno]],7,2),Raw!A:B,2,0)</f>
        <v>DS</v>
      </c>
      <c r="I2439" s="60">
        <f>IF(Table1[[#This Row],[Gr]]&lt;&gt;"COMPLE",IF(Table1[[#This Row],[Cr]]&gt;0,1,0),1)</f>
        <v>1</v>
      </c>
      <c r="J2439" s="32">
        <f>(Table1[[#This Row],[Gp]]*Table1[[#This Row],[Cr]])/Raw!$R$1</f>
        <v>0.65217391304347827</v>
      </c>
    </row>
    <row r="2440" spans="1:10">
      <c r="A2440" s="63" t="str">
        <f>LEFT(Table1[[#This Row],[Subcode]],3)</f>
        <v>R20</v>
      </c>
      <c r="B2440" s="63" t="s">
        <v>454</v>
      </c>
      <c r="C2440" s="38" t="s">
        <v>90</v>
      </c>
      <c r="D2440" s="39" t="s">
        <v>91</v>
      </c>
      <c r="E2440" s="39">
        <f>VLOOKUP(Table1[[#This Row],[Gr]],Raw!T:U,2,0)</f>
        <v>8</v>
      </c>
      <c r="F2440" s="38" t="s">
        <v>6</v>
      </c>
      <c r="G2440" s="39">
        <v>2</v>
      </c>
      <c r="H2440" s="64" t="str">
        <f>VLOOKUP(MID(Table1[[#This Row],[Htno]],7,2),Raw!A:B,2,0)</f>
        <v>DS</v>
      </c>
      <c r="I2440" s="60">
        <f>IF(Table1[[#This Row],[Gr]]&lt;&gt;"COMPLE",IF(Table1[[#This Row],[Cr]]&gt;0,1,0),1)</f>
        <v>1</v>
      </c>
      <c r="J2440" s="32">
        <f>(Table1[[#This Row],[Gp]]*Table1[[#This Row],[Cr]])/Raw!$R$1</f>
        <v>0.69565217391304346</v>
      </c>
    </row>
    <row r="2441" spans="1:10">
      <c r="A2441" s="63" t="str">
        <f>LEFT(Table1[[#This Row],[Subcode]],3)</f>
        <v>R20</v>
      </c>
      <c r="B2441" s="63" t="s">
        <v>454</v>
      </c>
      <c r="C2441" s="38" t="s">
        <v>92</v>
      </c>
      <c r="D2441" s="39" t="s">
        <v>93</v>
      </c>
      <c r="E2441" s="39">
        <f>VLOOKUP(Table1[[#This Row],[Gr]],Raw!T:U,2,0)</f>
        <v>9</v>
      </c>
      <c r="F2441" s="38" t="s">
        <v>8</v>
      </c>
      <c r="G2441" s="39">
        <v>3</v>
      </c>
      <c r="H2441" s="64" t="str">
        <f>VLOOKUP(MID(Table1[[#This Row],[Htno]],7,2),Raw!A:B,2,0)</f>
        <v>DS</v>
      </c>
      <c r="I2441" s="60">
        <f>IF(Table1[[#This Row],[Gr]]&lt;&gt;"COMPLE",IF(Table1[[#This Row],[Cr]]&gt;0,1,0),1)</f>
        <v>1</v>
      </c>
      <c r="J2441" s="32">
        <f>(Table1[[#This Row],[Gp]]*Table1[[#This Row],[Cr]])/Raw!$R$1</f>
        <v>1.173913043478261</v>
      </c>
    </row>
    <row r="2442" spans="1:10">
      <c r="A2442" s="63" t="str">
        <f>LEFT(Table1[[#This Row],[Subcode]],3)</f>
        <v>R20</v>
      </c>
      <c r="B2442" s="63" t="s">
        <v>455</v>
      </c>
      <c r="C2442" s="38" t="s">
        <v>78</v>
      </c>
      <c r="D2442" s="39" t="s">
        <v>79</v>
      </c>
      <c r="E2442" s="39">
        <f>VLOOKUP(Table1[[#This Row],[Gr]],Raw!T:U,2,0)</f>
        <v>8</v>
      </c>
      <c r="F2442" s="38" t="s">
        <v>6</v>
      </c>
      <c r="G2442" s="39">
        <v>3</v>
      </c>
      <c r="H2442" s="64" t="str">
        <f>VLOOKUP(MID(Table1[[#This Row],[Htno]],7,2),Raw!A:B,2,0)</f>
        <v>DS</v>
      </c>
      <c r="I2442" s="60">
        <f>IF(Table1[[#This Row],[Gr]]&lt;&gt;"COMPLE",IF(Table1[[#This Row],[Cr]]&gt;0,1,0),1)</f>
        <v>1</v>
      </c>
      <c r="J2442" s="32">
        <f>(Table1[[#This Row],[Gp]]*Table1[[#This Row],[Cr]])/Raw!$R$1</f>
        <v>1.0434782608695652</v>
      </c>
    </row>
    <row r="2443" spans="1:10">
      <c r="A2443" s="63" t="str">
        <f>LEFT(Table1[[#This Row],[Subcode]],3)</f>
        <v>R20</v>
      </c>
      <c r="B2443" s="63" t="s">
        <v>455</v>
      </c>
      <c r="C2443" s="38" t="s">
        <v>80</v>
      </c>
      <c r="D2443" s="39" t="s">
        <v>81</v>
      </c>
      <c r="E2443" s="39">
        <f>VLOOKUP(Table1[[#This Row],[Gr]],Raw!T:U,2,0)</f>
        <v>7</v>
      </c>
      <c r="F2443" s="38" t="s">
        <v>4</v>
      </c>
      <c r="G2443" s="39">
        <v>3</v>
      </c>
      <c r="H2443" s="64" t="str">
        <f>VLOOKUP(MID(Table1[[#This Row],[Htno]],7,2),Raw!A:B,2,0)</f>
        <v>DS</v>
      </c>
      <c r="I2443" s="60">
        <f>IF(Table1[[#This Row],[Gr]]&lt;&gt;"COMPLE",IF(Table1[[#This Row],[Cr]]&gt;0,1,0),1)</f>
        <v>1</v>
      </c>
      <c r="J2443" s="32">
        <f>(Table1[[#This Row],[Gp]]*Table1[[#This Row],[Cr]])/Raw!$R$1</f>
        <v>0.91304347826086951</v>
      </c>
    </row>
    <row r="2444" spans="1:10">
      <c r="A2444" s="63" t="str">
        <f>LEFT(Table1[[#This Row],[Subcode]],3)</f>
        <v>R20</v>
      </c>
      <c r="B2444" s="63" t="s">
        <v>455</v>
      </c>
      <c r="C2444" s="38" t="s">
        <v>82</v>
      </c>
      <c r="D2444" s="39" t="s">
        <v>83</v>
      </c>
      <c r="E2444" s="39">
        <f>VLOOKUP(Table1[[#This Row],[Gr]],Raw!T:U,2,0)</f>
        <v>8</v>
      </c>
      <c r="F2444" s="38" t="s">
        <v>6</v>
      </c>
      <c r="G2444" s="39">
        <v>3</v>
      </c>
      <c r="H2444" s="64" t="str">
        <f>VLOOKUP(MID(Table1[[#This Row],[Htno]],7,2),Raw!A:B,2,0)</f>
        <v>DS</v>
      </c>
      <c r="I2444" s="60">
        <f>IF(Table1[[#This Row],[Gr]]&lt;&gt;"COMPLE",IF(Table1[[#This Row],[Cr]]&gt;0,1,0),1)</f>
        <v>1</v>
      </c>
      <c r="J2444" s="32">
        <f>(Table1[[#This Row],[Gp]]*Table1[[#This Row],[Cr]])/Raw!$R$1</f>
        <v>1.0434782608695652</v>
      </c>
    </row>
    <row r="2445" spans="1:10">
      <c r="A2445" s="63" t="str">
        <f>LEFT(Table1[[#This Row],[Subcode]],3)</f>
        <v>R20</v>
      </c>
      <c r="B2445" s="63" t="s">
        <v>455</v>
      </c>
      <c r="C2445" s="38" t="s">
        <v>84</v>
      </c>
      <c r="D2445" s="39" t="s">
        <v>85</v>
      </c>
      <c r="E2445" s="39">
        <f>VLOOKUP(Table1[[#This Row],[Gr]],Raw!T:U,2,0)</f>
        <v>8</v>
      </c>
      <c r="F2445" s="38" t="s">
        <v>6</v>
      </c>
      <c r="G2445" s="39">
        <v>3</v>
      </c>
      <c r="H2445" s="64" t="str">
        <f>VLOOKUP(MID(Table1[[#This Row],[Htno]],7,2),Raw!A:B,2,0)</f>
        <v>DS</v>
      </c>
      <c r="I2445" s="60">
        <f>IF(Table1[[#This Row],[Gr]]&lt;&gt;"COMPLE",IF(Table1[[#This Row],[Cr]]&gt;0,1,0),1)</f>
        <v>1</v>
      </c>
      <c r="J2445" s="32">
        <f>(Table1[[#This Row],[Gp]]*Table1[[#This Row],[Cr]])/Raw!$R$1</f>
        <v>1.0434782608695652</v>
      </c>
    </row>
    <row r="2446" spans="1:10">
      <c r="A2446" s="63" t="str">
        <f>LEFT(Table1[[#This Row],[Subcode]],3)</f>
        <v>R20</v>
      </c>
      <c r="B2446" s="63" t="s">
        <v>455</v>
      </c>
      <c r="C2446" s="38" t="s">
        <v>86</v>
      </c>
      <c r="D2446" s="39" t="s">
        <v>87</v>
      </c>
      <c r="E2446" s="39">
        <f>VLOOKUP(Table1[[#This Row],[Gr]],Raw!T:U,2,0)</f>
        <v>7</v>
      </c>
      <c r="F2446" s="38" t="s">
        <v>4</v>
      </c>
      <c r="G2446" s="39">
        <v>3</v>
      </c>
      <c r="H2446" s="64" t="str">
        <f>VLOOKUP(MID(Table1[[#This Row],[Htno]],7,2),Raw!A:B,2,0)</f>
        <v>DS</v>
      </c>
      <c r="I2446" s="60">
        <f>IF(Table1[[#This Row],[Gr]]&lt;&gt;"COMPLE",IF(Table1[[#This Row],[Cr]]&gt;0,1,0),1)</f>
        <v>1</v>
      </c>
      <c r="J2446" s="32">
        <f>(Table1[[#This Row],[Gp]]*Table1[[#This Row],[Cr]])/Raw!$R$1</f>
        <v>0.91304347826086951</v>
      </c>
    </row>
    <row r="2447" spans="1:10">
      <c r="A2447" s="63" t="str">
        <f>LEFT(Table1[[#This Row],[Subcode]],3)</f>
        <v>R20</v>
      </c>
      <c r="B2447" s="63" t="s">
        <v>455</v>
      </c>
      <c r="C2447" s="38" t="s">
        <v>88</v>
      </c>
      <c r="D2447" s="39" t="s">
        <v>89</v>
      </c>
      <c r="E2447" s="39">
        <f>VLOOKUP(Table1[[#This Row],[Gr]],Raw!T:U,2,0)</f>
        <v>7</v>
      </c>
      <c r="F2447" s="38" t="s">
        <v>4</v>
      </c>
      <c r="G2447" s="39">
        <v>3</v>
      </c>
      <c r="H2447" s="64" t="str">
        <f>VLOOKUP(MID(Table1[[#This Row],[Htno]],7,2),Raw!A:B,2,0)</f>
        <v>DS</v>
      </c>
      <c r="I2447" s="60">
        <f>IF(Table1[[#This Row],[Gr]]&lt;&gt;"COMPLE",IF(Table1[[#This Row],[Cr]]&gt;0,1,0),1)</f>
        <v>1</v>
      </c>
      <c r="J2447" s="32">
        <f>(Table1[[#This Row],[Gp]]*Table1[[#This Row],[Cr]])/Raw!$R$1</f>
        <v>0.91304347826086951</v>
      </c>
    </row>
    <row r="2448" spans="1:10">
      <c r="A2448" s="63" t="str">
        <f>LEFT(Table1[[#This Row],[Subcode]],3)</f>
        <v>R20</v>
      </c>
      <c r="B2448" s="63" t="s">
        <v>455</v>
      </c>
      <c r="C2448" s="38" t="s">
        <v>90</v>
      </c>
      <c r="D2448" s="39" t="s">
        <v>91</v>
      </c>
      <c r="E2448" s="39">
        <f>VLOOKUP(Table1[[#This Row],[Gr]],Raw!T:U,2,0)</f>
        <v>10</v>
      </c>
      <c r="F2448" s="38" t="s">
        <v>9</v>
      </c>
      <c r="G2448" s="39">
        <v>2</v>
      </c>
      <c r="H2448" s="64" t="str">
        <f>VLOOKUP(MID(Table1[[#This Row],[Htno]],7,2),Raw!A:B,2,0)</f>
        <v>DS</v>
      </c>
      <c r="I2448" s="60">
        <f>IF(Table1[[#This Row],[Gr]]&lt;&gt;"COMPLE",IF(Table1[[#This Row],[Cr]]&gt;0,1,0),1)</f>
        <v>1</v>
      </c>
      <c r="J2448" s="32">
        <f>(Table1[[#This Row],[Gp]]*Table1[[#This Row],[Cr]])/Raw!$R$1</f>
        <v>0.86956521739130432</v>
      </c>
    </row>
    <row r="2449" spans="1:10">
      <c r="A2449" s="63" t="str">
        <f>LEFT(Table1[[#This Row],[Subcode]],3)</f>
        <v>R20</v>
      </c>
      <c r="B2449" s="63" t="s">
        <v>455</v>
      </c>
      <c r="C2449" s="38" t="s">
        <v>92</v>
      </c>
      <c r="D2449" s="39" t="s">
        <v>93</v>
      </c>
      <c r="E2449" s="39">
        <f>VLOOKUP(Table1[[#This Row],[Gr]],Raw!T:U,2,0)</f>
        <v>10</v>
      </c>
      <c r="F2449" s="38" t="s">
        <v>9</v>
      </c>
      <c r="G2449" s="39">
        <v>3</v>
      </c>
      <c r="H2449" s="64" t="str">
        <f>VLOOKUP(MID(Table1[[#This Row],[Htno]],7,2),Raw!A:B,2,0)</f>
        <v>DS</v>
      </c>
      <c r="I2449" s="60">
        <f>IF(Table1[[#This Row],[Gr]]&lt;&gt;"COMPLE",IF(Table1[[#This Row],[Cr]]&gt;0,1,0),1)</f>
        <v>1</v>
      </c>
      <c r="J2449" s="32">
        <f>(Table1[[#This Row],[Gp]]*Table1[[#This Row],[Cr]])/Raw!$R$1</f>
        <v>1.3043478260869565</v>
      </c>
    </row>
    <row r="2450" spans="1:10">
      <c r="A2450" s="63" t="str">
        <f>LEFT(Table1[[#This Row],[Subcode]],3)</f>
        <v>R20</v>
      </c>
      <c r="B2450" s="63" t="s">
        <v>456</v>
      </c>
      <c r="C2450" s="38" t="s">
        <v>78</v>
      </c>
      <c r="D2450" s="39" t="s">
        <v>79</v>
      </c>
      <c r="E2450" s="39">
        <f>VLOOKUP(Table1[[#This Row],[Gr]],Raw!T:U,2,0)</f>
        <v>7</v>
      </c>
      <c r="F2450" s="38" t="s">
        <v>4</v>
      </c>
      <c r="G2450" s="39">
        <v>3</v>
      </c>
      <c r="H2450" s="64" t="str">
        <f>VLOOKUP(MID(Table1[[#This Row],[Htno]],7,2),Raw!A:B,2,0)</f>
        <v>DS</v>
      </c>
      <c r="I2450" s="60">
        <f>IF(Table1[[#This Row],[Gr]]&lt;&gt;"COMPLE",IF(Table1[[#This Row],[Cr]]&gt;0,1,0),1)</f>
        <v>1</v>
      </c>
      <c r="J2450" s="32">
        <f>(Table1[[#This Row],[Gp]]*Table1[[#This Row],[Cr]])/Raw!$R$1</f>
        <v>0.91304347826086951</v>
      </c>
    </row>
    <row r="2451" spans="1:10">
      <c r="A2451" s="63" t="str">
        <f>LEFT(Table1[[#This Row],[Subcode]],3)</f>
        <v>R20</v>
      </c>
      <c r="B2451" s="63" t="s">
        <v>456</v>
      </c>
      <c r="C2451" s="38" t="s">
        <v>80</v>
      </c>
      <c r="D2451" s="39" t="s">
        <v>81</v>
      </c>
      <c r="E2451" s="39">
        <f>VLOOKUP(Table1[[#This Row],[Gr]],Raw!T:U,2,0)</f>
        <v>8</v>
      </c>
      <c r="F2451" s="38" t="s">
        <v>6</v>
      </c>
      <c r="G2451" s="39">
        <v>3</v>
      </c>
      <c r="H2451" s="64" t="str">
        <f>VLOOKUP(MID(Table1[[#This Row],[Htno]],7,2),Raw!A:B,2,0)</f>
        <v>DS</v>
      </c>
      <c r="I2451" s="60">
        <f>IF(Table1[[#This Row],[Gr]]&lt;&gt;"COMPLE",IF(Table1[[#This Row],[Cr]]&gt;0,1,0),1)</f>
        <v>1</v>
      </c>
      <c r="J2451" s="32">
        <f>(Table1[[#This Row],[Gp]]*Table1[[#This Row],[Cr]])/Raw!$R$1</f>
        <v>1.0434782608695652</v>
      </c>
    </row>
    <row r="2452" spans="1:10">
      <c r="A2452" s="63" t="str">
        <f>LEFT(Table1[[#This Row],[Subcode]],3)</f>
        <v>R20</v>
      </c>
      <c r="B2452" s="63" t="s">
        <v>456</v>
      </c>
      <c r="C2452" s="38" t="s">
        <v>82</v>
      </c>
      <c r="D2452" s="39" t="s">
        <v>83</v>
      </c>
      <c r="E2452" s="39">
        <f>VLOOKUP(Table1[[#This Row],[Gr]],Raw!T:U,2,0)</f>
        <v>8</v>
      </c>
      <c r="F2452" s="38" t="s">
        <v>6</v>
      </c>
      <c r="G2452" s="39">
        <v>3</v>
      </c>
      <c r="H2452" s="64" t="str">
        <f>VLOOKUP(MID(Table1[[#This Row],[Htno]],7,2),Raw!A:B,2,0)</f>
        <v>DS</v>
      </c>
      <c r="I2452" s="60">
        <f>IF(Table1[[#This Row],[Gr]]&lt;&gt;"COMPLE",IF(Table1[[#This Row],[Cr]]&gt;0,1,0),1)</f>
        <v>1</v>
      </c>
      <c r="J2452" s="32">
        <f>(Table1[[#This Row],[Gp]]*Table1[[#This Row],[Cr]])/Raw!$R$1</f>
        <v>1.0434782608695652</v>
      </c>
    </row>
    <row r="2453" spans="1:10">
      <c r="A2453" s="63" t="str">
        <f>LEFT(Table1[[#This Row],[Subcode]],3)</f>
        <v>R20</v>
      </c>
      <c r="B2453" s="63" t="s">
        <v>456</v>
      </c>
      <c r="C2453" s="38" t="s">
        <v>84</v>
      </c>
      <c r="D2453" s="39" t="s">
        <v>85</v>
      </c>
      <c r="E2453" s="39">
        <f>VLOOKUP(Table1[[#This Row],[Gr]],Raw!T:U,2,0)</f>
        <v>9</v>
      </c>
      <c r="F2453" s="38" t="s">
        <v>8</v>
      </c>
      <c r="G2453" s="39">
        <v>3</v>
      </c>
      <c r="H2453" s="64" t="str">
        <f>VLOOKUP(MID(Table1[[#This Row],[Htno]],7,2),Raw!A:B,2,0)</f>
        <v>DS</v>
      </c>
      <c r="I2453" s="60">
        <f>IF(Table1[[#This Row],[Gr]]&lt;&gt;"COMPLE",IF(Table1[[#This Row],[Cr]]&gt;0,1,0),1)</f>
        <v>1</v>
      </c>
      <c r="J2453" s="32">
        <f>(Table1[[#This Row],[Gp]]*Table1[[#This Row],[Cr]])/Raw!$R$1</f>
        <v>1.173913043478261</v>
      </c>
    </row>
    <row r="2454" spans="1:10">
      <c r="A2454" s="63" t="str">
        <f>LEFT(Table1[[#This Row],[Subcode]],3)</f>
        <v>R20</v>
      </c>
      <c r="B2454" s="63" t="s">
        <v>456</v>
      </c>
      <c r="C2454" s="38" t="s">
        <v>86</v>
      </c>
      <c r="D2454" s="39" t="s">
        <v>87</v>
      </c>
      <c r="E2454" s="39">
        <f>VLOOKUP(Table1[[#This Row],[Gr]],Raw!T:U,2,0)</f>
        <v>7</v>
      </c>
      <c r="F2454" s="38" t="s">
        <v>4</v>
      </c>
      <c r="G2454" s="39">
        <v>3</v>
      </c>
      <c r="H2454" s="64" t="str">
        <f>VLOOKUP(MID(Table1[[#This Row],[Htno]],7,2),Raw!A:B,2,0)</f>
        <v>DS</v>
      </c>
      <c r="I2454" s="60">
        <f>IF(Table1[[#This Row],[Gr]]&lt;&gt;"COMPLE",IF(Table1[[#This Row],[Cr]]&gt;0,1,0),1)</f>
        <v>1</v>
      </c>
      <c r="J2454" s="32">
        <f>(Table1[[#This Row],[Gp]]*Table1[[#This Row],[Cr]])/Raw!$R$1</f>
        <v>0.91304347826086951</v>
      </c>
    </row>
    <row r="2455" spans="1:10">
      <c r="A2455" s="63" t="str">
        <f>LEFT(Table1[[#This Row],[Subcode]],3)</f>
        <v>R20</v>
      </c>
      <c r="B2455" s="63" t="s">
        <v>456</v>
      </c>
      <c r="C2455" s="38" t="s">
        <v>88</v>
      </c>
      <c r="D2455" s="39" t="s">
        <v>89</v>
      </c>
      <c r="E2455" s="39">
        <f>VLOOKUP(Table1[[#This Row],[Gr]],Raw!T:U,2,0)</f>
        <v>7</v>
      </c>
      <c r="F2455" s="38" t="s">
        <v>4</v>
      </c>
      <c r="G2455" s="39">
        <v>3</v>
      </c>
      <c r="H2455" s="64" t="str">
        <f>VLOOKUP(MID(Table1[[#This Row],[Htno]],7,2),Raw!A:B,2,0)</f>
        <v>DS</v>
      </c>
      <c r="I2455" s="60">
        <f>IF(Table1[[#This Row],[Gr]]&lt;&gt;"COMPLE",IF(Table1[[#This Row],[Cr]]&gt;0,1,0),1)</f>
        <v>1</v>
      </c>
      <c r="J2455" s="32">
        <f>(Table1[[#This Row],[Gp]]*Table1[[#This Row],[Cr]])/Raw!$R$1</f>
        <v>0.91304347826086951</v>
      </c>
    </row>
    <row r="2456" spans="1:10">
      <c r="A2456" s="63" t="str">
        <f>LEFT(Table1[[#This Row],[Subcode]],3)</f>
        <v>R20</v>
      </c>
      <c r="B2456" s="63" t="s">
        <v>456</v>
      </c>
      <c r="C2456" s="38" t="s">
        <v>90</v>
      </c>
      <c r="D2456" s="39" t="s">
        <v>91</v>
      </c>
      <c r="E2456" s="39">
        <f>VLOOKUP(Table1[[#This Row],[Gr]],Raw!T:U,2,0)</f>
        <v>10</v>
      </c>
      <c r="F2456" s="38" t="s">
        <v>9</v>
      </c>
      <c r="G2456" s="39">
        <v>2</v>
      </c>
      <c r="H2456" s="64" t="str">
        <f>VLOOKUP(MID(Table1[[#This Row],[Htno]],7,2),Raw!A:B,2,0)</f>
        <v>DS</v>
      </c>
      <c r="I2456" s="60">
        <f>IF(Table1[[#This Row],[Gr]]&lt;&gt;"COMPLE",IF(Table1[[#This Row],[Cr]]&gt;0,1,0),1)</f>
        <v>1</v>
      </c>
      <c r="J2456" s="32">
        <f>(Table1[[#This Row],[Gp]]*Table1[[#This Row],[Cr]])/Raw!$R$1</f>
        <v>0.86956521739130432</v>
      </c>
    </row>
    <row r="2457" spans="1:10">
      <c r="A2457" s="63" t="str">
        <f>LEFT(Table1[[#This Row],[Subcode]],3)</f>
        <v>R20</v>
      </c>
      <c r="B2457" s="63" t="s">
        <v>456</v>
      </c>
      <c r="C2457" s="38" t="s">
        <v>92</v>
      </c>
      <c r="D2457" s="39" t="s">
        <v>93</v>
      </c>
      <c r="E2457" s="39">
        <f>VLOOKUP(Table1[[#This Row],[Gr]],Raw!T:U,2,0)</f>
        <v>10</v>
      </c>
      <c r="F2457" s="38" t="s">
        <v>9</v>
      </c>
      <c r="G2457" s="39">
        <v>3</v>
      </c>
      <c r="H2457" s="64" t="str">
        <f>VLOOKUP(MID(Table1[[#This Row],[Htno]],7,2),Raw!A:B,2,0)</f>
        <v>DS</v>
      </c>
      <c r="I2457" s="60">
        <f>IF(Table1[[#This Row],[Gr]]&lt;&gt;"COMPLE",IF(Table1[[#This Row],[Cr]]&gt;0,1,0),1)</f>
        <v>1</v>
      </c>
      <c r="J2457" s="32">
        <f>(Table1[[#This Row],[Gp]]*Table1[[#This Row],[Cr]])/Raw!$R$1</f>
        <v>1.3043478260869565</v>
      </c>
    </row>
    <row r="2458" spans="1:10">
      <c r="A2458" s="63" t="str">
        <f>LEFT(Table1[[#This Row],[Subcode]],3)</f>
        <v>R20</v>
      </c>
      <c r="B2458" s="63" t="s">
        <v>457</v>
      </c>
      <c r="C2458" s="38" t="s">
        <v>78</v>
      </c>
      <c r="D2458" s="39" t="s">
        <v>79</v>
      </c>
      <c r="E2458" s="39">
        <f>VLOOKUP(Table1[[#This Row],[Gr]],Raw!T:U,2,0)</f>
        <v>7</v>
      </c>
      <c r="F2458" s="38" t="s">
        <v>4</v>
      </c>
      <c r="G2458" s="39">
        <v>3</v>
      </c>
      <c r="H2458" s="64" t="str">
        <f>VLOOKUP(MID(Table1[[#This Row],[Htno]],7,2),Raw!A:B,2,0)</f>
        <v>DS</v>
      </c>
      <c r="I2458" s="60">
        <f>IF(Table1[[#This Row],[Gr]]&lt;&gt;"COMPLE",IF(Table1[[#This Row],[Cr]]&gt;0,1,0),1)</f>
        <v>1</v>
      </c>
      <c r="J2458" s="32">
        <f>(Table1[[#This Row],[Gp]]*Table1[[#This Row],[Cr]])/Raw!$R$1</f>
        <v>0.91304347826086951</v>
      </c>
    </row>
    <row r="2459" spans="1:10">
      <c r="A2459" s="63" t="str">
        <f>LEFT(Table1[[#This Row],[Subcode]],3)</f>
        <v>R20</v>
      </c>
      <c r="B2459" s="63" t="s">
        <v>457</v>
      </c>
      <c r="C2459" s="38" t="s">
        <v>80</v>
      </c>
      <c r="D2459" s="39" t="s">
        <v>81</v>
      </c>
      <c r="E2459" s="39">
        <f>VLOOKUP(Table1[[#This Row],[Gr]],Raw!T:U,2,0)</f>
        <v>7</v>
      </c>
      <c r="F2459" s="38" t="s">
        <v>4</v>
      </c>
      <c r="G2459" s="39">
        <v>3</v>
      </c>
      <c r="H2459" s="64" t="str">
        <f>VLOOKUP(MID(Table1[[#This Row],[Htno]],7,2),Raw!A:B,2,0)</f>
        <v>DS</v>
      </c>
      <c r="I2459" s="60">
        <f>IF(Table1[[#This Row],[Gr]]&lt;&gt;"COMPLE",IF(Table1[[#This Row],[Cr]]&gt;0,1,0),1)</f>
        <v>1</v>
      </c>
      <c r="J2459" s="32">
        <f>(Table1[[#This Row],[Gp]]*Table1[[#This Row],[Cr]])/Raw!$R$1</f>
        <v>0.91304347826086951</v>
      </c>
    </row>
    <row r="2460" spans="1:10">
      <c r="A2460" s="63" t="str">
        <f>LEFT(Table1[[#This Row],[Subcode]],3)</f>
        <v>R20</v>
      </c>
      <c r="B2460" s="63" t="s">
        <v>457</v>
      </c>
      <c r="C2460" s="38" t="s">
        <v>82</v>
      </c>
      <c r="D2460" s="39" t="s">
        <v>83</v>
      </c>
      <c r="E2460" s="39">
        <f>VLOOKUP(Table1[[#This Row],[Gr]],Raw!T:U,2,0)</f>
        <v>7</v>
      </c>
      <c r="F2460" s="38" t="s">
        <v>4</v>
      </c>
      <c r="G2460" s="39">
        <v>3</v>
      </c>
      <c r="H2460" s="64" t="str">
        <f>VLOOKUP(MID(Table1[[#This Row],[Htno]],7,2),Raw!A:B,2,0)</f>
        <v>DS</v>
      </c>
      <c r="I2460" s="60">
        <f>IF(Table1[[#This Row],[Gr]]&lt;&gt;"COMPLE",IF(Table1[[#This Row],[Cr]]&gt;0,1,0),1)</f>
        <v>1</v>
      </c>
      <c r="J2460" s="32">
        <f>(Table1[[#This Row],[Gp]]*Table1[[#This Row],[Cr]])/Raw!$R$1</f>
        <v>0.91304347826086951</v>
      </c>
    </row>
    <row r="2461" spans="1:10">
      <c r="A2461" s="63" t="str">
        <f>LEFT(Table1[[#This Row],[Subcode]],3)</f>
        <v>R20</v>
      </c>
      <c r="B2461" s="63" t="s">
        <v>457</v>
      </c>
      <c r="C2461" s="38" t="s">
        <v>84</v>
      </c>
      <c r="D2461" s="39" t="s">
        <v>85</v>
      </c>
      <c r="E2461" s="39">
        <f>VLOOKUP(Table1[[#This Row],[Gr]],Raw!T:U,2,0)</f>
        <v>7</v>
      </c>
      <c r="F2461" s="38" t="s">
        <v>4</v>
      </c>
      <c r="G2461" s="39">
        <v>3</v>
      </c>
      <c r="H2461" s="64" t="str">
        <f>VLOOKUP(MID(Table1[[#This Row],[Htno]],7,2),Raw!A:B,2,0)</f>
        <v>DS</v>
      </c>
      <c r="I2461" s="60">
        <f>IF(Table1[[#This Row],[Gr]]&lt;&gt;"COMPLE",IF(Table1[[#This Row],[Cr]]&gt;0,1,0),1)</f>
        <v>1</v>
      </c>
      <c r="J2461" s="32">
        <f>(Table1[[#This Row],[Gp]]*Table1[[#This Row],[Cr]])/Raw!$R$1</f>
        <v>0.91304347826086951</v>
      </c>
    </row>
    <row r="2462" spans="1:10">
      <c r="A2462" s="63" t="str">
        <f>LEFT(Table1[[#This Row],[Subcode]],3)</f>
        <v>R20</v>
      </c>
      <c r="B2462" s="63" t="s">
        <v>457</v>
      </c>
      <c r="C2462" s="38" t="s">
        <v>86</v>
      </c>
      <c r="D2462" s="39" t="s">
        <v>87</v>
      </c>
      <c r="E2462" s="39">
        <f>VLOOKUP(Table1[[#This Row],[Gr]],Raw!T:U,2,0)</f>
        <v>6</v>
      </c>
      <c r="F2462" s="38" t="s">
        <v>5</v>
      </c>
      <c r="G2462" s="39">
        <v>3</v>
      </c>
      <c r="H2462" s="64" t="str">
        <f>VLOOKUP(MID(Table1[[#This Row],[Htno]],7,2),Raw!A:B,2,0)</f>
        <v>DS</v>
      </c>
      <c r="I2462" s="60">
        <f>IF(Table1[[#This Row],[Gr]]&lt;&gt;"COMPLE",IF(Table1[[#This Row],[Cr]]&gt;0,1,0),1)</f>
        <v>1</v>
      </c>
      <c r="J2462" s="32">
        <f>(Table1[[#This Row],[Gp]]*Table1[[#This Row],[Cr]])/Raw!$R$1</f>
        <v>0.78260869565217395</v>
      </c>
    </row>
    <row r="2463" spans="1:10">
      <c r="A2463" s="63" t="str">
        <f>LEFT(Table1[[#This Row],[Subcode]],3)</f>
        <v>R20</v>
      </c>
      <c r="B2463" s="63" t="s">
        <v>457</v>
      </c>
      <c r="C2463" s="38" t="s">
        <v>88</v>
      </c>
      <c r="D2463" s="39" t="s">
        <v>89</v>
      </c>
      <c r="E2463" s="39">
        <f>VLOOKUP(Table1[[#This Row],[Gr]],Raw!T:U,2,0)</f>
        <v>6</v>
      </c>
      <c r="F2463" s="38" t="s">
        <v>5</v>
      </c>
      <c r="G2463" s="39">
        <v>3</v>
      </c>
      <c r="H2463" s="64" t="str">
        <f>VLOOKUP(MID(Table1[[#This Row],[Htno]],7,2),Raw!A:B,2,0)</f>
        <v>DS</v>
      </c>
      <c r="I2463" s="60">
        <f>IF(Table1[[#This Row],[Gr]]&lt;&gt;"COMPLE",IF(Table1[[#This Row],[Cr]]&gt;0,1,0),1)</f>
        <v>1</v>
      </c>
      <c r="J2463" s="32">
        <f>(Table1[[#This Row],[Gp]]*Table1[[#This Row],[Cr]])/Raw!$R$1</f>
        <v>0.78260869565217395</v>
      </c>
    </row>
    <row r="2464" spans="1:10">
      <c r="A2464" s="63" t="str">
        <f>LEFT(Table1[[#This Row],[Subcode]],3)</f>
        <v>R20</v>
      </c>
      <c r="B2464" s="63" t="s">
        <v>457</v>
      </c>
      <c r="C2464" s="38" t="s">
        <v>90</v>
      </c>
      <c r="D2464" s="39" t="s">
        <v>91</v>
      </c>
      <c r="E2464" s="39">
        <f>VLOOKUP(Table1[[#This Row],[Gr]],Raw!T:U,2,0)</f>
        <v>8</v>
      </c>
      <c r="F2464" s="38" t="s">
        <v>6</v>
      </c>
      <c r="G2464" s="39">
        <v>2</v>
      </c>
      <c r="H2464" s="64" t="str">
        <f>VLOOKUP(MID(Table1[[#This Row],[Htno]],7,2),Raw!A:B,2,0)</f>
        <v>DS</v>
      </c>
      <c r="I2464" s="60">
        <f>IF(Table1[[#This Row],[Gr]]&lt;&gt;"COMPLE",IF(Table1[[#This Row],[Cr]]&gt;0,1,0),1)</f>
        <v>1</v>
      </c>
      <c r="J2464" s="32">
        <f>(Table1[[#This Row],[Gp]]*Table1[[#This Row],[Cr]])/Raw!$R$1</f>
        <v>0.69565217391304346</v>
      </c>
    </row>
    <row r="2465" spans="1:10">
      <c r="A2465" s="63" t="str">
        <f>LEFT(Table1[[#This Row],[Subcode]],3)</f>
        <v>R20</v>
      </c>
      <c r="B2465" s="63" t="s">
        <v>457</v>
      </c>
      <c r="C2465" s="38" t="s">
        <v>92</v>
      </c>
      <c r="D2465" s="39" t="s">
        <v>93</v>
      </c>
      <c r="E2465" s="39">
        <f>VLOOKUP(Table1[[#This Row],[Gr]],Raw!T:U,2,0)</f>
        <v>10</v>
      </c>
      <c r="F2465" s="38" t="s">
        <v>9</v>
      </c>
      <c r="G2465" s="39">
        <v>3</v>
      </c>
      <c r="H2465" s="64" t="str">
        <f>VLOOKUP(MID(Table1[[#This Row],[Htno]],7,2),Raw!A:B,2,0)</f>
        <v>DS</v>
      </c>
      <c r="I2465" s="60">
        <f>IF(Table1[[#This Row],[Gr]]&lt;&gt;"COMPLE",IF(Table1[[#This Row],[Cr]]&gt;0,1,0),1)</f>
        <v>1</v>
      </c>
      <c r="J2465" s="32">
        <f>(Table1[[#This Row],[Gp]]*Table1[[#This Row],[Cr]])/Raw!$R$1</f>
        <v>1.3043478260869565</v>
      </c>
    </row>
    <row r="2466" spans="1:10">
      <c r="A2466" s="63" t="str">
        <f>LEFT(Table1[[#This Row],[Subcode]],3)</f>
        <v>R20</v>
      </c>
      <c r="B2466" s="63" t="s">
        <v>458</v>
      </c>
      <c r="C2466" s="38" t="s">
        <v>78</v>
      </c>
      <c r="D2466" s="39" t="s">
        <v>79</v>
      </c>
      <c r="E2466" s="39">
        <f>VLOOKUP(Table1[[#This Row],[Gr]],Raw!T:U,2,0)</f>
        <v>6</v>
      </c>
      <c r="F2466" s="38" t="s">
        <v>5</v>
      </c>
      <c r="G2466" s="39">
        <v>3</v>
      </c>
      <c r="H2466" s="64" t="str">
        <f>VLOOKUP(MID(Table1[[#This Row],[Htno]],7,2),Raw!A:B,2,0)</f>
        <v>DS</v>
      </c>
      <c r="I2466" s="60">
        <f>IF(Table1[[#This Row],[Gr]]&lt;&gt;"COMPLE",IF(Table1[[#This Row],[Cr]]&gt;0,1,0),1)</f>
        <v>1</v>
      </c>
      <c r="J2466" s="32">
        <f>(Table1[[#This Row],[Gp]]*Table1[[#This Row],[Cr]])/Raw!$R$1</f>
        <v>0.78260869565217395</v>
      </c>
    </row>
    <row r="2467" spans="1:10">
      <c r="A2467" s="63" t="str">
        <f>LEFT(Table1[[#This Row],[Subcode]],3)</f>
        <v>R20</v>
      </c>
      <c r="B2467" s="63" t="s">
        <v>458</v>
      </c>
      <c r="C2467" s="38" t="s">
        <v>80</v>
      </c>
      <c r="D2467" s="39" t="s">
        <v>81</v>
      </c>
      <c r="E2467" s="39">
        <f>VLOOKUP(Table1[[#This Row],[Gr]],Raw!T:U,2,0)</f>
        <v>6</v>
      </c>
      <c r="F2467" s="38" t="s">
        <v>5</v>
      </c>
      <c r="G2467" s="39">
        <v>3</v>
      </c>
      <c r="H2467" s="64" t="str">
        <f>VLOOKUP(MID(Table1[[#This Row],[Htno]],7,2),Raw!A:B,2,0)</f>
        <v>DS</v>
      </c>
      <c r="I2467" s="60">
        <f>IF(Table1[[#This Row],[Gr]]&lt;&gt;"COMPLE",IF(Table1[[#This Row],[Cr]]&gt;0,1,0),1)</f>
        <v>1</v>
      </c>
      <c r="J2467" s="32">
        <f>(Table1[[#This Row],[Gp]]*Table1[[#This Row],[Cr]])/Raw!$R$1</f>
        <v>0.78260869565217395</v>
      </c>
    </row>
    <row r="2468" spans="1:10">
      <c r="A2468" s="63" t="str">
        <f>LEFT(Table1[[#This Row],[Subcode]],3)</f>
        <v>R20</v>
      </c>
      <c r="B2468" s="63" t="s">
        <v>458</v>
      </c>
      <c r="C2468" s="38" t="s">
        <v>82</v>
      </c>
      <c r="D2468" s="39" t="s">
        <v>83</v>
      </c>
      <c r="E2468" s="39">
        <f>VLOOKUP(Table1[[#This Row],[Gr]],Raw!T:U,2,0)</f>
        <v>6</v>
      </c>
      <c r="F2468" s="38" t="s">
        <v>5</v>
      </c>
      <c r="G2468" s="39">
        <v>3</v>
      </c>
      <c r="H2468" s="64" t="str">
        <f>VLOOKUP(MID(Table1[[#This Row],[Htno]],7,2),Raw!A:B,2,0)</f>
        <v>DS</v>
      </c>
      <c r="I2468" s="60">
        <f>IF(Table1[[#This Row],[Gr]]&lt;&gt;"COMPLE",IF(Table1[[#This Row],[Cr]]&gt;0,1,0),1)</f>
        <v>1</v>
      </c>
      <c r="J2468" s="32">
        <f>(Table1[[#This Row],[Gp]]*Table1[[#This Row],[Cr]])/Raw!$R$1</f>
        <v>0.78260869565217395</v>
      </c>
    </row>
    <row r="2469" spans="1:10">
      <c r="A2469" s="63" t="str">
        <f>LEFT(Table1[[#This Row],[Subcode]],3)</f>
        <v>R20</v>
      </c>
      <c r="B2469" s="63" t="s">
        <v>458</v>
      </c>
      <c r="C2469" s="38" t="s">
        <v>84</v>
      </c>
      <c r="D2469" s="39" t="s">
        <v>85</v>
      </c>
      <c r="E2469" s="39">
        <f>VLOOKUP(Table1[[#This Row],[Gr]],Raw!T:U,2,0)</f>
        <v>6</v>
      </c>
      <c r="F2469" s="38" t="s">
        <v>5</v>
      </c>
      <c r="G2469" s="39">
        <v>3</v>
      </c>
      <c r="H2469" s="64" t="str">
        <f>VLOOKUP(MID(Table1[[#This Row],[Htno]],7,2),Raw!A:B,2,0)</f>
        <v>DS</v>
      </c>
      <c r="I2469" s="60">
        <f>IF(Table1[[#This Row],[Gr]]&lt;&gt;"COMPLE",IF(Table1[[#This Row],[Cr]]&gt;0,1,0),1)</f>
        <v>1</v>
      </c>
      <c r="J2469" s="32">
        <f>(Table1[[#This Row],[Gp]]*Table1[[#This Row],[Cr]])/Raw!$R$1</f>
        <v>0.78260869565217395</v>
      </c>
    </row>
    <row r="2470" spans="1:10">
      <c r="A2470" s="63" t="str">
        <f>LEFT(Table1[[#This Row],[Subcode]],3)</f>
        <v>R20</v>
      </c>
      <c r="B2470" s="63" t="s">
        <v>458</v>
      </c>
      <c r="C2470" s="38" t="s">
        <v>86</v>
      </c>
      <c r="D2470" s="39" t="s">
        <v>87</v>
      </c>
      <c r="E2470" s="39">
        <f>VLOOKUP(Table1[[#This Row],[Gr]],Raw!T:U,2,0)</f>
        <v>6</v>
      </c>
      <c r="F2470" s="38" t="s">
        <v>5</v>
      </c>
      <c r="G2470" s="39">
        <v>3</v>
      </c>
      <c r="H2470" s="64" t="str">
        <f>VLOOKUP(MID(Table1[[#This Row],[Htno]],7,2),Raw!A:B,2,0)</f>
        <v>DS</v>
      </c>
      <c r="I2470" s="60">
        <f>IF(Table1[[#This Row],[Gr]]&lt;&gt;"COMPLE",IF(Table1[[#This Row],[Cr]]&gt;0,1,0),1)</f>
        <v>1</v>
      </c>
      <c r="J2470" s="32">
        <f>(Table1[[#This Row],[Gp]]*Table1[[#This Row],[Cr]])/Raw!$R$1</f>
        <v>0.78260869565217395</v>
      </c>
    </row>
    <row r="2471" spans="1:10">
      <c r="A2471" s="63" t="str">
        <f>LEFT(Table1[[#This Row],[Subcode]],3)</f>
        <v>R20</v>
      </c>
      <c r="B2471" s="63" t="s">
        <v>458</v>
      </c>
      <c r="C2471" s="38" t="s">
        <v>88</v>
      </c>
      <c r="D2471" s="39" t="s">
        <v>89</v>
      </c>
      <c r="E2471" s="39">
        <f>VLOOKUP(Table1[[#This Row],[Gr]],Raw!T:U,2,0)</f>
        <v>5</v>
      </c>
      <c r="F2471" s="38" t="s">
        <v>7</v>
      </c>
      <c r="G2471" s="39">
        <v>3</v>
      </c>
      <c r="H2471" s="64" t="str">
        <f>VLOOKUP(MID(Table1[[#This Row],[Htno]],7,2),Raw!A:B,2,0)</f>
        <v>DS</v>
      </c>
      <c r="I2471" s="60">
        <f>IF(Table1[[#This Row],[Gr]]&lt;&gt;"COMPLE",IF(Table1[[#This Row],[Cr]]&gt;0,1,0),1)</f>
        <v>1</v>
      </c>
      <c r="J2471" s="32">
        <f>(Table1[[#This Row],[Gp]]*Table1[[#This Row],[Cr]])/Raw!$R$1</f>
        <v>0.65217391304347827</v>
      </c>
    </row>
    <row r="2472" spans="1:10">
      <c r="A2472" s="63" t="str">
        <f>LEFT(Table1[[#This Row],[Subcode]],3)</f>
        <v>R20</v>
      </c>
      <c r="B2472" s="63" t="s">
        <v>458</v>
      </c>
      <c r="C2472" s="38" t="s">
        <v>90</v>
      </c>
      <c r="D2472" s="39" t="s">
        <v>91</v>
      </c>
      <c r="E2472" s="39">
        <f>VLOOKUP(Table1[[#This Row],[Gr]],Raw!T:U,2,0)</f>
        <v>8</v>
      </c>
      <c r="F2472" s="38" t="s">
        <v>6</v>
      </c>
      <c r="G2472" s="39">
        <v>2</v>
      </c>
      <c r="H2472" s="64" t="str">
        <f>VLOOKUP(MID(Table1[[#This Row],[Htno]],7,2),Raw!A:B,2,0)</f>
        <v>DS</v>
      </c>
      <c r="I2472" s="60">
        <f>IF(Table1[[#This Row],[Gr]]&lt;&gt;"COMPLE",IF(Table1[[#This Row],[Cr]]&gt;0,1,0),1)</f>
        <v>1</v>
      </c>
      <c r="J2472" s="32">
        <f>(Table1[[#This Row],[Gp]]*Table1[[#This Row],[Cr]])/Raw!$R$1</f>
        <v>0.69565217391304346</v>
      </c>
    </row>
    <row r="2473" spans="1:10">
      <c r="A2473" s="63" t="str">
        <f>LEFT(Table1[[#This Row],[Subcode]],3)</f>
        <v>R20</v>
      </c>
      <c r="B2473" s="63" t="s">
        <v>458</v>
      </c>
      <c r="C2473" s="38" t="s">
        <v>92</v>
      </c>
      <c r="D2473" s="39" t="s">
        <v>93</v>
      </c>
      <c r="E2473" s="39">
        <f>VLOOKUP(Table1[[#This Row],[Gr]],Raw!T:U,2,0)</f>
        <v>7</v>
      </c>
      <c r="F2473" s="38" t="s">
        <v>4</v>
      </c>
      <c r="G2473" s="39">
        <v>3</v>
      </c>
      <c r="H2473" s="64" t="str">
        <f>VLOOKUP(MID(Table1[[#This Row],[Htno]],7,2),Raw!A:B,2,0)</f>
        <v>DS</v>
      </c>
      <c r="I2473" s="60">
        <f>IF(Table1[[#This Row],[Gr]]&lt;&gt;"COMPLE",IF(Table1[[#This Row],[Cr]]&gt;0,1,0),1)</f>
        <v>1</v>
      </c>
      <c r="J2473" s="32">
        <f>(Table1[[#This Row],[Gp]]*Table1[[#This Row],[Cr]])/Raw!$R$1</f>
        <v>0.91304347826086951</v>
      </c>
    </row>
    <row r="2474" spans="1:10">
      <c r="A2474" s="63" t="str">
        <f>LEFT(Table1[[#This Row],[Subcode]],3)</f>
        <v>R20</v>
      </c>
      <c r="B2474" s="63" t="s">
        <v>459</v>
      </c>
      <c r="C2474" s="38" t="s">
        <v>78</v>
      </c>
      <c r="D2474" s="39" t="s">
        <v>79</v>
      </c>
      <c r="E2474" s="39">
        <f>VLOOKUP(Table1[[#This Row],[Gr]],Raw!T:U,2,0)</f>
        <v>8</v>
      </c>
      <c r="F2474" s="38" t="s">
        <v>6</v>
      </c>
      <c r="G2474" s="39">
        <v>3</v>
      </c>
      <c r="H2474" s="64" t="str">
        <f>VLOOKUP(MID(Table1[[#This Row],[Htno]],7,2),Raw!A:B,2,0)</f>
        <v>DS</v>
      </c>
      <c r="I2474" s="60">
        <f>IF(Table1[[#This Row],[Gr]]&lt;&gt;"COMPLE",IF(Table1[[#This Row],[Cr]]&gt;0,1,0),1)</f>
        <v>1</v>
      </c>
      <c r="J2474" s="32">
        <f>(Table1[[#This Row],[Gp]]*Table1[[#This Row],[Cr]])/Raw!$R$1</f>
        <v>1.0434782608695652</v>
      </c>
    </row>
    <row r="2475" spans="1:10">
      <c r="A2475" s="63" t="str">
        <f>LEFT(Table1[[#This Row],[Subcode]],3)</f>
        <v>R20</v>
      </c>
      <c r="B2475" s="63" t="s">
        <v>459</v>
      </c>
      <c r="C2475" s="38" t="s">
        <v>80</v>
      </c>
      <c r="D2475" s="39" t="s">
        <v>81</v>
      </c>
      <c r="E2475" s="39">
        <f>VLOOKUP(Table1[[#This Row],[Gr]],Raw!T:U,2,0)</f>
        <v>6</v>
      </c>
      <c r="F2475" s="38" t="s">
        <v>5</v>
      </c>
      <c r="G2475" s="39">
        <v>3</v>
      </c>
      <c r="H2475" s="64" t="str">
        <f>VLOOKUP(MID(Table1[[#This Row],[Htno]],7,2),Raw!A:B,2,0)</f>
        <v>DS</v>
      </c>
      <c r="I2475" s="60">
        <f>IF(Table1[[#This Row],[Gr]]&lt;&gt;"COMPLE",IF(Table1[[#This Row],[Cr]]&gt;0,1,0),1)</f>
        <v>1</v>
      </c>
      <c r="J2475" s="32">
        <f>(Table1[[#This Row],[Gp]]*Table1[[#This Row],[Cr]])/Raw!$R$1</f>
        <v>0.78260869565217395</v>
      </c>
    </row>
    <row r="2476" spans="1:10">
      <c r="A2476" s="63" t="str">
        <f>LEFT(Table1[[#This Row],[Subcode]],3)</f>
        <v>R20</v>
      </c>
      <c r="B2476" s="63" t="s">
        <v>459</v>
      </c>
      <c r="C2476" s="38" t="s">
        <v>82</v>
      </c>
      <c r="D2476" s="39" t="s">
        <v>83</v>
      </c>
      <c r="E2476" s="39">
        <f>VLOOKUP(Table1[[#This Row],[Gr]],Raw!T:U,2,0)</f>
        <v>9</v>
      </c>
      <c r="F2476" s="38" t="s">
        <v>8</v>
      </c>
      <c r="G2476" s="39">
        <v>3</v>
      </c>
      <c r="H2476" s="64" t="str">
        <f>VLOOKUP(MID(Table1[[#This Row],[Htno]],7,2),Raw!A:B,2,0)</f>
        <v>DS</v>
      </c>
      <c r="I2476" s="60">
        <f>IF(Table1[[#This Row],[Gr]]&lt;&gt;"COMPLE",IF(Table1[[#This Row],[Cr]]&gt;0,1,0),1)</f>
        <v>1</v>
      </c>
      <c r="J2476" s="32">
        <f>(Table1[[#This Row],[Gp]]*Table1[[#This Row],[Cr]])/Raw!$R$1</f>
        <v>1.173913043478261</v>
      </c>
    </row>
    <row r="2477" spans="1:10">
      <c r="A2477" s="63" t="str">
        <f>LEFT(Table1[[#This Row],[Subcode]],3)</f>
        <v>R20</v>
      </c>
      <c r="B2477" s="63" t="s">
        <v>459</v>
      </c>
      <c r="C2477" s="38" t="s">
        <v>84</v>
      </c>
      <c r="D2477" s="39" t="s">
        <v>85</v>
      </c>
      <c r="E2477" s="39">
        <f>VLOOKUP(Table1[[#This Row],[Gr]],Raw!T:U,2,0)</f>
        <v>9</v>
      </c>
      <c r="F2477" s="38" t="s">
        <v>8</v>
      </c>
      <c r="G2477" s="39">
        <v>3</v>
      </c>
      <c r="H2477" s="64" t="str">
        <f>VLOOKUP(MID(Table1[[#This Row],[Htno]],7,2),Raw!A:B,2,0)</f>
        <v>DS</v>
      </c>
      <c r="I2477" s="60">
        <f>IF(Table1[[#This Row],[Gr]]&lt;&gt;"COMPLE",IF(Table1[[#This Row],[Cr]]&gt;0,1,0),1)</f>
        <v>1</v>
      </c>
      <c r="J2477" s="32">
        <f>(Table1[[#This Row],[Gp]]*Table1[[#This Row],[Cr]])/Raw!$R$1</f>
        <v>1.173913043478261</v>
      </c>
    </row>
    <row r="2478" spans="1:10">
      <c r="A2478" s="63" t="str">
        <f>LEFT(Table1[[#This Row],[Subcode]],3)</f>
        <v>R20</v>
      </c>
      <c r="B2478" s="63" t="s">
        <v>459</v>
      </c>
      <c r="C2478" s="38" t="s">
        <v>86</v>
      </c>
      <c r="D2478" s="39" t="s">
        <v>87</v>
      </c>
      <c r="E2478" s="39">
        <f>VLOOKUP(Table1[[#This Row],[Gr]],Raw!T:U,2,0)</f>
        <v>8</v>
      </c>
      <c r="F2478" s="38" t="s">
        <v>6</v>
      </c>
      <c r="G2478" s="39">
        <v>3</v>
      </c>
      <c r="H2478" s="64" t="str">
        <f>VLOOKUP(MID(Table1[[#This Row],[Htno]],7,2),Raw!A:B,2,0)</f>
        <v>DS</v>
      </c>
      <c r="I2478" s="60">
        <f>IF(Table1[[#This Row],[Gr]]&lt;&gt;"COMPLE",IF(Table1[[#This Row],[Cr]]&gt;0,1,0),1)</f>
        <v>1</v>
      </c>
      <c r="J2478" s="32">
        <f>(Table1[[#This Row],[Gp]]*Table1[[#This Row],[Cr]])/Raw!$R$1</f>
        <v>1.0434782608695652</v>
      </c>
    </row>
    <row r="2479" spans="1:10">
      <c r="A2479" s="63" t="str">
        <f>LEFT(Table1[[#This Row],[Subcode]],3)</f>
        <v>R20</v>
      </c>
      <c r="B2479" s="63" t="s">
        <v>459</v>
      </c>
      <c r="C2479" s="38" t="s">
        <v>88</v>
      </c>
      <c r="D2479" s="39" t="s">
        <v>89</v>
      </c>
      <c r="E2479" s="39">
        <f>VLOOKUP(Table1[[#This Row],[Gr]],Raw!T:U,2,0)</f>
        <v>7</v>
      </c>
      <c r="F2479" s="38" t="s">
        <v>4</v>
      </c>
      <c r="G2479" s="39">
        <v>3</v>
      </c>
      <c r="H2479" s="64" t="str">
        <f>VLOOKUP(MID(Table1[[#This Row],[Htno]],7,2),Raw!A:B,2,0)</f>
        <v>DS</v>
      </c>
      <c r="I2479" s="60">
        <f>IF(Table1[[#This Row],[Gr]]&lt;&gt;"COMPLE",IF(Table1[[#This Row],[Cr]]&gt;0,1,0),1)</f>
        <v>1</v>
      </c>
      <c r="J2479" s="32">
        <f>(Table1[[#This Row],[Gp]]*Table1[[#This Row],[Cr]])/Raw!$R$1</f>
        <v>0.91304347826086951</v>
      </c>
    </row>
    <row r="2480" spans="1:10">
      <c r="A2480" s="63" t="str">
        <f>LEFT(Table1[[#This Row],[Subcode]],3)</f>
        <v>R20</v>
      </c>
      <c r="B2480" s="63" t="s">
        <v>459</v>
      </c>
      <c r="C2480" s="38" t="s">
        <v>90</v>
      </c>
      <c r="D2480" s="39" t="s">
        <v>91</v>
      </c>
      <c r="E2480" s="39">
        <f>VLOOKUP(Table1[[#This Row],[Gr]],Raw!T:U,2,0)</f>
        <v>10</v>
      </c>
      <c r="F2480" s="38" t="s">
        <v>9</v>
      </c>
      <c r="G2480" s="39">
        <v>2</v>
      </c>
      <c r="H2480" s="64" t="str">
        <f>VLOOKUP(MID(Table1[[#This Row],[Htno]],7,2),Raw!A:B,2,0)</f>
        <v>DS</v>
      </c>
      <c r="I2480" s="60">
        <f>IF(Table1[[#This Row],[Gr]]&lt;&gt;"COMPLE",IF(Table1[[#This Row],[Cr]]&gt;0,1,0),1)</f>
        <v>1</v>
      </c>
      <c r="J2480" s="32">
        <f>(Table1[[#This Row],[Gp]]*Table1[[#This Row],[Cr]])/Raw!$R$1</f>
        <v>0.86956521739130432</v>
      </c>
    </row>
    <row r="2481" spans="1:10">
      <c r="A2481" s="63" t="str">
        <f>LEFT(Table1[[#This Row],[Subcode]],3)</f>
        <v>R20</v>
      </c>
      <c r="B2481" s="63" t="s">
        <v>459</v>
      </c>
      <c r="C2481" s="38" t="s">
        <v>92</v>
      </c>
      <c r="D2481" s="39" t="s">
        <v>93</v>
      </c>
      <c r="E2481" s="39">
        <f>VLOOKUP(Table1[[#This Row],[Gr]],Raw!T:U,2,0)</f>
        <v>10</v>
      </c>
      <c r="F2481" s="38" t="s">
        <v>9</v>
      </c>
      <c r="G2481" s="39">
        <v>3</v>
      </c>
      <c r="H2481" s="64" t="str">
        <f>VLOOKUP(MID(Table1[[#This Row],[Htno]],7,2),Raw!A:B,2,0)</f>
        <v>DS</v>
      </c>
      <c r="I2481" s="60">
        <f>IF(Table1[[#This Row],[Gr]]&lt;&gt;"COMPLE",IF(Table1[[#This Row],[Cr]]&gt;0,1,0),1)</f>
        <v>1</v>
      </c>
      <c r="J2481" s="32">
        <f>(Table1[[#This Row],[Gp]]*Table1[[#This Row],[Cr]])/Raw!$R$1</f>
        <v>1.3043478260869565</v>
      </c>
    </row>
    <row r="2482" spans="1:10">
      <c r="A2482" s="63" t="str">
        <f>LEFT(Table1[[#This Row],[Subcode]],3)</f>
        <v>R20</v>
      </c>
      <c r="B2482" s="63" t="s">
        <v>460</v>
      </c>
      <c r="C2482" s="38" t="s">
        <v>78</v>
      </c>
      <c r="D2482" s="39" t="s">
        <v>79</v>
      </c>
      <c r="E2482" s="39">
        <f>VLOOKUP(Table1[[#This Row],[Gr]],Raw!T:U,2,0)</f>
        <v>7</v>
      </c>
      <c r="F2482" s="38" t="s">
        <v>4</v>
      </c>
      <c r="G2482" s="39">
        <v>3</v>
      </c>
      <c r="H2482" s="64" t="str">
        <f>VLOOKUP(MID(Table1[[#This Row],[Htno]],7,2),Raw!A:B,2,0)</f>
        <v>DS</v>
      </c>
      <c r="I2482" s="60">
        <f>IF(Table1[[#This Row],[Gr]]&lt;&gt;"COMPLE",IF(Table1[[#This Row],[Cr]]&gt;0,1,0),1)</f>
        <v>1</v>
      </c>
      <c r="J2482" s="32">
        <f>(Table1[[#This Row],[Gp]]*Table1[[#This Row],[Cr]])/Raw!$R$1</f>
        <v>0.91304347826086951</v>
      </c>
    </row>
    <row r="2483" spans="1:10">
      <c r="A2483" s="63" t="str">
        <f>LEFT(Table1[[#This Row],[Subcode]],3)</f>
        <v>R20</v>
      </c>
      <c r="B2483" s="63" t="s">
        <v>460</v>
      </c>
      <c r="C2483" s="38" t="s">
        <v>80</v>
      </c>
      <c r="D2483" s="39" t="s">
        <v>81</v>
      </c>
      <c r="E2483" s="39">
        <f>VLOOKUP(Table1[[#This Row],[Gr]],Raw!T:U,2,0)</f>
        <v>5</v>
      </c>
      <c r="F2483" s="38" t="s">
        <v>7</v>
      </c>
      <c r="G2483" s="39">
        <v>3</v>
      </c>
      <c r="H2483" s="64" t="str">
        <f>VLOOKUP(MID(Table1[[#This Row],[Htno]],7,2),Raw!A:B,2,0)</f>
        <v>DS</v>
      </c>
      <c r="I2483" s="60">
        <f>IF(Table1[[#This Row],[Gr]]&lt;&gt;"COMPLE",IF(Table1[[#This Row],[Cr]]&gt;0,1,0),1)</f>
        <v>1</v>
      </c>
      <c r="J2483" s="32">
        <f>(Table1[[#This Row],[Gp]]*Table1[[#This Row],[Cr]])/Raw!$R$1</f>
        <v>0.65217391304347827</v>
      </c>
    </row>
    <row r="2484" spans="1:10">
      <c r="A2484" s="63" t="str">
        <f>LEFT(Table1[[#This Row],[Subcode]],3)</f>
        <v>R20</v>
      </c>
      <c r="B2484" s="63" t="s">
        <v>460</v>
      </c>
      <c r="C2484" s="38" t="s">
        <v>82</v>
      </c>
      <c r="D2484" s="39" t="s">
        <v>83</v>
      </c>
      <c r="E2484" s="39">
        <f>VLOOKUP(Table1[[#This Row],[Gr]],Raw!T:U,2,0)</f>
        <v>6</v>
      </c>
      <c r="F2484" s="38" t="s">
        <v>5</v>
      </c>
      <c r="G2484" s="39">
        <v>3</v>
      </c>
      <c r="H2484" s="64" t="str">
        <f>VLOOKUP(MID(Table1[[#This Row],[Htno]],7,2),Raw!A:B,2,0)</f>
        <v>DS</v>
      </c>
      <c r="I2484" s="60">
        <f>IF(Table1[[#This Row],[Gr]]&lt;&gt;"COMPLE",IF(Table1[[#This Row],[Cr]]&gt;0,1,0),1)</f>
        <v>1</v>
      </c>
      <c r="J2484" s="32">
        <f>(Table1[[#This Row],[Gp]]*Table1[[#This Row],[Cr]])/Raw!$R$1</f>
        <v>0.78260869565217395</v>
      </c>
    </row>
    <row r="2485" spans="1:10">
      <c r="A2485" s="63" t="str">
        <f>LEFT(Table1[[#This Row],[Subcode]],3)</f>
        <v>R20</v>
      </c>
      <c r="B2485" s="63" t="s">
        <v>460</v>
      </c>
      <c r="C2485" s="38" t="s">
        <v>84</v>
      </c>
      <c r="D2485" s="39" t="s">
        <v>85</v>
      </c>
      <c r="E2485" s="39">
        <f>VLOOKUP(Table1[[#This Row],[Gr]],Raw!T:U,2,0)</f>
        <v>6</v>
      </c>
      <c r="F2485" s="38" t="s">
        <v>5</v>
      </c>
      <c r="G2485" s="39">
        <v>3</v>
      </c>
      <c r="H2485" s="64" t="str">
        <f>VLOOKUP(MID(Table1[[#This Row],[Htno]],7,2),Raw!A:B,2,0)</f>
        <v>DS</v>
      </c>
      <c r="I2485" s="60">
        <f>IF(Table1[[#This Row],[Gr]]&lt;&gt;"COMPLE",IF(Table1[[#This Row],[Cr]]&gt;0,1,0),1)</f>
        <v>1</v>
      </c>
      <c r="J2485" s="32">
        <f>(Table1[[#This Row],[Gp]]*Table1[[#This Row],[Cr]])/Raw!$R$1</f>
        <v>0.78260869565217395</v>
      </c>
    </row>
    <row r="2486" spans="1:10">
      <c r="A2486" s="63" t="str">
        <f>LEFT(Table1[[#This Row],[Subcode]],3)</f>
        <v>R20</v>
      </c>
      <c r="B2486" s="63" t="s">
        <v>460</v>
      </c>
      <c r="C2486" s="38" t="s">
        <v>86</v>
      </c>
      <c r="D2486" s="39" t="s">
        <v>87</v>
      </c>
      <c r="E2486" s="39">
        <f>VLOOKUP(Table1[[#This Row],[Gr]],Raw!T:U,2,0)</f>
        <v>6</v>
      </c>
      <c r="F2486" s="38" t="s">
        <v>5</v>
      </c>
      <c r="G2486" s="39">
        <v>3</v>
      </c>
      <c r="H2486" s="64" t="str">
        <f>VLOOKUP(MID(Table1[[#This Row],[Htno]],7,2),Raw!A:B,2,0)</f>
        <v>DS</v>
      </c>
      <c r="I2486" s="60">
        <f>IF(Table1[[#This Row],[Gr]]&lt;&gt;"COMPLE",IF(Table1[[#This Row],[Cr]]&gt;0,1,0),1)</f>
        <v>1</v>
      </c>
      <c r="J2486" s="32">
        <f>(Table1[[#This Row],[Gp]]*Table1[[#This Row],[Cr]])/Raw!$R$1</f>
        <v>0.78260869565217395</v>
      </c>
    </row>
    <row r="2487" spans="1:10">
      <c r="A2487" s="63" t="str">
        <f>LEFT(Table1[[#This Row],[Subcode]],3)</f>
        <v>R20</v>
      </c>
      <c r="B2487" s="63" t="s">
        <v>460</v>
      </c>
      <c r="C2487" s="38" t="s">
        <v>88</v>
      </c>
      <c r="D2487" s="39" t="s">
        <v>89</v>
      </c>
      <c r="E2487" s="39">
        <f>VLOOKUP(Table1[[#This Row],[Gr]],Raw!T:U,2,0)</f>
        <v>6</v>
      </c>
      <c r="F2487" s="38" t="s">
        <v>5</v>
      </c>
      <c r="G2487" s="39">
        <v>3</v>
      </c>
      <c r="H2487" s="64" t="str">
        <f>VLOOKUP(MID(Table1[[#This Row],[Htno]],7,2),Raw!A:B,2,0)</f>
        <v>DS</v>
      </c>
      <c r="I2487" s="60">
        <f>IF(Table1[[#This Row],[Gr]]&lt;&gt;"COMPLE",IF(Table1[[#This Row],[Cr]]&gt;0,1,0),1)</f>
        <v>1</v>
      </c>
      <c r="J2487" s="32">
        <f>(Table1[[#This Row],[Gp]]*Table1[[#This Row],[Cr]])/Raw!$R$1</f>
        <v>0.78260869565217395</v>
      </c>
    </row>
    <row r="2488" spans="1:10">
      <c r="A2488" s="63" t="str">
        <f>LEFT(Table1[[#This Row],[Subcode]],3)</f>
        <v>R20</v>
      </c>
      <c r="B2488" s="63" t="s">
        <v>460</v>
      </c>
      <c r="C2488" s="38" t="s">
        <v>90</v>
      </c>
      <c r="D2488" s="39" t="s">
        <v>91</v>
      </c>
      <c r="E2488" s="39">
        <f>VLOOKUP(Table1[[#This Row],[Gr]],Raw!T:U,2,0)</f>
        <v>10</v>
      </c>
      <c r="F2488" s="38" t="s">
        <v>9</v>
      </c>
      <c r="G2488" s="39">
        <v>2</v>
      </c>
      <c r="H2488" s="64" t="str">
        <f>VLOOKUP(MID(Table1[[#This Row],[Htno]],7,2),Raw!A:B,2,0)</f>
        <v>DS</v>
      </c>
      <c r="I2488" s="60">
        <f>IF(Table1[[#This Row],[Gr]]&lt;&gt;"COMPLE",IF(Table1[[#This Row],[Cr]]&gt;0,1,0),1)</f>
        <v>1</v>
      </c>
      <c r="J2488" s="32">
        <f>(Table1[[#This Row],[Gp]]*Table1[[#This Row],[Cr]])/Raw!$R$1</f>
        <v>0.86956521739130432</v>
      </c>
    </row>
    <row r="2489" spans="1:10">
      <c r="A2489" s="63" t="str">
        <f>LEFT(Table1[[#This Row],[Subcode]],3)</f>
        <v>R20</v>
      </c>
      <c r="B2489" s="63" t="s">
        <v>460</v>
      </c>
      <c r="C2489" s="38" t="s">
        <v>92</v>
      </c>
      <c r="D2489" s="39" t="s">
        <v>93</v>
      </c>
      <c r="E2489" s="39">
        <f>VLOOKUP(Table1[[#This Row],[Gr]],Raw!T:U,2,0)</f>
        <v>10</v>
      </c>
      <c r="F2489" s="38" t="s">
        <v>9</v>
      </c>
      <c r="G2489" s="39">
        <v>3</v>
      </c>
      <c r="H2489" s="64" t="str">
        <f>VLOOKUP(MID(Table1[[#This Row],[Htno]],7,2),Raw!A:B,2,0)</f>
        <v>DS</v>
      </c>
      <c r="I2489" s="60">
        <f>IF(Table1[[#This Row],[Gr]]&lt;&gt;"COMPLE",IF(Table1[[#This Row],[Cr]]&gt;0,1,0),1)</f>
        <v>1</v>
      </c>
      <c r="J2489" s="32">
        <f>(Table1[[#This Row],[Gp]]*Table1[[#This Row],[Cr]])/Raw!$R$1</f>
        <v>1.3043478260869565</v>
      </c>
    </row>
    <row r="2490" spans="1:10">
      <c r="A2490" s="63" t="str">
        <f>LEFT(Table1[[#This Row],[Subcode]],3)</f>
        <v>R20</v>
      </c>
      <c r="B2490" s="63" t="s">
        <v>461</v>
      </c>
      <c r="C2490" s="38" t="s">
        <v>78</v>
      </c>
      <c r="D2490" s="39" t="s">
        <v>79</v>
      </c>
      <c r="E2490" s="39">
        <f>VLOOKUP(Table1[[#This Row],[Gr]],Raw!T:U,2,0)</f>
        <v>7</v>
      </c>
      <c r="F2490" s="38" t="s">
        <v>4</v>
      </c>
      <c r="G2490" s="39">
        <v>3</v>
      </c>
      <c r="H2490" s="64" t="str">
        <f>VLOOKUP(MID(Table1[[#This Row],[Htno]],7,2),Raw!A:B,2,0)</f>
        <v>DS</v>
      </c>
      <c r="I2490" s="60">
        <f>IF(Table1[[#This Row],[Gr]]&lt;&gt;"COMPLE",IF(Table1[[#This Row],[Cr]]&gt;0,1,0),1)</f>
        <v>1</v>
      </c>
      <c r="J2490" s="32">
        <f>(Table1[[#This Row],[Gp]]*Table1[[#This Row],[Cr]])/Raw!$R$1</f>
        <v>0.91304347826086951</v>
      </c>
    </row>
    <row r="2491" spans="1:10">
      <c r="A2491" s="63" t="str">
        <f>LEFT(Table1[[#This Row],[Subcode]],3)</f>
        <v>R20</v>
      </c>
      <c r="B2491" s="63" t="s">
        <v>461</v>
      </c>
      <c r="C2491" s="38" t="s">
        <v>80</v>
      </c>
      <c r="D2491" s="39" t="s">
        <v>81</v>
      </c>
      <c r="E2491" s="39">
        <f>VLOOKUP(Table1[[#This Row],[Gr]],Raw!T:U,2,0)</f>
        <v>6</v>
      </c>
      <c r="F2491" s="38" t="s">
        <v>5</v>
      </c>
      <c r="G2491" s="39">
        <v>3</v>
      </c>
      <c r="H2491" s="64" t="str">
        <f>VLOOKUP(MID(Table1[[#This Row],[Htno]],7,2),Raw!A:B,2,0)</f>
        <v>DS</v>
      </c>
      <c r="I2491" s="60">
        <f>IF(Table1[[#This Row],[Gr]]&lt;&gt;"COMPLE",IF(Table1[[#This Row],[Cr]]&gt;0,1,0),1)</f>
        <v>1</v>
      </c>
      <c r="J2491" s="32">
        <f>(Table1[[#This Row],[Gp]]*Table1[[#This Row],[Cr]])/Raw!$R$1</f>
        <v>0.78260869565217395</v>
      </c>
    </row>
    <row r="2492" spans="1:10">
      <c r="A2492" s="63" t="str">
        <f>LEFT(Table1[[#This Row],[Subcode]],3)</f>
        <v>R20</v>
      </c>
      <c r="B2492" s="63" t="s">
        <v>461</v>
      </c>
      <c r="C2492" s="38" t="s">
        <v>82</v>
      </c>
      <c r="D2492" s="39" t="s">
        <v>83</v>
      </c>
      <c r="E2492" s="39">
        <f>VLOOKUP(Table1[[#This Row],[Gr]],Raw!T:U,2,0)</f>
        <v>5</v>
      </c>
      <c r="F2492" s="38" t="s">
        <v>7</v>
      </c>
      <c r="G2492" s="39">
        <v>3</v>
      </c>
      <c r="H2492" s="64" t="str">
        <f>VLOOKUP(MID(Table1[[#This Row],[Htno]],7,2),Raw!A:B,2,0)</f>
        <v>DS</v>
      </c>
      <c r="I2492" s="60">
        <f>IF(Table1[[#This Row],[Gr]]&lt;&gt;"COMPLE",IF(Table1[[#This Row],[Cr]]&gt;0,1,0),1)</f>
        <v>1</v>
      </c>
      <c r="J2492" s="32">
        <f>(Table1[[#This Row],[Gp]]*Table1[[#This Row],[Cr]])/Raw!$R$1</f>
        <v>0.65217391304347827</v>
      </c>
    </row>
    <row r="2493" spans="1:10">
      <c r="A2493" s="63" t="str">
        <f>LEFT(Table1[[#This Row],[Subcode]],3)</f>
        <v>R20</v>
      </c>
      <c r="B2493" s="63" t="s">
        <v>461</v>
      </c>
      <c r="C2493" s="38" t="s">
        <v>84</v>
      </c>
      <c r="D2493" s="39" t="s">
        <v>85</v>
      </c>
      <c r="E2493" s="39">
        <f>VLOOKUP(Table1[[#This Row],[Gr]],Raw!T:U,2,0)</f>
        <v>7</v>
      </c>
      <c r="F2493" s="38" t="s">
        <v>4</v>
      </c>
      <c r="G2493" s="39">
        <v>3</v>
      </c>
      <c r="H2493" s="64" t="str">
        <f>VLOOKUP(MID(Table1[[#This Row],[Htno]],7,2),Raw!A:B,2,0)</f>
        <v>DS</v>
      </c>
      <c r="I2493" s="60">
        <f>IF(Table1[[#This Row],[Gr]]&lt;&gt;"COMPLE",IF(Table1[[#This Row],[Cr]]&gt;0,1,0),1)</f>
        <v>1</v>
      </c>
      <c r="J2493" s="32">
        <f>(Table1[[#This Row],[Gp]]*Table1[[#This Row],[Cr]])/Raw!$R$1</f>
        <v>0.91304347826086951</v>
      </c>
    </row>
    <row r="2494" spans="1:10">
      <c r="A2494" s="63" t="str">
        <f>LEFT(Table1[[#This Row],[Subcode]],3)</f>
        <v>R20</v>
      </c>
      <c r="B2494" s="63" t="s">
        <v>461</v>
      </c>
      <c r="C2494" s="38" t="s">
        <v>86</v>
      </c>
      <c r="D2494" s="39" t="s">
        <v>87</v>
      </c>
      <c r="E2494" s="39">
        <f>VLOOKUP(Table1[[#This Row],[Gr]],Raw!T:U,2,0)</f>
        <v>7</v>
      </c>
      <c r="F2494" s="38" t="s">
        <v>4</v>
      </c>
      <c r="G2494" s="39">
        <v>3</v>
      </c>
      <c r="H2494" s="64" t="str">
        <f>VLOOKUP(MID(Table1[[#This Row],[Htno]],7,2),Raw!A:B,2,0)</f>
        <v>DS</v>
      </c>
      <c r="I2494" s="60">
        <f>IF(Table1[[#This Row],[Gr]]&lt;&gt;"COMPLE",IF(Table1[[#This Row],[Cr]]&gt;0,1,0),1)</f>
        <v>1</v>
      </c>
      <c r="J2494" s="32">
        <f>(Table1[[#This Row],[Gp]]*Table1[[#This Row],[Cr]])/Raw!$R$1</f>
        <v>0.91304347826086951</v>
      </c>
    </row>
    <row r="2495" spans="1:10">
      <c r="A2495" s="63" t="str">
        <f>LEFT(Table1[[#This Row],[Subcode]],3)</f>
        <v>R20</v>
      </c>
      <c r="B2495" s="63" t="s">
        <v>461</v>
      </c>
      <c r="C2495" s="38" t="s">
        <v>88</v>
      </c>
      <c r="D2495" s="39" t="s">
        <v>89</v>
      </c>
      <c r="E2495" s="39">
        <f>VLOOKUP(Table1[[#This Row],[Gr]],Raw!T:U,2,0)</f>
        <v>5</v>
      </c>
      <c r="F2495" s="38" t="s">
        <v>7</v>
      </c>
      <c r="G2495" s="39">
        <v>3</v>
      </c>
      <c r="H2495" s="64" t="str">
        <f>VLOOKUP(MID(Table1[[#This Row],[Htno]],7,2),Raw!A:B,2,0)</f>
        <v>DS</v>
      </c>
      <c r="I2495" s="60">
        <f>IF(Table1[[#This Row],[Gr]]&lt;&gt;"COMPLE",IF(Table1[[#This Row],[Cr]]&gt;0,1,0),1)</f>
        <v>1</v>
      </c>
      <c r="J2495" s="32">
        <f>(Table1[[#This Row],[Gp]]*Table1[[#This Row],[Cr]])/Raw!$R$1</f>
        <v>0.65217391304347827</v>
      </c>
    </row>
    <row r="2496" spans="1:10">
      <c r="A2496" s="63" t="str">
        <f>LEFT(Table1[[#This Row],[Subcode]],3)</f>
        <v>R20</v>
      </c>
      <c r="B2496" s="63" t="s">
        <v>461</v>
      </c>
      <c r="C2496" s="38" t="s">
        <v>90</v>
      </c>
      <c r="D2496" s="39" t="s">
        <v>91</v>
      </c>
      <c r="E2496" s="39">
        <f>VLOOKUP(Table1[[#This Row],[Gr]],Raw!T:U,2,0)</f>
        <v>9</v>
      </c>
      <c r="F2496" s="38" t="s">
        <v>8</v>
      </c>
      <c r="G2496" s="39">
        <v>2</v>
      </c>
      <c r="H2496" s="64" t="str">
        <f>VLOOKUP(MID(Table1[[#This Row],[Htno]],7,2),Raw!A:B,2,0)</f>
        <v>DS</v>
      </c>
      <c r="I2496" s="60">
        <f>IF(Table1[[#This Row],[Gr]]&lt;&gt;"COMPLE",IF(Table1[[#This Row],[Cr]]&gt;0,1,0),1)</f>
        <v>1</v>
      </c>
      <c r="J2496" s="32">
        <f>(Table1[[#This Row],[Gp]]*Table1[[#This Row],[Cr]])/Raw!$R$1</f>
        <v>0.78260869565217395</v>
      </c>
    </row>
    <row r="2497" spans="1:10">
      <c r="A2497" s="63" t="str">
        <f>LEFT(Table1[[#This Row],[Subcode]],3)</f>
        <v>R20</v>
      </c>
      <c r="B2497" s="63" t="s">
        <v>461</v>
      </c>
      <c r="C2497" s="38" t="s">
        <v>92</v>
      </c>
      <c r="D2497" s="39" t="s">
        <v>93</v>
      </c>
      <c r="E2497" s="39">
        <f>VLOOKUP(Table1[[#This Row],[Gr]],Raw!T:U,2,0)</f>
        <v>8</v>
      </c>
      <c r="F2497" s="38" t="s">
        <v>6</v>
      </c>
      <c r="G2497" s="39">
        <v>3</v>
      </c>
      <c r="H2497" s="64" t="str">
        <f>VLOOKUP(MID(Table1[[#This Row],[Htno]],7,2),Raw!A:B,2,0)</f>
        <v>DS</v>
      </c>
      <c r="I2497" s="60">
        <f>IF(Table1[[#This Row],[Gr]]&lt;&gt;"COMPLE",IF(Table1[[#This Row],[Cr]]&gt;0,1,0),1)</f>
        <v>1</v>
      </c>
      <c r="J2497" s="32">
        <f>(Table1[[#This Row],[Gp]]*Table1[[#This Row],[Cr]])/Raw!$R$1</f>
        <v>1.0434782608695652</v>
      </c>
    </row>
    <row r="2498" spans="1:10">
      <c r="A2498" s="63" t="str">
        <f>LEFT(Table1[[#This Row],[Subcode]],3)</f>
        <v>R20</v>
      </c>
      <c r="B2498" s="63" t="s">
        <v>462</v>
      </c>
      <c r="C2498" s="38" t="s">
        <v>78</v>
      </c>
      <c r="D2498" s="39" t="s">
        <v>79</v>
      </c>
      <c r="E2498" s="39">
        <f>VLOOKUP(Table1[[#This Row],[Gr]],Raw!T:U,2,0)</f>
        <v>8</v>
      </c>
      <c r="F2498" s="38" t="s">
        <v>6</v>
      </c>
      <c r="G2498" s="39">
        <v>3</v>
      </c>
      <c r="H2498" s="64" t="str">
        <f>VLOOKUP(MID(Table1[[#This Row],[Htno]],7,2),Raw!A:B,2,0)</f>
        <v>DS</v>
      </c>
      <c r="I2498" s="60">
        <f>IF(Table1[[#This Row],[Gr]]&lt;&gt;"COMPLE",IF(Table1[[#This Row],[Cr]]&gt;0,1,0),1)</f>
        <v>1</v>
      </c>
      <c r="J2498" s="32">
        <f>(Table1[[#This Row],[Gp]]*Table1[[#This Row],[Cr]])/Raw!$R$1</f>
        <v>1.0434782608695652</v>
      </c>
    </row>
    <row r="2499" spans="1:10">
      <c r="A2499" s="63" t="str">
        <f>LEFT(Table1[[#This Row],[Subcode]],3)</f>
        <v>R20</v>
      </c>
      <c r="B2499" s="63" t="s">
        <v>462</v>
      </c>
      <c r="C2499" s="38" t="s">
        <v>80</v>
      </c>
      <c r="D2499" s="39" t="s">
        <v>81</v>
      </c>
      <c r="E2499" s="39">
        <f>VLOOKUP(Table1[[#This Row],[Gr]],Raw!T:U,2,0)</f>
        <v>6</v>
      </c>
      <c r="F2499" s="38" t="s">
        <v>5</v>
      </c>
      <c r="G2499" s="39">
        <v>3</v>
      </c>
      <c r="H2499" s="64" t="str">
        <f>VLOOKUP(MID(Table1[[#This Row],[Htno]],7,2),Raw!A:B,2,0)</f>
        <v>DS</v>
      </c>
      <c r="I2499" s="60">
        <f>IF(Table1[[#This Row],[Gr]]&lt;&gt;"COMPLE",IF(Table1[[#This Row],[Cr]]&gt;0,1,0),1)</f>
        <v>1</v>
      </c>
      <c r="J2499" s="32">
        <f>(Table1[[#This Row],[Gp]]*Table1[[#This Row],[Cr]])/Raw!$R$1</f>
        <v>0.78260869565217395</v>
      </c>
    </row>
    <row r="2500" spans="1:10">
      <c r="A2500" s="63" t="str">
        <f>LEFT(Table1[[#This Row],[Subcode]],3)</f>
        <v>R20</v>
      </c>
      <c r="B2500" s="63" t="s">
        <v>462</v>
      </c>
      <c r="C2500" s="38" t="s">
        <v>82</v>
      </c>
      <c r="D2500" s="39" t="s">
        <v>83</v>
      </c>
      <c r="E2500" s="39">
        <f>VLOOKUP(Table1[[#This Row],[Gr]],Raw!T:U,2,0)</f>
        <v>7</v>
      </c>
      <c r="F2500" s="38" t="s">
        <v>4</v>
      </c>
      <c r="G2500" s="39">
        <v>3</v>
      </c>
      <c r="H2500" s="64" t="str">
        <f>VLOOKUP(MID(Table1[[#This Row],[Htno]],7,2),Raw!A:B,2,0)</f>
        <v>DS</v>
      </c>
      <c r="I2500" s="60">
        <f>IF(Table1[[#This Row],[Gr]]&lt;&gt;"COMPLE",IF(Table1[[#This Row],[Cr]]&gt;0,1,0),1)</f>
        <v>1</v>
      </c>
      <c r="J2500" s="32">
        <f>(Table1[[#This Row],[Gp]]*Table1[[#This Row],[Cr]])/Raw!$R$1</f>
        <v>0.91304347826086951</v>
      </c>
    </row>
    <row r="2501" spans="1:10">
      <c r="A2501" s="63" t="str">
        <f>LEFT(Table1[[#This Row],[Subcode]],3)</f>
        <v>R20</v>
      </c>
      <c r="B2501" s="63" t="s">
        <v>462</v>
      </c>
      <c r="C2501" s="38" t="s">
        <v>84</v>
      </c>
      <c r="D2501" s="39" t="s">
        <v>85</v>
      </c>
      <c r="E2501" s="39">
        <f>VLOOKUP(Table1[[#This Row],[Gr]],Raw!T:U,2,0)</f>
        <v>7</v>
      </c>
      <c r="F2501" s="38" t="s">
        <v>4</v>
      </c>
      <c r="G2501" s="39">
        <v>3</v>
      </c>
      <c r="H2501" s="64" t="str">
        <f>VLOOKUP(MID(Table1[[#This Row],[Htno]],7,2),Raw!A:B,2,0)</f>
        <v>DS</v>
      </c>
      <c r="I2501" s="60">
        <f>IF(Table1[[#This Row],[Gr]]&lt;&gt;"COMPLE",IF(Table1[[#This Row],[Cr]]&gt;0,1,0),1)</f>
        <v>1</v>
      </c>
      <c r="J2501" s="32">
        <f>(Table1[[#This Row],[Gp]]*Table1[[#This Row],[Cr]])/Raw!$R$1</f>
        <v>0.91304347826086951</v>
      </c>
    </row>
    <row r="2502" spans="1:10">
      <c r="A2502" s="63" t="str">
        <f>LEFT(Table1[[#This Row],[Subcode]],3)</f>
        <v>R20</v>
      </c>
      <c r="B2502" s="63" t="s">
        <v>462</v>
      </c>
      <c r="C2502" s="38" t="s">
        <v>86</v>
      </c>
      <c r="D2502" s="39" t="s">
        <v>87</v>
      </c>
      <c r="E2502" s="39">
        <f>VLOOKUP(Table1[[#This Row],[Gr]],Raw!T:U,2,0)</f>
        <v>7</v>
      </c>
      <c r="F2502" s="38" t="s">
        <v>4</v>
      </c>
      <c r="G2502" s="39">
        <v>3</v>
      </c>
      <c r="H2502" s="64" t="str">
        <f>VLOOKUP(MID(Table1[[#This Row],[Htno]],7,2),Raw!A:B,2,0)</f>
        <v>DS</v>
      </c>
      <c r="I2502" s="60">
        <f>IF(Table1[[#This Row],[Gr]]&lt;&gt;"COMPLE",IF(Table1[[#This Row],[Cr]]&gt;0,1,0),1)</f>
        <v>1</v>
      </c>
      <c r="J2502" s="32">
        <f>(Table1[[#This Row],[Gp]]*Table1[[#This Row],[Cr]])/Raw!$R$1</f>
        <v>0.91304347826086951</v>
      </c>
    </row>
    <row r="2503" spans="1:10">
      <c r="A2503" s="63" t="str">
        <f>LEFT(Table1[[#This Row],[Subcode]],3)</f>
        <v>R20</v>
      </c>
      <c r="B2503" s="63" t="s">
        <v>462</v>
      </c>
      <c r="C2503" s="38" t="s">
        <v>88</v>
      </c>
      <c r="D2503" s="39" t="s">
        <v>89</v>
      </c>
      <c r="E2503" s="39">
        <f>VLOOKUP(Table1[[#This Row],[Gr]],Raw!T:U,2,0)</f>
        <v>6</v>
      </c>
      <c r="F2503" s="38" t="s">
        <v>5</v>
      </c>
      <c r="G2503" s="39">
        <v>3</v>
      </c>
      <c r="H2503" s="64" t="str">
        <f>VLOOKUP(MID(Table1[[#This Row],[Htno]],7,2),Raw!A:B,2,0)</f>
        <v>DS</v>
      </c>
      <c r="I2503" s="60">
        <f>IF(Table1[[#This Row],[Gr]]&lt;&gt;"COMPLE",IF(Table1[[#This Row],[Cr]]&gt;0,1,0),1)</f>
        <v>1</v>
      </c>
      <c r="J2503" s="32">
        <f>(Table1[[#This Row],[Gp]]*Table1[[#This Row],[Cr]])/Raw!$R$1</f>
        <v>0.78260869565217395</v>
      </c>
    </row>
    <row r="2504" spans="1:10">
      <c r="A2504" s="63" t="str">
        <f>LEFT(Table1[[#This Row],[Subcode]],3)</f>
        <v>R20</v>
      </c>
      <c r="B2504" s="63" t="s">
        <v>462</v>
      </c>
      <c r="C2504" s="38" t="s">
        <v>90</v>
      </c>
      <c r="D2504" s="39" t="s">
        <v>91</v>
      </c>
      <c r="E2504" s="39">
        <f>VLOOKUP(Table1[[#This Row],[Gr]],Raw!T:U,2,0)</f>
        <v>10</v>
      </c>
      <c r="F2504" s="38" t="s">
        <v>9</v>
      </c>
      <c r="G2504" s="39">
        <v>2</v>
      </c>
      <c r="H2504" s="64" t="str">
        <f>VLOOKUP(MID(Table1[[#This Row],[Htno]],7,2),Raw!A:B,2,0)</f>
        <v>DS</v>
      </c>
      <c r="I2504" s="60">
        <f>IF(Table1[[#This Row],[Gr]]&lt;&gt;"COMPLE",IF(Table1[[#This Row],[Cr]]&gt;0,1,0),1)</f>
        <v>1</v>
      </c>
      <c r="J2504" s="32">
        <f>(Table1[[#This Row],[Gp]]*Table1[[#This Row],[Cr]])/Raw!$R$1</f>
        <v>0.86956521739130432</v>
      </c>
    </row>
    <row r="2505" spans="1:10">
      <c r="A2505" s="63" t="str">
        <f>LEFT(Table1[[#This Row],[Subcode]],3)</f>
        <v>R20</v>
      </c>
      <c r="B2505" s="63" t="s">
        <v>462</v>
      </c>
      <c r="C2505" s="38" t="s">
        <v>92</v>
      </c>
      <c r="D2505" s="39" t="s">
        <v>93</v>
      </c>
      <c r="E2505" s="39">
        <f>VLOOKUP(Table1[[#This Row],[Gr]],Raw!T:U,2,0)</f>
        <v>9</v>
      </c>
      <c r="F2505" s="38" t="s">
        <v>8</v>
      </c>
      <c r="G2505" s="39">
        <v>3</v>
      </c>
      <c r="H2505" s="64" t="str">
        <f>VLOOKUP(MID(Table1[[#This Row],[Htno]],7,2),Raw!A:B,2,0)</f>
        <v>DS</v>
      </c>
      <c r="I2505" s="60">
        <f>IF(Table1[[#This Row],[Gr]]&lt;&gt;"COMPLE",IF(Table1[[#This Row],[Cr]]&gt;0,1,0),1)</f>
        <v>1</v>
      </c>
      <c r="J2505" s="32">
        <f>(Table1[[#This Row],[Gp]]*Table1[[#This Row],[Cr]])/Raw!$R$1</f>
        <v>1.173913043478261</v>
      </c>
    </row>
    <row r="2506" spans="1:10">
      <c r="A2506" s="63" t="str">
        <f>LEFT(Table1[[#This Row],[Subcode]],3)</f>
        <v>R20</v>
      </c>
      <c r="B2506" s="63" t="s">
        <v>463</v>
      </c>
      <c r="C2506" s="38" t="s">
        <v>78</v>
      </c>
      <c r="D2506" s="39" t="s">
        <v>79</v>
      </c>
      <c r="E2506" s="39">
        <f>VLOOKUP(Table1[[#This Row],[Gr]],Raw!T:U,2,0)</f>
        <v>7</v>
      </c>
      <c r="F2506" s="38" t="s">
        <v>4</v>
      </c>
      <c r="G2506" s="39">
        <v>3</v>
      </c>
      <c r="H2506" s="64" t="str">
        <f>VLOOKUP(MID(Table1[[#This Row],[Htno]],7,2),Raw!A:B,2,0)</f>
        <v>DS</v>
      </c>
      <c r="I2506" s="60">
        <f>IF(Table1[[#This Row],[Gr]]&lt;&gt;"COMPLE",IF(Table1[[#This Row],[Cr]]&gt;0,1,0),1)</f>
        <v>1</v>
      </c>
      <c r="J2506" s="32">
        <f>(Table1[[#This Row],[Gp]]*Table1[[#This Row],[Cr]])/Raw!$R$1</f>
        <v>0.91304347826086951</v>
      </c>
    </row>
    <row r="2507" spans="1:10">
      <c r="A2507" s="63" t="str">
        <f>LEFT(Table1[[#This Row],[Subcode]],3)</f>
        <v>R20</v>
      </c>
      <c r="B2507" s="63" t="s">
        <v>463</v>
      </c>
      <c r="C2507" s="38" t="s">
        <v>80</v>
      </c>
      <c r="D2507" s="39" t="s">
        <v>81</v>
      </c>
      <c r="E2507" s="39">
        <f>VLOOKUP(Table1[[#This Row],[Gr]],Raw!T:U,2,0)</f>
        <v>6</v>
      </c>
      <c r="F2507" s="38" t="s">
        <v>5</v>
      </c>
      <c r="G2507" s="39">
        <v>3</v>
      </c>
      <c r="H2507" s="64" t="str">
        <f>VLOOKUP(MID(Table1[[#This Row],[Htno]],7,2),Raw!A:B,2,0)</f>
        <v>DS</v>
      </c>
      <c r="I2507" s="60">
        <f>IF(Table1[[#This Row],[Gr]]&lt;&gt;"COMPLE",IF(Table1[[#This Row],[Cr]]&gt;0,1,0),1)</f>
        <v>1</v>
      </c>
      <c r="J2507" s="32">
        <f>(Table1[[#This Row],[Gp]]*Table1[[#This Row],[Cr]])/Raw!$R$1</f>
        <v>0.78260869565217395</v>
      </c>
    </row>
    <row r="2508" spans="1:10">
      <c r="A2508" s="63" t="str">
        <f>LEFT(Table1[[#This Row],[Subcode]],3)</f>
        <v>R20</v>
      </c>
      <c r="B2508" s="63" t="s">
        <v>463</v>
      </c>
      <c r="C2508" s="38" t="s">
        <v>82</v>
      </c>
      <c r="D2508" s="39" t="s">
        <v>83</v>
      </c>
      <c r="E2508" s="39">
        <f>VLOOKUP(Table1[[#This Row],[Gr]],Raw!T:U,2,0)</f>
        <v>7</v>
      </c>
      <c r="F2508" s="38" t="s">
        <v>4</v>
      </c>
      <c r="G2508" s="39">
        <v>3</v>
      </c>
      <c r="H2508" s="64" t="str">
        <f>VLOOKUP(MID(Table1[[#This Row],[Htno]],7,2),Raw!A:B,2,0)</f>
        <v>DS</v>
      </c>
      <c r="I2508" s="60">
        <f>IF(Table1[[#This Row],[Gr]]&lt;&gt;"COMPLE",IF(Table1[[#This Row],[Cr]]&gt;0,1,0),1)</f>
        <v>1</v>
      </c>
      <c r="J2508" s="32">
        <f>(Table1[[#This Row],[Gp]]*Table1[[#This Row],[Cr]])/Raw!$R$1</f>
        <v>0.91304347826086951</v>
      </c>
    </row>
    <row r="2509" spans="1:10">
      <c r="A2509" s="63" t="str">
        <f>LEFT(Table1[[#This Row],[Subcode]],3)</f>
        <v>R20</v>
      </c>
      <c r="B2509" s="63" t="s">
        <v>463</v>
      </c>
      <c r="C2509" s="38" t="s">
        <v>84</v>
      </c>
      <c r="D2509" s="39" t="s">
        <v>85</v>
      </c>
      <c r="E2509" s="39">
        <f>VLOOKUP(Table1[[#This Row],[Gr]],Raw!T:U,2,0)</f>
        <v>8</v>
      </c>
      <c r="F2509" s="38" t="s">
        <v>6</v>
      </c>
      <c r="G2509" s="39">
        <v>3</v>
      </c>
      <c r="H2509" s="64" t="str">
        <f>VLOOKUP(MID(Table1[[#This Row],[Htno]],7,2),Raw!A:B,2,0)</f>
        <v>DS</v>
      </c>
      <c r="I2509" s="60">
        <f>IF(Table1[[#This Row],[Gr]]&lt;&gt;"COMPLE",IF(Table1[[#This Row],[Cr]]&gt;0,1,0),1)</f>
        <v>1</v>
      </c>
      <c r="J2509" s="32">
        <f>(Table1[[#This Row],[Gp]]*Table1[[#This Row],[Cr]])/Raw!$R$1</f>
        <v>1.0434782608695652</v>
      </c>
    </row>
    <row r="2510" spans="1:10">
      <c r="A2510" s="63" t="str">
        <f>LEFT(Table1[[#This Row],[Subcode]],3)</f>
        <v>R20</v>
      </c>
      <c r="B2510" s="63" t="s">
        <v>463</v>
      </c>
      <c r="C2510" s="38" t="s">
        <v>86</v>
      </c>
      <c r="D2510" s="39" t="s">
        <v>87</v>
      </c>
      <c r="E2510" s="39">
        <f>VLOOKUP(Table1[[#This Row],[Gr]],Raw!T:U,2,0)</f>
        <v>6</v>
      </c>
      <c r="F2510" s="38" t="s">
        <v>5</v>
      </c>
      <c r="G2510" s="39">
        <v>3</v>
      </c>
      <c r="H2510" s="64" t="str">
        <f>VLOOKUP(MID(Table1[[#This Row],[Htno]],7,2),Raw!A:B,2,0)</f>
        <v>DS</v>
      </c>
      <c r="I2510" s="60">
        <f>IF(Table1[[#This Row],[Gr]]&lt;&gt;"COMPLE",IF(Table1[[#This Row],[Cr]]&gt;0,1,0),1)</f>
        <v>1</v>
      </c>
      <c r="J2510" s="32">
        <f>(Table1[[#This Row],[Gp]]*Table1[[#This Row],[Cr]])/Raw!$R$1</f>
        <v>0.78260869565217395</v>
      </c>
    </row>
    <row r="2511" spans="1:10">
      <c r="A2511" s="63" t="str">
        <f>LEFT(Table1[[#This Row],[Subcode]],3)</f>
        <v>R20</v>
      </c>
      <c r="B2511" s="63" t="s">
        <v>463</v>
      </c>
      <c r="C2511" s="38" t="s">
        <v>88</v>
      </c>
      <c r="D2511" s="39" t="s">
        <v>89</v>
      </c>
      <c r="E2511" s="39">
        <f>VLOOKUP(Table1[[#This Row],[Gr]],Raw!T:U,2,0)</f>
        <v>6</v>
      </c>
      <c r="F2511" s="38" t="s">
        <v>5</v>
      </c>
      <c r="G2511" s="39">
        <v>3</v>
      </c>
      <c r="H2511" s="64" t="str">
        <f>VLOOKUP(MID(Table1[[#This Row],[Htno]],7,2),Raw!A:B,2,0)</f>
        <v>DS</v>
      </c>
      <c r="I2511" s="60">
        <f>IF(Table1[[#This Row],[Gr]]&lt;&gt;"COMPLE",IF(Table1[[#This Row],[Cr]]&gt;0,1,0),1)</f>
        <v>1</v>
      </c>
      <c r="J2511" s="32">
        <f>(Table1[[#This Row],[Gp]]*Table1[[#This Row],[Cr]])/Raw!$R$1</f>
        <v>0.78260869565217395</v>
      </c>
    </row>
    <row r="2512" spans="1:10">
      <c r="A2512" s="63" t="str">
        <f>LEFT(Table1[[#This Row],[Subcode]],3)</f>
        <v>R20</v>
      </c>
      <c r="B2512" s="63" t="s">
        <v>463</v>
      </c>
      <c r="C2512" s="38" t="s">
        <v>90</v>
      </c>
      <c r="D2512" s="39" t="s">
        <v>91</v>
      </c>
      <c r="E2512" s="39">
        <f>VLOOKUP(Table1[[#This Row],[Gr]],Raw!T:U,2,0)</f>
        <v>9</v>
      </c>
      <c r="F2512" s="38" t="s">
        <v>8</v>
      </c>
      <c r="G2512" s="39">
        <v>2</v>
      </c>
      <c r="H2512" s="64" t="str">
        <f>VLOOKUP(MID(Table1[[#This Row],[Htno]],7,2),Raw!A:B,2,0)</f>
        <v>DS</v>
      </c>
      <c r="I2512" s="60">
        <f>IF(Table1[[#This Row],[Gr]]&lt;&gt;"COMPLE",IF(Table1[[#This Row],[Cr]]&gt;0,1,0),1)</f>
        <v>1</v>
      </c>
      <c r="J2512" s="32">
        <f>(Table1[[#This Row],[Gp]]*Table1[[#This Row],[Cr]])/Raw!$R$1</f>
        <v>0.78260869565217395</v>
      </c>
    </row>
    <row r="2513" spans="1:10">
      <c r="A2513" s="63" t="str">
        <f>LEFT(Table1[[#This Row],[Subcode]],3)</f>
        <v>R20</v>
      </c>
      <c r="B2513" s="63" t="s">
        <v>463</v>
      </c>
      <c r="C2513" s="38" t="s">
        <v>92</v>
      </c>
      <c r="D2513" s="39" t="s">
        <v>93</v>
      </c>
      <c r="E2513" s="39">
        <f>VLOOKUP(Table1[[#This Row],[Gr]],Raw!T:U,2,0)</f>
        <v>9</v>
      </c>
      <c r="F2513" s="38" t="s">
        <v>8</v>
      </c>
      <c r="G2513" s="39">
        <v>3</v>
      </c>
      <c r="H2513" s="64" t="str">
        <f>VLOOKUP(MID(Table1[[#This Row],[Htno]],7,2),Raw!A:B,2,0)</f>
        <v>DS</v>
      </c>
      <c r="I2513" s="60">
        <f>IF(Table1[[#This Row],[Gr]]&lt;&gt;"COMPLE",IF(Table1[[#This Row],[Cr]]&gt;0,1,0),1)</f>
        <v>1</v>
      </c>
      <c r="J2513" s="32">
        <f>(Table1[[#This Row],[Gp]]*Table1[[#This Row],[Cr]])/Raw!$R$1</f>
        <v>1.173913043478261</v>
      </c>
    </row>
    <row r="2514" spans="1:10">
      <c r="A2514" s="63" t="str">
        <f>LEFT(Table1[[#This Row],[Subcode]],3)</f>
        <v>R20</v>
      </c>
      <c r="B2514" s="63" t="s">
        <v>464</v>
      </c>
      <c r="C2514" s="38" t="s">
        <v>78</v>
      </c>
      <c r="D2514" s="39" t="s">
        <v>79</v>
      </c>
      <c r="E2514" s="39">
        <f>VLOOKUP(Table1[[#This Row],[Gr]],Raw!T:U,2,0)</f>
        <v>6</v>
      </c>
      <c r="F2514" s="38" t="s">
        <v>5</v>
      </c>
      <c r="G2514" s="39">
        <v>3</v>
      </c>
      <c r="H2514" s="64" t="str">
        <f>VLOOKUP(MID(Table1[[#This Row],[Htno]],7,2),Raw!A:B,2,0)</f>
        <v>DS</v>
      </c>
      <c r="I2514" s="60">
        <f>IF(Table1[[#This Row],[Gr]]&lt;&gt;"COMPLE",IF(Table1[[#This Row],[Cr]]&gt;0,1,0),1)</f>
        <v>1</v>
      </c>
      <c r="J2514" s="32">
        <f>(Table1[[#This Row],[Gp]]*Table1[[#This Row],[Cr]])/Raw!$R$1</f>
        <v>0.78260869565217395</v>
      </c>
    </row>
    <row r="2515" spans="1:10">
      <c r="A2515" s="63" t="str">
        <f>LEFT(Table1[[#This Row],[Subcode]],3)</f>
        <v>R20</v>
      </c>
      <c r="B2515" s="63" t="s">
        <v>464</v>
      </c>
      <c r="C2515" s="38" t="s">
        <v>80</v>
      </c>
      <c r="D2515" s="39" t="s">
        <v>81</v>
      </c>
      <c r="E2515" s="39">
        <f>VLOOKUP(Table1[[#This Row],[Gr]],Raw!T:U,2,0)</f>
        <v>5</v>
      </c>
      <c r="F2515" s="38" t="s">
        <v>7</v>
      </c>
      <c r="G2515" s="39">
        <v>3</v>
      </c>
      <c r="H2515" s="64" t="str">
        <f>VLOOKUP(MID(Table1[[#This Row],[Htno]],7,2),Raw!A:B,2,0)</f>
        <v>DS</v>
      </c>
      <c r="I2515" s="60">
        <f>IF(Table1[[#This Row],[Gr]]&lt;&gt;"COMPLE",IF(Table1[[#This Row],[Cr]]&gt;0,1,0),1)</f>
        <v>1</v>
      </c>
      <c r="J2515" s="32">
        <f>(Table1[[#This Row],[Gp]]*Table1[[#This Row],[Cr]])/Raw!$R$1</f>
        <v>0.65217391304347827</v>
      </c>
    </row>
    <row r="2516" spans="1:10">
      <c r="A2516" s="63" t="str">
        <f>LEFT(Table1[[#This Row],[Subcode]],3)</f>
        <v>R20</v>
      </c>
      <c r="B2516" s="63" t="s">
        <v>464</v>
      </c>
      <c r="C2516" s="38" t="s">
        <v>82</v>
      </c>
      <c r="D2516" s="39" t="s">
        <v>83</v>
      </c>
      <c r="E2516" s="39">
        <f>VLOOKUP(Table1[[#This Row],[Gr]],Raw!T:U,2,0)</f>
        <v>7</v>
      </c>
      <c r="F2516" s="38" t="s">
        <v>4</v>
      </c>
      <c r="G2516" s="39">
        <v>3</v>
      </c>
      <c r="H2516" s="64" t="str">
        <f>VLOOKUP(MID(Table1[[#This Row],[Htno]],7,2),Raw!A:B,2,0)</f>
        <v>DS</v>
      </c>
      <c r="I2516" s="60">
        <f>IF(Table1[[#This Row],[Gr]]&lt;&gt;"COMPLE",IF(Table1[[#This Row],[Cr]]&gt;0,1,0),1)</f>
        <v>1</v>
      </c>
      <c r="J2516" s="32">
        <f>(Table1[[#This Row],[Gp]]*Table1[[#This Row],[Cr]])/Raw!$R$1</f>
        <v>0.91304347826086951</v>
      </c>
    </row>
    <row r="2517" spans="1:10">
      <c r="A2517" s="63" t="str">
        <f>LEFT(Table1[[#This Row],[Subcode]],3)</f>
        <v>R20</v>
      </c>
      <c r="B2517" s="63" t="s">
        <v>464</v>
      </c>
      <c r="C2517" s="38" t="s">
        <v>84</v>
      </c>
      <c r="D2517" s="39" t="s">
        <v>85</v>
      </c>
      <c r="E2517" s="39">
        <f>VLOOKUP(Table1[[#This Row],[Gr]],Raw!T:U,2,0)</f>
        <v>5</v>
      </c>
      <c r="F2517" s="38" t="s">
        <v>7</v>
      </c>
      <c r="G2517" s="39">
        <v>3</v>
      </c>
      <c r="H2517" s="64" t="str">
        <f>VLOOKUP(MID(Table1[[#This Row],[Htno]],7,2),Raw!A:B,2,0)</f>
        <v>DS</v>
      </c>
      <c r="I2517" s="60">
        <f>IF(Table1[[#This Row],[Gr]]&lt;&gt;"COMPLE",IF(Table1[[#This Row],[Cr]]&gt;0,1,0),1)</f>
        <v>1</v>
      </c>
      <c r="J2517" s="32">
        <f>(Table1[[#This Row],[Gp]]*Table1[[#This Row],[Cr]])/Raw!$R$1</f>
        <v>0.65217391304347827</v>
      </c>
    </row>
    <row r="2518" spans="1:10">
      <c r="A2518" s="63" t="str">
        <f>LEFT(Table1[[#This Row],[Subcode]],3)</f>
        <v>R20</v>
      </c>
      <c r="B2518" s="63" t="s">
        <v>464</v>
      </c>
      <c r="C2518" s="38" t="s">
        <v>86</v>
      </c>
      <c r="D2518" s="39" t="s">
        <v>87</v>
      </c>
      <c r="E2518" s="39">
        <f>VLOOKUP(Table1[[#This Row],[Gr]],Raw!T:U,2,0)</f>
        <v>6</v>
      </c>
      <c r="F2518" s="38" t="s">
        <v>5</v>
      </c>
      <c r="G2518" s="39">
        <v>3</v>
      </c>
      <c r="H2518" s="64" t="str">
        <f>VLOOKUP(MID(Table1[[#This Row],[Htno]],7,2),Raw!A:B,2,0)</f>
        <v>DS</v>
      </c>
      <c r="I2518" s="60">
        <f>IF(Table1[[#This Row],[Gr]]&lt;&gt;"COMPLE",IF(Table1[[#This Row],[Cr]]&gt;0,1,0),1)</f>
        <v>1</v>
      </c>
      <c r="J2518" s="32">
        <f>(Table1[[#This Row],[Gp]]*Table1[[#This Row],[Cr]])/Raw!$R$1</f>
        <v>0.78260869565217395</v>
      </c>
    </row>
    <row r="2519" spans="1:10">
      <c r="A2519" s="63" t="str">
        <f>LEFT(Table1[[#This Row],[Subcode]],3)</f>
        <v>R20</v>
      </c>
      <c r="B2519" s="63" t="s">
        <v>464</v>
      </c>
      <c r="C2519" s="38" t="s">
        <v>88</v>
      </c>
      <c r="D2519" s="39" t="s">
        <v>89</v>
      </c>
      <c r="E2519" s="39">
        <f>VLOOKUP(Table1[[#This Row],[Gr]],Raw!T:U,2,0)</f>
        <v>5</v>
      </c>
      <c r="F2519" s="38" t="s">
        <v>7</v>
      </c>
      <c r="G2519" s="39">
        <v>3</v>
      </c>
      <c r="H2519" s="64" t="str">
        <f>VLOOKUP(MID(Table1[[#This Row],[Htno]],7,2),Raw!A:B,2,0)</f>
        <v>DS</v>
      </c>
      <c r="I2519" s="60">
        <f>IF(Table1[[#This Row],[Gr]]&lt;&gt;"COMPLE",IF(Table1[[#This Row],[Cr]]&gt;0,1,0),1)</f>
        <v>1</v>
      </c>
      <c r="J2519" s="32">
        <f>(Table1[[#This Row],[Gp]]*Table1[[#This Row],[Cr]])/Raw!$R$1</f>
        <v>0.65217391304347827</v>
      </c>
    </row>
    <row r="2520" spans="1:10">
      <c r="A2520" s="63" t="str">
        <f>LEFT(Table1[[#This Row],[Subcode]],3)</f>
        <v>R20</v>
      </c>
      <c r="B2520" s="63" t="s">
        <v>464</v>
      </c>
      <c r="C2520" s="38" t="s">
        <v>90</v>
      </c>
      <c r="D2520" s="39" t="s">
        <v>91</v>
      </c>
      <c r="E2520" s="39">
        <f>VLOOKUP(Table1[[#This Row],[Gr]],Raw!T:U,2,0)</f>
        <v>9</v>
      </c>
      <c r="F2520" s="38" t="s">
        <v>8</v>
      </c>
      <c r="G2520" s="39">
        <v>2</v>
      </c>
      <c r="H2520" s="64" t="str">
        <f>VLOOKUP(MID(Table1[[#This Row],[Htno]],7,2),Raw!A:B,2,0)</f>
        <v>DS</v>
      </c>
      <c r="I2520" s="60">
        <f>IF(Table1[[#This Row],[Gr]]&lt;&gt;"COMPLE",IF(Table1[[#This Row],[Cr]]&gt;0,1,0),1)</f>
        <v>1</v>
      </c>
      <c r="J2520" s="32">
        <f>(Table1[[#This Row],[Gp]]*Table1[[#This Row],[Cr]])/Raw!$R$1</f>
        <v>0.78260869565217395</v>
      </c>
    </row>
    <row r="2521" spans="1:10">
      <c r="A2521" s="63" t="str">
        <f>LEFT(Table1[[#This Row],[Subcode]],3)</f>
        <v>R20</v>
      </c>
      <c r="B2521" s="63" t="s">
        <v>464</v>
      </c>
      <c r="C2521" s="38" t="s">
        <v>92</v>
      </c>
      <c r="D2521" s="39" t="s">
        <v>93</v>
      </c>
      <c r="E2521" s="39">
        <f>VLOOKUP(Table1[[#This Row],[Gr]],Raw!T:U,2,0)</f>
        <v>9</v>
      </c>
      <c r="F2521" s="38" t="s">
        <v>8</v>
      </c>
      <c r="G2521" s="39">
        <v>3</v>
      </c>
      <c r="H2521" s="64" t="str">
        <f>VLOOKUP(MID(Table1[[#This Row],[Htno]],7,2),Raw!A:B,2,0)</f>
        <v>DS</v>
      </c>
      <c r="I2521" s="60">
        <f>IF(Table1[[#This Row],[Gr]]&lt;&gt;"COMPLE",IF(Table1[[#This Row],[Cr]]&gt;0,1,0),1)</f>
        <v>1</v>
      </c>
      <c r="J2521" s="32">
        <f>(Table1[[#This Row],[Gp]]*Table1[[#This Row],[Cr]])/Raw!$R$1</f>
        <v>1.173913043478261</v>
      </c>
    </row>
    <row r="2522" spans="1:10">
      <c r="A2522" s="63" t="str">
        <f>LEFT(Table1[[#This Row],[Subcode]],3)</f>
        <v>R20</v>
      </c>
      <c r="B2522" s="63" t="s">
        <v>465</v>
      </c>
      <c r="C2522" s="38" t="s">
        <v>78</v>
      </c>
      <c r="D2522" s="39" t="s">
        <v>79</v>
      </c>
      <c r="E2522" s="39">
        <f>VLOOKUP(Table1[[#This Row],[Gr]],Raw!T:U,2,0)</f>
        <v>7</v>
      </c>
      <c r="F2522" s="38" t="s">
        <v>4</v>
      </c>
      <c r="G2522" s="39">
        <v>3</v>
      </c>
      <c r="H2522" s="64" t="str">
        <f>VLOOKUP(MID(Table1[[#This Row],[Htno]],7,2),Raw!A:B,2,0)</f>
        <v>DS</v>
      </c>
      <c r="I2522" s="60">
        <f>IF(Table1[[#This Row],[Gr]]&lt;&gt;"COMPLE",IF(Table1[[#This Row],[Cr]]&gt;0,1,0),1)</f>
        <v>1</v>
      </c>
      <c r="J2522" s="32">
        <f>(Table1[[#This Row],[Gp]]*Table1[[#This Row],[Cr]])/Raw!$R$1</f>
        <v>0.91304347826086951</v>
      </c>
    </row>
    <row r="2523" spans="1:10">
      <c r="A2523" s="63" t="str">
        <f>LEFT(Table1[[#This Row],[Subcode]],3)</f>
        <v>R20</v>
      </c>
      <c r="B2523" s="63" t="s">
        <v>465</v>
      </c>
      <c r="C2523" s="38" t="s">
        <v>80</v>
      </c>
      <c r="D2523" s="39" t="s">
        <v>81</v>
      </c>
      <c r="E2523" s="39">
        <f>VLOOKUP(Table1[[#This Row],[Gr]],Raw!T:U,2,0)</f>
        <v>5</v>
      </c>
      <c r="F2523" s="38" t="s">
        <v>7</v>
      </c>
      <c r="G2523" s="39">
        <v>3</v>
      </c>
      <c r="H2523" s="64" t="str">
        <f>VLOOKUP(MID(Table1[[#This Row],[Htno]],7,2),Raw!A:B,2,0)</f>
        <v>DS</v>
      </c>
      <c r="I2523" s="60">
        <f>IF(Table1[[#This Row],[Gr]]&lt;&gt;"COMPLE",IF(Table1[[#This Row],[Cr]]&gt;0,1,0),1)</f>
        <v>1</v>
      </c>
      <c r="J2523" s="32">
        <f>(Table1[[#This Row],[Gp]]*Table1[[#This Row],[Cr]])/Raw!$R$1</f>
        <v>0.65217391304347827</v>
      </c>
    </row>
    <row r="2524" spans="1:10">
      <c r="A2524" s="63" t="str">
        <f>LEFT(Table1[[#This Row],[Subcode]],3)</f>
        <v>R20</v>
      </c>
      <c r="B2524" s="63" t="s">
        <v>465</v>
      </c>
      <c r="C2524" s="38" t="s">
        <v>82</v>
      </c>
      <c r="D2524" s="39" t="s">
        <v>83</v>
      </c>
      <c r="E2524" s="39">
        <f>VLOOKUP(Table1[[#This Row],[Gr]],Raw!T:U,2,0)</f>
        <v>6</v>
      </c>
      <c r="F2524" s="38" t="s">
        <v>5</v>
      </c>
      <c r="G2524" s="39">
        <v>3</v>
      </c>
      <c r="H2524" s="64" t="str">
        <f>VLOOKUP(MID(Table1[[#This Row],[Htno]],7,2),Raw!A:B,2,0)</f>
        <v>DS</v>
      </c>
      <c r="I2524" s="60">
        <f>IF(Table1[[#This Row],[Gr]]&lt;&gt;"COMPLE",IF(Table1[[#This Row],[Cr]]&gt;0,1,0),1)</f>
        <v>1</v>
      </c>
      <c r="J2524" s="32">
        <f>(Table1[[#This Row],[Gp]]*Table1[[#This Row],[Cr]])/Raw!$R$1</f>
        <v>0.78260869565217395</v>
      </c>
    </row>
    <row r="2525" spans="1:10">
      <c r="A2525" s="63" t="str">
        <f>LEFT(Table1[[#This Row],[Subcode]],3)</f>
        <v>R20</v>
      </c>
      <c r="B2525" s="63" t="s">
        <v>465</v>
      </c>
      <c r="C2525" s="38" t="s">
        <v>84</v>
      </c>
      <c r="D2525" s="39" t="s">
        <v>85</v>
      </c>
      <c r="E2525" s="39">
        <f>VLOOKUP(Table1[[#This Row],[Gr]],Raw!T:U,2,0)</f>
        <v>6</v>
      </c>
      <c r="F2525" s="38" t="s">
        <v>5</v>
      </c>
      <c r="G2525" s="39">
        <v>3</v>
      </c>
      <c r="H2525" s="64" t="str">
        <f>VLOOKUP(MID(Table1[[#This Row],[Htno]],7,2),Raw!A:B,2,0)</f>
        <v>DS</v>
      </c>
      <c r="I2525" s="60">
        <f>IF(Table1[[#This Row],[Gr]]&lt;&gt;"COMPLE",IF(Table1[[#This Row],[Cr]]&gt;0,1,0),1)</f>
        <v>1</v>
      </c>
      <c r="J2525" s="32">
        <f>(Table1[[#This Row],[Gp]]*Table1[[#This Row],[Cr]])/Raw!$R$1</f>
        <v>0.78260869565217395</v>
      </c>
    </row>
    <row r="2526" spans="1:10">
      <c r="A2526" s="63" t="str">
        <f>LEFT(Table1[[#This Row],[Subcode]],3)</f>
        <v>R20</v>
      </c>
      <c r="B2526" s="63" t="s">
        <v>465</v>
      </c>
      <c r="C2526" s="38" t="s">
        <v>86</v>
      </c>
      <c r="D2526" s="39" t="s">
        <v>87</v>
      </c>
      <c r="E2526" s="39">
        <f>VLOOKUP(Table1[[#This Row],[Gr]],Raw!T:U,2,0)</f>
        <v>6</v>
      </c>
      <c r="F2526" s="38" t="s">
        <v>5</v>
      </c>
      <c r="G2526" s="39">
        <v>3</v>
      </c>
      <c r="H2526" s="64" t="str">
        <f>VLOOKUP(MID(Table1[[#This Row],[Htno]],7,2),Raw!A:B,2,0)</f>
        <v>DS</v>
      </c>
      <c r="I2526" s="60">
        <f>IF(Table1[[#This Row],[Gr]]&lt;&gt;"COMPLE",IF(Table1[[#This Row],[Cr]]&gt;0,1,0),1)</f>
        <v>1</v>
      </c>
      <c r="J2526" s="32">
        <f>(Table1[[#This Row],[Gp]]*Table1[[#This Row],[Cr]])/Raw!$R$1</f>
        <v>0.78260869565217395</v>
      </c>
    </row>
    <row r="2527" spans="1:10">
      <c r="A2527" s="63" t="str">
        <f>LEFT(Table1[[#This Row],[Subcode]],3)</f>
        <v>R20</v>
      </c>
      <c r="B2527" s="63" t="s">
        <v>465</v>
      </c>
      <c r="C2527" s="38" t="s">
        <v>88</v>
      </c>
      <c r="D2527" s="39" t="s">
        <v>89</v>
      </c>
      <c r="E2527" s="39">
        <f>VLOOKUP(Table1[[#This Row],[Gr]],Raw!T:U,2,0)</f>
        <v>5</v>
      </c>
      <c r="F2527" s="38" t="s">
        <v>7</v>
      </c>
      <c r="G2527" s="39">
        <v>3</v>
      </c>
      <c r="H2527" s="64" t="str">
        <f>VLOOKUP(MID(Table1[[#This Row],[Htno]],7,2),Raw!A:B,2,0)</f>
        <v>DS</v>
      </c>
      <c r="I2527" s="60">
        <f>IF(Table1[[#This Row],[Gr]]&lt;&gt;"COMPLE",IF(Table1[[#This Row],[Cr]]&gt;0,1,0),1)</f>
        <v>1</v>
      </c>
      <c r="J2527" s="32">
        <f>(Table1[[#This Row],[Gp]]*Table1[[#This Row],[Cr]])/Raw!$R$1</f>
        <v>0.65217391304347827</v>
      </c>
    </row>
    <row r="2528" spans="1:10">
      <c r="A2528" s="63" t="str">
        <f>LEFT(Table1[[#This Row],[Subcode]],3)</f>
        <v>R20</v>
      </c>
      <c r="B2528" s="63" t="s">
        <v>465</v>
      </c>
      <c r="C2528" s="38" t="s">
        <v>90</v>
      </c>
      <c r="D2528" s="39" t="s">
        <v>91</v>
      </c>
      <c r="E2528" s="39">
        <f>VLOOKUP(Table1[[#This Row],[Gr]],Raw!T:U,2,0)</f>
        <v>8</v>
      </c>
      <c r="F2528" s="38" t="s">
        <v>6</v>
      </c>
      <c r="G2528" s="39">
        <v>2</v>
      </c>
      <c r="H2528" s="64" t="str">
        <f>VLOOKUP(MID(Table1[[#This Row],[Htno]],7,2),Raw!A:B,2,0)</f>
        <v>DS</v>
      </c>
      <c r="I2528" s="60">
        <f>IF(Table1[[#This Row],[Gr]]&lt;&gt;"COMPLE",IF(Table1[[#This Row],[Cr]]&gt;0,1,0),1)</f>
        <v>1</v>
      </c>
      <c r="J2528" s="32">
        <f>(Table1[[#This Row],[Gp]]*Table1[[#This Row],[Cr]])/Raw!$R$1</f>
        <v>0.69565217391304346</v>
      </c>
    </row>
    <row r="2529" spans="1:10">
      <c r="A2529" s="63" t="str">
        <f>LEFT(Table1[[#This Row],[Subcode]],3)</f>
        <v>R20</v>
      </c>
      <c r="B2529" s="63" t="s">
        <v>465</v>
      </c>
      <c r="C2529" s="38" t="s">
        <v>92</v>
      </c>
      <c r="D2529" s="39" t="s">
        <v>93</v>
      </c>
      <c r="E2529" s="39">
        <f>VLOOKUP(Table1[[#This Row],[Gr]],Raw!T:U,2,0)</f>
        <v>9</v>
      </c>
      <c r="F2529" s="38" t="s">
        <v>8</v>
      </c>
      <c r="G2529" s="39">
        <v>3</v>
      </c>
      <c r="H2529" s="64" t="str">
        <f>VLOOKUP(MID(Table1[[#This Row],[Htno]],7,2),Raw!A:B,2,0)</f>
        <v>DS</v>
      </c>
      <c r="I2529" s="60">
        <f>IF(Table1[[#This Row],[Gr]]&lt;&gt;"COMPLE",IF(Table1[[#This Row],[Cr]]&gt;0,1,0),1)</f>
        <v>1</v>
      </c>
      <c r="J2529" s="32">
        <f>(Table1[[#This Row],[Gp]]*Table1[[#This Row],[Cr]])/Raw!$R$1</f>
        <v>1.173913043478261</v>
      </c>
    </row>
    <row r="2530" spans="1:10">
      <c r="A2530" s="63" t="str">
        <f>LEFT(Table1[[#This Row],[Subcode]],3)</f>
        <v>R20</v>
      </c>
      <c r="B2530" s="63" t="s">
        <v>466</v>
      </c>
      <c r="C2530" s="38" t="s">
        <v>78</v>
      </c>
      <c r="D2530" s="39" t="s">
        <v>79</v>
      </c>
      <c r="E2530" s="39">
        <f>VLOOKUP(Table1[[#This Row],[Gr]],Raw!T:U,2,0)</f>
        <v>7</v>
      </c>
      <c r="F2530" s="38" t="s">
        <v>4</v>
      </c>
      <c r="G2530" s="39">
        <v>3</v>
      </c>
      <c r="H2530" s="64" t="str">
        <f>VLOOKUP(MID(Table1[[#This Row],[Htno]],7,2),Raw!A:B,2,0)</f>
        <v>DS</v>
      </c>
      <c r="I2530" s="60">
        <f>IF(Table1[[#This Row],[Gr]]&lt;&gt;"COMPLE",IF(Table1[[#This Row],[Cr]]&gt;0,1,0),1)</f>
        <v>1</v>
      </c>
      <c r="J2530" s="32">
        <f>(Table1[[#This Row],[Gp]]*Table1[[#This Row],[Cr]])/Raw!$R$1</f>
        <v>0.91304347826086951</v>
      </c>
    </row>
    <row r="2531" spans="1:10">
      <c r="A2531" s="63" t="str">
        <f>LEFT(Table1[[#This Row],[Subcode]],3)</f>
        <v>R20</v>
      </c>
      <c r="B2531" s="63" t="s">
        <v>466</v>
      </c>
      <c r="C2531" s="38" t="s">
        <v>80</v>
      </c>
      <c r="D2531" s="39" t="s">
        <v>81</v>
      </c>
      <c r="E2531" s="39">
        <f>VLOOKUP(Table1[[#This Row],[Gr]],Raw!T:U,2,0)</f>
        <v>5</v>
      </c>
      <c r="F2531" s="38" t="s">
        <v>7</v>
      </c>
      <c r="G2531" s="39">
        <v>3</v>
      </c>
      <c r="H2531" s="64" t="str">
        <f>VLOOKUP(MID(Table1[[#This Row],[Htno]],7,2),Raw!A:B,2,0)</f>
        <v>DS</v>
      </c>
      <c r="I2531" s="60">
        <f>IF(Table1[[#This Row],[Gr]]&lt;&gt;"COMPLE",IF(Table1[[#This Row],[Cr]]&gt;0,1,0),1)</f>
        <v>1</v>
      </c>
      <c r="J2531" s="32">
        <f>(Table1[[#This Row],[Gp]]*Table1[[#This Row],[Cr]])/Raw!$R$1</f>
        <v>0.65217391304347827</v>
      </c>
    </row>
    <row r="2532" spans="1:10">
      <c r="A2532" s="63" t="str">
        <f>LEFT(Table1[[#This Row],[Subcode]],3)</f>
        <v>R20</v>
      </c>
      <c r="B2532" s="63" t="s">
        <v>466</v>
      </c>
      <c r="C2532" s="38" t="s">
        <v>82</v>
      </c>
      <c r="D2532" s="39" t="s">
        <v>83</v>
      </c>
      <c r="E2532" s="39">
        <f>VLOOKUP(Table1[[#This Row],[Gr]],Raw!T:U,2,0)</f>
        <v>7</v>
      </c>
      <c r="F2532" s="38" t="s">
        <v>4</v>
      </c>
      <c r="G2532" s="39">
        <v>3</v>
      </c>
      <c r="H2532" s="64" t="str">
        <f>VLOOKUP(MID(Table1[[#This Row],[Htno]],7,2),Raw!A:B,2,0)</f>
        <v>DS</v>
      </c>
      <c r="I2532" s="60">
        <f>IF(Table1[[#This Row],[Gr]]&lt;&gt;"COMPLE",IF(Table1[[#This Row],[Cr]]&gt;0,1,0),1)</f>
        <v>1</v>
      </c>
      <c r="J2532" s="32">
        <f>(Table1[[#This Row],[Gp]]*Table1[[#This Row],[Cr]])/Raw!$R$1</f>
        <v>0.91304347826086951</v>
      </c>
    </row>
    <row r="2533" spans="1:10">
      <c r="A2533" s="63" t="str">
        <f>LEFT(Table1[[#This Row],[Subcode]],3)</f>
        <v>R20</v>
      </c>
      <c r="B2533" s="63" t="s">
        <v>466</v>
      </c>
      <c r="C2533" s="38" t="s">
        <v>84</v>
      </c>
      <c r="D2533" s="39" t="s">
        <v>85</v>
      </c>
      <c r="E2533" s="39">
        <f>VLOOKUP(Table1[[#This Row],[Gr]],Raw!T:U,2,0)</f>
        <v>7</v>
      </c>
      <c r="F2533" s="38" t="s">
        <v>4</v>
      </c>
      <c r="G2533" s="39">
        <v>3</v>
      </c>
      <c r="H2533" s="64" t="str">
        <f>VLOOKUP(MID(Table1[[#This Row],[Htno]],7,2),Raw!A:B,2,0)</f>
        <v>DS</v>
      </c>
      <c r="I2533" s="60">
        <f>IF(Table1[[#This Row],[Gr]]&lt;&gt;"COMPLE",IF(Table1[[#This Row],[Cr]]&gt;0,1,0),1)</f>
        <v>1</v>
      </c>
      <c r="J2533" s="32">
        <f>(Table1[[#This Row],[Gp]]*Table1[[#This Row],[Cr]])/Raw!$R$1</f>
        <v>0.91304347826086951</v>
      </c>
    </row>
    <row r="2534" spans="1:10">
      <c r="A2534" s="63" t="str">
        <f>LEFT(Table1[[#This Row],[Subcode]],3)</f>
        <v>R20</v>
      </c>
      <c r="B2534" s="63" t="s">
        <v>466</v>
      </c>
      <c r="C2534" s="38" t="s">
        <v>86</v>
      </c>
      <c r="D2534" s="39" t="s">
        <v>87</v>
      </c>
      <c r="E2534" s="39">
        <f>VLOOKUP(Table1[[#This Row],[Gr]],Raw!T:U,2,0)</f>
        <v>7</v>
      </c>
      <c r="F2534" s="38" t="s">
        <v>4</v>
      </c>
      <c r="G2534" s="39">
        <v>3</v>
      </c>
      <c r="H2534" s="64" t="str">
        <f>VLOOKUP(MID(Table1[[#This Row],[Htno]],7,2),Raw!A:B,2,0)</f>
        <v>DS</v>
      </c>
      <c r="I2534" s="60">
        <f>IF(Table1[[#This Row],[Gr]]&lt;&gt;"COMPLE",IF(Table1[[#This Row],[Cr]]&gt;0,1,0),1)</f>
        <v>1</v>
      </c>
      <c r="J2534" s="32">
        <f>(Table1[[#This Row],[Gp]]*Table1[[#This Row],[Cr]])/Raw!$R$1</f>
        <v>0.91304347826086951</v>
      </c>
    </row>
    <row r="2535" spans="1:10">
      <c r="A2535" s="63" t="str">
        <f>LEFT(Table1[[#This Row],[Subcode]],3)</f>
        <v>R20</v>
      </c>
      <c r="B2535" s="63" t="s">
        <v>466</v>
      </c>
      <c r="C2535" s="38" t="s">
        <v>88</v>
      </c>
      <c r="D2535" s="39" t="s">
        <v>89</v>
      </c>
      <c r="E2535" s="39">
        <f>VLOOKUP(Table1[[#This Row],[Gr]],Raw!T:U,2,0)</f>
        <v>6</v>
      </c>
      <c r="F2535" s="38" t="s">
        <v>5</v>
      </c>
      <c r="G2535" s="39">
        <v>3</v>
      </c>
      <c r="H2535" s="64" t="str">
        <f>VLOOKUP(MID(Table1[[#This Row],[Htno]],7,2),Raw!A:B,2,0)</f>
        <v>DS</v>
      </c>
      <c r="I2535" s="60">
        <f>IF(Table1[[#This Row],[Gr]]&lt;&gt;"COMPLE",IF(Table1[[#This Row],[Cr]]&gt;0,1,0),1)</f>
        <v>1</v>
      </c>
      <c r="J2535" s="32">
        <f>(Table1[[#This Row],[Gp]]*Table1[[#This Row],[Cr]])/Raw!$R$1</f>
        <v>0.78260869565217395</v>
      </c>
    </row>
    <row r="2536" spans="1:10">
      <c r="A2536" s="63" t="str">
        <f>LEFT(Table1[[#This Row],[Subcode]],3)</f>
        <v>R20</v>
      </c>
      <c r="B2536" s="63" t="s">
        <v>466</v>
      </c>
      <c r="C2536" s="38" t="s">
        <v>90</v>
      </c>
      <c r="D2536" s="39" t="s">
        <v>91</v>
      </c>
      <c r="E2536" s="39">
        <f>VLOOKUP(Table1[[#This Row],[Gr]],Raw!T:U,2,0)</f>
        <v>8</v>
      </c>
      <c r="F2536" s="38" t="s">
        <v>6</v>
      </c>
      <c r="G2536" s="39">
        <v>2</v>
      </c>
      <c r="H2536" s="64" t="str">
        <f>VLOOKUP(MID(Table1[[#This Row],[Htno]],7,2),Raw!A:B,2,0)</f>
        <v>DS</v>
      </c>
      <c r="I2536" s="60">
        <f>IF(Table1[[#This Row],[Gr]]&lt;&gt;"COMPLE",IF(Table1[[#This Row],[Cr]]&gt;0,1,0),1)</f>
        <v>1</v>
      </c>
      <c r="J2536" s="32">
        <f>(Table1[[#This Row],[Gp]]*Table1[[#This Row],[Cr]])/Raw!$R$1</f>
        <v>0.69565217391304346</v>
      </c>
    </row>
    <row r="2537" spans="1:10">
      <c r="A2537" s="63" t="str">
        <f>LEFT(Table1[[#This Row],[Subcode]],3)</f>
        <v>R20</v>
      </c>
      <c r="B2537" s="63" t="s">
        <v>466</v>
      </c>
      <c r="C2537" s="38" t="s">
        <v>92</v>
      </c>
      <c r="D2537" s="39" t="s">
        <v>93</v>
      </c>
      <c r="E2537" s="39">
        <f>VLOOKUP(Table1[[#This Row],[Gr]],Raw!T:U,2,0)</f>
        <v>9</v>
      </c>
      <c r="F2537" s="38" t="s">
        <v>8</v>
      </c>
      <c r="G2537" s="39">
        <v>3</v>
      </c>
      <c r="H2537" s="64" t="str">
        <f>VLOOKUP(MID(Table1[[#This Row],[Htno]],7,2),Raw!A:B,2,0)</f>
        <v>DS</v>
      </c>
      <c r="I2537" s="60">
        <f>IF(Table1[[#This Row],[Gr]]&lt;&gt;"COMPLE",IF(Table1[[#This Row],[Cr]]&gt;0,1,0),1)</f>
        <v>1</v>
      </c>
      <c r="J2537" s="32">
        <f>(Table1[[#This Row],[Gp]]*Table1[[#This Row],[Cr]])/Raw!$R$1</f>
        <v>1.173913043478261</v>
      </c>
    </row>
    <row r="2538" spans="1:10">
      <c r="A2538" s="63" t="str">
        <f>LEFT(Table1[[#This Row],[Subcode]],3)</f>
        <v>R20</v>
      </c>
      <c r="B2538" s="63" t="s">
        <v>467</v>
      </c>
      <c r="C2538" s="38" t="s">
        <v>78</v>
      </c>
      <c r="D2538" s="39" t="s">
        <v>79</v>
      </c>
      <c r="E2538" s="39">
        <f>VLOOKUP(Table1[[#This Row],[Gr]],Raw!T:U,2,0)</f>
        <v>7</v>
      </c>
      <c r="F2538" s="38" t="s">
        <v>4</v>
      </c>
      <c r="G2538" s="39">
        <v>3</v>
      </c>
      <c r="H2538" s="64" t="str">
        <f>VLOOKUP(MID(Table1[[#This Row],[Htno]],7,2),Raw!A:B,2,0)</f>
        <v>DS</v>
      </c>
      <c r="I2538" s="60">
        <f>IF(Table1[[#This Row],[Gr]]&lt;&gt;"COMPLE",IF(Table1[[#This Row],[Cr]]&gt;0,1,0),1)</f>
        <v>1</v>
      </c>
      <c r="J2538" s="32">
        <f>(Table1[[#This Row],[Gp]]*Table1[[#This Row],[Cr]])/Raw!$R$1</f>
        <v>0.91304347826086951</v>
      </c>
    </row>
    <row r="2539" spans="1:10">
      <c r="A2539" s="63" t="str">
        <f>LEFT(Table1[[#This Row],[Subcode]],3)</f>
        <v>R20</v>
      </c>
      <c r="B2539" s="63" t="s">
        <v>467</v>
      </c>
      <c r="C2539" s="38" t="s">
        <v>80</v>
      </c>
      <c r="D2539" s="39" t="s">
        <v>81</v>
      </c>
      <c r="E2539" s="39">
        <f>VLOOKUP(Table1[[#This Row],[Gr]],Raw!T:U,2,0)</f>
        <v>5</v>
      </c>
      <c r="F2539" s="38" t="s">
        <v>7</v>
      </c>
      <c r="G2539" s="39">
        <v>3</v>
      </c>
      <c r="H2539" s="64" t="str">
        <f>VLOOKUP(MID(Table1[[#This Row],[Htno]],7,2),Raw!A:B,2,0)</f>
        <v>DS</v>
      </c>
      <c r="I2539" s="60">
        <f>IF(Table1[[#This Row],[Gr]]&lt;&gt;"COMPLE",IF(Table1[[#This Row],[Cr]]&gt;0,1,0),1)</f>
        <v>1</v>
      </c>
      <c r="J2539" s="32">
        <f>(Table1[[#This Row],[Gp]]*Table1[[#This Row],[Cr]])/Raw!$R$1</f>
        <v>0.65217391304347827</v>
      </c>
    </row>
    <row r="2540" spans="1:10">
      <c r="A2540" s="63" t="str">
        <f>LEFT(Table1[[#This Row],[Subcode]],3)</f>
        <v>R20</v>
      </c>
      <c r="B2540" s="63" t="s">
        <v>467</v>
      </c>
      <c r="C2540" s="38" t="s">
        <v>82</v>
      </c>
      <c r="D2540" s="39" t="s">
        <v>83</v>
      </c>
      <c r="E2540" s="39">
        <f>VLOOKUP(Table1[[#This Row],[Gr]],Raw!T:U,2,0)</f>
        <v>7</v>
      </c>
      <c r="F2540" s="38" t="s">
        <v>4</v>
      </c>
      <c r="G2540" s="39">
        <v>3</v>
      </c>
      <c r="H2540" s="64" t="str">
        <f>VLOOKUP(MID(Table1[[#This Row],[Htno]],7,2),Raw!A:B,2,0)</f>
        <v>DS</v>
      </c>
      <c r="I2540" s="60">
        <f>IF(Table1[[#This Row],[Gr]]&lt;&gt;"COMPLE",IF(Table1[[#This Row],[Cr]]&gt;0,1,0),1)</f>
        <v>1</v>
      </c>
      <c r="J2540" s="32">
        <f>(Table1[[#This Row],[Gp]]*Table1[[#This Row],[Cr]])/Raw!$R$1</f>
        <v>0.91304347826086951</v>
      </c>
    </row>
    <row r="2541" spans="1:10">
      <c r="A2541" s="63" t="str">
        <f>LEFT(Table1[[#This Row],[Subcode]],3)</f>
        <v>R20</v>
      </c>
      <c r="B2541" s="63" t="s">
        <v>467</v>
      </c>
      <c r="C2541" s="38" t="s">
        <v>84</v>
      </c>
      <c r="D2541" s="39" t="s">
        <v>85</v>
      </c>
      <c r="E2541" s="39">
        <f>VLOOKUP(Table1[[#This Row],[Gr]],Raw!T:U,2,0)</f>
        <v>8</v>
      </c>
      <c r="F2541" s="38" t="s">
        <v>6</v>
      </c>
      <c r="G2541" s="39">
        <v>3</v>
      </c>
      <c r="H2541" s="64" t="str">
        <f>VLOOKUP(MID(Table1[[#This Row],[Htno]],7,2),Raw!A:B,2,0)</f>
        <v>DS</v>
      </c>
      <c r="I2541" s="60">
        <f>IF(Table1[[#This Row],[Gr]]&lt;&gt;"COMPLE",IF(Table1[[#This Row],[Cr]]&gt;0,1,0),1)</f>
        <v>1</v>
      </c>
      <c r="J2541" s="32">
        <f>(Table1[[#This Row],[Gp]]*Table1[[#This Row],[Cr]])/Raw!$R$1</f>
        <v>1.0434782608695652</v>
      </c>
    </row>
    <row r="2542" spans="1:10">
      <c r="A2542" s="63" t="str">
        <f>LEFT(Table1[[#This Row],[Subcode]],3)</f>
        <v>R20</v>
      </c>
      <c r="B2542" s="63" t="s">
        <v>467</v>
      </c>
      <c r="C2542" s="38" t="s">
        <v>86</v>
      </c>
      <c r="D2542" s="39" t="s">
        <v>87</v>
      </c>
      <c r="E2542" s="39">
        <f>VLOOKUP(Table1[[#This Row],[Gr]],Raw!T:U,2,0)</f>
        <v>8</v>
      </c>
      <c r="F2542" s="38" t="s">
        <v>6</v>
      </c>
      <c r="G2542" s="39">
        <v>3</v>
      </c>
      <c r="H2542" s="64" t="str">
        <f>VLOOKUP(MID(Table1[[#This Row],[Htno]],7,2),Raw!A:B,2,0)</f>
        <v>DS</v>
      </c>
      <c r="I2542" s="60">
        <f>IF(Table1[[#This Row],[Gr]]&lt;&gt;"COMPLE",IF(Table1[[#This Row],[Cr]]&gt;0,1,0),1)</f>
        <v>1</v>
      </c>
      <c r="J2542" s="32">
        <f>(Table1[[#This Row],[Gp]]*Table1[[#This Row],[Cr]])/Raw!$R$1</f>
        <v>1.0434782608695652</v>
      </c>
    </row>
    <row r="2543" spans="1:10">
      <c r="A2543" s="63" t="str">
        <f>LEFT(Table1[[#This Row],[Subcode]],3)</f>
        <v>R20</v>
      </c>
      <c r="B2543" s="63" t="s">
        <v>467</v>
      </c>
      <c r="C2543" s="38" t="s">
        <v>88</v>
      </c>
      <c r="D2543" s="39" t="s">
        <v>89</v>
      </c>
      <c r="E2543" s="39">
        <f>VLOOKUP(Table1[[#This Row],[Gr]],Raw!T:U,2,0)</f>
        <v>6</v>
      </c>
      <c r="F2543" s="38" t="s">
        <v>5</v>
      </c>
      <c r="G2543" s="39">
        <v>3</v>
      </c>
      <c r="H2543" s="64" t="str">
        <f>VLOOKUP(MID(Table1[[#This Row],[Htno]],7,2),Raw!A:B,2,0)</f>
        <v>DS</v>
      </c>
      <c r="I2543" s="60">
        <f>IF(Table1[[#This Row],[Gr]]&lt;&gt;"COMPLE",IF(Table1[[#This Row],[Cr]]&gt;0,1,0),1)</f>
        <v>1</v>
      </c>
      <c r="J2543" s="32">
        <f>(Table1[[#This Row],[Gp]]*Table1[[#This Row],[Cr]])/Raw!$R$1</f>
        <v>0.78260869565217395</v>
      </c>
    </row>
    <row r="2544" spans="1:10">
      <c r="A2544" s="63" t="str">
        <f>LEFT(Table1[[#This Row],[Subcode]],3)</f>
        <v>R20</v>
      </c>
      <c r="B2544" s="63" t="s">
        <v>467</v>
      </c>
      <c r="C2544" s="38" t="s">
        <v>90</v>
      </c>
      <c r="D2544" s="39" t="s">
        <v>91</v>
      </c>
      <c r="E2544" s="39">
        <f>VLOOKUP(Table1[[#This Row],[Gr]],Raw!T:U,2,0)</f>
        <v>9</v>
      </c>
      <c r="F2544" s="38" t="s">
        <v>8</v>
      </c>
      <c r="G2544" s="39">
        <v>2</v>
      </c>
      <c r="H2544" s="64" t="str">
        <f>VLOOKUP(MID(Table1[[#This Row],[Htno]],7,2),Raw!A:B,2,0)</f>
        <v>DS</v>
      </c>
      <c r="I2544" s="60">
        <f>IF(Table1[[#This Row],[Gr]]&lt;&gt;"COMPLE",IF(Table1[[#This Row],[Cr]]&gt;0,1,0),1)</f>
        <v>1</v>
      </c>
      <c r="J2544" s="32">
        <f>(Table1[[#This Row],[Gp]]*Table1[[#This Row],[Cr]])/Raw!$R$1</f>
        <v>0.78260869565217395</v>
      </c>
    </row>
    <row r="2545" spans="1:10">
      <c r="A2545" s="63" t="str">
        <f>LEFT(Table1[[#This Row],[Subcode]],3)</f>
        <v>R20</v>
      </c>
      <c r="B2545" s="63" t="s">
        <v>467</v>
      </c>
      <c r="C2545" s="38" t="s">
        <v>92</v>
      </c>
      <c r="D2545" s="39" t="s">
        <v>93</v>
      </c>
      <c r="E2545" s="39">
        <f>VLOOKUP(Table1[[#This Row],[Gr]],Raw!T:U,2,0)</f>
        <v>10</v>
      </c>
      <c r="F2545" s="38" t="s">
        <v>9</v>
      </c>
      <c r="G2545" s="39">
        <v>3</v>
      </c>
      <c r="H2545" s="64" t="str">
        <f>VLOOKUP(MID(Table1[[#This Row],[Htno]],7,2),Raw!A:B,2,0)</f>
        <v>DS</v>
      </c>
      <c r="I2545" s="60">
        <f>IF(Table1[[#This Row],[Gr]]&lt;&gt;"COMPLE",IF(Table1[[#This Row],[Cr]]&gt;0,1,0),1)</f>
        <v>1</v>
      </c>
      <c r="J2545" s="32">
        <f>(Table1[[#This Row],[Gp]]*Table1[[#This Row],[Cr]])/Raw!$R$1</f>
        <v>1.3043478260869565</v>
      </c>
    </row>
    <row r="2546" spans="1:10">
      <c r="A2546" s="63" t="str">
        <f>LEFT(Table1[[#This Row],[Subcode]],3)</f>
        <v>R20</v>
      </c>
      <c r="B2546" s="63" t="s">
        <v>468</v>
      </c>
      <c r="C2546" s="38" t="s">
        <v>78</v>
      </c>
      <c r="D2546" s="39" t="s">
        <v>79</v>
      </c>
      <c r="E2546" s="39">
        <f>VLOOKUP(Table1[[#This Row],[Gr]],Raw!T:U,2,0)</f>
        <v>6</v>
      </c>
      <c r="F2546" s="38" t="s">
        <v>5</v>
      </c>
      <c r="G2546" s="39">
        <v>3</v>
      </c>
      <c r="H2546" s="64" t="str">
        <f>VLOOKUP(MID(Table1[[#This Row],[Htno]],7,2),Raw!A:B,2,0)</f>
        <v>DS</v>
      </c>
      <c r="I2546" s="60">
        <f>IF(Table1[[#This Row],[Gr]]&lt;&gt;"COMPLE",IF(Table1[[#This Row],[Cr]]&gt;0,1,0),1)</f>
        <v>1</v>
      </c>
      <c r="J2546" s="32">
        <f>(Table1[[#This Row],[Gp]]*Table1[[#This Row],[Cr]])/Raw!$R$1</f>
        <v>0.78260869565217395</v>
      </c>
    </row>
    <row r="2547" spans="1:10">
      <c r="A2547" s="63" t="str">
        <f>LEFT(Table1[[#This Row],[Subcode]],3)</f>
        <v>R20</v>
      </c>
      <c r="B2547" s="63" t="s">
        <v>468</v>
      </c>
      <c r="C2547" s="38" t="s">
        <v>80</v>
      </c>
      <c r="D2547" s="39" t="s">
        <v>81</v>
      </c>
      <c r="E2547" s="39">
        <f>VLOOKUP(Table1[[#This Row],[Gr]],Raw!T:U,2,0)</f>
        <v>6</v>
      </c>
      <c r="F2547" s="38" t="s">
        <v>5</v>
      </c>
      <c r="G2547" s="39">
        <v>3</v>
      </c>
      <c r="H2547" s="64" t="str">
        <f>VLOOKUP(MID(Table1[[#This Row],[Htno]],7,2),Raw!A:B,2,0)</f>
        <v>DS</v>
      </c>
      <c r="I2547" s="60">
        <f>IF(Table1[[#This Row],[Gr]]&lt;&gt;"COMPLE",IF(Table1[[#This Row],[Cr]]&gt;0,1,0),1)</f>
        <v>1</v>
      </c>
      <c r="J2547" s="32">
        <f>(Table1[[#This Row],[Gp]]*Table1[[#This Row],[Cr]])/Raw!$R$1</f>
        <v>0.78260869565217395</v>
      </c>
    </row>
    <row r="2548" spans="1:10">
      <c r="A2548" s="63" t="str">
        <f>LEFT(Table1[[#This Row],[Subcode]],3)</f>
        <v>R20</v>
      </c>
      <c r="B2548" s="63" t="s">
        <v>468</v>
      </c>
      <c r="C2548" s="38" t="s">
        <v>82</v>
      </c>
      <c r="D2548" s="39" t="s">
        <v>83</v>
      </c>
      <c r="E2548" s="39">
        <f>VLOOKUP(Table1[[#This Row],[Gr]],Raw!T:U,2,0)</f>
        <v>7</v>
      </c>
      <c r="F2548" s="38" t="s">
        <v>4</v>
      </c>
      <c r="G2548" s="39">
        <v>3</v>
      </c>
      <c r="H2548" s="64" t="str">
        <f>VLOOKUP(MID(Table1[[#This Row],[Htno]],7,2),Raw!A:B,2,0)</f>
        <v>DS</v>
      </c>
      <c r="I2548" s="60">
        <f>IF(Table1[[#This Row],[Gr]]&lt;&gt;"COMPLE",IF(Table1[[#This Row],[Cr]]&gt;0,1,0),1)</f>
        <v>1</v>
      </c>
      <c r="J2548" s="32">
        <f>(Table1[[#This Row],[Gp]]*Table1[[#This Row],[Cr]])/Raw!$R$1</f>
        <v>0.91304347826086951</v>
      </c>
    </row>
    <row r="2549" spans="1:10">
      <c r="A2549" s="63" t="str">
        <f>LEFT(Table1[[#This Row],[Subcode]],3)</f>
        <v>R20</v>
      </c>
      <c r="B2549" s="63" t="s">
        <v>468</v>
      </c>
      <c r="C2549" s="38" t="s">
        <v>84</v>
      </c>
      <c r="D2549" s="39" t="s">
        <v>85</v>
      </c>
      <c r="E2549" s="39">
        <f>VLOOKUP(Table1[[#This Row],[Gr]],Raw!T:U,2,0)</f>
        <v>5</v>
      </c>
      <c r="F2549" s="38" t="s">
        <v>7</v>
      </c>
      <c r="G2549" s="39">
        <v>3</v>
      </c>
      <c r="H2549" s="64" t="str">
        <f>VLOOKUP(MID(Table1[[#This Row],[Htno]],7,2),Raw!A:B,2,0)</f>
        <v>DS</v>
      </c>
      <c r="I2549" s="60">
        <f>IF(Table1[[#This Row],[Gr]]&lt;&gt;"COMPLE",IF(Table1[[#This Row],[Cr]]&gt;0,1,0),1)</f>
        <v>1</v>
      </c>
      <c r="J2549" s="32">
        <f>(Table1[[#This Row],[Gp]]*Table1[[#This Row],[Cr]])/Raw!$R$1</f>
        <v>0.65217391304347827</v>
      </c>
    </row>
    <row r="2550" spans="1:10">
      <c r="A2550" s="63" t="str">
        <f>LEFT(Table1[[#This Row],[Subcode]],3)</f>
        <v>R20</v>
      </c>
      <c r="B2550" s="63" t="s">
        <v>468</v>
      </c>
      <c r="C2550" s="38" t="s">
        <v>86</v>
      </c>
      <c r="D2550" s="39" t="s">
        <v>87</v>
      </c>
      <c r="E2550" s="39">
        <f>VLOOKUP(Table1[[#This Row],[Gr]],Raw!T:U,2,0)</f>
        <v>6</v>
      </c>
      <c r="F2550" s="38" t="s">
        <v>5</v>
      </c>
      <c r="G2550" s="39">
        <v>3</v>
      </c>
      <c r="H2550" s="64" t="str">
        <f>VLOOKUP(MID(Table1[[#This Row],[Htno]],7,2),Raw!A:B,2,0)</f>
        <v>DS</v>
      </c>
      <c r="I2550" s="60">
        <f>IF(Table1[[#This Row],[Gr]]&lt;&gt;"COMPLE",IF(Table1[[#This Row],[Cr]]&gt;0,1,0),1)</f>
        <v>1</v>
      </c>
      <c r="J2550" s="32">
        <f>(Table1[[#This Row],[Gp]]*Table1[[#This Row],[Cr]])/Raw!$R$1</f>
        <v>0.78260869565217395</v>
      </c>
    </row>
    <row r="2551" spans="1:10">
      <c r="A2551" s="63" t="str">
        <f>LEFT(Table1[[#This Row],[Subcode]],3)</f>
        <v>R20</v>
      </c>
      <c r="B2551" s="63" t="s">
        <v>468</v>
      </c>
      <c r="C2551" s="38" t="s">
        <v>88</v>
      </c>
      <c r="D2551" s="39" t="s">
        <v>89</v>
      </c>
      <c r="E2551" s="39">
        <f>VLOOKUP(Table1[[#This Row],[Gr]],Raw!T:U,2,0)</f>
        <v>6</v>
      </c>
      <c r="F2551" s="38" t="s">
        <v>5</v>
      </c>
      <c r="G2551" s="39">
        <v>3</v>
      </c>
      <c r="H2551" s="64" t="str">
        <f>VLOOKUP(MID(Table1[[#This Row],[Htno]],7,2),Raw!A:B,2,0)</f>
        <v>DS</v>
      </c>
      <c r="I2551" s="60">
        <f>IF(Table1[[#This Row],[Gr]]&lt;&gt;"COMPLE",IF(Table1[[#This Row],[Cr]]&gt;0,1,0),1)</f>
        <v>1</v>
      </c>
      <c r="J2551" s="32">
        <f>(Table1[[#This Row],[Gp]]*Table1[[#This Row],[Cr]])/Raw!$R$1</f>
        <v>0.78260869565217395</v>
      </c>
    </row>
    <row r="2552" spans="1:10">
      <c r="A2552" s="63" t="str">
        <f>LEFT(Table1[[#This Row],[Subcode]],3)</f>
        <v>R20</v>
      </c>
      <c r="B2552" s="63" t="s">
        <v>468</v>
      </c>
      <c r="C2552" s="38" t="s">
        <v>90</v>
      </c>
      <c r="D2552" s="39" t="s">
        <v>91</v>
      </c>
      <c r="E2552" s="39">
        <f>VLOOKUP(Table1[[#This Row],[Gr]],Raw!T:U,2,0)</f>
        <v>9</v>
      </c>
      <c r="F2552" s="38" t="s">
        <v>8</v>
      </c>
      <c r="G2552" s="39">
        <v>2</v>
      </c>
      <c r="H2552" s="64" t="str">
        <f>VLOOKUP(MID(Table1[[#This Row],[Htno]],7,2),Raw!A:B,2,0)</f>
        <v>DS</v>
      </c>
      <c r="I2552" s="60">
        <f>IF(Table1[[#This Row],[Gr]]&lt;&gt;"COMPLE",IF(Table1[[#This Row],[Cr]]&gt;0,1,0),1)</f>
        <v>1</v>
      </c>
      <c r="J2552" s="32">
        <f>(Table1[[#This Row],[Gp]]*Table1[[#This Row],[Cr]])/Raw!$R$1</f>
        <v>0.78260869565217395</v>
      </c>
    </row>
    <row r="2553" spans="1:10">
      <c r="A2553" s="63" t="str">
        <f>LEFT(Table1[[#This Row],[Subcode]],3)</f>
        <v>R20</v>
      </c>
      <c r="B2553" s="63" t="s">
        <v>468</v>
      </c>
      <c r="C2553" s="38" t="s">
        <v>92</v>
      </c>
      <c r="D2553" s="39" t="s">
        <v>93</v>
      </c>
      <c r="E2553" s="39">
        <f>VLOOKUP(Table1[[#This Row],[Gr]],Raw!T:U,2,0)</f>
        <v>10</v>
      </c>
      <c r="F2553" s="38" t="s">
        <v>9</v>
      </c>
      <c r="G2553" s="39">
        <v>3</v>
      </c>
      <c r="H2553" s="64" t="str">
        <f>VLOOKUP(MID(Table1[[#This Row],[Htno]],7,2),Raw!A:B,2,0)</f>
        <v>DS</v>
      </c>
      <c r="I2553" s="60">
        <f>IF(Table1[[#This Row],[Gr]]&lt;&gt;"COMPLE",IF(Table1[[#This Row],[Cr]]&gt;0,1,0),1)</f>
        <v>1</v>
      </c>
      <c r="J2553" s="32">
        <f>(Table1[[#This Row],[Gp]]*Table1[[#This Row],[Cr]])/Raw!$R$1</f>
        <v>1.3043478260869565</v>
      </c>
    </row>
    <row r="2554" spans="1:10">
      <c r="A2554" s="63" t="str">
        <f>LEFT(Table1[[#This Row],[Subcode]],3)</f>
        <v>R20</v>
      </c>
      <c r="B2554" s="63" t="s">
        <v>469</v>
      </c>
      <c r="C2554" s="38" t="s">
        <v>78</v>
      </c>
      <c r="D2554" s="39" t="s">
        <v>79</v>
      </c>
      <c r="E2554" s="39">
        <f>VLOOKUP(Table1[[#This Row],[Gr]],Raw!T:U,2,0)</f>
        <v>8</v>
      </c>
      <c r="F2554" s="38" t="s">
        <v>6</v>
      </c>
      <c r="G2554" s="39">
        <v>3</v>
      </c>
      <c r="H2554" s="64" t="str">
        <f>VLOOKUP(MID(Table1[[#This Row],[Htno]],7,2),Raw!A:B,2,0)</f>
        <v>DS</v>
      </c>
      <c r="I2554" s="60">
        <f>IF(Table1[[#This Row],[Gr]]&lt;&gt;"COMPLE",IF(Table1[[#This Row],[Cr]]&gt;0,1,0),1)</f>
        <v>1</v>
      </c>
      <c r="J2554" s="32">
        <f>(Table1[[#This Row],[Gp]]*Table1[[#This Row],[Cr]])/Raw!$R$1</f>
        <v>1.0434782608695652</v>
      </c>
    </row>
    <row r="2555" spans="1:10">
      <c r="A2555" s="63" t="str">
        <f>LEFT(Table1[[#This Row],[Subcode]],3)</f>
        <v>R20</v>
      </c>
      <c r="B2555" s="63" t="s">
        <v>469</v>
      </c>
      <c r="C2555" s="38" t="s">
        <v>80</v>
      </c>
      <c r="D2555" s="39" t="s">
        <v>81</v>
      </c>
      <c r="E2555" s="39">
        <f>VLOOKUP(Table1[[#This Row],[Gr]],Raw!T:U,2,0)</f>
        <v>6</v>
      </c>
      <c r="F2555" s="38" t="s">
        <v>5</v>
      </c>
      <c r="G2555" s="39">
        <v>3</v>
      </c>
      <c r="H2555" s="64" t="str">
        <f>VLOOKUP(MID(Table1[[#This Row],[Htno]],7,2),Raw!A:B,2,0)</f>
        <v>DS</v>
      </c>
      <c r="I2555" s="60">
        <f>IF(Table1[[#This Row],[Gr]]&lt;&gt;"COMPLE",IF(Table1[[#This Row],[Cr]]&gt;0,1,0),1)</f>
        <v>1</v>
      </c>
      <c r="J2555" s="32">
        <f>(Table1[[#This Row],[Gp]]*Table1[[#This Row],[Cr]])/Raw!$R$1</f>
        <v>0.78260869565217395</v>
      </c>
    </row>
    <row r="2556" spans="1:10">
      <c r="A2556" s="63" t="str">
        <f>LEFT(Table1[[#This Row],[Subcode]],3)</f>
        <v>R20</v>
      </c>
      <c r="B2556" s="63" t="s">
        <v>469</v>
      </c>
      <c r="C2556" s="38" t="s">
        <v>82</v>
      </c>
      <c r="D2556" s="39" t="s">
        <v>83</v>
      </c>
      <c r="E2556" s="39">
        <f>VLOOKUP(Table1[[#This Row],[Gr]],Raw!T:U,2,0)</f>
        <v>7</v>
      </c>
      <c r="F2556" s="38" t="s">
        <v>4</v>
      </c>
      <c r="G2556" s="39">
        <v>3</v>
      </c>
      <c r="H2556" s="64" t="str">
        <f>VLOOKUP(MID(Table1[[#This Row],[Htno]],7,2),Raw!A:B,2,0)</f>
        <v>DS</v>
      </c>
      <c r="I2556" s="60">
        <f>IF(Table1[[#This Row],[Gr]]&lt;&gt;"COMPLE",IF(Table1[[#This Row],[Cr]]&gt;0,1,0),1)</f>
        <v>1</v>
      </c>
      <c r="J2556" s="32">
        <f>(Table1[[#This Row],[Gp]]*Table1[[#This Row],[Cr]])/Raw!$R$1</f>
        <v>0.91304347826086951</v>
      </c>
    </row>
    <row r="2557" spans="1:10">
      <c r="A2557" s="63" t="str">
        <f>LEFT(Table1[[#This Row],[Subcode]],3)</f>
        <v>R20</v>
      </c>
      <c r="B2557" s="63" t="s">
        <v>469</v>
      </c>
      <c r="C2557" s="38" t="s">
        <v>84</v>
      </c>
      <c r="D2557" s="39" t="s">
        <v>85</v>
      </c>
      <c r="E2557" s="39">
        <f>VLOOKUP(Table1[[#This Row],[Gr]],Raw!T:U,2,0)</f>
        <v>7</v>
      </c>
      <c r="F2557" s="38" t="s">
        <v>4</v>
      </c>
      <c r="G2557" s="39">
        <v>3</v>
      </c>
      <c r="H2557" s="64" t="str">
        <f>VLOOKUP(MID(Table1[[#This Row],[Htno]],7,2),Raw!A:B,2,0)</f>
        <v>DS</v>
      </c>
      <c r="I2557" s="60">
        <f>IF(Table1[[#This Row],[Gr]]&lt;&gt;"COMPLE",IF(Table1[[#This Row],[Cr]]&gt;0,1,0),1)</f>
        <v>1</v>
      </c>
      <c r="J2557" s="32">
        <f>(Table1[[#This Row],[Gp]]*Table1[[#This Row],[Cr]])/Raw!$R$1</f>
        <v>0.91304347826086951</v>
      </c>
    </row>
    <row r="2558" spans="1:10">
      <c r="A2558" s="63" t="str">
        <f>LEFT(Table1[[#This Row],[Subcode]],3)</f>
        <v>R20</v>
      </c>
      <c r="B2558" s="63" t="s">
        <v>469</v>
      </c>
      <c r="C2558" s="38" t="s">
        <v>86</v>
      </c>
      <c r="D2558" s="39" t="s">
        <v>87</v>
      </c>
      <c r="E2558" s="39">
        <f>VLOOKUP(Table1[[#This Row],[Gr]],Raw!T:U,2,0)</f>
        <v>7</v>
      </c>
      <c r="F2558" s="38" t="s">
        <v>4</v>
      </c>
      <c r="G2558" s="39">
        <v>3</v>
      </c>
      <c r="H2558" s="64" t="str">
        <f>VLOOKUP(MID(Table1[[#This Row],[Htno]],7,2),Raw!A:B,2,0)</f>
        <v>DS</v>
      </c>
      <c r="I2558" s="60">
        <f>IF(Table1[[#This Row],[Gr]]&lt;&gt;"COMPLE",IF(Table1[[#This Row],[Cr]]&gt;0,1,0),1)</f>
        <v>1</v>
      </c>
      <c r="J2558" s="32">
        <f>(Table1[[#This Row],[Gp]]*Table1[[#This Row],[Cr]])/Raw!$R$1</f>
        <v>0.91304347826086951</v>
      </c>
    </row>
    <row r="2559" spans="1:10">
      <c r="A2559" s="63" t="str">
        <f>LEFT(Table1[[#This Row],[Subcode]],3)</f>
        <v>R20</v>
      </c>
      <c r="B2559" s="63" t="s">
        <v>469</v>
      </c>
      <c r="C2559" s="38" t="s">
        <v>88</v>
      </c>
      <c r="D2559" s="39" t="s">
        <v>89</v>
      </c>
      <c r="E2559" s="39">
        <f>VLOOKUP(Table1[[#This Row],[Gr]],Raw!T:U,2,0)</f>
        <v>6</v>
      </c>
      <c r="F2559" s="38" t="s">
        <v>5</v>
      </c>
      <c r="G2559" s="39">
        <v>3</v>
      </c>
      <c r="H2559" s="64" t="str">
        <f>VLOOKUP(MID(Table1[[#This Row],[Htno]],7,2),Raw!A:B,2,0)</f>
        <v>DS</v>
      </c>
      <c r="I2559" s="60">
        <f>IF(Table1[[#This Row],[Gr]]&lt;&gt;"COMPLE",IF(Table1[[#This Row],[Cr]]&gt;0,1,0),1)</f>
        <v>1</v>
      </c>
      <c r="J2559" s="32">
        <f>(Table1[[#This Row],[Gp]]*Table1[[#This Row],[Cr]])/Raw!$R$1</f>
        <v>0.78260869565217395</v>
      </c>
    </row>
    <row r="2560" spans="1:10">
      <c r="A2560" s="63" t="str">
        <f>LEFT(Table1[[#This Row],[Subcode]],3)</f>
        <v>R20</v>
      </c>
      <c r="B2560" s="63" t="s">
        <v>469</v>
      </c>
      <c r="C2560" s="38" t="s">
        <v>90</v>
      </c>
      <c r="D2560" s="39" t="s">
        <v>91</v>
      </c>
      <c r="E2560" s="39">
        <f>VLOOKUP(Table1[[#This Row],[Gr]],Raw!T:U,2,0)</f>
        <v>10</v>
      </c>
      <c r="F2560" s="38" t="s">
        <v>9</v>
      </c>
      <c r="G2560" s="39">
        <v>2</v>
      </c>
      <c r="H2560" s="64" t="str">
        <f>VLOOKUP(MID(Table1[[#This Row],[Htno]],7,2),Raw!A:B,2,0)</f>
        <v>DS</v>
      </c>
      <c r="I2560" s="60">
        <f>IF(Table1[[#This Row],[Gr]]&lt;&gt;"COMPLE",IF(Table1[[#This Row],[Cr]]&gt;0,1,0),1)</f>
        <v>1</v>
      </c>
      <c r="J2560" s="32">
        <f>(Table1[[#This Row],[Gp]]*Table1[[#This Row],[Cr]])/Raw!$R$1</f>
        <v>0.86956521739130432</v>
      </c>
    </row>
    <row r="2561" spans="1:10">
      <c r="A2561" s="63" t="str">
        <f>LEFT(Table1[[#This Row],[Subcode]],3)</f>
        <v>R20</v>
      </c>
      <c r="B2561" s="63" t="s">
        <v>469</v>
      </c>
      <c r="C2561" s="38" t="s">
        <v>92</v>
      </c>
      <c r="D2561" s="39" t="s">
        <v>93</v>
      </c>
      <c r="E2561" s="39">
        <f>VLOOKUP(Table1[[#This Row],[Gr]],Raw!T:U,2,0)</f>
        <v>10</v>
      </c>
      <c r="F2561" s="38" t="s">
        <v>9</v>
      </c>
      <c r="G2561" s="39">
        <v>3</v>
      </c>
      <c r="H2561" s="64" t="str">
        <f>VLOOKUP(MID(Table1[[#This Row],[Htno]],7,2),Raw!A:B,2,0)</f>
        <v>DS</v>
      </c>
      <c r="I2561" s="60">
        <f>IF(Table1[[#This Row],[Gr]]&lt;&gt;"COMPLE",IF(Table1[[#This Row],[Cr]]&gt;0,1,0),1)</f>
        <v>1</v>
      </c>
      <c r="J2561" s="32">
        <f>(Table1[[#This Row],[Gp]]*Table1[[#This Row],[Cr]])/Raw!$R$1</f>
        <v>1.3043478260869565</v>
      </c>
    </row>
    <row r="2562" spans="1:10">
      <c r="A2562" s="63" t="str">
        <f>LEFT(Table1[[#This Row],[Subcode]],3)</f>
        <v>R20</v>
      </c>
      <c r="B2562" s="63" t="s">
        <v>470</v>
      </c>
      <c r="C2562" s="38" t="s">
        <v>78</v>
      </c>
      <c r="D2562" s="39" t="s">
        <v>79</v>
      </c>
      <c r="E2562" s="39">
        <f>VLOOKUP(Table1[[#This Row],[Gr]],Raw!T:U,2,0)</f>
        <v>9</v>
      </c>
      <c r="F2562" s="38" t="s">
        <v>8</v>
      </c>
      <c r="G2562" s="39">
        <v>3</v>
      </c>
      <c r="H2562" s="64" t="str">
        <f>VLOOKUP(MID(Table1[[#This Row],[Htno]],7,2),Raw!A:B,2,0)</f>
        <v>DS</v>
      </c>
      <c r="I2562" s="60">
        <f>IF(Table1[[#This Row],[Gr]]&lt;&gt;"COMPLE",IF(Table1[[#This Row],[Cr]]&gt;0,1,0),1)</f>
        <v>1</v>
      </c>
      <c r="J2562" s="32">
        <f>(Table1[[#This Row],[Gp]]*Table1[[#This Row],[Cr]])/Raw!$R$1</f>
        <v>1.173913043478261</v>
      </c>
    </row>
    <row r="2563" spans="1:10">
      <c r="A2563" s="63" t="str">
        <f>LEFT(Table1[[#This Row],[Subcode]],3)</f>
        <v>R20</v>
      </c>
      <c r="B2563" s="63" t="s">
        <v>470</v>
      </c>
      <c r="C2563" s="38" t="s">
        <v>80</v>
      </c>
      <c r="D2563" s="39" t="s">
        <v>81</v>
      </c>
      <c r="E2563" s="39">
        <f>VLOOKUP(Table1[[#This Row],[Gr]],Raw!T:U,2,0)</f>
        <v>5</v>
      </c>
      <c r="F2563" s="38" t="s">
        <v>7</v>
      </c>
      <c r="G2563" s="39">
        <v>3</v>
      </c>
      <c r="H2563" s="64" t="str">
        <f>VLOOKUP(MID(Table1[[#This Row],[Htno]],7,2),Raw!A:B,2,0)</f>
        <v>DS</v>
      </c>
      <c r="I2563" s="60">
        <f>IF(Table1[[#This Row],[Gr]]&lt;&gt;"COMPLE",IF(Table1[[#This Row],[Cr]]&gt;0,1,0),1)</f>
        <v>1</v>
      </c>
      <c r="J2563" s="32">
        <f>(Table1[[#This Row],[Gp]]*Table1[[#This Row],[Cr]])/Raw!$R$1</f>
        <v>0.65217391304347827</v>
      </c>
    </row>
    <row r="2564" spans="1:10">
      <c r="A2564" s="63" t="str">
        <f>LEFT(Table1[[#This Row],[Subcode]],3)</f>
        <v>R20</v>
      </c>
      <c r="B2564" s="63" t="s">
        <v>470</v>
      </c>
      <c r="C2564" s="38" t="s">
        <v>82</v>
      </c>
      <c r="D2564" s="39" t="s">
        <v>83</v>
      </c>
      <c r="E2564" s="39">
        <f>VLOOKUP(Table1[[#This Row],[Gr]],Raw!T:U,2,0)</f>
        <v>7</v>
      </c>
      <c r="F2564" s="38" t="s">
        <v>4</v>
      </c>
      <c r="G2564" s="39">
        <v>3</v>
      </c>
      <c r="H2564" s="64" t="str">
        <f>VLOOKUP(MID(Table1[[#This Row],[Htno]],7,2),Raw!A:B,2,0)</f>
        <v>DS</v>
      </c>
      <c r="I2564" s="60">
        <f>IF(Table1[[#This Row],[Gr]]&lt;&gt;"COMPLE",IF(Table1[[#This Row],[Cr]]&gt;0,1,0),1)</f>
        <v>1</v>
      </c>
      <c r="J2564" s="32">
        <f>(Table1[[#This Row],[Gp]]*Table1[[#This Row],[Cr]])/Raw!$R$1</f>
        <v>0.91304347826086951</v>
      </c>
    </row>
    <row r="2565" spans="1:10">
      <c r="A2565" s="63" t="str">
        <f>LEFT(Table1[[#This Row],[Subcode]],3)</f>
        <v>R20</v>
      </c>
      <c r="B2565" s="63" t="s">
        <v>470</v>
      </c>
      <c r="C2565" s="38" t="s">
        <v>84</v>
      </c>
      <c r="D2565" s="39" t="s">
        <v>85</v>
      </c>
      <c r="E2565" s="39">
        <f>VLOOKUP(Table1[[#This Row],[Gr]],Raw!T:U,2,0)</f>
        <v>7</v>
      </c>
      <c r="F2565" s="38" t="s">
        <v>4</v>
      </c>
      <c r="G2565" s="39">
        <v>3</v>
      </c>
      <c r="H2565" s="64" t="str">
        <f>VLOOKUP(MID(Table1[[#This Row],[Htno]],7,2),Raw!A:B,2,0)</f>
        <v>DS</v>
      </c>
      <c r="I2565" s="60">
        <f>IF(Table1[[#This Row],[Gr]]&lt;&gt;"COMPLE",IF(Table1[[#This Row],[Cr]]&gt;0,1,0),1)</f>
        <v>1</v>
      </c>
      <c r="J2565" s="32">
        <f>(Table1[[#This Row],[Gp]]*Table1[[#This Row],[Cr]])/Raw!$R$1</f>
        <v>0.91304347826086951</v>
      </c>
    </row>
    <row r="2566" spans="1:10">
      <c r="A2566" s="63" t="str">
        <f>LEFT(Table1[[#This Row],[Subcode]],3)</f>
        <v>R20</v>
      </c>
      <c r="B2566" s="63" t="s">
        <v>470</v>
      </c>
      <c r="C2566" s="38" t="s">
        <v>86</v>
      </c>
      <c r="D2566" s="39" t="s">
        <v>87</v>
      </c>
      <c r="E2566" s="39">
        <f>VLOOKUP(Table1[[#This Row],[Gr]],Raw!T:U,2,0)</f>
        <v>7</v>
      </c>
      <c r="F2566" s="38" t="s">
        <v>4</v>
      </c>
      <c r="G2566" s="39">
        <v>3</v>
      </c>
      <c r="H2566" s="64" t="str">
        <f>VLOOKUP(MID(Table1[[#This Row],[Htno]],7,2),Raw!A:B,2,0)</f>
        <v>DS</v>
      </c>
      <c r="I2566" s="60">
        <f>IF(Table1[[#This Row],[Gr]]&lt;&gt;"COMPLE",IF(Table1[[#This Row],[Cr]]&gt;0,1,0),1)</f>
        <v>1</v>
      </c>
      <c r="J2566" s="32">
        <f>(Table1[[#This Row],[Gp]]*Table1[[#This Row],[Cr]])/Raw!$R$1</f>
        <v>0.91304347826086951</v>
      </c>
    </row>
    <row r="2567" spans="1:10">
      <c r="A2567" s="63" t="str">
        <f>LEFT(Table1[[#This Row],[Subcode]],3)</f>
        <v>R20</v>
      </c>
      <c r="B2567" s="63" t="s">
        <v>470</v>
      </c>
      <c r="C2567" s="38" t="s">
        <v>88</v>
      </c>
      <c r="D2567" s="39" t="s">
        <v>89</v>
      </c>
      <c r="E2567" s="39">
        <f>VLOOKUP(Table1[[#This Row],[Gr]],Raw!T:U,2,0)</f>
        <v>6</v>
      </c>
      <c r="F2567" s="38" t="s">
        <v>5</v>
      </c>
      <c r="G2567" s="39">
        <v>3</v>
      </c>
      <c r="H2567" s="64" t="str">
        <f>VLOOKUP(MID(Table1[[#This Row],[Htno]],7,2),Raw!A:B,2,0)</f>
        <v>DS</v>
      </c>
      <c r="I2567" s="60">
        <f>IF(Table1[[#This Row],[Gr]]&lt;&gt;"COMPLE",IF(Table1[[#This Row],[Cr]]&gt;0,1,0),1)</f>
        <v>1</v>
      </c>
      <c r="J2567" s="32">
        <f>(Table1[[#This Row],[Gp]]*Table1[[#This Row],[Cr]])/Raw!$R$1</f>
        <v>0.78260869565217395</v>
      </c>
    </row>
    <row r="2568" spans="1:10">
      <c r="A2568" s="63" t="str">
        <f>LEFT(Table1[[#This Row],[Subcode]],3)</f>
        <v>R20</v>
      </c>
      <c r="B2568" s="63" t="s">
        <v>470</v>
      </c>
      <c r="C2568" s="38" t="s">
        <v>90</v>
      </c>
      <c r="D2568" s="39" t="s">
        <v>91</v>
      </c>
      <c r="E2568" s="39">
        <f>VLOOKUP(Table1[[#This Row],[Gr]],Raw!T:U,2,0)</f>
        <v>10</v>
      </c>
      <c r="F2568" s="38" t="s">
        <v>9</v>
      </c>
      <c r="G2568" s="39">
        <v>2</v>
      </c>
      <c r="H2568" s="64" t="str">
        <f>VLOOKUP(MID(Table1[[#This Row],[Htno]],7,2),Raw!A:B,2,0)</f>
        <v>DS</v>
      </c>
      <c r="I2568" s="60">
        <f>IF(Table1[[#This Row],[Gr]]&lt;&gt;"COMPLE",IF(Table1[[#This Row],[Cr]]&gt;0,1,0),1)</f>
        <v>1</v>
      </c>
      <c r="J2568" s="32">
        <f>(Table1[[#This Row],[Gp]]*Table1[[#This Row],[Cr]])/Raw!$R$1</f>
        <v>0.86956521739130432</v>
      </c>
    </row>
    <row r="2569" spans="1:10">
      <c r="A2569" s="63" t="str">
        <f>LEFT(Table1[[#This Row],[Subcode]],3)</f>
        <v>R20</v>
      </c>
      <c r="B2569" s="63" t="s">
        <v>470</v>
      </c>
      <c r="C2569" s="38" t="s">
        <v>92</v>
      </c>
      <c r="D2569" s="39" t="s">
        <v>93</v>
      </c>
      <c r="E2569" s="39">
        <f>VLOOKUP(Table1[[#This Row],[Gr]],Raw!T:U,2,0)</f>
        <v>10</v>
      </c>
      <c r="F2569" s="38" t="s">
        <v>9</v>
      </c>
      <c r="G2569" s="39">
        <v>3</v>
      </c>
      <c r="H2569" s="64" t="str">
        <f>VLOOKUP(MID(Table1[[#This Row],[Htno]],7,2),Raw!A:B,2,0)</f>
        <v>DS</v>
      </c>
      <c r="I2569" s="60">
        <f>IF(Table1[[#This Row],[Gr]]&lt;&gt;"COMPLE",IF(Table1[[#This Row],[Cr]]&gt;0,1,0),1)</f>
        <v>1</v>
      </c>
      <c r="J2569" s="32">
        <f>(Table1[[#This Row],[Gp]]*Table1[[#This Row],[Cr]])/Raw!$R$1</f>
        <v>1.3043478260869565</v>
      </c>
    </row>
    <row r="2570" spans="1:10">
      <c r="A2570" s="63" t="str">
        <f>LEFT(Table1[[#This Row],[Subcode]],3)</f>
        <v>R20</v>
      </c>
      <c r="B2570" s="63" t="s">
        <v>471</v>
      </c>
      <c r="C2570" s="38" t="s">
        <v>78</v>
      </c>
      <c r="D2570" s="39" t="s">
        <v>79</v>
      </c>
      <c r="E2570" s="39">
        <f>VLOOKUP(Table1[[#This Row],[Gr]],Raw!T:U,2,0)</f>
        <v>7</v>
      </c>
      <c r="F2570" s="38" t="s">
        <v>4</v>
      </c>
      <c r="G2570" s="39">
        <v>3</v>
      </c>
      <c r="H2570" s="64" t="str">
        <f>VLOOKUP(MID(Table1[[#This Row],[Htno]],7,2),Raw!A:B,2,0)</f>
        <v>DS</v>
      </c>
      <c r="I2570" s="60">
        <f>IF(Table1[[#This Row],[Gr]]&lt;&gt;"COMPLE",IF(Table1[[#This Row],[Cr]]&gt;0,1,0),1)</f>
        <v>1</v>
      </c>
      <c r="J2570" s="32">
        <f>(Table1[[#This Row],[Gp]]*Table1[[#This Row],[Cr]])/Raw!$R$1</f>
        <v>0.91304347826086951</v>
      </c>
    </row>
    <row r="2571" spans="1:10">
      <c r="A2571" s="63" t="str">
        <f>LEFT(Table1[[#This Row],[Subcode]],3)</f>
        <v>R20</v>
      </c>
      <c r="B2571" s="63" t="s">
        <v>471</v>
      </c>
      <c r="C2571" s="38" t="s">
        <v>80</v>
      </c>
      <c r="D2571" s="39" t="s">
        <v>81</v>
      </c>
      <c r="E2571" s="39">
        <f>VLOOKUP(Table1[[#This Row],[Gr]],Raw!T:U,2,0)</f>
        <v>5</v>
      </c>
      <c r="F2571" s="38" t="s">
        <v>7</v>
      </c>
      <c r="G2571" s="39">
        <v>3</v>
      </c>
      <c r="H2571" s="64" t="str">
        <f>VLOOKUP(MID(Table1[[#This Row],[Htno]],7,2),Raw!A:B,2,0)</f>
        <v>DS</v>
      </c>
      <c r="I2571" s="60">
        <f>IF(Table1[[#This Row],[Gr]]&lt;&gt;"COMPLE",IF(Table1[[#This Row],[Cr]]&gt;0,1,0),1)</f>
        <v>1</v>
      </c>
      <c r="J2571" s="32">
        <f>(Table1[[#This Row],[Gp]]*Table1[[#This Row],[Cr]])/Raw!$R$1</f>
        <v>0.65217391304347827</v>
      </c>
    </row>
    <row r="2572" spans="1:10">
      <c r="A2572" s="63" t="str">
        <f>LEFT(Table1[[#This Row],[Subcode]],3)</f>
        <v>R20</v>
      </c>
      <c r="B2572" s="63" t="s">
        <v>471</v>
      </c>
      <c r="C2572" s="38" t="s">
        <v>82</v>
      </c>
      <c r="D2572" s="39" t="s">
        <v>83</v>
      </c>
      <c r="E2572" s="39">
        <f>VLOOKUP(Table1[[#This Row],[Gr]],Raw!T:U,2,0)</f>
        <v>6</v>
      </c>
      <c r="F2572" s="38" t="s">
        <v>5</v>
      </c>
      <c r="G2572" s="39">
        <v>3</v>
      </c>
      <c r="H2572" s="64" t="str">
        <f>VLOOKUP(MID(Table1[[#This Row],[Htno]],7,2),Raw!A:B,2,0)</f>
        <v>DS</v>
      </c>
      <c r="I2572" s="60">
        <f>IF(Table1[[#This Row],[Gr]]&lt;&gt;"COMPLE",IF(Table1[[#This Row],[Cr]]&gt;0,1,0),1)</f>
        <v>1</v>
      </c>
      <c r="J2572" s="32">
        <f>(Table1[[#This Row],[Gp]]*Table1[[#This Row],[Cr]])/Raw!$R$1</f>
        <v>0.78260869565217395</v>
      </c>
    </row>
    <row r="2573" spans="1:10">
      <c r="A2573" s="63" t="str">
        <f>LEFT(Table1[[#This Row],[Subcode]],3)</f>
        <v>R20</v>
      </c>
      <c r="B2573" s="63" t="s">
        <v>471</v>
      </c>
      <c r="C2573" s="38" t="s">
        <v>84</v>
      </c>
      <c r="D2573" s="39" t="s">
        <v>85</v>
      </c>
      <c r="E2573" s="39">
        <f>VLOOKUP(Table1[[#This Row],[Gr]],Raw!T:U,2,0)</f>
        <v>7</v>
      </c>
      <c r="F2573" s="38" t="s">
        <v>4</v>
      </c>
      <c r="G2573" s="39">
        <v>3</v>
      </c>
      <c r="H2573" s="64" t="str">
        <f>VLOOKUP(MID(Table1[[#This Row],[Htno]],7,2),Raw!A:B,2,0)</f>
        <v>DS</v>
      </c>
      <c r="I2573" s="60">
        <f>IF(Table1[[#This Row],[Gr]]&lt;&gt;"COMPLE",IF(Table1[[#This Row],[Cr]]&gt;0,1,0),1)</f>
        <v>1</v>
      </c>
      <c r="J2573" s="32">
        <f>(Table1[[#This Row],[Gp]]*Table1[[#This Row],[Cr]])/Raw!$R$1</f>
        <v>0.91304347826086951</v>
      </c>
    </row>
    <row r="2574" spans="1:10">
      <c r="A2574" s="63" t="str">
        <f>LEFT(Table1[[#This Row],[Subcode]],3)</f>
        <v>R20</v>
      </c>
      <c r="B2574" s="63" t="s">
        <v>471</v>
      </c>
      <c r="C2574" s="38" t="s">
        <v>86</v>
      </c>
      <c r="D2574" s="39" t="s">
        <v>87</v>
      </c>
      <c r="E2574" s="39">
        <f>VLOOKUP(Table1[[#This Row],[Gr]],Raw!T:U,2,0)</f>
        <v>6</v>
      </c>
      <c r="F2574" s="38" t="s">
        <v>5</v>
      </c>
      <c r="G2574" s="39">
        <v>3</v>
      </c>
      <c r="H2574" s="64" t="str">
        <f>VLOOKUP(MID(Table1[[#This Row],[Htno]],7,2),Raw!A:B,2,0)</f>
        <v>DS</v>
      </c>
      <c r="I2574" s="60">
        <f>IF(Table1[[#This Row],[Gr]]&lt;&gt;"COMPLE",IF(Table1[[#This Row],[Cr]]&gt;0,1,0),1)</f>
        <v>1</v>
      </c>
      <c r="J2574" s="32">
        <f>(Table1[[#This Row],[Gp]]*Table1[[#This Row],[Cr]])/Raw!$R$1</f>
        <v>0.78260869565217395</v>
      </c>
    </row>
    <row r="2575" spans="1:10">
      <c r="A2575" s="63" t="str">
        <f>LEFT(Table1[[#This Row],[Subcode]],3)</f>
        <v>R20</v>
      </c>
      <c r="B2575" s="63" t="s">
        <v>471</v>
      </c>
      <c r="C2575" s="38" t="s">
        <v>88</v>
      </c>
      <c r="D2575" s="39" t="s">
        <v>89</v>
      </c>
      <c r="E2575" s="39">
        <f>VLOOKUP(Table1[[#This Row],[Gr]],Raw!T:U,2,0)</f>
        <v>5</v>
      </c>
      <c r="F2575" s="38" t="s">
        <v>7</v>
      </c>
      <c r="G2575" s="39">
        <v>3</v>
      </c>
      <c r="H2575" s="64" t="str">
        <f>VLOOKUP(MID(Table1[[#This Row],[Htno]],7,2),Raw!A:B,2,0)</f>
        <v>DS</v>
      </c>
      <c r="I2575" s="60">
        <f>IF(Table1[[#This Row],[Gr]]&lt;&gt;"COMPLE",IF(Table1[[#This Row],[Cr]]&gt;0,1,0),1)</f>
        <v>1</v>
      </c>
      <c r="J2575" s="32">
        <f>(Table1[[#This Row],[Gp]]*Table1[[#This Row],[Cr]])/Raw!$R$1</f>
        <v>0.65217391304347827</v>
      </c>
    </row>
    <row r="2576" spans="1:10">
      <c r="A2576" s="63" t="str">
        <f>LEFT(Table1[[#This Row],[Subcode]],3)</f>
        <v>R20</v>
      </c>
      <c r="B2576" s="63" t="s">
        <v>471</v>
      </c>
      <c r="C2576" s="38" t="s">
        <v>90</v>
      </c>
      <c r="D2576" s="39" t="s">
        <v>91</v>
      </c>
      <c r="E2576" s="39">
        <f>VLOOKUP(Table1[[#This Row],[Gr]],Raw!T:U,2,0)</f>
        <v>9</v>
      </c>
      <c r="F2576" s="38" t="s">
        <v>8</v>
      </c>
      <c r="G2576" s="39">
        <v>2</v>
      </c>
      <c r="H2576" s="64" t="str">
        <f>VLOOKUP(MID(Table1[[#This Row],[Htno]],7,2),Raw!A:B,2,0)</f>
        <v>DS</v>
      </c>
      <c r="I2576" s="60">
        <f>IF(Table1[[#This Row],[Gr]]&lt;&gt;"COMPLE",IF(Table1[[#This Row],[Cr]]&gt;0,1,0),1)</f>
        <v>1</v>
      </c>
      <c r="J2576" s="32">
        <f>(Table1[[#This Row],[Gp]]*Table1[[#This Row],[Cr]])/Raw!$R$1</f>
        <v>0.78260869565217395</v>
      </c>
    </row>
    <row r="2577" spans="1:10">
      <c r="A2577" s="63" t="str">
        <f>LEFT(Table1[[#This Row],[Subcode]],3)</f>
        <v>R20</v>
      </c>
      <c r="B2577" s="63" t="s">
        <v>471</v>
      </c>
      <c r="C2577" s="38" t="s">
        <v>92</v>
      </c>
      <c r="D2577" s="39" t="s">
        <v>93</v>
      </c>
      <c r="E2577" s="39">
        <f>VLOOKUP(Table1[[#This Row],[Gr]],Raw!T:U,2,0)</f>
        <v>10</v>
      </c>
      <c r="F2577" s="38" t="s">
        <v>9</v>
      </c>
      <c r="G2577" s="39">
        <v>3</v>
      </c>
      <c r="H2577" s="64" t="str">
        <f>VLOOKUP(MID(Table1[[#This Row],[Htno]],7,2),Raw!A:B,2,0)</f>
        <v>DS</v>
      </c>
      <c r="I2577" s="60">
        <f>IF(Table1[[#This Row],[Gr]]&lt;&gt;"COMPLE",IF(Table1[[#This Row],[Cr]]&gt;0,1,0),1)</f>
        <v>1</v>
      </c>
      <c r="J2577" s="32">
        <f>(Table1[[#This Row],[Gp]]*Table1[[#This Row],[Cr]])/Raw!$R$1</f>
        <v>1.3043478260869565</v>
      </c>
    </row>
    <row r="2578" spans="1:10">
      <c r="A2578" s="63" t="str">
        <f>LEFT(Table1[[#This Row],[Subcode]],3)</f>
        <v>R20</v>
      </c>
      <c r="B2578" s="63" t="s">
        <v>472</v>
      </c>
      <c r="C2578" s="38" t="s">
        <v>78</v>
      </c>
      <c r="D2578" s="39" t="s">
        <v>79</v>
      </c>
      <c r="E2578" s="39">
        <f>VLOOKUP(Table1[[#This Row],[Gr]],Raw!T:U,2,0)</f>
        <v>7</v>
      </c>
      <c r="F2578" s="38" t="s">
        <v>4</v>
      </c>
      <c r="G2578" s="39">
        <v>3</v>
      </c>
      <c r="H2578" s="64" t="str">
        <f>VLOOKUP(MID(Table1[[#This Row],[Htno]],7,2),Raw!A:B,2,0)</f>
        <v>DS</v>
      </c>
      <c r="I2578" s="60">
        <f>IF(Table1[[#This Row],[Gr]]&lt;&gt;"COMPLE",IF(Table1[[#This Row],[Cr]]&gt;0,1,0),1)</f>
        <v>1</v>
      </c>
      <c r="J2578" s="32">
        <f>(Table1[[#This Row],[Gp]]*Table1[[#This Row],[Cr]])/Raw!$R$1</f>
        <v>0.91304347826086951</v>
      </c>
    </row>
    <row r="2579" spans="1:10">
      <c r="A2579" s="63" t="str">
        <f>LEFT(Table1[[#This Row],[Subcode]],3)</f>
        <v>R20</v>
      </c>
      <c r="B2579" s="63" t="s">
        <v>472</v>
      </c>
      <c r="C2579" s="38" t="s">
        <v>80</v>
      </c>
      <c r="D2579" s="39" t="s">
        <v>81</v>
      </c>
      <c r="E2579" s="39">
        <f>VLOOKUP(Table1[[#This Row],[Gr]],Raw!T:U,2,0)</f>
        <v>5</v>
      </c>
      <c r="F2579" s="38" t="s">
        <v>7</v>
      </c>
      <c r="G2579" s="39">
        <v>3</v>
      </c>
      <c r="H2579" s="64" t="str">
        <f>VLOOKUP(MID(Table1[[#This Row],[Htno]],7,2),Raw!A:B,2,0)</f>
        <v>DS</v>
      </c>
      <c r="I2579" s="60">
        <f>IF(Table1[[#This Row],[Gr]]&lt;&gt;"COMPLE",IF(Table1[[#This Row],[Cr]]&gt;0,1,0),1)</f>
        <v>1</v>
      </c>
      <c r="J2579" s="32">
        <f>(Table1[[#This Row],[Gp]]*Table1[[#This Row],[Cr]])/Raw!$R$1</f>
        <v>0.65217391304347827</v>
      </c>
    </row>
    <row r="2580" spans="1:10">
      <c r="A2580" s="63" t="str">
        <f>LEFT(Table1[[#This Row],[Subcode]],3)</f>
        <v>R20</v>
      </c>
      <c r="B2580" s="63" t="s">
        <v>472</v>
      </c>
      <c r="C2580" s="38" t="s">
        <v>82</v>
      </c>
      <c r="D2580" s="39" t="s">
        <v>83</v>
      </c>
      <c r="E2580" s="39">
        <f>VLOOKUP(Table1[[#This Row],[Gr]],Raw!T:U,2,0)</f>
        <v>7</v>
      </c>
      <c r="F2580" s="38" t="s">
        <v>4</v>
      </c>
      <c r="G2580" s="39">
        <v>3</v>
      </c>
      <c r="H2580" s="64" t="str">
        <f>VLOOKUP(MID(Table1[[#This Row],[Htno]],7,2),Raw!A:B,2,0)</f>
        <v>DS</v>
      </c>
      <c r="I2580" s="60">
        <f>IF(Table1[[#This Row],[Gr]]&lt;&gt;"COMPLE",IF(Table1[[#This Row],[Cr]]&gt;0,1,0),1)</f>
        <v>1</v>
      </c>
      <c r="J2580" s="32">
        <f>(Table1[[#This Row],[Gp]]*Table1[[#This Row],[Cr]])/Raw!$R$1</f>
        <v>0.91304347826086951</v>
      </c>
    </row>
    <row r="2581" spans="1:10">
      <c r="A2581" s="63" t="str">
        <f>LEFT(Table1[[#This Row],[Subcode]],3)</f>
        <v>R20</v>
      </c>
      <c r="B2581" s="63" t="s">
        <v>472</v>
      </c>
      <c r="C2581" s="38" t="s">
        <v>84</v>
      </c>
      <c r="D2581" s="39" t="s">
        <v>85</v>
      </c>
      <c r="E2581" s="39">
        <f>VLOOKUP(Table1[[#This Row],[Gr]],Raw!T:U,2,0)</f>
        <v>7</v>
      </c>
      <c r="F2581" s="38" t="s">
        <v>4</v>
      </c>
      <c r="G2581" s="39">
        <v>3</v>
      </c>
      <c r="H2581" s="64" t="str">
        <f>VLOOKUP(MID(Table1[[#This Row],[Htno]],7,2),Raw!A:B,2,0)</f>
        <v>DS</v>
      </c>
      <c r="I2581" s="60">
        <f>IF(Table1[[#This Row],[Gr]]&lt;&gt;"COMPLE",IF(Table1[[#This Row],[Cr]]&gt;0,1,0),1)</f>
        <v>1</v>
      </c>
      <c r="J2581" s="32">
        <f>(Table1[[#This Row],[Gp]]*Table1[[#This Row],[Cr]])/Raw!$R$1</f>
        <v>0.91304347826086951</v>
      </c>
    </row>
    <row r="2582" spans="1:10">
      <c r="A2582" s="63" t="str">
        <f>LEFT(Table1[[#This Row],[Subcode]],3)</f>
        <v>R20</v>
      </c>
      <c r="B2582" s="63" t="s">
        <v>472</v>
      </c>
      <c r="C2582" s="38" t="s">
        <v>86</v>
      </c>
      <c r="D2582" s="39" t="s">
        <v>87</v>
      </c>
      <c r="E2582" s="39">
        <f>VLOOKUP(Table1[[#This Row],[Gr]],Raw!T:U,2,0)</f>
        <v>6</v>
      </c>
      <c r="F2582" s="38" t="s">
        <v>5</v>
      </c>
      <c r="G2582" s="39">
        <v>3</v>
      </c>
      <c r="H2582" s="64" t="str">
        <f>VLOOKUP(MID(Table1[[#This Row],[Htno]],7,2),Raw!A:B,2,0)</f>
        <v>DS</v>
      </c>
      <c r="I2582" s="60">
        <f>IF(Table1[[#This Row],[Gr]]&lt;&gt;"COMPLE",IF(Table1[[#This Row],[Cr]]&gt;0,1,0),1)</f>
        <v>1</v>
      </c>
      <c r="J2582" s="32">
        <f>(Table1[[#This Row],[Gp]]*Table1[[#This Row],[Cr]])/Raw!$R$1</f>
        <v>0.78260869565217395</v>
      </c>
    </row>
    <row r="2583" spans="1:10">
      <c r="A2583" s="63" t="str">
        <f>LEFT(Table1[[#This Row],[Subcode]],3)</f>
        <v>R20</v>
      </c>
      <c r="B2583" s="63" t="s">
        <v>472</v>
      </c>
      <c r="C2583" s="38" t="s">
        <v>88</v>
      </c>
      <c r="D2583" s="39" t="s">
        <v>89</v>
      </c>
      <c r="E2583" s="39">
        <f>VLOOKUP(Table1[[#This Row],[Gr]],Raw!T:U,2,0)</f>
        <v>5</v>
      </c>
      <c r="F2583" s="38" t="s">
        <v>7</v>
      </c>
      <c r="G2583" s="39">
        <v>3</v>
      </c>
      <c r="H2583" s="64" t="str">
        <f>VLOOKUP(MID(Table1[[#This Row],[Htno]],7,2),Raw!A:B,2,0)</f>
        <v>DS</v>
      </c>
      <c r="I2583" s="60">
        <f>IF(Table1[[#This Row],[Gr]]&lt;&gt;"COMPLE",IF(Table1[[#This Row],[Cr]]&gt;0,1,0),1)</f>
        <v>1</v>
      </c>
      <c r="J2583" s="32">
        <f>(Table1[[#This Row],[Gp]]*Table1[[#This Row],[Cr]])/Raw!$R$1</f>
        <v>0.65217391304347827</v>
      </c>
    </row>
    <row r="2584" spans="1:10">
      <c r="A2584" s="63" t="str">
        <f>LEFT(Table1[[#This Row],[Subcode]],3)</f>
        <v>R20</v>
      </c>
      <c r="B2584" s="63" t="s">
        <v>472</v>
      </c>
      <c r="C2584" s="38" t="s">
        <v>90</v>
      </c>
      <c r="D2584" s="39" t="s">
        <v>91</v>
      </c>
      <c r="E2584" s="39">
        <f>VLOOKUP(Table1[[#This Row],[Gr]],Raw!T:U,2,0)</f>
        <v>9</v>
      </c>
      <c r="F2584" s="38" t="s">
        <v>8</v>
      </c>
      <c r="G2584" s="39">
        <v>2</v>
      </c>
      <c r="H2584" s="64" t="str">
        <f>VLOOKUP(MID(Table1[[#This Row],[Htno]],7,2),Raw!A:B,2,0)</f>
        <v>DS</v>
      </c>
      <c r="I2584" s="60">
        <f>IF(Table1[[#This Row],[Gr]]&lt;&gt;"COMPLE",IF(Table1[[#This Row],[Cr]]&gt;0,1,0),1)</f>
        <v>1</v>
      </c>
      <c r="J2584" s="32">
        <f>(Table1[[#This Row],[Gp]]*Table1[[#This Row],[Cr]])/Raw!$R$1</f>
        <v>0.78260869565217395</v>
      </c>
    </row>
    <row r="2585" spans="1:10">
      <c r="A2585" s="63" t="str">
        <f>LEFT(Table1[[#This Row],[Subcode]],3)</f>
        <v>R20</v>
      </c>
      <c r="B2585" s="63" t="s">
        <v>472</v>
      </c>
      <c r="C2585" s="38" t="s">
        <v>92</v>
      </c>
      <c r="D2585" s="39" t="s">
        <v>93</v>
      </c>
      <c r="E2585" s="39">
        <f>VLOOKUP(Table1[[#This Row],[Gr]],Raw!T:U,2,0)</f>
        <v>8</v>
      </c>
      <c r="F2585" s="38" t="s">
        <v>6</v>
      </c>
      <c r="G2585" s="39">
        <v>3</v>
      </c>
      <c r="H2585" s="64" t="str">
        <f>VLOOKUP(MID(Table1[[#This Row],[Htno]],7,2),Raw!A:B,2,0)</f>
        <v>DS</v>
      </c>
      <c r="I2585" s="60">
        <f>IF(Table1[[#This Row],[Gr]]&lt;&gt;"COMPLE",IF(Table1[[#This Row],[Cr]]&gt;0,1,0),1)</f>
        <v>1</v>
      </c>
      <c r="J2585" s="32">
        <f>(Table1[[#This Row],[Gp]]*Table1[[#This Row],[Cr]])/Raw!$R$1</f>
        <v>1.0434782608695652</v>
      </c>
    </row>
    <row r="2586" spans="1:10">
      <c r="A2586" s="63" t="str">
        <f>LEFT(Table1[[#This Row],[Subcode]],3)</f>
        <v>R20</v>
      </c>
      <c r="B2586" s="63" t="s">
        <v>473</v>
      </c>
      <c r="C2586" s="38" t="s">
        <v>78</v>
      </c>
      <c r="D2586" s="39" t="s">
        <v>79</v>
      </c>
      <c r="E2586" s="39">
        <f>VLOOKUP(Table1[[#This Row],[Gr]],Raw!T:U,2,0)</f>
        <v>9</v>
      </c>
      <c r="F2586" s="38" t="s">
        <v>8</v>
      </c>
      <c r="G2586" s="39">
        <v>3</v>
      </c>
      <c r="H2586" s="64" t="str">
        <f>VLOOKUP(MID(Table1[[#This Row],[Htno]],7,2),Raw!A:B,2,0)</f>
        <v>DS</v>
      </c>
      <c r="I2586" s="60">
        <f>IF(Table1[[#This Row],[Gr]]&lt;&gt;"COMPLE",IF(Table1[[#This Row],[Cr]]&gt;0,1,0),1)</f>
        <v>1</v>
      </c>
      <c r="J2586" s="32">
        <f>(Table1[[#This Row],[Gp]]*Table1[[#This Row],[Cr]])/Raw!$R$1</f>
        <v>1.173913043478261</v>
      </c>
    </row>
    <row r="2587" spans="1:10">
      <c r="A2587" s="63" t="str">
        <f>LEFT(Table1[[#This Row],[Subcode]],3)</f>
        <v>R20</v>
      </c>
      <c r="B2587" s="63" t="s">
        <v>473</v>
      </c>
      <c r="C2587" s="38" t="s">
        <v>80</v>
      </c>
      <c r="D2587" s="39" t="s">
        <v>81</v>
      </c>
      <c r="E2587" s="39">
        <f>VLOOKUP(Table1[[#This Row],[Gr]],Raw!T:U,2,0)</f>
        <v>5</v>
      </c>
      <c r="F2587" s="38" t="s">
        <v>7</v>
      </c>
      <c r="G2587" s="39">
        <v>3</v>
      </c>
      <c r="H2587" s="64" t="str">
        <f>VLOOKUP(MID(Table1[[#This Row],[Htno]],7,2),Raw!A:B,2,0)</f>
        <v>DS</v>
      </c>
      <c r="I2587" s="60">
        <f>IF(Table1[[#This Row],[Gr]]&lt;&gt;"COMPLE",IF(Table1[[#This Row],[Cr]]&gt;0,1,0),1)</f>
        <v>1</v>
      </c>
      <c r="J2587" s="32">
        <f>(Table1[[#This Row],[Gp]]*Table1[[#This Row],[Cr]])/Raw!$R$1</f>
        <v>0.65217391304347827</v>
      </c>
    </row>
    <row r="2588" spans="1:10">
      <c r="A2588" s="63" t="str">
        <f>LEFT(Table1[[#This Row],[Subcode]],3)</f>
        <v>R20</v>
      </c>
      <c r="B2588" s="63" t="s">
        <v>473</v>
      </c>
      <c r="C2588" s="38" t="s">
        <v>82</v>
      </c>
      <c r="D2588" s="39" t="s">
        <v>83</v>
      </c>
      <c r="E2588" s="39">
        <f>VLOOKUP(Table1[[#This Row],[Gr]],Raw!T:U,2,0)</f>
        <v>7</v>
      </c>
      <c r="F2588" s="38" t="s">
        <v>4</v>
      </c>
      <c r="G2588" s="39">
        <v>3</v>
      </c>
      <c r="H2588" s="64" t="str">
        <f>VLOOKUP(MID(Table1[[#This Row],[Htno]],7,2),Raw!A:B,2,0)</f>
        <v>DS</v>
      </c>
      <c r="I2588" s="60">
        <f>IF(Table1[[#This Row],[Gr]]&lt;&gt;"COMPLE",IF(Table1[[#This Row],[Cr]]&gt;0,1,0),1)</f>
        <v>1</v>
      </c>
      <c r="J2588" s="32">
        <f>(Table1[[#This Row],[Gp]]*Table1[[#This Row],[Cr]])/Raw!$R$1</f>
        <v>0.91304347826086951</v>
      </c>
    </row>
    <row r="2589" spans="1:10">
      <c r="A2589" s="63" t="str">
        <f>LEFT(Table1[[#This Row],[Subcode]],3)</f>
        <v>R20</v>
      </c>
      <c r="B2589" s="63" t="s">
        <v>473</v>
      </c>
      <c r="C2589" s="38" t="s">
        <v>84</v>
      </c>
      <c r="D2589" s="39" t="s">
        <v>85</v>
      </c>
      <c r="E2589" s="39">
        <f>VLOOKUP(Table1[[#This Row],[Gr]],Raw!T:U,2,0)</f>
        <v>6</v>
      </c>
      <c r="F2589" s="38" t="s">
        <v>5</v>
      </c>
      <c r="G2589" s="39">
        <v>3</v>
      </c>
      <c r="H2589" s="64" t="str">
        <f>VLOOKUP(MID(Table1[[#This Row],[Htno]],7,2),Raw!A:B,2,0)</f>
        <v>DS</v>
      </c>
      <c r="I2589" s="60">
        <f>IF(Table1[[#This Row],[Gr]]&lt;&gt;"COMPLE",IF(Table1[[#This Row],[Cr]]&gt;0,1,0),1)</f>
        <v>1</v>
      </c>
      <c r="J2589" s="32">
        <f>(Table1[[#This Row],[Gp]]*Table1[[#This Row],[Cr]])/Raw!$R$1</f>
        <v>0.78260869565217395</v>
      </c>
    </row>
    <row r="2590" spans="1:10">
      <c r="A2590" s="63" t="str">
        <f>LEFT(Table1[[#This Row],[Subcode]],3)</f>
        <v>R20</v>
      </c>
      <c r="B2590" s="63" t="s">
        <v>473</v>
      </c>
      <c r="C2590" s="38" t="s">
        <v>86</v>
      </c>
      <c r="D2590" s="39" t="s">
        <v>87</v>
      </c>
      <c r="E2590" s="39">
        <f>VLOOKUP(Table1[[#This Row],[Gr]],Raw!T:U,2,0)</f>
        <v>6</v>
      </c>
      <c r="F2590" s="38" t="s">
        <v>5</v>
      </c>
      <c r="G2590" s="39">
        <v>3</v>
      </c>
      <c r="H2590" s="64" t="str">
        <f>VLOOKUP(MID(Table1[[#This Row],[Htno]],7,2),Raw!A:B,2,0)</f>
        <v>DS</v>
      </c>
      <c r="I2590" s="60">
        <f>IF(Table1[[#This Row],[Gr]]&lt;&gt;"COMPLE",IF(Table1[[#This Row],[Cr]]&gt;0,1,0),1)</f>
        <v>1</v>
      </c>
      <c r="J2590" s="32">
        <f>(Table1[[#This Row],[Gp]]*Table1[[#This Row],[Cr]])/Raw!$R$1</f>
        <v>0.78260869565217395</v>
      </c>
    </row>
    <row r="2591" spans="1:10">
      <c r="A2591" s="63" t="str">
        <f>LEFT(Table1[[#This Row],[Subcode]],3)</f>
        <v>R20</v>
      </c>
      <c r="B2591" s="63" t="s">
        <v>473</v>
      </c>
      <c r="C2591" s="38" t="s">
        <v>88</v>
      </c>
      <c r="D2591" s="39" t="s">
        <v>89</v>
      </c>
      <c r="E2591" s="39">
        <f>VLOOKUP(Table1[[#This Row],[Gr]],Raw!T:U,2,0)</f>
        <v>5</v>
      </c>
      <c r="F2591" s="38" t="s">
        <v>7</v>
      </c>
      <c r="G2591" s="39">
        <v>3</v>
      </c>
      <c r="H2591" s="64" t="str">
        <f>VLOOKUP(MID(Table1[[#This Row],[Htno]],7,2),Raw!A:B,2,0)</f>
        <v>DS</v>
      </c>
      <c r="I2591" s="60">
        <f>IF(Table1[[#This Row],[Gr]]&lt;&gt;"COMPLE",IF(Table1[[#This Row],[Cr]]&gt;0,1,0),1)</f>
        <v>1</v>
      </c>
      <c r="J2591" s="32">
        <f>(Table1[[#This Row],[Gp]]*Table1[[#This Row],[Cr]])/Raw!$R$1</f>
        <v>0.65217391304347827</v>
      </c>
    </row>
    <row r="2592" spans="1:10">
      <c r="A2592" s="63" t="str">
        <f>LEFT(Table1[[#This Row],[Subcode]],3)</f>
        <v>R20</v>
      </c>
      <c r="B2592" s="63" t="s">
        <v>473</v>
      </c>
      <c r="C2592" s="38" t="s">
        <v>90</v>
      </c>
      <c r="D2592" s="39" t="s">
        <v>91</v>
      </c>
      <c r="E2592" s="39">
        <f>VLOOKUP(Table1[[#This Row],[Gr]],Raw!T:U,2,0)</f>
        <v>7</v>
      </c>
      <c r="F2592" s="38" t="s">
        <v>4</v>
      </c>
      <c r="G2592" s="39">
        <v>2</v>
      </c>
      <c r="H2592" s="64" t="str">
        <f>VLOOKUP(MID(Table1[[#This Row],[Htno]],7,2),Raw!A:B,2,0)</f>
        <v>DS</v>
      </c>
      <c r="I2592" s="60">
        <f>IF(Table1[[#This Row],[Gr]]&lt;&gt;"COMPLE",IF(Table1[[#This Row],[Cr]]&gt;0,1,0),1)</f>
        <v>1</v>
      </c>
      <c r="J2592" s="32">
        <f>(Table1[[#This Row],[Gp]]*Table1[[#This Row],[Cr]])/Raw!$R$1</f>
        <v>0.60869565217391308</v>
      </c>
    </row>
    <row r="2593" spans="1:10">
      <c r="A2593" s="63" t="str">
        <f>LEFT(Table1[[#This Row],[Subcode]],3)</f>
        <v>R20</v>
      </c>
      <c r="B2593" s="63" t="s">
        <v>473</v>
      </c>
      <c r="C2593" s="38" t="s">
        <v>92</v>
      </c>
      <c r="D2593" s="39" t="s">
        <v>93</v>
      </c>
      <c r="E2593" s="39">
        <f>VLOOKUP(Table1[[#This Row],[Gr]],Raw!T:U,2,0)</f>
        <v>7</v>
      </c>
      <c r="F2593" s="38" t="s">
        <v>4</v>
      </c>
      <c r="G2593" s="39">
        <v>3</v>
      </c>
      <c r="H2593" s="64" t="str">
        <f>VLOOKUP(MID(Table1[[#This Row],[Htno]],7,2),Raw!A:B,2,0)</f>
        <v>DS</v>
      </c>
      <c r="I2593" s="60">
        <f>IF(Table1[[#This Row],[Gr]]&lt;&gt;"COMPLE",IF(Table1[[#This Row],[Cr]]&gt;0,1,0),1)</f>
        <v>1</v>
      </c>
      <c r="J2593" s="32">
        <f>(Table1[[#This Row],[Gp]]*Table1[[#This Row],[Cr]])/Raw!$R$1</f>
        <v>0.91304347826086951</v>
      </c>
    </row>
    <row r="2594" spans="1:10">
      <c r="A2594" s="63" t="str">
        <f>LEFT(Table1[[#This Row],[Subcode]],3)</f>
        <v>R20</v>
      </c>
      <c r="B2594" s="63" t="s">
        <v>474</v>
      </c>
      <c r="C2594" s="38" t="s">
        <v>78</v>
      </c>
      <c r="D2594" s="39" t="s">
        <v>79</v>
      </c>
      <c r="E2594" s="39">
        <f>VLOOKUP(Table1[[#This Row],[Gr]],Raw!T:U,2,0)</f>
        <v>7</v>
      </c>
      <c r="F2594" s="38" t="s">
        <v>4</v>
      </c>
      <c r="G2594" s="39">
        <v>3</v>
      </c>
      <c r="H2594" s="64" t="str">
        <f>VLOOKUP(MID(Table1[[#This Row],[Htno]],7,2),Raw!A:B,2,0)</f>
        <v>DS</v>
      </c>
      <c r="I2594" s="60">
        <f>IF(Table1[[#This Row],[Gr]]&lt;&gt;"COMPLE",IF(Table1[[#This Row],[Cr]]&gt;0,1,0),1)</f>
        <v>1</v>
      </c>
      <c r="J2594" s="32">
        <f>(Table1[[#This Row],[Gp]]*Table1[[#This Row],[Cr]])/Raw!$R$1</f>
        <v>0.91304347826086951</v>
      </c>
    </row>
    <row r="2595" spans="1:10">
      <c r="A2595" s="63" t="str">
        <f>LEFT(Table1[[#This Row],[Subcode]],3)</f>
        <v>R20</v>
      </c>
      <c r="B2595" s="63" t="s">
        <v>474</v>
      </c>
      <c r="C2595" s="38" t="s">
        <v>80</v>
      </c>
      <c r="D2595" s="39" t="s">
        <v>81</v>
      </c>
      <c r="E2595" s="39">
        <f>VLOOKUP(Table1[[#This Row],[Gr]],Raw!T:U,2,0)</f>
        <v>5</v>
      </c>
      <c r="F2595" s="38" t="s">
        <v>7</v>
      </c>
      <c r="G2595" s="39">
        <v>3</v>
      </c>
      <c r="H2595" s="64" t="str">
        <f>VLOOKUP(MID(Table1[[#This Row],[Htno]],7,2),Raw!A:B,2,0)</f>
        <v>DS</v>
      </c>
      <c r="I2595" s="60">
        <f>IF(Table1[[#This Row],[Gr]]&lt;&gt;"COMPLE",IF(Table1[[#This Row],[Cr]]&gt;0,1,0),1)</f>
        <v>1</v>
      </c>
      <c r="J2595" s="32">
        <f>(Table1[[#This Row],[Gp]]*Table1[[#This Row],[Cr]])/Raw!$R$1</f>
        <v>0.65217391304347827</v>
      </c>
    </row>
    <row r="2596" spans="1:10">
      <c r="A2596" s="63" t="str">
        <f>LEFT(Table1[[#This Row],[Subcode]],3)</f>
        <v>R20</v>
      </c>
      <c r="B2596" s="63" t="s">
        <v>474</v>
      </c>
      <c r="C2596" s="38" t="s">
        <v>82</v>
      </c>
      <c r="D2596" s="39" t="s">
        <v>83</v>
      </c>
      <c r="E2596" s="39">
        <f>VLOOKUP(Table1[[#This Row],[Gr]],Raw!T:U,2,0)</f>
        <v>7</v>
      </c>
      <c r="F2596" s="38" t="s">
        <v>4</v>
      </c>
      <c r="G2596" s="39">
        <v>3</v>
      </c>
      <c r="H2596" s="64" t="str">
        <f>VLOOKUP(MID(Table1[[#This Row],[Htno]],7,2),Raw!A:B,2,0)</f>
        <v>DS</v>
      </c>
      <c r="I2596" s="60">
        <f>IF(Table1[[#This Row],[Gr]]&lt;&gt;"COMPLE",IF(Table1[[#This Row],[Cr]]&gt;0,1,0),1)</f>
        <v>1</v>
      </c>
      <c r="J2596" s="32">
        <f>(Table1[[#This Row],[Gp]]*Table1[[#This Row],[Cr]])/Raw!$R$1</f>
        <v>0.91304347826086951</v>
      </c>
    </row>
    <row r="2597" spans="1:10">
      <c r="A2597" s="63" t="str">
        <f>LEFT(Table1[[#This Row],[Subcode]],3)</f>
        <v>R20</v>
      </c>
      <c r="B2597" s="63" t="s">
        <v>474</v>
      </c>
      <c r="C2597" s="38" t="s">
        <v>84</v>
      </c>
      <c r="D2597" s="39" t="s">
        <v>85</v>
      </c>
      <c r="E2597" s="39">
        <f>VLOOKUP(Table1[[#This Row],[Gr]],Raw!T:U,2,0)</f>
        <v>5</v>
      </c>
      <c r="F2597" s="38" t="s">
        <v>7</v>
      </c>
      <c r="G2597" s="39">
        <v>3</v>
      </c>
      <c r="H2597" s="64" t="str">
        <f>VLOOKUP(MID(Table1[[#This Row],[Htno]],7,2),Raw!A:B,2,0)</f>
        <v>DS</v>
      </c>
      <c r="I2597" s="60">
        <f>IF(Table1[[#This Row],[Gr]]&lt;&gt;"COMPLE",IF(Table1[[#This Row],[Cr]]&gt;0,1,0),1)</f>
        <v>1</v>
      </c>
      <c r="J2597" s="32">
        <f>(Table1[[#This Row],[Gp]]*Table1[[#This Row],[Cr]])/Raw!$R$1</f>
        <v>0.65217391304347827</v>
      </c>
    </row>
    <row r="2598" spans="1:10">
      <c r="A2598" s="63" t="str">
        <f>LEFT(Table1[[#This Row],[Subcode]],3)</f>
        <v>R20</v>
      </c>
      <c r="B2598" s="63" t="s">
        <v>474</v>
      </c>
      <c r="C2598" s="38" t="s">
        <v>86</v>
      </c>
      <c r="D2598" s="39" t="s">
        <v>87</v>
      </c>
      <c r="E2598" s="39">
        <f>VLOOKUP(Table1[[#This Row],[Gr]],Raw!T:U,2,0)</f>
        <v>7</v>
      </c>
      <c r="F2598" s="38" t="s">
        <v>4</v>
      </c>
      <c r="G2598" s="39">
        <v>3</v>
      </c>
      <c r="H2598" s="64" t="str">
        <f>VLOOKUP(MID(Table1[[#This Row],[Htno]],7,2),Raw!A:B,2,0)</f>
        <v>DS</v>
      </c>
      <c r="I2598" s="60">
        <f>IF(Table1[[#This Row],[Gr]]&lt;&gt;"COMPLE",IF(Table1[[#This Row],[Cr]]&gt;0,1,0),1)</f>
        <v>1</v>
      </c>
      <c r="J2598" s="32">
        <f>(Table1[[#This Row],[Gp]]*Table1[[#This Row],[Cr]])/Raw!$R$1</f>
        <v>0.91304347826086951</v>
      </c>
    </row>
    <row r="2599" spans="1:10">
      <c r="A2599" s="63" t="str">
        <f>LEFT(Table1[[#This Row],[Subcode]],3)</f>
        <v>R20</v>
      </c>
      <c r="B2599" s="63" t="s">
        <v>474</v>
      </c>
      <c r="C2599" s="38" t="s">
        <v>88</v>
      </c>
      <c r="D2599" s="39" t="s">
        <v>89</v>
      </c>
      <c r="E2599" s="39">
        <f>VLOOKUP(Table1[[#This Row],[Gr]],Raw!T:U,2,0)</f>
        <v>5</v>
      </c>
      <c r="F2599" s="38" t="s">
        <v>7</v>
      </c>
      <c r="G2599" s="39">
        <v>3</v>
      </c>
      <c r="H2599" s="64" t="str">
        <f>VLOOKUP(MID(Table1[[#This Row],[Htno]],7,2),Raw!A:B,2,0)</f>
        <v>DS</v>
      </c>
      <c r="I2599" s="60">
        <f>IF(Table1[[#This Row],[Gr]]&lt;&gt;"COMPLE",IF(Table1[[#This Row],[Cr]]&gt;0,1,0),1)</f>
        <v>1</v>
      </c>
      <c r="J2599" s="32">
        <f>(Table1[[#This Row],[Gp]]*Table1[[#This Row],[Cr]])/Raw!$R$1</f>
        <v>0.65217391304347827</v>
      </c>
    </row>
    <row r="2600" spans="1:10">
      <c r="A2600" s="63" t="str">
        <f>LEFT(Table1[[#This Row],[Subcode]],3)</f>
        <v>R20</v>
      </c>
      <c r="B2600" s="63" t="s">
        <v>474</v>
      </c>
      <c r="C2600" s="38" t="s">
        <v>90</v>
      </c>
      <c r="D2600" s="39" t="s">
        <v>91</v>
      </c>
      <c r="E2600" s="39">
        <f>VLOOKUP(Table1[[#This Row],[Gr]],Raw!T:U,2,0)</f>
        <v>8</v>
      </c>
      <c r="F2600" s="38" t="s">
        <v>6</v>
      </c>
      <c r="G2600" s="39">
        <v>2</v>
      </c>
      <c r="H2600" s="64" t="str">
        <f>VLOOKUP(MID(Table1[[#This Row],[Htno]],7,2),Raw!A:B,2,0)</f>
        <v>DS</v>
      </c>
      <c r="I2600" s="60">
        <f>IF(Table1[[#This Row],[Gr]]&lt;&gt;"COMPLE",IF(Table1[[#This Row],[Cr]]&gt;0,1,0),1)</f>
        <v>1</v>
      </c>
      <c r="J2600" s="32">
        <f>(Table1[[#This Row],[Gp]]*Table1[[#This Row],[Cr]])/Raw!$R$1</f>
        <v>0.69565217391304346</v>
      </c>
    </row>
    <row r="2601" spans="1:10">
      <c r="A2601" s="63" t="str">
        <f>LEFT(Table1[[#This Row],[Subcode]],3)</f>
        <v>R20</v>
      </c>
      <c r="B2601" s="63" t="s">
        <v>474</v>
      </c>
      <c r="C2601" s="38" t="s">
        <v>92</v>
      </c>
      <c r="D2601" s="39" t="s">
        <v>93</v>
      </c>
      <c r="E2601" s="39">
        <f>VLOOKUP(Table1[[#This Row],[Gr]],Raw!T:U,2,0)</f>
        <v>7</v>
      </c>
      <c r="F2601" s="38" t="s">
        <v>4</v>
      </c>
      <c r="G2601" s="39">
        <v>3</v>
      </c>
      <c r="H2601" s="64" t="str">
        <f>VLOOKUP(MID(Table1[[#This Row],[Htno]],7,2),Raw!A:B,2,0)</f>
        <v>DS</v>
      </c>
      <c r="I2601" s="60">
        <f>IF(Table1[[#This Row],[Gr]]&lt;&gt;"COMPLE",IF(Table1[[#This Row],[Cr]]&gt;0,1,0),1)</f>
        <v>1</v>
      </c>
      <c r="J2601" s="32">
        <f>(Table1[[#This Row],[Gp]]*Table1[[#This Row],[Cr]])/Raw!$R$1</f>
        <v>0.91304347826086951</v>
      </c>
    </row>
    <row r="2602" spans="1:10">
      <c r="A2602" s="63" t="str">
        <f>LEFT(Table1[[#This Row],[Subcode]],3)</f>
        <v>R20</v>
      </c>
      <c r="B2602" s="63" t="s">
        <v>475</v>
      </c>
      <c r="C2602" s="38" t="s">
        <v>78</v>
      </c>
      <c r="D2602" s="39" t="s">
        <v>79</v>
      </c>
      <c r="E2602" s="39">
        <f>VLOOKUP(Table1[[#This Row],[Gr]],Raw!T:U,2,0)</f>
        <v>8</v>
      </c>
      <c r="F2602" s="38" t="s">
        <v>6</v>
      </c>
      <c r="G2602" s="39">
        <v>3</v>
      </c>
      <c r="H2602" s="64" t="str">
        <f>VLOOKUP(MID(Table1[[#This Row],[Htno]],7,2),Raw!A:B,2,0)</f>
        <v>DS</v>
      </c>
      <c r="I2602" s="60">
        <f>IF(Table1[[#This Row],[Gr]]&lt;&gt;"COMPLE",IF(Table1[[#This Row],[Cr]]&gt;0,1,0),1)</f>
        <v>1</v>
      </c>
      <c r="J2602" s="32">
        <f>(Table1[[#This Row],[Gp]]*Table1[[#This Row],[Cr]])/Raw!$R$1</f>
        <v>1.0434782608695652</v>
      </c>
    </row>
    <row r="2603" spans="1:10">
      <c r="A2603" s="63" t="str">
        <f>LEFT(Table1[[#This Row],[Subcode]],3)</f>
        <v>R20</v>
      </c>
      <c r="B2603" s="63" t="s">
        <v>475</v>
      </c>
      <c r="C2603" s="38" t="s">
        <v>80</v>
      </c>
      <c r="D2603" s="39" t="s">
        <v>81</v>
      </c>
      <c r="E2603" s="39">
        <f>VLOOKUP(Table1[[#This Row],[Gr]],Raw!T:U,2,0)</f>
        <v>5</v>
      </c>
      <c r="F2603" s="38" t="s">
        <v>7</v>
      </c>
      <c r="G2603" s="39">
        <v>3</v>
      </c>
      <c r="H2603" s="64" t="str">
        <f>VLOOKUP(MID(Table1[[#This Row],[Htno]],7,2),Raw!A:B,2,0)</f>
        <v>DS</v>
      </c>
      <c r="I2603" s="60">
        <f>IF(Table1[[#This Row],[Gr]]&lt;&gt;"COMPLE",IF(Table1[[#This Row],[Cr]]&gt;0,1,0),1)</f>
        <v>1</v>
      </c>
      <c r="J2603" s="32">
        <f>(Table1[[#This Row],[Gp]]*Table1[[#This Row],[Cr]])/Raw!$R$1</f>
        <v>0.65217391304347827</v>
      </c>
    </row>
    <row r="2604" spans="1:10">
      <c r="A2604" s="63" t="str">
        <f>LEFT(Table1[[#This Row],[Subcode]],3)</f>
        <v>R20</v>
      </c>
      <c r="B2604" s="63" t="s">
        <v>475</v>
      </c>
      <c r="C2604" s="38" t="s">
        <v>82</v>
      </c>
      <c r="D2604" s="39" t="s">
        <v>83</v>
      </c>
      <c r="E2604" s="39">
        <f>VLOOKUP(Table1[[#This Row],[Gr]],Raw!T:U,2,0)</f>
        <v>7</v>
      </c>
      <c r="F2604" s="38" t="s">
        <v>4</v>
      </c>
      <c r="G2604" s="39">
        <v>3</v>
      </c>
      <c r="H2604" s="64" t="str">
        <f>VLOOKUP(MID(Table1[[#This Row],[Htno]],7,2),Raw!A:B,2,0)</f>
        <v>DS</v>
      </c>
      <c r="I2604" s="60">
        <f>IF(Table1[[#This Row],[Gr]]&lt;&gt;"COMPLE",IF(Table1[[#This Row],[Cr]]&gt;0,1,0),1)</f>
        <v>1</v>
      </c>
      <c r="J2604" s="32">
        <f>(Table1[[#This Row],[Gp]]*Table1[[#This Row],[Cr]])/Raw!$R$1</f>
        <v>0.91304347826086951</v>
      </c>
    </row>
    <row r="2605" spans="1:10">
      <c r="A2605" s="63" t="str">
        <f>LEFT(Table1[[#This Row],[Subcode]],3)</f>
        <v>R20</v>
      </c>
      <c r="B2605" s="63" t="s">
        <v>475</v>
      </c>
      <c r="C2605" s="38" t="s">
        <v>84</v>
      </c>
      <c r="D2605" s="39" t="s">
        <v>85</v>
      </c>
      <c r="E2605" s="39">
        <f>VLOOKUP(Table1[[#This Row],[Gr]],Raw!T:U,2,0)</f>
        <v>8</v>
      </c>
      <c r="F2605" s="38" t="s">
        <v>6</v>
      </c>
      <c r="G2605" s="39">
        <v>3</v>
      </c>
      <c r="H2605" s="64" t="str">
        <f>VLOOKUP(MID(Table1[[#This Row],[Htno]],7,2),Raw!A:B,2,0)</f>
        <v>DS</v>
      </c>
      <c r="I2605" s="60">
        <f>IF(Table1[[#This Row],[Gr]]&lt;&gt;"COMPLE",IF(Table1[[#This Row],[Cr]]&gt;0,1,0),1)</f>
        <v>1</v>
      </c>
      <c r="J2605" s="32">
        <f>(Table1[[#This Row],[Gp]]*Table1[[#This Row],[Cr]])/Raw!$R$1</f>
        <v>1.0434782608695652</v>
      </c>
    </row>
    <row r="2606" spans="1:10">
      <c r="A2606" s="63" t="str">
        <f>LEFT(Table1[[#This Row],[Subcode]],3)</f>
        <v>R20</v>
      </c>
      <c r="B2606" s="63" t="s">
        <v>475</v>
      </c>
      <c r="C2606" s="38" t="s">
        <v>86</v>
      </c>
      <c r="D2606" s="39" t="s">
        <v>87</v>
      </c>
      <c r="E2606" s="39">
        <f>VLOOKUP(Table1[[#This Row],[Gr]],Raw!T:U,2,0)</f>
        <v>7</v>
      </c>
      <c r="F2606" s="38" t="s">
        <v>4</v>
      </c>
      <c r="G2606" s="39">
        <v>3</v>
      </c>
      <c r="H2606" s="64" t="str">
        <f>VLOOKUP(MID(Table1[[#This Row],[Htno]],7,2),Raw!A:B,2,0)</f>
        <v>DS</v>
      </c>
      <c r="I2606" s="60">
        <f>IF(Table1[[#This Row],[Gr]]&lt;&gt;"COMPLE",IF(Table1[[#This Row],[Cr]]&gt;0,1,0),1)</f>
        <v>1</v>
      </c>
      <c r="J2606" s="32">
        <f>(Table1[[#This Row],[Gp]]*Table1[[#This Row],[Cr]])/Raw!$R$1</f>
        <v>0.91304347826086951</v>
      </c>
    </row>
    <row r="2607" spans="1:10">
      <c r="A2607" s="63" t="str">
        <f>LEFT(Table1[[#This Row],[Subcode]],3)</f>
        <v>R20</v>
      </c>
      <c r="B2607" s="63" t="s">
        <v>475</v>
      </c>
      <c r="C2607" s="38" t="s">
        <v>88</v>
      </c>
      <c r="D2607" s="39" t="s">
        <v>89</v>
      </c>
      <c r="E2607" s="39">
        <f>VLOOKUP(Table1[[#This Row],[Gr]],Raw!T:U,2,0)</f>
        <v>5</v>
      </c>
      <c r="F2607" s="38" t="s">
        <v>7</v>
      </c>
      <c r="G2607" s="39">
        <v>3</v>
      </c>
      <c r="H2607" s="64" t="str">
        <f>VLOOKUP(MID(Table1[[#This Row],[Htno]],7,2),Raw!A:B,2,0)</f>
        <v>DS</v>
      </c>
      <c r="I2607" s="60">
        <f>IF(Table1[[#This Row],[Gr]]&lt;&gt;"COMPLE",IF(Table1[[#This Row],[Cr]]&gt;0,1,0),1)</f>
        <v>1</v>
      </c>
      <c r="J2607" s="32">
        <f>(Table1[[#This Row],[Gp]]*Table1[[#This Row],[Cr]])/Raw!$R$1</f>
        <v>0.65217391304347827</v>
      </c>
    </row>
    <row r="2608" spans="1:10">
      <c r="A2608" s="63" t="str">
        <f>LEFT(Table1[[#This Row],[Subcode]],3)</f>
        <v>R20</v>
      </c>
      <c r="B2608" s="63" t="s">
        <v>475</v>
      </c>
      <c r="C2608" s="38" t="s">
        <v>90</v>
      </c>
      <c r="D2608" s="39" t="s">
        <v>91</v>
      </c>
      <c r="E2608" s="39">
        <f>VLOOKUP(Table1[[#This Row],[Gr]],Raw!T:U,2,0)</f>
        <v>9</v>
      </c>
      <c r="F2608" s="38" t="s">
        <v>8</v>
      </c>
      <c r="G2608" s="39">
        <v>2</v>
      </c>
      <c r="H2608" s="64" t="str">
        <f>VLOOKUP(MID(Table1[[#This Row],[Htno]],7,2),Raw!A:B,2,0)</f>
        <v>DS</v>
      </c>
      <c r="I2608" s="60">
        <f>IF(Table1[[#This Row],[Gr]]&lt;&gt;"COMPLE",IF(Table1[[#This Row],[Cr]]&gt;0,1,0),1)</f>
        <v>1</v>
      </c>
      <c r="J2608" s="32">
        <f>(Table1[[#This Row],[Gp]]*Table1[[#This Row],[Cr]])/Raw!$R$1</f>
        <v>0.78260869565217395</v>
      </c>
    </row>
    <row r="2609" spans="1:10">
      <c r="A2609" s="63" t="str">
        <f>LEFT(Table1[[#This Row],[Subcode]],3)</f>
        <v>R20</v>
      </c>
      <c r="B2609" s="63" t="s">
        <v>475</v>
      </c>
      <c r="C2609" s="38" t="s">
        <v>92</v>
      </c>
      <c r="D2609" s="39" t="s">
        <v>93</v>
      </c>
      <c r="E2609" s="39">
        <f>VLOOKUP(Table1[[#This Row],[Gr]],Raw!T:U,2,0)</f>
        <v>9</v>
      </c>
      <c r="F2609" s="38" t="s">
        <v>8</v>
      </c>
      <c r="G2609" s="39">
        <v>3</v>
      </c>
      <c r="H2609" s="64" t="str">
        <f>VLOOKUP(MID(Table1[[#This Row],[Htno]],7,2),Raw!A:B,2,0)</f>
        <v>DS</v>
      </c>
      <c r="I2609" s="60">
        <f>IF(Table1[[#This Row],[Gr]]&lt;&gt;"COMPLE",IF(Table1[[#This Row],[Cr]]&gt;0,1,0),1)</f>
        <v>1</v>
      </c>
      <c r="J2609" s="32">
        <f>(Table1[[#This Row],[Gp]]*Table1[[#This Row],[Cr]])/Raw!$R$1</f>
        <v>1.173913043478261</v>
      </c>
    </row>
    <row r="2610" spans="1:10">
      <c r="A2610" s="63" t="str">
        <f>LEFT(Table1[[#This Row],[Subcode]],3)</f>
        <v>R20</v>
      </c>
      <c r="B2610" s="63" t="s">
        <v>476</v>
      </c>
      <c r="C2610" s="38" t="s">
        <v>78</v>
      </c>
      <c r="D2610" s="39" t="s">
        <v>79</v>
      </c>
      <c r="E2610" s="39">
        <f>VLOOKUP(Table1[[#This Row],[Gr]],Raw!T:U,2,0)</f>
        <v>8</v>
      </c>
      <c r="F2610" s="38" t="s">
        <v>6</v>
      </c>
      <c r="G2610" s="39">
        <v>3</v>
      </c>
      <c r="H2610" s="64" t="str">
        <f>VLOOKUP(MID(Table1[[#This Row],[Htno]],7,2),Raw!A:B,2,0)</f>
        <v>DS</v>
      </c>
      <c r="I2610" s="60">
        <f>IF(Table1[[#This Row],[Gr]]&lt;&gt;"COMPLE",IF(Table1[[#This Row],[Cr]]&gt;0,1,0),1)</f>
        <v>1</v>
      </c>
      <c r="J2610" s="32">
        <f>(Table1[[#This Row],[Gp]]*Table1[[#This Row],[Cr]])/Raw!$R$1</f>
        <v>1.0434782608695652</v>
      </c>
    </row>
    <row r="2611" spans="1:10">
      <c r="A2611" s="63" t="str">
        <f>LEFT(Table1[[#This Row],[Subcode]],3)</f>
        <v>R20</v>
      </c>
      <c r="B2611" s="63" t="s">
        <v>476</v>
      </c>
      <c r="C2611" s="38" t="s">
        <v>80</v>
      </c>
      <c r="D2611" s="39" t="s">
        <v>81</v>
      </c>
      <c r="E2611" s="39">
        <f>VLOOKUP(Table1[[#This Row],[Gr]],Raw!T:U,2,0)</f>
        <v>7</v>
      </c>
      <c r="F2611" s="38" t="s">
        <v>4</v>
      </c>
      <c r="G2611" s="39">
        <v>3</v>
      </c>
      <c r="H2611" s="64" t="str">
        <f>VLOOKUP(MID(Table1[[#This Row],[Htno]],7,2),Raw!A:B,2,0)</f>
        <v>DS</v>
      </c>
      <c r="I2611" s="60">
        <f>IF(Table1[[#This Row],[Gr]]&lt;&gt;"COMPLE",IF(Table1[[#This Row],[Cr]]&gt;0,1,0),1)</f>
        <v>1</v>
      </c>
      <c r="J2611" s="32">
        <f>(Table1[[#This Row],[Gp]]*Table1[[#This Row],[Cr]])/Raw!$R$1</f>
        <v>0.91304347826086951</v>
      </c>
    </row>
    <row r="2612" spans="1:10">
      <c r="A2612" s="63" t="str">
        <f>LEFT(Table1[[#This Row],[Subcode]],3)</f>
        <v>R20</v>
      </c>
      <c r="B2612" s="63" t="s">
        <v>476</v>
      </c>
      <c r="C2612" s="38" t="s">
        <v>82</v>
      </c>
      <c r="D2612" s="39" t="s">
        <v>83</v>
      </c>
      <c r="E2612" s="39">
        <f>VLOOKUP(Table1[[#This Row],[Gr]],Raw!T:U,2,0)</f>
        <v>8</v>
      </c>
      <c r="F2612" s="38" t="s">
        <v>6</v>
      </c>
      <c r="G2612" s="39">
        <v>3</v>
      </c>
      <c r="H2612" s="64" t="str">
        <f>VLOOKUP(MID(Table1[[#This Row],[Htno]],7,2),Raw!A:B,2,0)</f>
        <v>DS</v>
      </c>
      <c r="I2612" s="60">
        <f>IF(Table1[[#This Row],[Gr]]&lt;&gt;"COMPLE",IF(Table1[[#This Row],[Cr]]&gt;0,1,0),1)</f>
        <v>1</v>
      </c>
      <c r="J2612" s="32">
        <f>(Table1[[#This Row],[Gp]]*Table1[[#This Row],[Cr]])/Raw!$R$1</f>
        <v>1.0434782608695652</v>
      </c>
    </row>
    <row r="2613" spans="1:10">
      <c r="A2613" s="63" t="str">
        <f>LEFT(Table1[[#This Row],[Subcode]],3)</f>
        <v>R20</v>
      </c>
      <c r="B2613" s="63" t="s">
        <v>476</v>
      </c>
      <c r="C2613" s="38" t="s">
        <v>84</v>
      </c>
      <c r="D2613" s="39" t="s">
        <v>85</v>
      </c>
      <c r="E2613" s="39">
        <f>VLOOKUP(Table1[[#This Row],[Gr]],Raw!T:U,2,0)</f>
        <v>7</v>
      </c>
      <c r="F2613" s="38" t="s">
        <v>4</v>
      </c>
      <c r="G2613" s="39">
        <v>3</v>
      </c>
      <c r="H2613" s="64" t="str">
        <f>VLOOKUP(MID(Table1[[#This Row],[Htno]],7,2),Raw!A:B,2,0)</f>
        <v>DS</v>
      </c>
      <c r="I2613" s="60">
        <f>IF(Table1[[#This Row],[Gr]]&lt;&gt;"COMPLE",IF(Table1[[#This Row],[Cr]]&gt;0,1,0),1)</f>
        <v>1</v>
      </c>
      <c r="J2613" s="32">
        <f>(Table1[[#This Row],[Gp]]*Table1[[#This Row],[Cr]])/Raw!$R$1</f>
        <v>0.91304347826086951</v>
      </c>
    </row>
    <row r="2614" spans="1:10">
      <c r="A2614" s="63" t="str">
        <f>LEFT(Table1[[#This Row],[Subcode]],3)</f>
        <v>R20</v>
      </c>
      <c r="B2614" s="63" t="s">
        <v>476</v>
      </c>
      <c r="C2614" s="38" t="s">
        <v>86</v>
      </c>
      <c r="D2614" s="39" t="s">
        <v>87</v>
      </c>
      <c r="E2614" s="39">
        <f>VLOOKUP(Table1[[#This Row],[Gr]],Raw!T:U,2,0)</f>
        <v>7</v>
      </c>
      <c r="F2614" s="38" t="s">
        <v>4</v>
      </c>
      <c r="G2614" s="39">
        <v>3</v>
      </c>
      <c r="H2614" s="64" t="str">
        <f>VLOOKUP(MID(Table1[[#This Row],[Htno]],7,2),Raw!A:B,2,0)</f>
        <v>DS</v>
      </c>
      <c r="I2614" s="60">
        <f>IF(Table1[[#This Row],[Gr]]&lt;&gt;"COMPLE",IF(Table1[[#This Row],[Cr]]&gt;0,1,0),1)</f>
        <v>1</v>
      </c>
      <c r="J2614" s="32">
        <f>(Table1[[#This Row],[Gp]]*Table1[[#This Row],[Cr]])/Raw!$R$1</f>
        <v>0.91304347826086951</v>
      </c>
    </row>
    <row r="2615" spans="1:10">
      <c r="A2615" s="63" t="str">
        <f>LEFT(Table1[[#This Row],[Subcode]],3)</f>
        <v>R20</v>
      </c>
      <c r="B2615" s="63" t="s">
        <v>476</v>
      </c>
      <c r="C2615" s="38" t="s">
        <v>88</v>
      </c>
      <c r="D2615" s="39" t="s">
        <v>89</v>
      </c>
      <c r="E2615" s="39">
        <f>VLOOKUP(Table1[[#This Row],[Gr]],Raw!T:U,2,0)</f>
        <v>7</v>
      </c>
      <c r="F2615" s="38" t="s">
        <v>4</v>
      </c>
      <c r="G2615" s="39">
        <v>3</v>
      </c>
      <c r="H2615" s="64" t="str">
        <f>VLOOKUP(MID(Table1[[#This Row],[Htno]],7,2),Raw!A:B,2,0)</f>
        <v>DS</v>
      </c>
      <c r="I2615" s="60">
        <f>IF(Table1[[#This Row],[Gr]]&lt;&gt;"COMPLE",IF(Table1[[#This Row],[Cr]]&gt;0,1,0),1)</f>
        <v>1</v>
      </c>
      <c r="J2615" s="32">
        <f>(Table1[[#This Row],[Gp]]*Table1[[#This Row],[Cr]])/Raw!$R$1</f>
        <v>0.91304347826086951</v>
      </c>
    </row>
    <row r="2616" spans="1:10">
      <c r="A2616" s="63" t="str">
        <f>LEFT(Table1[[#This Row],[Subcode]],3)</f>
        <v>R20</v>
      </c>
      <c r="B2616" s="63" t="s">
        <v>476</v>
      </c>
      <c r="C2616" s="38" t="s">
        <v>90</v>
      </c>
      <c r="D2616" s="39" t="s">
        <v>91</v>
      </c>
      <c r="E2616" s="39">
        <f>VLOOKUP(Table1[[#This Row],[Gr]],Raw!T:U,2,0)</f>
        <v>10</v>
      </c>
      <c r="F2616" s="38" t="s">
        <v>9</v>
      </c>
      <c r="G2616" s="39">
        <v>2</v>
      </c>
      <c r="H2616" s="64" t="str">
        <f>VLOOKUP(MID(Table1[[#This Row],[Htno]],7,2),Raw!A:B,2,0)</f>
        <v>DS</v>
      </c>
      <c r="I2616" s="60">
        <f>IF(Table1[[#This Row],[Gr]]&lt;&gt;"COMPLE",IF(Table1[[#This Row],[Cr]]&gt;0,1,0),1)</f>
        <v>1</v>
      </c>
      <c r="J2616" s="32">
        <f>(Table1[[#This Row],[Gp]]*Table1[[#This Row],[Cr]])/Raw!$R$1</f>
        <v>0.86956521739130432</v>
      </c>
    </row>
    <row r="2617" spans="1:10">
      <c r="A2617" s="63" t="str">
        <f>LEFT(Table1[[#This Row],[Subcode]],3)</f>
        <v>R20</v>
      </c>
      <c r="B2617" s="63" t="s">
        <v>476</v>
      </c>
      <c r="C2617" s="38" t="s">
        <v>92</v>
      </c>
      <c r="D2617" s="39" t="s">
        <v>93</v>
      </c>
      <c r="E2617" s="39">
        <f>VLOOKUP(Table1[[#This Row],[Gr]],Raw!T:U,2,0)</f>
        <v>9</v>
      </c>
      <c r="F2617" s="38" t="s">
        <v>8</v>
      </c>
      <c r="G2617" s="39">
        <v>3</v>
      </c>
      <c r="H2617" s="64" t="str">
        <f>VLOOKUP(MID(Table1[[#This Row],[Htno]],7,2),Raw!A:B,2,0)</f>
        <v>DS</v>
      </c>
      <c r="I2617" s="60">
        <f>IF(Table1[[#This Row],[Gr]]&lt;&gt;"COMPLE",IF(Table1[[#This Row],[Cr]]&gt;0,1,0),1)</f>
        <v>1</v>
      </c>
      <c r="J2617" s="32">
        <f>(Table1[[#This Row],[Gp]]*Table1[[#This Row],[Cr]])/Raw!$R$1</f>
        <v>1.173913043478261</v>
      </c>
    </row>
    <row r="2618" spans="1:10">
      <c r="A2618" s="63" t="str">
        <f>LEFT(Table1[[#This Row],[Subcode]],3)</f>
        <v>R20</v>
      </c>
      <c r="B2618" s="63" t="s">
        <v>477</v>
      </c>
      <c r="C2618" s="38" t="s">
        <v>78</v>
      </c>
      <c r="D2618" s="39" t="s">
        <v>79</v>
      </c>
      <c r="E2618" s="39">
        <f>VLOOKUP(Table1[[#This Row],[Gr]],Raw!T:U,2,0)</f>
        <v>8</v>
      </c>
      <c r="F2618" s="38" t="s">
        <v>6</v>
      </c>
      <c r="G2618" s="39">
        <v>3</v>
      </c>
      <c r="H2618" s="64" t="str">
        <f>VLOOKUP(MID(Table1[[#This Row],[Htno]],7,2),Raw!A:B,2,0)</f>
        <v>DS</v>
      </c>
      <c r="I2618" s="60">
        <f>IF(Table1[[#This Row],[Gr]]&lt;&gt;"COMPLE",IF(Table1[[#This Row],[Cr]]&gt;0,1,0),1)</f>
        <v>1</v>
      </c>
      <c r="J2618" s="32">
        <f>(Table1[[#This Row],[Gp]]*Table1[[#This Row],[Cr]])/Raw!$R$1</f>
        <v>1.0434782608695652</v>
      </c>
    </row>
    <row r="2619" spans="1:10">
      <c r="A2619" s="63" t="str">
        <f>LEFT(Table1[[#This Row],[Subcode]],3)</f>
        <v>R20</v>
      </c>
      <c r="B2619" s="63" t="s">
        <v>477</v>
      </c>
      <c r="C2619" s="38" t="s">
        <v>80</v>
      </c>
      <c r="D2619" s="39" t="s">
        <v>81</v>
      </c>
      <c r="E2619" s="39">
        <f>VLOOKUP(Table1[[#This Row],[Gr]],Raw!T:U,2,0)</f>
        <v>6</v>
      </c>
      <c r="F2619" s="38" t="s">
        <v>5</v>
      </c>
      <c r="G2619" s="39">
        <v>3</v>
      </c>
      <c r="H2619" s="64" t="str">
        <f>VLOOKUP(MID(Table1[[#This Row],[Htno]],7,2),Raw!A:B,2,0)</f>
        <v>DS</v>
      </c>
      <c r="I2619" s="60">
        <f>IF(Table1[[#This Row],[Gr]]&lt;&gt;"COMPLE",IF(Table1[[#This Row],[Cr]]&gt;0,1,0),1)</f>
        <v>1</v>
      </c>
      <c r="J2619" s="32">
        <f>(Table1[[#This Row],[Gp]]*Table1[[#This Row],[Cr]])/Raw!$R$1</f>
        <v>0.78260869565217395</v>
      </c>
    </row>
    <row r="2620" spans="1:10">
      <c r="A2620" s="63" t="str">
        <f>LEFT(Table1[[#This Row],[Subcode]],3)</f>
        <v>R20</v>
      </c>
      <c r="B2620" s="63" t="s">
        <v>477</v>
      </c>
      <c r="C2620" s="38" t="s">
        <v>82</v>
      </c>
      <c r="D2620" s="39" t="s">
        <v>83</v>
      </c>
      <c r="E2620" s="39">
        <f>VLOOKUP(Table1[[#This Row],[Gr]],Raw!T:U,2,0)</f>
        <v>8</v>
      </c>
      <c r="F2620" s="38" t="s">
        <v>6</v>
      </c>
      <c r="G2620" s="39">
        <v>3</v>
      </c>
      <c r="H2620" s="64" t="str">
        <f>VLOOKUP(MID(Table1[[#This Row],[Htno]],7,2),Raw!A:B,2,0)</f>
        <v>DS</v>
      </c>
      <c r="I2620" s="60">
        <f>IF(Table1[[#This Row],[Gr]]&lt;&gt;"COMPLE",IF(Table1[[#This Row],[Cr]]&gt;0,1,0),1)</f>
        <v>1</v>
      </c>
      <c r="J2620" s="32">
        <f>(Table1[[#This Row],[Gp]]*Table1[[#This Row],[Cr]])/Raw!$R$1</f>
        <v>1.0434782608695652</v>
      </c>
    </row>
    <row r="2621" spans="1:10">
      <c r="A2621" s="63" t="str">
        <f>LEFT(Table1[[#This Row],[Subcode]],3)</f>
        <v>R20</v>
      </c>
      <c r="B2621" s="63" t="s">
        <v>477</v>
      </c>
      <c r="C2621" s="38" t="s">
        <v>84</v>
      </c>
      <c r="D2621" s="39" t="s">
        <v>85</v>
      </c>
      <c r="E2621" s="39">
        <f>VLOOKUP(Table1[[#This Row],[Gr]],Raw!T:U,2,0)</f>
        <v>8</v>
      </c>
      <c r="F2621" s="38" t="s">
        <v>6</v>
      </c>
      <c r="G2621" s="39">
        <v>3</v>
      </c>
      <c r="H2621" s="64" t="str">
        <f>VLOOKUP(MID(Table1[[#This Row],[Htno]],7,2),Raw!A:B,2,0)</f>
        <v>DS</v>
      </c>
      <c r="I2621" s="60">
        <f>IF(Table1[[#This Row],[Gr]]&lt;&gt;"COMPLE",IF(Table1[[#This Row],[Cr]]&gt;0,1,0),1)</f>
        <v>1</v>
      </c>
      <c r="J2621" s="32">
        <f>(Table1[[#This Row],[Gp]]*Table1[[#This Row],[Cr]])/Raw!$R$1</f>
        <v>1.0434782608695652</v>
      </c>
    </row>
    <row r="2622" spans="1:10">
      <c r="A2622" s="63" t="str">
        <f>LEFT(Table1[[#This Row],[Subcode]],3)</f>
        <v>R20</v>
      </c>
      <c r="B2622" s="63" t="s">
        <v>477</v>
      </c>
      <c r="C2622" s="38" t="s">
        <v>86</v>
      </c>
      <c r="D2622" s="39" t="s">
        <v>87</v>
      </c>
      <c r="E2622" s="39">
        <f>VLOOKUP(Table1[[#This Row],[Gr]],Raw!T:U,2,0)</f>
        <v>6</v>
      </c>
      <c r="F2622" s="38" t="s">
        <v>5</v>
      </c>
      <c r="G2622" s="39">
        <v>3</v>
      </c>
      <c r="H2622" s="64" t="str">
        <f>VLOOKUP(MID(Table1[[#This Row],[Htno]],7,2),Raw!A:B,2,0)</f>
        <v>DS</v>
      </c>
      <c r="I2622" s="60">
        <f>IF(Table1[[#This Row],[Gr]]&lt;&gt;"COMPLE",IF(Table1[[#This Row],[Cr]]&gt;0,1,0),1)</f>
        <v>1</v>
      </c>
      <c r="J2622" s="32">
        <f>(Table1[[#This Row],[Gp]]*Table1[[#This Row],[Cr]])/Raw!$R$1</f>
        <v>0.78260869565217395</v>
      </c>
    </row>
    <row r="2623" spans="1:10">
      <c r="A2623" s="63" t="str">
        <f>LEFT(Table1[[#This Row],[Subcode]],3)</f>
        <v>R20</v>
      </c>
      <c r="B2623" s="63" t="s">
        <v>477</v>
      </c>
      <c r="C2623" s="38" t="s">
        <v>88</v>
      </c>
      <c r="D2623" s="39" t="s">
        <v>89</v>
      </c>
      <c r="E2623" s="39">
        <f>VLOOKUP(Table1[[#This Row],[Gr]],Raw!T:U,2,0)</f>
        <v>8</v>
      </c>
      <c r="F2623" s="38" t="s">
        <v>6</v>
      </c>
      <c r="G2623" s="39">
        <v>3</v>
      </c>
      <c r="H2623" s="64" t="str">
        <f>VLOOKUP(MID(Table1[[#This Row],[Htno]],7,2),Raw!A:B,2,0)</f>
        <v>DS</v>
      </c>
      <c r="I2623" s="60">
        <f>IF(Table1[[#This Row],[Gr]]&lt;&gt;"COMPLE",IF(Table1[[#This Row],[Cr]]&gt;0,1,0),1)</f>
        <v>1</v>
      </c>
      <c r="J2623" s="32">
        <f>(Table1[[#This Row],[Gp]]*Table1[[#This Row],[Cr]])/Raw!$R$1</f>
        <v>1.0434782608695652</v>
      </c>
    </row>
    <row r="2624" spans="1:10">
      <c r="A2624" s="63" t="str">
        <f>LEFT(Table1[[#This Row],[Subcode]],3)</f>
        <v>R20</v>
      </c>
      <c r="B2624" s="63" t="s">
        <v>477</v>
      </c>
      <c r="C2624" s="38" t="s">
        <v>90</v>
      </c>
      <c r="D2624" s="39" t="s">
        <v>91</v>
      </c>
      <c r="E2624" s="39">
        <f>VLOOKUP(Table1[[#This Row],[Gr]],Raw!T:U,2,0)</f>
        <v>10</v>
      </c>
      <c r="F2624" s="38" t="s">
        <v>9</v>
      </c>
      <c r="G2624" s="39">
        <v>2</v>
      </c>
      <c r="H2624" s="64" t="str">
        <f>VLOOKUP(MID(Table1[[#This Row],[Htno]],7,2),Raw!A:B,2,0)</f>
        <v>DS</v>
      </c>
      <c r="I2624" s="60">
        <f>IF(Table1[[#This Row],[Gr]]&lt;&gt;"COMPLE",IF(Table1[[#This Row],[Cr]]&gt;0,1,0),1)</f>
        <v>1</v>
      </c>
      <c r="J2624" s="32">
        <f>(Table1[[#This Row],[Gp]]*Table1[[#This Row],[Cr]])/Raw!$R$1</f>
        <v>0.86956521739130432</v>
      </c>
    </row>
    <row r="2625" spans="1:10">
      <c r="A2625" s="63" t="str">
        <f>LEFT(Table1[[#This Row],[Subcode]],3)</f>
        <v>R20</v>
      </c>
      <c r="B2625" s="63" t="s">
        <v>477</v>
      </c>
      <c r="C2625" s="38" t="s">
        <v>92</v>
      </c>
      <c r="D2625" s="39" t="s">
        <v>93</v>
      </c>
      <c r="E2625" s="39">
        <f>VLOOKUP(Table1[[#This Row],[Gr]],Raw!T:U,2,0)</f>
        <v>10</v>
      </c>
      <c r="F2625" s="38" t="s">
        <v>9</v>
      </c>
      <c r="G2625" s="39">
        <v>3</v>
      </c>
      <c r="H2625" s="64" t="str">
        <f>VLOOKUP(MID(Table1[[#This Row],[Htno]],7,2),Raw!A:B,2,0)</f>
        <v>DS</v>
      </c>
      <c r="I2625" s="60">
        <f>IF(Table1[[#This Row],[Gr]]&lt;&gt;"COMPLE",IF(Table1[[#This Row],[Cr]]&gt;0,1,0),1)</f>
        <v>1</v>
      </c>
      <c r="J2625" s="32">
        <f>(Table1[[#This Row],[Gp]]*Table1[[#This Row],[Cr]])/Raw!$R$1</f>
        <v>1.3043478260869565</v>
      </c>
    </row>
    <row r="2626" spans="1:10">
      <c r="A2626" s="63" t="str">
        <f>LEFT(Table1[[#This Row],[Subcode]],3)</f>
        <v>R20</v>
      </c>
      <c r="B2626" s="63" t="s">
        <v>478</v>
      </c>
      <c r="C2626" s="38" t="s">
        <v>78</v>
      </c>
      <c r="D2626" s="39" t="s">
        <v>79</v>
      </c>
      <c r="E2626" s="39">
        <f>VLOOKUP(Table1[[#This Row],[Gr]],Raw!T:U,2,0)</f>
        <v>10</v>
      </c>
      <c r="F2626" s="38" t="s">
        <v>9</v>
      </c>
      <c r="G2626" s="39">
        <v>3</v>
      </c>
      <c r="H2626" s="64" t="str">
        <f>VLOOKUP(MID(Table1[[#This Row],[Htno]],7,2),Raw!A:B,2,0)</f>
        <v>DS</v>
      </c>
      <c r="I2626" s="60">
        <f>IF(Table1[[#This Row],[Gr]]&lt;&gt;"COMPLE",IF(Table1[[#This Row],[Cr]]&gt;0,1,0),1)</f>
        <v>1</v>
      </c>
      <c r="J2626" s="32">
        <f>(Table1[[#This Row],[Gp]]*Table1[[#This Row],[Cr]])/Raw!$R$1</f>
        <v>1.3043478260869565</v>
      </c>
    </row>
    <row r="2627" spans="1:10">
      <c r="A2627" s="63" t="str">
        <f>LEFT(Table1[[#This Row],[Subcode]],3)</f>
        <v>R20</v>
      </c>
      <c r="B2627" s="63" t="s">
        <v>478</v>
      </c>
      <c r="C2627" s="38" t="s">
        <v>80</v>
      </c>
      <c r="D2627" s="39" t="s">
        <v>81</v>
      </c>
      <c r="E2627" s="39">
        <f>VLOOKUP(Table1[[#This Row],[Gr]],Raw!T:U,2,0)</f>
        <v>6</v>
      </c>
      <c r="F2627" s="38" t="s">
        <v>5</v>
      </c>
      <c r="G2627" s="39">
        <v>3</v>
      </c>
      <c r="H2627" s="64" t="str">
        <f>VLOOKUP(MID(Table1[[#This Row],[Htno]],7,2),Raw!A:B,2,0)</f>
        <v>DS</v>
      </c>
      <c r="I2627" s="60">
        <f>IF(Table1[[#This Row],[Gr]]&lt;&gt;"COMPLE",IF(Table1[[#This Row],[Cr]]&gt;0,1,0),1)</f>
        <v>1</v>
      </c>
      <c r="J2627" s="32">
        <f>(Table1[[#This Row],[Gp]]*Table1[[#This Row],[Cr]])/Raw!$R$1</f>
        <v>0.78260869565217395</v>
      </c>
    </row>
    <row r="2628" spans="1:10">
      <c r="A2628" s="63" t="str">
        <f>LEFT(Table1[[#This Row],[Subcode]],3)</f>
        <v>R20</v>
      </c>
      <c r="B2628" s="63" t="s">
        <v>478</v>
      </c>
      <c r="C2628" s="38" t="s">
        <v>82</v>
      </c>
      <c r="D2628" s="39" t="s">
        <v>83</v>
      </c>
      <c r="E2628" s="39">
        <f>VLOOKUP(Table1[[#This Row],[Gr]],Raw!T:U,2,0)</f>
        <v>8</v>
      </c>
      <c r="F2628" s="38" t="s">
        <v>6</v>
      </c>
      <c r="G2628" s="39">
        <v>3</v>
      </c>
      <c r="H2628" s="64" t="str">
        <f>VLOOKUP(MID(Table1[[#This Row],[Htno]],7,2),Raw!A:B,2,0)</f>
        <v>DS</v>
      </c>
      <c r="I2628" s="60">
        <f>IF(Table1[[#This Row],[Gr]]&lt;&gt;"COMPLE",IF(Table1[[#This Row],[Cr]]&gt;0,1,0),1)</f>
        <v>1</v>
      </c>
      <c r="J2628" s="32">
        <f>(Table1[[#This Row],[Gp]]*Table1[[#This Row],[Cr]])/Raw!$R$1</f>
        <v>1.0434782608695652</v>
      </c>
    </row>
    <row r="2629" spans="1:10">
      <c r="A2629" s="63" t="str">
        <f>LEFT(Table1[[#This Row],[Subcode]],3)</f>
        <v>R20</v>
      </c>
      <c r="B2629" s="63" t="s">
        <v>478</v>
      </c>
      <c r="C2629" s="38" t="s">
        <v>84</v>
      </c>
      <c r="D2629" s="39" t="s">
        <v>85</v>
      </c>
      <c r="E2629" s="39">
        <f>VLOOKUP(Table1[[#This Row],[Gr]],Raw!T:U,2,0)</f>
        <v>8</v>
      </c>
      <c r="F2629" s="38" t="s">
        <v>6</v>
      </c>
      <c r="G2629" s="39">
        <v>3</v>
      </c>
      <c r="H2629" s="64" t="str">
        <f>VLOOKUP(MID(Table1[[#This Row],[Htno]],7,2),Raw!A:B,2,0)</f>
        <v>DS</v>
      </c>
      <c r="I2629" s="60">
        <f>IF(Table1[[#This Row],[Gr]]&lt;&gt;"COMPLE",IF(Table1[[#This Row],[Cr]]&gt;0,1,0),1)</f>
        <v>1</v>
      </c>
      <c r="J2629" s="32">
        <f>(Table1[[#This Row],[Gp]]*Table1[[#This Row],[Cr]])/Raw!$R$1</f>
        <v>1.0434782608695652</v>
      </c>
    </row>
    <row r="2630" spans="1:10">
      <c r="A2630" s="63" t="str">
        <f>LEFT(Table1[[#This Row],[Subcode]],3)</f>
        <v>R20</v>
      </c>
      <c r="B2630" s="63" t="s">
        <v>478</v>
      </c>
      <c r="C2630" s="38" t="s">
        <v>86</v>
      </c>
      <c r="D2630" s="39" t="s">
        <v>87</v>
      </c>
      <c r="E2630" s="39">
        <f>VLOOKUP(Table1[[#This Row],[Gr]],Raw!T:U,2,0)</f>
        <v>7</v>
      </c>
      <c r="F2630" s="38" t="s">
        <v>4</v>
      </c>
      <c r="G2630" s="39">
        <v>3</v>
      </c>
      <c r="H2630" s="64" t="str">
        <f>VLOOKUP(MID(Table1[[#This Row],[Htno]],7,2),Raw!A:B,2,0)</f>
        <v>DS</v>
      </c>
      <c r="I2630" s="60">
        <f>IF(Table1[[#This Row],[Gr]]&lt;&gt;"COMPLE",IF(Table1[[#This Row],[Cr]]&gt;0,1,0),1)</f>
        <v>1</v>
      </c>
      <c r="J2630" s="32">
        <f>(Table1[[#This Row],[Gp]]*Table1[[#This Row],[Cr]])/Raw!$R$1</f>
        <v>0.91304347826086951</v>
      </c>
    </row>
    <row r="2631" spans="1:10">
      <c r="A2631" s="63" t="str">
        <f>LEFT(Table1[[#This Row],[Subcode]],3)</f>
        <v>R20</v>
      </c>
      <c r="B2631" s="63" t="s">
        <v>478</v>
      </c>
      <c r="C2631" s="38" t="s">
        <v>88</v>
      </c>
      <c r="D2631" s="39" t="s">
        <v>89</v>
      </c>
      <c r="E2631" s="39">
        <f>VLOOKUP(Table1[[#This Row],[Gr]],Raw!T:U,2,0)</f>
        <v>7</v>
      </c>
      <c r="F2631" s="38" t="s">
        <v>4</v>
      </c>
      <c r="G2631" s="39">
        <v>3</v>
      </c>
      <c r="H2631" s="64" t="str">
        <f>VLOOKUP(MID(Table1[[#This Row],[Htno]],7,2),Raw!A:B,2,0)</f>
        <v>DS</v>
      </c>
      <c r="I2631" s="60">
        <f>IF(Table1[[#This Row],[Gr]]&lt;&gt;"COMPLE",IF(Table1[[#This Row],[Cr]]&gt;0,1,0),1)</f>
        <v>1</v>
      </c>
      <c r="J2631" s="32">
        <f>(Table1[[#This Row],[Gp]]*Table1[[#This Row],[Cr]])/Raw!$R$1</f>
        <v>0.91304347826086951</v>
      </c>
    </row>
    <row r="2632" spans="1:10">
      <c r="A2632" s="63" t="str">
        <f>LEFT(Table1[[#This Row],[Subcode]],3)</f>
        <v>R20</v>
      </c>
      <c r="B2632" s="63" t="s">
        <v>478</v>
      </c>
      <c r="C2632" s="38" t="s">
        <v>90</v>
      </c>
      <c r="D2632" s="39" t="s">
        <v>91</v>
      </c>
      <c r="E2632" s="39">
        <f>VLOOKUP(Table1[[#This Row],[Gr]],Raw!T:U,2,0)</f>
        <v>10</v>
      </c>
      <c r="F2632" s="38" t="s">
        <v>9</v>
      </c>
      <c r="G2632" s="39">
        <v>2</v>
      </c>
      <c r="H2632" s="64" t="str">
        <f>VLOOKUP(MID(Table1[[#This Row],[Htno]],7,2),Raw!A:B,2,0)</f>
        <v>DS</v>
      </c>
      <c r="I2632" s="60">
        <f>IF(Table1[[#This Row],[Gr]]&lt;&gt;"COMPLE",IF(Table1[[#This Row],[Cr]]&gt;0,1,0),1)</f>
        <v>1</v>
      </c>
      <c r="J2632" s="32">
        <f>(Table1[[#This Row],[Gp]]*Table1[[#This Row],[Cr]])/Raw!$R$1</f>
        <v>0.86956521739130432</v>
      </c>
    </row>
    <row r="2633" spans="1:10">
      <c r="A2633" s="63" t="str">
        <f>LEFT(Table1[[#This Row],[Subcode]],3)</f>
        <v>R20</v>
      </c>
      <c r="B2633" s="63" t="s">
        <v>478</v>
      </c>
      <c r="C2633" s="38" t="s">
        <v>92</v>
      </c>
      <c r="D2633" s="39" t="s">
        <v>93</v>
      </c>
      <c r="E2633" s="39">
        <f>VLOOKUP(Table1[[#This Row],[Gr]],Raw!T:U,2,0)</f>
        <v>10</v>
      </c>
      <c r="F2633" s="38" t="s">
        <v>9</v>
      </c>
      <c r="G2633" s="39">
        <v>3</v>
      </c>
      <c r="H2633" s="64" t="str">
        <f>VLOOKUP(MID(Table1[[#This Row],[Htno]],7,2),Raw!A:B,2,0)</f>
        <v>DS</v>
      </c>
      <c r="I2633" s="60">
        <f>IF(Table1[[#This Row],[Gr]]&lt;&gt;"COMPLE",IF(Table1[[#This Row],[Cr]]&gt;0,1,0),1)</f>
        <v>1</v>
      </c>
      <c r="J2633" s="32">
        <f>(Table1[[#This Row],[Gp]]*Table1[[#This Row],[Cr]])/Raw!$R$1</f>
        <v>1.3043478260869565</v>
      </c>
    </row>
    <row r="2634" spans="1:10">
      <c r="A2634" s="63" t="str">
        <f>LEFT(Table1[[#This Row],[Subcode]],3)</f>
        <v>R20</v>
      </c>
      <c r="B2634" s="63" t="s">
        <v>479</v>
      </c>
      <c r="C2634" s="38" t="s">
        <v>78</v>
      </c>
      <c r="D2634" s="39" t="s">
        <v>79</v>
      </c>
      <c r="E2634" s="39">
        <f>VLOOKUP(Table1[[#This Row],[Gr]],Raw!T:U,2,0)</f>
        <v>7</v>
      </c>
      <c r="F2634" s="38" t="s">
        <v>4</v>
      </c>
      <c r="G2634" s="39">
        <v>3</v>
      </c>
      <c r="H2634" s="64" t="str">
        <f>VLOOKUP(MID(Table1[[#This Row],[Htno]],7,2),Raw!A:B,2,0)</f>
        <v>DS</v>
      </c>
      <c r="I2634" s="60">
        <f>IF(Table1[[#This Row],[Gr]]&lt;&gt;"COMPLE",IF(Table1[[#This Row],[Cr]]&gt;0,1,0),1)</f>
        <v>1</v>
      </c>
      <c r="J2634" s="32">
        <f>(Table1[[#This Row],[Gp]]*Table1[[#This Row],[Cr]])/Raw!$R$1</f>
        <v>0.91304347826086951</v>
      </c>
    </row>
    <row r="2635" spans="1:10">
      <c r="A2635" s="63" t="str">
        <f>LEFT(Table1[[#This Row],[Subcode]],3)</f>
        <v>R20</v>
      </c>
      <c r="B2635" s="63" t="s">
        <v>479</v>
      </c>
      <c r="C2635" s="38" t="s">
        <v>80</v>
      </c>
      <c r="D2635" s="39" t="s">
        <v>81</v>
      </c>
      <c r="E2635" s="39">
        <f>VLOOKUP(Table1[[#This Row],[Gr]],Raw!T:U,2,0)</f>
        <v>5</v>
      </c>
      <c r="F2635" s="38" t="s">
        <v>7</v>
      </c>
      <c r="G2635" s="39">
        <v>3</v>
      </c>
      <c r="H2635" s="64" t="str">
        <f>VLOOKUP(MID(Table1[[#This Row],[Htno]],7,2),Raw!A:B,2,0)</f>
        <v>DS</v>
      </c>
      <c r="I2635" s="60">
        <f>IF(Table1[[#This Row],[Gr]]&lt;&gt;"COMPLE",IF(Table1[[#This Row],[Cr]]&gt;0,1,0),1)</f>
        <v>1</v>
      </c>
      <c r="J2635" s="32">
        <f>(Table1[[#This Row],[Gp]]*Table1[[#This Row],[Cr]])/Raw!$R$1</f>
        <v>0.65217391304347827</v>
      </c>
    </row>
    <row r="2636" spans="1:10">
      <c r="A2636" s="63" t="str">
        <f>LEFT(Table1[[#This Row],[Subcode]],3)</f>
        <v>R20</v>
      </c>
      <c r="B2636" s="63" t="s">
        <v>479</v>
      </c>
      <c r="C2636" s="38" t="s">
        <v>82</v>
      </c>
      <c r="D2636" s="39" t="s">
        <v>83</v>
      </c>
      <c r="E2636" s="39">
        <f>VLOOKUP(Table1[[#This Row],[Gr]],Raw!T:U,2,0)</f>
        <v>6</v>
      </c>
      <c r="F2636" s="38" t="s">
        <v>5</v>
      </c>
      <c r="G2636" s="39">
        <v>3</v>
      </c>
      <c r="H2636" s="64" t="str">
        <f>VLOOKUP(MID(Table1[[#This Row],[Htno]],7,2),Raw!A:B,2,0)</f>
        <v>DS</v>
      </c>
      <c r="I2636" s="60">
        <f>IF(Table1[[#This Row],[Gr]]&lt;&gt;"COMPLE",IF(Table1[[#This Row],[Cr]]&gt;0,1,0),1)</f>
        <v>1</v>
      </c>
      <c r="J2636" s="32">
        <f>(Table1[[#This Row],[Gp]]*Table1[[#This Row],[Cr]])/Raw!$R$1</f>
        <v>0.78260869565217395</v>
      </c>
    </row>
    <row r="2637" spans="1:10">
      <c r="A2637" s="63" t="str">
        <f>LEFT(Table1[[#This Row],[Subcode]],3)</f>
        <v>R20</v>
      </c>
      <c r="B2637" s="63" t="s">
        <v>479</v>
      </c>
      <c r="C2637" s="38" t="s">
        <v>84</v>
      </c>
      <c r="D2637" s="39" t="s">
        <v>85</v>
      </c>
      <c r="E2637" s="39">
        <f>VLOOKUP(Table1[[#This Row],[Gr]],Raw!T:U,2,0)</f>
        <v>7</v>
      </c>
      <c r="F2637" s="38" t="s">
        <v>4</v>
      </c>
      <c r="G2637" s="39">
        <v>3</v>
      </c>
      <c r="H2637" s="64" t="str">
        <f>VLOOKUP(MID(Table1[[#This Row],[Htno]],7,2),Raw!A:B,2,0)</f>
        <v>DS</v>
      </c>
      <c r="I2637" s="60">
        <f>IF(Table1[[#This Row],[Gr]]&lt;&gt;"COMPLE",IF(Table1[[#This Row],[Cr]]&gt;0,1,0),1)</f>
        <v>1</v>
      </c>
      <c r="J2637" s="32">
        <f>(Table1[[#This Row],[Gp]]*Table1[[#This Row],[Cr]])/Raw!$R$1</f>
        <v>0.91304347826086951</v>
      </c>
    </row>
    <row r="2638" spans="1:10">
      <c r="A2638" s="63" t="str">
        <f>LEFT(Table1[[#This Row],[Subcode]],3)</f>
        <v>R20</v>
      </c>
      <c r="B2638" s="63" t="s">
        <v>479</v>
      </c>
      <c r="C2638" s="38" t="s">
        <v>86</v>
      </c>
      <c r="D2638" s="39" t="s">
        <v>87</v>
      </c>
      <c r="E2638" s="39">
        <f>VLOOKUP(Table1[[#This Row],[Gr]],Raw!T:U,2,0)</f>
        <v>6</v>
      </c>
      <c r="F2638" s="38" t="s">
        <v>5</v>
      </c>
      <c r="G2638" s="39">
        <v>3</v>
      </c>
      <c r="H2638" s="64" t="str">
        <f>VLOOKUP(MID(Table1[[#This Row],[Htno]],7,2),Raw!A:B,2,0)</f>
        <v>DS</v>
      </c>
      <c r="I2638" s="60">
        <f>IF(Table1[[#This Row],[Gr]]&lt;&gt;"COMPLE",IF(Table1[[#This Row],[Cr]]&gt;0,1,0),1)</f>
        <v>1</v>
      </c>
      <c r="J2638" s="32">
        <f>(Table1[[#This Row],[Gp]]*Table1[[#This Row],[Cr]])/Raw!$R$1</f>
        <v>0.78260869565217395</v>
      </c>
    </row>
    <row r="2639" spans="1:10">
      <c r="A2639" s="63" t="str">
        <f>LEFT(Table1[[#This Row],[Subcode]],3)</f>
        <v>R20</v>
      </c>
      <c r="B2639" s="63" t="s">
        <v>479</v>
      </c>
      <c r="C2639" s="38" t="s">
        <v>88</v>
      </c>
      <c r="D2639" s="39" t="s">
        <v>89</v>
      </c>
      <c r="E2639" s="39">
        <f>VLOOKUP(Table1[[#This Row],[Gr]],Raw!T:U,2,0)</f>
        <v>5</v>
      </c>
      <c r="F2639" s="38" t="s">
        <v>7</v>
      </c>
      <c r="G2639" s="39">
        <v>3</v>
      </c>
      <c r="H2639" s="64" t="str">
        <f>VLOOKUP(MID(Table1[[#This Row],[Htno]],7,2),Raw!A:B,2,0)</f>
        <v>DS</v>
      </c>
      <c r="I2639" s="60">
        <f>IF(Table1[[#This Row],[Gr]]&lt;&gt;"COMPLE",IF(Table1[[#This Row],[Cr]]&gt;0,1,0),1)</f>
        <v>1</v>
      </c>
      <c r="J2639" s="32">
        <f>(Table1[[#This Row],[Gp]]*Table1[[#This Row],[Cr]])/Raw!$R$1</f>
        <v>0.65217391304347827</v>
      </c>
    </row>
    <row r="2640" spans="1:10">
      <c r="A2640" s="63" t="str">
        <f>LEFT(Table1[[#This Row],[Subcode]],3)</f>
        <v>R20</v>
      </c>
      <c r="B2640" s="63" t="s">
        <v>479</v>
      </c>
      <c r="C2640" s="38" t="s">
        <v>90</v>
      </c>
      <c r="D2640" s="39" t="s">
        <v>91</v>
      </c>
      <c r="E2640" s="39">
        <f>VLOOKUP(Table1[[#This Row],[Gr]],Raw!T:U,2,0)</f>
        <v>10</v>
      </c>
      <c r="F2640" s="38" t="s">
        <v>9</v>
      </c>
      <c r="G2640" s="39">
        <v>2</v>
      </c>
      <c r="H2640" s="64" t="str">
        <f>VLOOKUP(MID(Table1[[#This Row],[Htno]],7,2),Raw!A:B,2,0)</f>
        <v>DS</v>
      </c>
      <c r="I2640" s="60">
        <f>IF(Table1[[#This Row],[Gr]]&lt;&gt;"COMPLE",IF(Table1[[#This Row],[Cr]]&gt;0,1,0),1)</f>
        <v>1</v>
      </c>
      <c r="J2640" s="32">
        <f>(Table1[[#This Row],[Gp]]*Table1[[#This Row],[Cr]])/Raw!$R$1</f>
        <v>0.86956521739130432</v>
      </c>
    </row>
    <row r="2641" spans="1:10">
      <c r="A2641" s="63" t="str">
        <f>LEFT(Table1[[#This Row],[Subcode]],3)</f>
        <v>R20</v>
      </c>
      <c r="B2641" s="63" t="s">
        <v>479</v>
      </c>
      <c r="C2641" s="38" t="s">
        <v>92</v>
      </c>
      <c r="D2641" s="39" t="s">
        <v>93</v>
      </c>
      <c r="E2641" s="39">
        <f>VLOOKUP(Table1[[#This Row],[Gr]],Raw!T:U,2,0)</f>
        <v>10</v>
      </c>
      <c r="F2641" s="38" t="s">
        <v>9</v>
      </c>
      <c r="G2641" s="39">
        <v>3</v>
      </c>
      <c r="H2641" s="64" t="str">
        <f>VLOOKUP(MID(Table1[[#This Row],[Htno]],7,2),Raw!A:B,2,0)</f>
        <v>DS</v>
      </c>
      <c r="I2641" s="60">
        <f>IF(Table1[[#This Row],[Gr]]&lt;&gt;"COMPLE",IF(Table1[[#This Row],[Cr]]&gt;0,1,0),1)</f>
        <v>1</v>
      </c>
      <c r="J2641" s="32">
        <f>(Table1[[#This Row],[Gp]]*Table1[[#This Row],[Cr]])/Raw!$R$1</f>
        <v>1.3043478260869565</v>
      </c>
    </row>
    <row r="2642" spans="1:10">
      <c r="A2642" s="63" t="str">
        <f>LEFT(Table1[[#This Row],[Subcode]],3)</f>
        <v>R20</v>
      </c>
      <c r="B2642" s="63" t="s">
        <v>480</v>
      </c>
      <c r="C2642" s="38" t="s">
        <v>78</v>
      </c>
      <c r="D2642" s="39" t="s">
        <v>79</v>
      </c>
      <c r="E2642" s="39">
        <f>VLOOKUP(Table1[[#This Row],[Gr]],Raw!T:U,2,0)</f>
        <v>6</v>
      </c>
      <c r="F2642" s="38" t="s">
        <v>5</v>
      </c>
      <c r="G2642" s="39">
        <v>3</v>
      </c>
      <c r="H2642" s="64" t="str">
        <f>VLOOKUP(MID(Table1[[#This Row],[Htno]],7,2),Raw!A:B,2,0)</f>
        <v>DS</v>
      </c>
      <c r="I2642" s="60">
        <f>IF(Table1[[#This Row],[Gr]]&lt;&gt;"COMPLE",IF(Table1[[#This Row],[Cr]]&gt;0,1,0),1)</f>
        <v>1</v>
      </c>
      <c r="J2642" s="32">
        <f>(Table1[[#This Row],[Gp]]*Table1[[#This Row],[Cr]])/Raw!$R$1</f>
        <v>0.78260869565217395</v>
      </c>
    </row>
    <row r="2643" spans="1:10">
      <c r="A2643" s="63" t="str">
        <f>LEFT(Table1[[#This Row],[Subcode]],3)</f>
        <v>R20</v>
      </c>
      <c r="B2643" s="63" t="s">
        <v>480</v>
      </c>
      <c r="C2643" s="38" t="s">
        <v>80</v>
      </c>
      <c r="D2643" s="39" t="s">
        <v>81</v>
      </c>
      <c r="E2643" s="39">
        <f>VLOOKUP(Table1[[#This Row],[Gr]],Raw!T:U,2,0)</f>
        <v>6</v>
      </c>
      <c r="F2643" s="38" t="s">
        <v>5</v>
      </c>
      <c r="G2643" s="39">
        <v>3</v>
      </c>
      <c r="H2643" s="64" t="str">
        <f>VLOOKUP(MID(Table1[[#This Row],[Htno]],7,2),Raw!A:B,2,0)</f>
        <v>DS</v>
      </c>
      <c r="I2643" s="60">
        <f>IF(Table1[[#This Row],[Gr]]&lt;&gt;"COMPLE",IF(Table1[[#This Row],[Cr]]&gt;0,1,0),1)</f>
        <v>1</v>
      </c>
      <c r="J2643" s="32">
        <f>(Table1[[#This Row],[Gp]]*Table1[[#This Row],[Cr]])/Raw!$R$1</f>
        <v>0.78260869565217395</v>
      </c>
    </row>
    <row r="2644" spans="1:10">
      <c r="A2644" s="63" t="str">
        <f>LEFT(Table1[[#This Row],[Subcode]],3)</f>
        <v>R20</v>
      </c>
      <c r="B2644" s="63" t="s">
        <v>480</v>
      </c>
      <c r="C2644" s="38" t="s">
        <v>82</v>
      </c>
      <c r="D2644" s="39" t="s">
        <v>83</v>
      </c>
      <c r="E2644" s="39">
        <f>VLOOKUP(Table1[[#This Row],[Gr]],Raw!T:U,2,0)</f>
        <v>7</v>
      </c>
      <c r="F2644" s="38" t="s">
        <v>4</v>
      </c>
      <c r="G2644" s="39">
        <v>3</v>
      </c>
      <c r="H2644" s="64" t="str">
        <f>VLOOKUP(MID(Table1[[#This Row],[Htno]],7,2),Raw!A:B,2,0)</f>
        <v>DS</v>
      </c>
      <c r="I2644" s="60">
        <f>IF(Table1[[#This Row],[Gr]]&lt;&gt;"COMPLE",IF(Table1[[#This Row],[Cr]]&gt;0,1,0),1)</f>
        <v>1</v>
      </c>
      <c r="J2644" s="32">
        <f>(Table1[[#This Row],[Gp]]*Table1[[#This Row],[Cr]])/Raw!$R$1</f>
        <v>0.91304347826086951</v>
      </c>
    </row>
    <row r="2645" spans="1:10">
      <c r="A2645" s="63" t="str">
        <f>LEFT(Table1[[#This Row],[Subcode]],3)</f>
        <v>R20</v>
      </c>
      <c r="B2645" s="63" t="s">
        <v>480</v>
      </c>
      <c r="C2645" s="38" t="s">
        <v>84</v>
      </c>
      <c r="D2645" s="39" t="s">
        <v>85</v>
      </c>
      <c r="E2645" s="39">
        <f>VLOOKUP(Table1[[#This Row],[Gr]],Raw!T:U,2,0)</f>
        <v>7</v>
      </c>
      <c r="F2645" s="38" t="s">
        <v>4</v>
      </c>
      <c r="G2645" s="39">
        <v>3</v>
      </c>
      <c r="H2645" s="64" t="str">
        <f>VLOOKUP(MID(Table1[[#This Row],[Htno]],7,2),Raw!A:B,2,0)</f>
        <v>DS</v>
      </c>
      <c r="I2645" s="60">
        <f>IF(Table1[[#This Row],[Gr]]&lt;&gt;"COMPLE",IF(Table1[[#This Row],[Cr]]&gt;0,1,0),1)</f>
        <v>1</v>
      </c>
      <c r="J2645" s="32">
        <f>(Table1[[#This Row],[Gp]]*Table1[[#This Row],[Cr]])/Raw!$R$1</f>
        <v>0.91304347826086951</v>
      </c>
    </row>
    <row r="2646" spans="1:10">
      <c r="A2646" s="63" t="str">
        <f>LEFT(Table1[[#This Row],[Subcode]],3)</f>
        <v>R20</v>
      </c>
      <c r="B2646" s="63" t="s">
        <v>480</v>
      </c>
      <c r="C2646" s="38" t="s">
        <v>86</v>
      </c>
      <c r="D2646" s="39" t="s">
        <v>87</v>
      </c>
      <c r="E2646" s="39">
        <f>VLOOKUP(Table1[[#This Row],[Gr]],Raw!T:U,2,0)</f>
        <v>7</v>
      </c>
      <c r="F2646" s="38" t="s">
        <v>4</v>
      </c>
      <c r="G2646" s="39">
        <v>3</v>
      </c>
      <c r="H2646" s="64" t="str">
        <f>VLOOKUP(MID(Table1[[#This Row],[Htno]],7,2),Raw!A:B,2,0)</f>
        <v>DS</v>
      </c>
      <c r="I2646" s="60">
        <f>IF(Table1[[#This Row],[Gr]]&lt;&gt;"COMPLE",IF(Table1[[#This Row],[Cr]]&gt;0,1,0),1)</f>
        <v>1</v>
      </c>
      <c r="J2646" s="32">
        <f>(Table1[[#This Row],[Gp]]*Table1[[#This Row],[Cr]])/Raw!$R$1</f>
        <v>0.91304347826086951</v>
      </c>
    </row>
    <row r="2647" spans="1:10">
      <c r="A2647" s="63" t="str">
        <f>LEFT(Table1[[#This Row],[Subcode]],3)</f>
        <v>R20</v>
      </c>
      <c r="B2647" s="63" t="s">
        <v>480</v>
      </c>
      <c r="C2647" s="38" t="s">
        <v>88</v>
      </c>
      <c r="D2647" s="39" t="s">
        <v>89</v>
      </c>
      <c r="E2647" s="39">
        <f>VLOOKUP(Table1[[#This Row],[Gr]],Raw!T:U,2,0)</f>
        <v>6</v>
      </c>
      <c r="F2647" s="38" t="s">
        <v>5</v>
      </c>
      <c r="G2647" s="39">
        <v>3</v>
      </c>
      <c r="H2647" s="64" t="str">
        <f>VLOOKUP(MID(Table1[[#This Row],[Htno]],7,2),Raw!A:B,2,0)</f>
        <v>DS</v>
      </c>
      <c r="I2647" s="60">
        <f>IF(Table1[[#This Row],[Gr]]&lt;&gt;"COMPLE",IF(Table1[[#This Row],[Cr]]&gt;0,1,0),1)</f>
        <v>1</v>
      </c>
      <c r="J2647" s="32">
        <f>(Table1[[#This Row],[Gp]]*Table1[[#This Row],[Cr]])/Raw!$R$1</f>
        <v>0.78260869565217395</v>
      </c>
    </row>
    <row r="2648" spans="1:10">
      <c r="A2648" s="63" t="str">
        <f>LEFT(Table1[[#This Row],[Subcode]],3)</f>
        <v>R20</v>
      </c>
      <c r="B2648" s="63" t="s">
        <v>480</v>
      </c>
      <c r="C2648" s="38" t="s">
        <v>90</v>
      </c>
      <c r="D2648" s="39" t="s">
        <v>91</v>
      </c>
      <c r="E2648" s="39">
        <f>VLOOKUP(Table1[[#This Row],[Gr]],Raw!T:U,2,0)</f>
        <v>10</v>
      </c>
      <c r="F2648" s="38" t="s">
        <v>9</v>
      </c>
      <c r="G2648" s="39">
        <v>2</v>
      </c>
      <c r="H2648" s="64" t="str">
        <f>VLOOKUP(MID(Table1[[#This Row],[Htno]],7,2),Raw!A:B,2,0)</f>
        <v>DS</v>
      </c>
      <c r="I2648" s="60">
        <f>IF(Table1[[#This Row],[Gr]]&lt;&gt;"COMPLE",IF(Table1[[#This Row],[Cr]]&gt;0,1,0),1)</f>
        <v>1</v>
      </c>
      <c r="J2648" s="32">
        <f>(Table1[[#This Row],[Gp]]*Table1[[#This Row],[Cr]])/Raw!$R$1</f>
        <v>0.86956521739130432</v>
      </c>
    </row>
    <row r="2649" spans="1:10">
      <c r="A2649" s="63" t="str">
        <f>LEFT(Table1[[#This Row],[Subcode]],3)</f>
        <v>R20</v>
      </c>
      <c r="B2649" s="63" t="s">
        <v>480</v>
      </c>
      <c r="C2649" s="38" t="s">
        <v>92</v>
      </c>
      <c r="D2649" s="39" t="s">
        <v>93</v>
      </c>
      <c r="E2649" s="39">
        <f>VLOOKUP(Table1[[#This Row],[Gr]],Raw!T:U,2,0)</f>
        <v>10</v>
      </c>
      <c r="F2649" s="38" t="s">
        <v>9</v>
      </c>
      <c r="G2649" s="39">
        <v>3</v>
      </c>
      <c r="H2649" s="64" t="str">
        <f>VLOOKUP(MID(Table1[[#This Row],[Htno]],7,2),Raw!A:B,2,0)</f>
        <v>DS</v>
      </c>
      <c r="I2649" s="60">
        <f>IF(Table1[[#This Row],[Gr]]&lt;&gt;"COMPLE",IF(Table1[[#This Row],[Cr]]&gt;0,1,0),1)</f>
        <v>1</v>
      </c>
      <c r="J2649" s="32">
        <f>(Table1[[#This Row],[Gp]]*Table1[[#This Row],[Cr]])/Raw!$R$1</f>
        <v>1.3043478260869565</v>
      </c>
    </row>
    <row r="2650" spans="1:10">
      <c r="A2650" s="63" t="str">
        <f>LEFT(Table1[[#This Row],[Subcode]],3)</f>
        <v>R20</v>
      </c>
      <c r="B2650" s="63" t="s">
        <v>481</v>
      </c>
      <c r="C2650" s="38" t="s">
        <v>78</v>
      </c>
      <c r="D2650" s="39" t="s">
        <v>79</v>
      </c>
      <c r="E2650" s="39">
        <f>VLOOKUP(Table1[[#This Row],[Gr]],Raw!T:U,2,0)</f>
        <v>8</v>
      </c>
      <c r="F2650" s="38" t="s">
        <v>6</v>
      </c>
      <c r="G2650" s="39">
        <v>3</v>
      </c>
      <c r="H2650" s="64" t="str">
        <f>VLOOKUP(MID(Table1[[#This Row],[Htno]],7,2),Raw!A:B,2,0)</f>
        <v>DS</v>
      </c>
      <c r="I2650" s="60">
        <f>IF(Table1[[#This Row],[Gr]]&lt;&gt;"COMPLE",IF(Table1[[#This Row],[Cr]]&gt;0,1,0),1)</f>
        <v>1</v>
      </c>
      <c r="J2650" s="32">
        <f>(Table1[[#This Row],[Gp]]*Table1[[#This Row],[Cr]])/Raw!$R$1</f>
        <v>1.0434782608695652</v>
      </c>
    </row>
    <row r="2651" spans="1:10">
      <c r="A2651" s="63" t="str">
        <f>LEFT(Table1[[#This Row],[Subcode]],3)</f>
        <v>R20</v>
      </c>
      <c r="B2651" s="63" t="s">
        <v>481</v>
      </c>
      <c r="C2651" s="38" t="s">
        <v>80</v>
      </c>
      <c r="D2651" s="39" t="s">
        <v>81</v>
      </c>
      <c r="E2651" s="39">
        <f>VLOOKUP(Table1[[#This Row],[Gr]],Raw!T:U,2,0)</f>
        <v>5</v>
      </c>
      <c r="F2651" s="38" t="s">
        <v>7</v>
      </c>
      <c r="G2651" s="39">
        <v>3</v>
      </c>
      <c r="H2651" s="64" t="str">
        <f>VLOOKUP(MID(Table1[[#This Row],[Htno]],7,2),Raw!A:B,2,0)</f>
        <v>DS</v>
      </c>
      <c r="I2651" s="60">
        <f>IF(Table1[[#This Row],[Gr]]&lt;&gt;"COMPLE",IF(Table1[[#This Row],[Cr]]&gt;0,1,0),1)</f>
        <v>1</v>
      </c>
      <c r="J2651" s="32">
        <f>(Table1[[#This Row],[Gp]]*Table1[[#This Row],[Cr]])/Raw!$R$1</f>
        <v>0.65217391304347827</v>
      </c>
    </row>
    <row r="2652" spans="1:10">
      <c r="A2652" s="63" t="str">
        <f>LEFT(Table1[[#This Row],[Subcode]],3)</f>
        <v>R20</v>
      </c>
      <c r="B2652" s="63" t="s">
        <v>481</v>
      </c>
      <c r="C2652" s="38" t="s">
        <v>82</v>
      </c>
      <c r="D2652" s="39" t="s">
        <v>83</v>
      </c>
      <c r="E2652" s="39">
        <f>VLOOKUP(Table1[[#This Row],[Gr]],Raw!T:U,2,0)</f>
        <v>0</v>
      </c>
      <c r="F2652" s="38" t="s">
        <v>3</v>
      </c>
      <c r="G2652" s="39">
        <v>0</v>
      </c>
      <c r="H2652" s="64" t="str">
        <f>VLOOKUP(MID(Table1[[#This Row],[Htno]],7,2),Raw!A:B,2,0)</f>
        <v>DS</v>
      </c>
      <c r="I2652" s="60">
        <f>IF(Table1[[#This Row],[Gr]]&lt;&gt;"COMPLE",IF(Table1[[#This Row],[Cr]]&gt;0,1,0),1)</f>
        <v>0</v>
      </c>
      <c r="J2652" s="32">
        <f>(Table1[[#This Row],[Gp]]*Table1[[#This Row],[Cr]])/Raw!$R$1</f>
        <v>0</v>
      </c>
    </row>
    <row r="2653" spans="1:10">
      <c r="A2653" s="63" t="str">
        <f>LEFT(Table1[[#This Row],[Subcode]],3)</f>
        <v>R20</v>
      </c>
      <c r="B2653" s="63" t="s">
        <v>481</v>
      </c>
      <c r="C2653" s="38" t="s">
        <v>84</v>
      </c>
      <c r="D2653" s="39" t="s">
        <v>85</v>
      </c>
      <c r="E2653" s="39">
        <f>VLOOKUP(Table1[[#This Row],[Gr]],Raw!T:U,2,0)</f>
        <v>7</v>
      </c>
      <c r="F2653" s="38" t="s">
        <v>4</v>
      </c>
      <c r="G2653" s="39">
        <v>3</v>
      </c>
      <c r="H2653" s="64" t="str">
        <f>VLOOKUP(MID(Table1[[#This Row],[Htno]],7,2),Raw!A:B,2,0)</f>
        <v>DS</v>
      </c>
      <c r="I2653" s="60">
        <f>IF(Table1[[#This Row],[Gr]]&lt;&gt;"COMPLE",IF(Table1[[#This Row],[Cr]]&gt;0,1,0),1)</f>
        <v>1</v>
      </c>
      <c r="J2653" s="32">
        <f>(Table1[[#This Row],[Gp]]*Table1[[#This Row],[Cr]])/Raw!$R$1</f>
        <v>0.91304347826086951</v>
      </c>
    </row>
    <row r="2654" spans="1:10">
      <c r="A2654" s="63" t="str">
        <f>LEFT(Table1[[#This Row],[Subcode]],3)</f>
        <v>R20</v>
      </c>
      <c r="B2654" s="63" t="s">
        <v>481</v>
      </c>
      <c r="C2654" s="38" t="s">
        <v>86</v>
      </c>
      <c r="D2654" s="39" t="s">
        <v>87</v>
      </c>
      <c r="E2654" s="39">
        <f>VLOOKUP(Table1[[#This Row],[Gr]],Raw!T:U,2,0)</f>
        <v>5</v>
      </c>
      <c r="F2654" s="38" t="s">
        <v>7</v>
      </c>
      <c r="G2654" s="39">
        <v>3</v>
      </c>
      <c r="H2654" s="64" t="str">
        <f>VLOOKUP(MID(Table1[[#This Row],[Htno]],7,2),Raw!A:B,2,0)</f>
        <v>DS</v>
      </c>
      <c r="I2654" s="60">
        <f>IF(Table1[[#This Row],[Gr]]&lt;&gt;"COMPLE",IF(Table1[[#This Row],[Cr]]&gt;0,1,0),1)</f>
        <v>1</v>
      </c>
      <c r="J2654" s="32">
        <f>(Table1[[#This Row],[Gp]]*Table1[[#This Row],[Cr]])/Raw!$R$1</f>
        <v>0.65217391304347827</v>
      </c>
    </row>
    <row r="2655" spans="1:10">
      <c r="A2655" s="63" t="str">
        <f>LEFT(Table1[[#This Row],[Subcode]],3)</f>
        <v>R20</v>
      </c>
      <c r="B2655" s="63" t="s">
        <v>481</v>
      </c>
      <c r="C2655" s="38" t="s">
        <v>88</v>
      </c>
      <c r="D2655" s="39" t="s">
        <v>89</v>
      </c>
      <c r="E2655" s="39">
        <f>VLOOKUP(Table1[[#This Row],[Gr]],Raw!T:U,2,0)</f>
        <v>5</v>
      </c>
      <c r="F2655" s="38" t="s">
        <v>7</v>
      </c>
      <c r="G2655" s="39">
        <v>3</v>
      </c>
      <c r="H2655" s="64" t="str">
        <f>VLOOKUP(MID(Table1[[#This Row],[Htno]],7,2),Raw!A:B,2,0)</f>
        <v>DS</v>
      </c>
      <c r="I2655" s="60">
        <f>IF(Table1[[#This Row],[Gr]]&lt;&gt;"COMPLE",IF(Table1[[#This Row],[Cr]]&gt;0,1,0),1)</f>
        <v>1</v>
      </c>
      <c r="J2655" s="32">
        <f>(Table1[[#This Row],[Gp]]*Table1[[#This Row],[Cr]])/Raw!$R$1</f>
        <v>0.65217391304347827</v>
      </c>
    </row>
    <row r="2656" spans="1:10">
      <c r="A2656" s="63" t="str">
        <f>LEFT(Table1[[#This Row],[Subcode]],3)</f>
        <v>R20</v>
      </c>
      <c r="B2656" s="63" t="s">
        <v>481</v>
      </c>
      <c r="C2656" s="38" t="s">
        <v>90</v>
      </c>
      <c r="D2656" s="39" t="s">
        <v>91</v>
      </c>
      <c r="E2656" s="39">
        <f>VLOOKUP(Table1[[#This Row],[Gr]],Raw!T:U,2,0)</f>
        <v>7</v>
      </c>
      <c r="F2656" s="38" t="s">
        <v>4</v>
      </c>
      <c r="G2656" s="39">
        <v>2</v>
      </c>
      <c r="H2656" s="64" t="str">
        <f>VLOOKUP(MID(Table1[[#This Row],[Htno]],7,2),Raw!A:B,2,0)</f>
        <v>DS</v>
      </c>
      <c r="I2656" s="60">
        <f>IF(Table1[[#This Row],[Gr]]&lt;&gt;"COMPLE",IF(Table1[[#This Row],[Cr]]&gt;0,1,0),1)</f>
        <v>1</v>
      </c>
      <c r="J2656" s="32">
        <f>(Table1[[#This Row],[Gp]]*Table1[[#This Row],[Cr]])/Raw!$R$1</f>
        <v>0.60869565217391308</v>
      </c>
    </row>
    <row r="2657" spans="1:10">
      <c r="A2657" s="63" t="str">
        <f>LEFT(Table1[[#This Row],[Subcode]],3)</f>
        <v>R20</v>
      </c>
      <c r="B2657" s="63" t="s">
        <v>481</v>
      </c>
      <c r="C2657" s="38" t="s">
        <v>92</v>
      </c>
      <c r="D2657" s="39" t="s">
        <v>93</v>
      </c>
      <c r="E2657" s="39">
        <f>VLOOKUP(Table1[[#This Row],[Gr]],Raw!T:U,2,0)</f>
        <v>6</v>
      </c>
      <c r="F2657" s="38" t="s">
        <v>5</v>
      </c>
      <c r="G2657" s="39">
        <v>3</v>
      </c>
      <c r="H2657" s="64" t="str">
        <f>VLOOKUP(MID(Table1[[#This Row],[Htno]],7,2),Raw!A:B,2,0)</f>
        <v>DS</v>
      </c>
      <c r="I2657" s="60">
        <f>IF(Table1[[#This Row],[Gr]]&lt;&gt;"COMPLE",IF(Table1[[#This Row],[Cr]]&gt;0,1,0),1)</f>
        <v>1</v>
      </c>
      <c r="J2657" s="32">
        <f>(Table1[[#This Row],[Gp]]*Table1[[#This Row],[Cr]])/Raw!$R$1</f>
        <v>0.78260869565217395</v>
      </c>
    </row>
    <row r="2658" spans="1:10">
      <c r="A2658" s="63" t="str">
        <f>LEFT(Table1[[#This Row],[Subcode]],3)</f>
        <v>R20</v>
      </c>
      <c r="B2658" s="63" t="s">
        <v>482</v>
      </c>
      <c r="C2658" s="38" t="s">
        <v>78</v>
      </c>
      <c r="D2658" s="39" t="s">
        <v>79</v>
      </c>
      <c r="E2658" s="39">
        <f>VLOOKUP(Table1[[#This Row],[Gr]],Raw!T:U,2,0)</f>
        <v>6</v>
      </c>
      <c r="F2658" s="38" t="s">
        <v>5</v>
      </c>
      <c r="G2658" s="39">
        <v>3</v>
      </c>
      <c r="H2658" s="64" t="str">
        <f>VLOOKUP(MID(Table1[[#This Row],[Htno]],7,2),Raw!A:B,2,0)</f>
        <v>DS</v>
      </c>
      <c r="I2658" s="60">
        <f>IF(Table1[[#This Row],[Gr]]&lt;&gt;"COMPLE",IF(Table1[[#This Row],[Cr]]&gt;0,1,0),1)</f>
        <v>1</v>
      </c>
      <c r="J2658" s="32">
        <f>(Table1[[#This Row],[Gp]]*Table1[[#This Row],[Cr]])/Raw!$R$1</f>
        <v>0.78260869565217395</v>
      </c>
    </row>
    <row r="2659" spans="1:10">
      <c r="A2659" s="63" t="str">
        <f>LEFT(Table1[[#This Row],[Subcode]],3)</f>
        <v>R20</v>
      </c>
      <c r="B2659" s="63" t="s">
        <v>482</v>
      </c>
      <c r="C2659" s="38" t="s">
        <v>80</v>
      </c>
      <c r="D2659" s="39" t="s">
        <v>81</v>
      </c>
      <c r="E2659" s="39">
        <f>VLOOKUP(Table1[[#This Row],[Gr]],Raw!T:U,2,0)</f>
        <v>5</v>
      </c>
      <c r="F2659" s="38" t="s">
        <v>7</v>
      </c>
      <c r="G2659" s="39">
        <v>3</v>
      </c>
      <c r="H2659" s="64" t="str">
        <f>VLOOKUP(MID(Table1[[#This Row],[Htno]],7,2),Raw!A:B,2,0)</f>
        <v>DS</v>
      </c>
      <c r="I2659" s="60">
        <f>IF(Table1[[#This Row],[Gr]]&lt;&gt;"COMPLE",IF(Table1[[#This Row],[Cr]]&gt;0,1,0),1)</f>
        <v>1</v>
      </c>
      <c r="J2659" s="32">
        <f>(Table1[[#This Row],[Gp]]*Table1[[#This Row],[Cr]])/Raw!$R$1</f>
        <v>0.65217391304347827</v>
      </c>
    </row>
    <row r="2660" spans="1:10">
      <c r="A2660" s="63" t="str">
        <f>LEFT(Table1[[#This Row],[Subcode]],3)</f>
        <v>R20</v>
      </c>
      <c r="B2660" s="63" t="s">
        <v>482</v>
      </c>
      <c r="C2660" s="38" t="s">
        <v>82</v>
      </c>
      <c r="D2660" s="39" t="s">
        <v>83</v>
      </c>
      <c r="E2660" s="39">
        <f>VLOOKUP(Table1[[#This Row],[Gr]],Raw!T:U,2,0)</f>
        <v>6</v>
      </c>
      <c r="F2660" s="38" t="s">
        <v>5</v>
      </c>
      <c r="G2660" s="39">
        <v>3</v>
      </c>
      <c r="H2660" s="64" t="str">
        <f>VLOOKUP(MID(Table1[[#This Row],[Htno]],7,2),Raw!A:B,2,0)</f>
        <v>DS</v>
      </c>
      <c r="I2660" s="60">
        <f>IF(Table1[[#This Row],[Gr]]&lt;&gt;"COMPLE",IF(Table1[[#This Row],[Cr]]&gt;0,1,0),1)</f>
        <v>1</v>
      </c>
      <c r="J2660" s="32">
        <f>(Table1[[#This Row],[Gp]]*Table1[[#This Row],[Cr]])/Raw!$R$1</f>
        <v>0.78260869565217395</v>
      </c>
    </row>
    <row r="2661" spans="1:10">
      <c r="A2661" s="63" t="str">
        <f>LEFT(Table1[[#This Row],[Subcode]],3)</f>
        <v>R20</v>
      </c>
      <c r="B2661" s="63" t="s">
        <v>482</v>
      </c>
      <c r="C2661" s="38" t="s">
        <v>84</v>
      </c>
      <c r="D2661" s="39" t="s">
        <v>85</v>
      </c>
      <c r="E2661" s="39">
        <f>VLOOKUP(Table1[[#This Row],[Gr]],Raw!T:U,2,0)</f>
        <v>5</v>
      </c>
      <c r="F2661" s="38" t="s">
        <v>7</v>
      </c>
      <c r="G2661" s="39">
        <v>3</v>
      </c>
      <c r="H2661" s="64" t="str">
        <f>VLOOKUP(MID(Table1[[#This Row],[Htno]],7,2),Raw!A:B,2,0)</f>
        <v>DS</v>
      </c>
      <c r="I2661" s="60">
        <f>IF(Table1[[#This Row],[Gr]]&lt;&gt;"COMPLE",IF(Table1[[#This Row],[Cr]]&gt;0,1,0),1)</f>
        <v>1</v>
      </c>
      <c r="J2661" s="32">
        <f>(Table1[[#This Row],[Gp]]*Table1[[#This Row],[Cr]])/Raw!$R$1</f>
        <v>0.65217391304347827</v>
      </c>
    </row>
    <row r="2662" spans="1:10">
      <c r="A2662" s="63" t="str">
        <f>LEFT(Table1[[#This Row],[Subcode]],3)</f>
        <v>R20</v>
      </c>
      <c r="B2662" s="63" t="s">
        <v>482</v>
      </c>
      <c r="C2662" s="38" t="s">
        <v>86</v>
      </c>
      <c r="D2662" s="39" t="s">
        <v>87</v>
      </c>
      <c r="E2662" s="39">
        <f>VLOOKUP(Table1[[#This Row],[Gr]],Raw!T:U,2,0)</f>
        <v>7</v>
      </c>
      <c r="F2662" s="38" t="s">
        <v>4</v>
      </c>
      <c r="G2662" s="39">
        <v>3</v>
      </c>
      <c r="H2662" s="64" t="str">
        <f>VLOOKUP(MID(Table1[[#This Row],[Htno]],7,2),Raw!A:B,2,0)</f>
        <v>DS</v>
      </c>
      <c r="I2662" s="60">
        <f>IF(Table1[[#This Row],[Gr]]&lt;&gt;"COMPLE",IF(Table1[[#This Row],[Cr]]&gt;0,1,0),1)</f>
        <v>1</v>
      </c>
      <c r="J2662" s="32">
        <f>(Table1[[#This Row],[Gp]]*Table1[[#This Row],[Cr]])/Raw!$R$1</f>
        <v>0.91304347826086951</v>
      </c>
    </row>
    <row r="2663" spans="1:10">
      <c r="A2663" s="63" t="str">
        <f>LEFT(Table1[[#This Row],[Subcode]],3)</f>
        <v>R20</v>
      </c>
      <c r="B2663" s="63" t="s">
        <v>482</v>
      </c>
      <c r="C2663" s="38" t="s">
        <v>88</v>
      </c>
      <c r="D2663" s="39" t="s">
        <v>89</v>
      </c>
      <c r="E2663" s="39">
        <f>VLOOKUP(Table1[[#This Row],[Gr]],Raw!T:U,2,0)</f>
        <v>5</v>
      </c>
      <c r="F2663" s="38" t="s">
        <v>7</v>
      </c>
      <c r="G2663" s="39">
        <v>3</v>
      </c>
      <c r="H2663" s="64" t="str">
        <f>VLOOKUP(MID(Table1[[#This Row],[Htno]],7,2),Raw!A:B,2,0)</f>
        <v>DS</v>
      </c>
      <c r="I2663" s="60">
        <f>IF(Table1[[#This Row],[Gr]]&lt;&gt;"COMPLE",IF(Table1[[#This Row],[Cr]]&gt;0,1,0),1)</f>
        <v>1</v>
      </c>
      <c r="J2663" s="32">
        <f>(Table1[[#This Row],[Gp]]*Table1[[#This Row],[Cr]])/Raw!$R$1</f>
        <v>0.65217391304347827</v>
      </c>
    </row>
    <row r="2664" spans="1:10">
      <c r="A2664" s="63" t="str">
        <f>LEFT(Table1[[#This Row],[Subcode]],3)</f>
        <v>R20</v>
      </c>
      <c r="B2664" s="63" t="s">
        <v>482</v>
      </c>
      <c r="C2664" s="38" t="s">
        <v>90</v>
      </c>
      <c r="D2664" s="39" t="s">
        <v>91</v>
      </c>
      <c r="E2664" s="39">
        <f>VLOOKUP(Table1[[#This Row],[Gr]],Raw!T:U,2,0)</f>
        <v>8</v>
      </c>
      <c r="F2664" s="38" t="s">
        <v>6</v>
      </c>
      <c r="G2664" s="39">
        <v>2</v>
      </c>
      <c r="H2664" s="64" t="str">
        <f>VLOOKUP(MID(Table1[[#This Row],[Htno]],7,2),Raw!A:B,2,0)</f>
        <v>DS</v>
      </c>
      <c r="I2664" s="60">
        <f>IF(Table1[[#This Row],[Gr]]&lt;&gt;"COMPLE",IF(Table1[[#This Row],[Cr]]&gt;0,1,0),1)</f>
        <v>1</v>
      </c>
      <c r="J2664" s="32">
        <f>(Table1[[#This Row],[Gp]]*Table1[[#This Row],[Cr]])/Raw!$R$1</f>
        <v>0.69565217391304346</v>
      </c>
    </row>
    <row r="2665" spans="1:10">
      <c r="A2665" s="63" t="str">
        <f>LEFT(Table1[[#This Row],[Subcode]],3)</f>
        <v>R20</v>
      </c>
      <c r="B2665" s="63" t="s">
        <v>482</v>
      </c>
      <c r="C2665" s="38" t="s">
        <v>92</v>
      </c>
      <c r="D2665" s="39" t="s">
        <v>93</v>
      </c>
      <c r="E2665" s="39">
        <f>VLOOKUP(Table1[[#This Row],[Gr]],Raw!T:U,2,0)</f>
        <v>9</v>
      </c>
      <c r="F2665" s="38" t="s">
        <v>8</v>
      </c>
      <c r="G2665" s="39">
        <v>3</v>
      </c>
      <c r="H2665" s="64" t="str">
        <f>VLOOKUP(MID(Table1[[#This Row],[Htno]],7,2),Raw!A:B,2,0)</f>
        <v>DS</v>
      </c>
      <c r="I2665" s="60">
        <f>IF(Table1[[#This Row],[Gr]]&lt;&gt;"COMPLE",IF(Table1[[#This Row],[Cr]]&gt;0,1,0),1)</f>
        <v>1</v>
      </c>
      <c r="J2665" s="32">
        <f>(Table1[[#This Row],[Gp]]*Table1[[#This Row],[Cr]])/Raw!$R$1</f>
        <v>1.173913043478261</v>
      </c>
    </row>
    <row r="2666" spans="1:10">
      <c r="A2666" s="63" t="str">
        <f>LEFT(Table1[[#This Row],[Subcode]],3)</f>
        <v>R20</v>
      </c>
      <c r="B2666" s="63" t="s">
        <v>483</v>
      </c>
      <c r="C2666" s="38" t="s">
        <v>78</v>
      </c>
      <c r="D2666" s="39" t="s">
        <v>79</v>
      </c>
      <c r="E2666" s="39">
        <f>VLOOKUP(Table1[[#This Row],[Gr]],Raw!T:U,2,0)</f>
        <v>8</v>
      </c>
      <c r="F2666" s="38" t="s">
        <v>6</v>
      </c>
      <c r="G2666" s="39">
        <v>3</v>
      </c>
      <c r="H2666" s="64" t="str">
        <f>VLOOKUP(MID(Table1[[#This Row],[Htno]],7,2),Raw!A:B,2,0)</f>
        <v>DS</v>
      </c>
      <c r="I2666" s="60">
        <f>IF(Table1[[#This Row],[Gr]]&lt;&gt;"COMPLE",IF(Table1[[#This Row],[Cr]]&gt;0,1,0),1)</f>
        <v>1</v>
      </c>
      <c r="J2666" s="32">
        <f>(Table1[[#This Row],[Gp]]*Table1[[#This Row],[Cr]])/Raw!$R$1</f>
        <v>1.0434782608695652</v>
      </c>
    </row>
    <row r="2667" spans="1:10">
      <c r="A2667" s="63" t="str">
        <f>LEFT(Table1[[#This Row],[Subcode]],3)</f>
        <v>R20</v>
      </c>
      <c r="B2667" s="63" t="s">
        <v>483</v>
      </c>
      <c r="C2667" s="38" t="s">
        <v>80</v>
      </c>
      <c r="D2667" s="39" t="s">
        <v>81</v>
      </c>
      <c r="E2667" s="39">
        <f>VLOOKUP(Table1[[#This Row],[Gr]],Raw!T:U,2,0)</f>
        <v>6</v>
      </c>
      <c r="F2667" s="38" t="s">
        <v>5</v>
      </c>
      <c r="G2667" s="39">
        <v>3</v>
      </c>
      <c r="H2667" s="64" t="str">
        <f>VLOOKUP(MID(Table1[[#This Row],[Htno]],7,2),Raw!A:B,2,0)</f>
        <v>DS</v>
      </c>
      <c r="I2667" s="60">
        <f>IF(Table1[[#This Row],[Gr]]&lt;&gt;"COMPLE",IF(Table1[[#This Row],[Cr]]&gt;0,1,0),1)</f>
        <v>1</v>
      </c>
      <c r="J2667" s="32">
        <f>(Table1[[#This Row],[Gp]]*Table1[[#This Row],[Cr]])/Raw!$R$1</f>
        <v>0.78260869565217395</v>
      </c>
    </row>
    <row r="2668" spans="1:10">
      <c r="A2668" s="63" t="str">
        <f>LEFT(Table1[[#This Row],[Subcode]],3)</f>
        <v>R20</v>
      </c>
      <c r="B2668" s="63" t="s">
        <v>483</v>
      </c>
      <c r="C2668" s="38" t="s">
        <v>82</v>
      </c>
      <c r="D2668" s="39" t="s">
        <v>83</v>
      </c>
      <c r="E2668" s="39">
        <f>VLOOKUP(Table1[[#This Row],[Gr]],Raw!T:U,2,0)</f>
        <v>8</v>
      </c>
      <c r="F2668" s="38" t="s">
        <v>6</v>
      </c>
      <c r="G2668" s="39">
        <v>3</v>
      </c>
      <c r="H2668" s="64" t="str">
        <f>VLOOKUP(MID(Table1[[#This Row],[Htno]],7,2),Raw!A:B,2,0)</f>
        <v>DS</v>
      </c>
      <c r="I2668" s="60">
        <f>IF(Table1[[#This Row],[Gr]]&lt;&gt;"COMPLE",IF(Table1[[#This Row],[Cr]]&gt;0,1,0),1)</f>
        <v>1</v>
      </c>
      <c r="J2668" s="32">
        <f>(Table1[[#This Row],[Gp]]*Table1[[#This Row],[Cr]])/Raw!$R$1</f>
        <v>1.0434782608695652</v>
      </c>
    </row>
    <row r="2669" spans="1:10">
      <c r="A2669" s="63" t="str">
        <f>LEFT(Table1[[#This Row],[Subcode]],3)</f>
        <v>R20</v>
      </c>
      <c r="B2669" s="63" t="s">
        <v>483</v>
      </c>
      <c r="C2669" s="38" t="s">
        <v>84</v>
      </c>
      <c r="D2669" s="39" t="s">
        <v>85</v>
      </c>
      <c r="E2669" s="39">
        <f>VLOOKUP(Table1[[#This Row],[Gr]],Raw!T:U,2,0)</f>
        <v>8</v>
      </c>
      <c r="F2669" s="38" t="s">
        <v>6</v>
      </c>
      <c r="G2669" s="39">
        <v>3</v>
      </c>
      <c r="H2669" s="64" t="str">
        <f>VLOOKUP(MID(Table1[[#This Row],[Htno]],7,2),Raw!A:B,2,0)</f>
        <v>DS</v>
      </c>
      <c r="I2669" s="60">
        <f>IF(Table1[[#This Row],[Gr]]&lt;&gt;"COMPLE",IF(Table1[[#This Row],[Cr]]&gt;0,1,0),1)</f>
        <v>1</v>
      </c>
      <c r="J2669" s="32">
        <f>(Table1[[#This Row],[Gp]]*Table1[[#This Row],[Cr]])/Raw!$R$1</f>
        <v>1.0434782608695652</v>
      </c>
    </row>
    <row r="2670" spans="1:10">
      <c r="A2670" s="63" t="str">
        <f>LEFT(Table1[[#This Row],[Subcode]],3)</f>
        <v>R20</v>
      </c>
      <c r="B2670" s="63" t="s">
        <v>483</v>
      </c>
      <c r="C2670" s="38" t="s">
        <v>86</v>
      </c>
      <c r="D2670" s="39" t="s">
        <v>87</v>
      </c>
      <c r="E2670" s="39">
        <f>VLOOKUP(Table1[[#This Row],[Gr]],Raw!T:U,2,0)</f>
        <v>8</v>
      </c>
      <c r="F2670" s="38" t="s">
        <v>6</v>
      </c>
      <c r="G2670" s="39">
        <v>3</v>
      </c>
      <c r="H2670" s="64" t="str">
        <f>VLOOKUP(MID(Table1[[#This Row],[Htno]],7,2),Raw!A:B,2,0)</f>
        <v>DS</v>
      </c>
      <c r="I2670" s="60">
        <f>IF(Table1[[#This Row],[Gr]]&lt;&gt;"COMPLE",IF(Table1[[#This Row],[Cr]]&gt;0,1,0),1)</f>
        <v>1</v>
      </c>
      <c r="J2670" s="32">
        <f>(Table1[[#This Row],[Gp]]*Table1[[#This Row],[Cr]])/Raw!$R$1</f>
        <v>1.0434782608695652</v>
      </c>
    </row>
    <row r="2671" spans="1:10">
      <c r="A2671" s="63" t="str">
        <f>LEFT(Table1[[#This Row],[Subcode]],3)</f>
        <v>R20</v>
      </c>
      <c r="B2671" s="63" t="s">
        <v>483</v>
      </c>
      <c r="C2671" s="38" t="s">
        <v>88</v>
      </c>
      <c r="D2671" s="39" t="s">
        <v>89</v>
      </c>
      <c r="E2671" s="39">
        <f>VLOOKUP(Table1[[#This Row],[Gr]],Raw!T:U,2,0)</f>
        <v>7</v>
      </c>
      <c r="F2671" s="38" t="s">
        <v>4</v>
      </c>
      <c r="G2671" s="39">
        <v>3</v>
      </c>
      <c r="H2671" s="64" t="str">
        <f>VLOOKUP(MID(Table1[[#This Row],[Htno]],7,2),Raw!A:B,2,0)</f>
        <v>DS</v>
      </c>
      <c r="I2671" s="60">
        <f>IF(Table1[[#This Row],[Gr]]&lt;&gt;"COMPLE",IF(Table1[[#This Row],[Cr]]&gt;0,1,0),1)</f>
        <v>1</v>
      </c>
      <c r="J2671" s="32">
        <f>(Table1[[#This Row],[Gp]]*Table1[[#This Row],[Cr]])/Raw!$R$1</f>
        <v>0.91304347826086951</v>
      </c>
    </row>
    <row r="2672" spans="1:10">
      <c r="A2672" s="63" t="str">
        <f>LEFT(Table1[[#This Row],[Subcode]],3)</f>
        <v>R20</v>
      </c>
      <c r="B2672" s="63" t="s">
        <v>483</v>
      </c>
      <c r="C2672" s="38" t="s">
        <v>90</v>
      </c>
      <c r="D2672" s="39" t="s">
        <v>91</v>
      </c>
      <c r="E2672" s="39">
        <f>VLOOKUP(Table1[[#This Row],[Gr]],Raw!T:U,2,0)</f>
        <v>10</v>
      </c>
      <c r="F2672" s="38" t="s">
        <v>9</v>
      </c>
      <c r="G2672" s="39">
        <v>2</v>
      </c>
      <c r="H2672" s="64" t="str">
        <f>VLOOKUP(MID(Table1[[#This Row],[Htno]],7,2),Raw!A:B,2,0)</f>
        <v>DS</v>
      </c>
      <c r="I2672" s="60">
        <f>IF(Table1[[#This Row],[Gr]]&lt;&gt;"COMPLE",IF(Table1[[#This Row],[Cr]]&gt;0,1,0),1)</f>
        <v>1</v>
      </c>
      <c r="J2672" s="32">
        <f>(Table1[[#This Row],[Gp]]*Table1[[#This Row],[Cr]])/Raw!$R$1</f>
        <v>0.86956521739130432</v>
      </c>
    </row>
    <row r="2673" spans="1:10">
      <c r="A2673" s="63" t="str">
        <f>LEFT(Table1[[#This Row],[Subcode]],3)</f>
        <v>R20</v>
      </c>
      <c r="B2673" s="63" t="s">
        <v>483</v>
      </c>
      <c r="C2673" s="38" t="s">
        <v>92</v>
      </c>
      <c r="D2673" s="39" t="s">
        <v>93</v>
      </c>
      <c r="E2673" s="39">
        <f>VLOOKUP(Table1[[#This Row],[Gr]],Raw!T:U,2,0)</f>
        <v>10</v>
      </c>
      <c r="F2673" s="38" t="s">
        <v>9</v>
      </c>
      <c r="G2673" s="39">
        <v>3</v>
      </c>
      <c r="H2673" s="64" t="str">
        <f>VLOOKUP(MID(Table1[[#This Row],[Htno]],7,2),Raw!A:B,2,0)</f>
        <v>DS</v>
      </c>
      <c r="I2673" s="60">
        <f>IF(Table1[[#This Row],[Gr]]&lt;&gt;"COMPLE",IF(Table1[[#This Row],[Cr]]&gt;0,1,0),1)</f>
        <v>1</v>
      </c>
      <c r="J2673" s="32">
        <f>(Table1[[#This Row],[Gp]]*Table1[[#This Row],[Cr]])/Raw!$R$1</f>
        <v>1.3043478260869565</v>
      </c>
    </row>
    <row r="2674" spans="1:10">
      <c r="A2674" s="63" t="str">
        <f>LEFT(Table1[[#This Row],[Subcode]],3)</f>
        <v>R20</v>
      </c>
      <c r="B2674" s="63" t="s">
        <v>484</v>
      </c>
      <c r="C2674" s="38" t="s">
        <v>78</v>
      </c>
      <c r="D2674" s="39" t="s">
        <v>79</v>
      </c>
      <c r="E2674" s="39">
        <f>VLOOKUP(Table1[[#This Row],[Gr]],Raw!T:U,2,0)</f>
        <v>7</v>
      </c>
      <c r="F2674" s="38" t="s">
        <v>4</v>
      </c>
      <c r="G2674" s="39">
        <v>3</v>
      </c>
      <c r="H2674" s="64" t="str">
        <f>VLOOKUP(MID(Table1[[#This Row],[Htno]],7,2),Raw!A:B,2,0)</f>
        <v>DS</v>
      </c>
      <c r="I2674" s="60">
        <f>IF(Table1[[#This Row],[Gr]]&lt;&gt;"COMPLE",IF(Table1[[#This Row],[Cr]]&gt;0,1,0),1)</f>
        <v>1</v>
      </c>
      <c r="J2674" s="32">
        <f>(Table1[[#This Row],[Gp]]*Table1[[#This Row],[Cr]])/Raw!$R$1</f>
        <v>0.91304347826086951</v>
      </c>
    </row>
    <row r="2675" spans="1:10">
      <c r="A2675" s="63" t="str">
        <f>LEFT(Table1[[#This Row],[Subcode]],3)</f>
        <v>R20</v>
      </c>
      <c r="B2675" s="63" t="s">
        <v>484</v>
      </c>
      <c r="C2675" s="38" t="s">
        <v>80</v>
      </c>
      <c r="D2675" s="39" t="s">
        <v>81</v>
      </c>
      <c r="E2675" s="39">
        <f>VLOOKUP(Table1[[#This Row],[Gr]],Raw!T:U,2,0)</f>
        <v>6</v>
      </c>
      <c r="F2675" s="38" t="s">
        <v>5</v>
      </c>
      <c r="G2675" s="39">
        <v>3</v>
      </c>
      <c r="H2675" s="64" t="str">
        <f>VLOOKUP(MID(Table1[[#This Row],[Htno]],7,2),Raw!A:B,2,0)</f>
        <v>DS</v>
      </c>
      <c r="I2675" s="60">
        <f>IF(Table1[[#This Row],[Gr]]&lt;&gt;"COMPLE",IF(Table1[[#This Row],[Cr]]&gt;0,1,0),1)</f>
        <v>1</v>
      </c>
      <c r="J2675" s="32">
        <f>(Table1[[#This Row],[Gp]]*Table1[[#This Row],[Cr]])/Raw!$R$1</f>
        <v>0.78260869565217395</v>
      </c>
    </row>
    <row r="2676" spans="1:10">
      <c r="A2676" s="63" t="str">
        <f>LEFT(Table1[[#This Row],[Subcode]],3)</f>
        <v>R20</v>
      </c>
      <c r="B2676" s="63" t="s">
        <v>484</v>
      </c>
      <c r="C2676" s="38" t="s">
        <v>82</v>
      </c>
      <c r="D2676" s="39" t="s">
        <v>83</v>
      </c>
      <c r="E2676" s="39">
        <f>VLOOKUP(Table1[[#This Row],[Gr]],Raw!T:U,2,0)</f>
        <v>7</v>
      </c>
      <c r="F2676" s="38" t="s">
        <v>4</v>
      </c>
      <c r="G2676" s="39">
        <v>3</v>
      </c>
      <c r="H2676" s="64" t="str">
        <f>VLOOKUP(MID(Table1[[#This Row],[Htno]],7,2),Raw!A:B,2,0)</f>
        <v>DS</v>
      </c>
      <c r="I2676" s="60">
        <f>IF(Table1[[#This Row],[Gr]]&lt;&gt;"COMPLE",IF(Table1[[#This Row],[Cr]]&gt;0,1,0),1)</f>
        <v>1</v>
      </c>
      <c r="J2676" s="32">
        <f>(Table1[[#This Row],[Gp]]*Table1[[#This Row],[Cr]])/Raw!$R$1</f>
        <v>0.91304347826086951</v>
      </c>
    </row>
    <row r="2677" spans="1:10">
      <c r="A2677" s="63" t="str">
        <f>LEFT(Table1[[#This Row],[Subcode]],3)</f>
        <v>R20</v>
      </c>
      <c r="B2677" s="63" t="s">
        <v>484</v>
      </c>
      <c r="C2677" s="38" t="s">
        <v>84</v>
      </c>
      <c r="D2677" s="39" t="s">
        <v>85</v>
      </c>
      <c r="E2677" s="39">
        <f>VLOOKUP(Table1[[#This Row],[Gr]],Raw!T:U,2,0)</f>
        <v>7</v>
      </c>
      <c r="F2677" s="38" t="s">
        <v>4</v>
      </c>
      <c r="G2677" s="39">
        <v>3</v>
      </c>
      <c r="H2677" s="64" t="str">
        <f>VLOOKUP(MID(Table1[[#This Row],[Htno]],7,2),Raw!A:B,2,0)</f>
        <v>DS</v>
      </c>
      <c r="I2677" s="60">
        <f>IF(Table1[[#This Row],[Gr]]&lt;&gt;"COMPLE",IF(Table1[[#This Row],[Cr]]&gt;0,1,0),1)</f>
        <v>1</v>
      </c>
      <c r="J2677" s="32">
        <f>(Table1[[#This Row],[Gp]]*Table1[[#This Row],[Cr]])/Raw!$R$1</f>
        <v>0.91304347826086951</v>
      </c>
    </row>
    <row r="2678" spans="1:10">
      <c r="A2678" s="63" t="str">
        <f>LEFT(Table1[[#This Row],[Subcode]],3)</f>
        <v>R20</v>
      </c>
      <c r="B2678" s="63" t="s">
        <v>484</v>
      </c>
      <c r="C2678" s="38" t="s">
        <v>86</v>
      </c>
      <c r="D2678" s="39" t="s">
        <v>87</v>
      </c>
      <c r="E2678" s="39">
        <f>VLOOKUP(Table1[[#This Row],[Gr]],Raw!T:U,2,0)</f>
        <v>7</v>
      </c>
      <c r="F2678" s="38" t="s">
        <v>4</v>
      </c>
      <c r="G2678" s="39">
        <v>3</v>
      </c>
      <c r="H2678" s="64" t="str">
        <f>VLOOKUP(MID(Table1[[#This Row],[Htno]],7,2),Raw!A:B,2,0)</f>
        <v>DS</v>
      </c>
      <c r="I2678" s="60">
        <f>IF(Table1[[#This Row],[Gr]]&lt;&gt;"COMPLE",IF(Table1[[#This Row],[Cr]]&gt;0,1,0),1)</f>
        <v>1</v>
      </c>
      <c r="J2678" s="32">
        <f>(Table1[[#This Row],[Gp]]*Table1[[#This Row],[Cr]])/Raw!$R$1</f>
        <v>0.91304347826086951</v>
      </c>
    </row>
    <row r="2679" spans="1:10">
      <c r="A2679" s="63" t="str">
        <f>LEFT(Table1[[#This Row],[Subcode]],3)</f>
        <v>R20</v>
      </c>
      <c r="B2679" s="63" t="s">
        <v>484</v>
      </c>
      <c r="C2679" s="38" t="s">
        <v>88</v>
      </c>
      <c r="D2679" s="39" t="s">
        <v>89</v>
      </c>
      <c r="E2679" s="39">
        <f>VLOOKUP(Table1[[#This Row],[Gr]],Raw!T:U,2,0)</f>
        <v>6</v>
      </c>
      <c r="F2679" s="38" t="s">
        <v>5</v>
      </c>
      <c r="G2679" s="39">
        <v>3</v>
      </c>
      <c r="H2679" s="64" t="str">
        <f>VLOOKUP(MID(Table1[[#This Row],[Htno]],7,2),Raw!A:B,2,0)</f>
        <v>DS</v>
      </c>
      <c r="I2679" s="60">
        <f>IF(Table1[[#This Row],[Gr]]&lt;&gt;"COMPLE",IF(Table1[[#This Row],[Cr]]&gt;0,1,0),1)</f>
        <v>1</v>
      </c>
      <c r="J2679" s="32">
        <f>(Table1[[#This Row],[Gp]]*Table1[[#This Row],[Cr]])/Raw!$R$1</f>
        <v>0.78260869565217395</v>
      </c>
    </row>
    <row r="2680" spans="1:10">
      <c r="A2680" s="63" t="str">
        <f>LEFT(Table1[[#This Row],[Subcode]],3)</f>
        <v>R20</v>
      </c>
      <c r="B2680" s="63" t="s">
        <v>484</v>
      </c>
      <c r="C2680" s="38" t="s">
        <v>90</v>
      </c>
      <c r="D2680" s="39" t="s">
        <v>91</v>
      </c>
      <c r="E2680" s="39">
        <f>VLOOKUP(Table1[[#This Row],[Gr]],Raw!T:U,2,0)</f>
        <v>10</v>
      </c>
      <c r="F2680" s="38" t="s">
        <v>9</v>
      </c>
      <c r="G2680" s="39">
        <v>2</v>
      </c>
      <c r="H2680" s="64" t="str">
        <f>VLOOKUP(MID(Table1[[#This Row],[Htno]],7,2),Raw!A:B,2,0)</f>
        <v>DS</v>
      </c>
      <c r="I2680" s="60">
        <f>IF(Table1[[#This Row],[Gr]]&lt;&gt;"COMPLE",IF(Table1[[#This Row],[Cr]]&gt;0,1,0),1)</f>
        <v>1</v>
      </c>
      <c r="J2680" s="32">
        <f>(Table1[[#This Row],[Gp]]*Table1[[#This Row],[Cr]])/Raw!$R$1</f>
        <v>0.86956521739130432</v>
      </c>
    </row>
    <row r="2681" spans="1:10">
      <c r="A2681" s="63" t="str">
        <f>LEFT(Table1[[#This Row],[Subcode]],3)</f>
        <v>R20</v>
      </c>
      <c r="B2681" s="63" t="s">
        <v>484</v>
      </c>
      <c r="C2681" s="38" t="s">
        <v>92</v>
      </c>
      <c r="D2681" s="39" t="s">
        <v>93</v>
      </c>
      <c r="E2681" s="39">
        <f>VLOOKUP(Table1[[#This Row],[Gr]],Raw!T:U,2,0)</f>
        <v>9</v>
      </c>
      <c r="F2681" s="38" t="s">
        <v>8</v>
      </c>
      <c r="G2681" s="39">
        <v>3</v>
      </c>
      <c r="H2681" s="64" t="str">
        <f>VLOOKUP(MID(Table1[[#This Row],[Htno]],7,2),Raw!A:B,2,0)</f>
        <v>DS</v>
      </c>
      <c r="I2681" s="60">
        <f>IF(Table1[[#This Row],[Gr]]&lt;&gt;"COMPLE",IF(Table1[[#This Row],[Cr]]&gt;0,1,0),1)</f>
        <v>1</v>
      </c>
      <c r="J2681" s="32">
        <f>(Table1[[#This Row],[Gp]]*Table1[[#This Row],[Cr]])/Raw!$R$1</f>
        <v>1.173913043478261</v>
      </c>
    </row>
    <row r="2682" spans="1:10">
      <c r="A2682" s="63" t="str">
        <f>LEFT(Table1[[#This Row],[Subcode]],3)</f>
        <v>R20</v>
      </c>
      <c r="B2682" s="63" t="s">
        <v>485</v>
      </c>
      <c r="C2682" s="38" t="s">
        <v>78</v>
      </c>
      <c r="D2682" s="39" t="s">
        <v>79</v>
      </c>
      <c r="E2682" s="39">
        <f>VLOOKUP(Table1[[#This Row],[Gr]],Raw!T:U,2,0)</f>
        <v>7</v>
      </c>
      <c r="F2682" s="38" t="s">
        <v>4</v>
      </c>
      <c r="G2682" s="39">
        <v>3</v>
      </c>
      <c r="H2682" s="64" t="str">
        <f>VLOOKUP(MID(Table1[[#This Row],[Htno]],7,2),Raw!A:B,2,0)</f>
        <v>DS</v>
      </c>
      <c r="I2682" s="60">
        <f>IF(Table1[[#This Row],[Gr]]&lt;&gt;"COMPLE",IF(Table1[[#This Row],[Cr]]&gt;0,1,0),1)</f>
        <v>1</v>
      </c>
      <c r="J2682" s="32">
        <f>(Table1[[#This Row],[Gp]]*Table1[[#This Row],[Cr]])/Raw!$R$1</f>
        <v>0.91304347826086951</v>
      </c>
    </row>
    <row r="2683" spans="1:10">
      <c r="A2683" s="63" t="str">
        <f>LEFT(Table1[[#This Row],[Subcode]],3)</f>
        <v>R20</v>
      </c>
      <c r="B2683" s="63" t="s">
        <v>485</v>
      </c>
      <c r="C2683" s="38" t="s">
        <v>80</v>
      </c>
      <c r="D2683" s="39" t="s">
        <v>81</v>
      </c>
      <c r="E2683" s="39">
        <f>VLOOKUP(Table1[[#This Row],[Gr]],Raw!T:U,2,0)</f>
        <v>5</v>
      </c>
      <c r="F2683" s="38" t="s">
        <v>7</v>
      </c>
      <c r="G2683" s="39">
        <v>3</v>
      </c>
      <c r="H2683" s="64" t="str">
        <f>VLOOKUP(MID(Table1[[#This Row],[Htno]],7,2),Raw!A:B,2,0)</f>
        <v>DS</v>
      </c>
      <c r="I2683" s="60">
        <f>IF(Table1[[#This Row],[Gr]]&lt;&gt;"COMPLE",IF(Table1[[#This Row],[Cr]]&gt;0,1,0),1)</f>
        <v>1</v>
      </c>
      <c r="J2683" s="32">
        <f>(Table1[[#This Row],[Gp]]*Table1[[#This Row],[Cr]])/Raw!$R$1</f>
        <v>0.65217391304347827</v>
      </c>
    </row>
    <row r="2684" spans="1:10">
      <c r="A2684" s="63" t="str">
        <f>LEFT(Table1[[#This Row],[Subcode]],3)</f>
        <v>R20</v>
      </c>
      <c r="B2684" s="63" t="s">
        <v>485</v>
      </c>
      <c r="C2684" s="38" t="s">
        <v>82</v>
      </c>
      <c r="D2684" s="39" t="s">
        <v>83</v>
      </c>
      <c r="E2684" s="39">
        <f>VLOOKUP(Table1[[#This Row],[Gr]],Raw!T:U,2,0)</f>
        <v>6</v>
      </c>
      <c r="F2684" s="38" t="s">
        <v>5</v>
      </c>
      <c r="G2684" s="39">
        <v>3</v>
      </c>
      <c r="H2684" s="64" t="str">
        <f>VLOOKUP(MID(Table1[[#This Row],[Htno]],7,2),Raw!A:B,2,0)</f>
        <v>DS</v>
      </c>
      <c r="I2684" s="60">
        <f>IF(Table1[[#This Row],[Gr]]&lt;&gt;"COMPLE",IF(Table1[[#This Row],[Cr]]&gt;0,1,0),1)</f>
        <v>1</v>
      </c>
      <c r="J2684" s="32">
        <f>(Table1[[#This Row],[Gp]]*Table1[[#This Row],[Cr]])/Raw!$R$1</f>
        <v>0.78260869565217395</v>
      </c>
    </row>
    <row r="2685" spans="1:10">
      <c r="A2685" s="63" t="str">
        <f>LEFT(Table1[[#This Row],[Subcode]],3)</f>
        <v>R20</v>
      </c>
      <c r="B2685" s="63" t="s">
        <v>485</v>
      </c>
      <c r="C2685" s="38" t="s">
        <v>84</v>
      </c>
      <c r="D2685" s="39" t="s">
        <v>85</v>
      </c>
      <c r="E2685" s="39">
        <f>VLOOKUP(Table1[[#This Row],[Gr]],Raw!T:U,2,0)</f>
        <v>8</v>
      </c>
      <c r="F2685" s="38" t="s">
        <v>6</v>
      </c>
      <c r="G2685" s="39">
        <v>3</v>
      </c>
      <c r="H2685" s="64" t="str">
        <f>VLOOKUP(MID(Table1[[#This Row],[Htno]],7,2),Raw!A:B,2,0)</f>
        <v>DS</v>
      </c>
      <c r="I2685" s="60">
        <f>IF(Table1[[#This Row],[Gr]]&lt;&gt;"COMPLE",IF(Table1[[#This Row],[Cr]]&gt;0,1,0),1)</f>
        <v>1</v>
      </c>
      <c r="J2685" s="32">
        <f>(Table1[[#This Row],[Gp]]*Table1[[#This Row],[Cr]])/Raw!$R$1</f>
        <v>1.0434782608695652</v>
      </c>
    </row>
    <row r="2686" spans="1:10">
      <c r="A2686" s="63" t="str">
        <f>LEFT(Table1[[#This Row],[Subcode]],3)</f>
        <v>R20</v>
      </c>
      <c r="B2686" s="63" t="s">
        <v>485</v>
      </c>
      <c r="C2686" s="38" t="s">
        <v>86</v>
      </c>
      <c r="D2686" s="39" t="s">
        <v>87</v>
      </c>
      <c r="E2686" s="39">
        <f>VLOOKUP(Table1[[#This Row],[Gr]],Raw!T:U,2,0)</f>
        <v>6</v>
      </c>
      <c r="F2686" s="38" t="s">
        <v>5</v>
      </c>
      <c r="G2686" s="39">
        <v>3</v>
      </c>
      <c r="H2686" s="64" t="str">
        <f>VLOOKUP(MID(Table1[[#This Row],[Htno]],7,2),Raw!A:B,2,0)</f>
        <v>DS</v>
      </c>
      <c r="I2686" s="60">
        <f>IF(Table1[[#This Row],[Gr]]&lt;&gt;"COMPLE",IF(Table1[[#This Row],[Cr]]&gt;0,1,0),1)</f>
        <v>1</v>
      </c>
      <c r="J2686" s="32">
        <f>(Table1[[#This Row],[Gp]]*Table1[[#This Row],[Cr]])/Raw!$R$1</f>
        <v>0.78260869565217395</v>
      </c>
    </row>
    <row r="2687" spans="1:10">
      <c r="A2687" s="63" t="str">
        <f>LEFT(Table1[[#This Row],[Subcode]],3)</f>
        <v>R20</v>
      </c>
      <c r="B2687" s="63" t="s">
        <v>485</v>
      </c>
      <c r="C2687" s="38" t="s">
        <v>88</v>
      </c>
      <c r="D2687" s="39" t="s">
        <v>89</v>
      </c>
      <c r="E2687" s="39">
        <f>VLOOKUP(Table1[[#This Row],[Gr]],Raw!T:U,2,0)</f>
        <v>5</v>
      </c>
      <c r="F2687" s="38" t="s">
        <v>7</v>
      </c>
      <c r="G2687" s="39">
        <v>3</v>
      </c>
      <c r="H2687" s="64" t="str">
        <f>VLOOKUP(MID(Table1[[#This Row],[Htno]],7,2),Raw!A:B,2,0)</f>
        <v>DS</v>
      </c>
      <c r="I2687" s="60">
        <f>IF(Table1[[#This Row],[Gr]]&lt;&gt;"COMPLE",IF(Table1[[#This Row],[Cr]]&gt;0,1,0),1)</f>
        <v>1</v>
      </c>
      <c r="J2687" s="32">
        <f>(Table1[[#This Row],[Gp]]*Table1[[#This Row],[Cr]])/Raw!$R$1</f>
        <v>0.65217391304347827</v>
      </c>
    </row>
    <row r="2688" spans="1:10">
      <c r="A2688" s="63" t="str">
        <f>LEFT(Table1[[#This Row],[Subcode]],3)</f>
        <v>R20</v>
      </c>
      <c r="B2688" s="63" t="s">
        <v>485</v>
      </c>
      <c r="C2688" s="38" t="s">
        <v>90</v>
      </c>
      <c r="D2688" s="39" t="s">
        <v>91</v>
      </c>
      <c r="E2688" s="39">
        <f>VLOOKUP(Table1[[#This Row],[Gr]],Raw!T:U,2,0)</f>
        <v>9</v>
      </c>
      <c r="F2688" s="38" t="s">
        <v>8</v>
      </c>
      <c r="G2688" s="39">
        <v>2</v>
      </c>
      <c r="H2688" s="64" t="str">
        <f>VLOOKUP(MID(Table1[[#This Row],[Htno]],7,2),Raw!A:B,2,0)</f>
        <v>DS</v>
      </c>
      <c r="I2688" s="60">
        <f>IF(Table1[[#This Row],[Gr]]&lt;&gt;"COMPLE",IF(Table1[[#This Row],[Cr]]&gt;0,1,0),1)</f>
        <v>1</v>
      </c>
      <c r="J2688" s="32">
        <f>(Table1[[#This Row],[Gp]]*Table1[[#This Row],[Cr]])/Raw!$R$1</f>
        <v>0.78260869565217395</v>
      </c>
    </row>
    <row r="2689" spans="1:10">
      <c r="A2689" s="63" t="str">
        <f>LEFT(Table1[[#This Row],[Subcode]],3)</f>
        <v>R20</v>
      </c>
      <c r="B2689" s="63" t="s">
        <v>485</v>
      </c>
      <c r="C2689" s="38" t="s">
        <v>92</v>
      </c>
      <c r="D2689" s="39" t="s">
        <v>93</v>
      </c>
      <c r="E2689" s="39">
        <f>VLOOKUP(Table1[[#This Row],[Gr]],Raw!T:U,2,0)</f>
        <v>9</v>
      </c>
      <c r="F2689" s="38" t="s">
        <v>8</v>
      </c>
      <c r="G2689" s="39">
        <v>3</v>
      </c>
      <c r="H2689" s="64" t="str">
        <f>VLOOKUP(MID(Table1[[#This Row],[Htno]],7,2),Raw!A:B,2,0)</f>
        <v>DS</v>
      </c>
      <c r="I2689" s="60">
        <f>IF(Table1[[#This Row],[Gr]]&lt;&gt;"COMPLE",IF(Table1[[#This Row],[Cr]]&gt;0,1,0),1)</f>
        <v>1</v>
      </c>
      <c r="J2689" s="32">
        <f>(Table1[[#This Row],[Gp]]*Table1[[#This Row],[Cr]])/Raw!$R$1</f>
        <v>1.173913043478261</v>
      </c>
    </row>
    <row r="2690" spans="1:10">
      <c r="A2690" s="63" t="str">
        <f>LEFT(Table1[[#This Row],[Subcode]],3)</f>
        <v>R20</v>
      </c>
      <c r="B2690" s="63" t="s">
        <v>486</v>
      </c>
      <c r="C2690" s="38" t="s">
        <v>78</v>
      </c>
      <c r="D2690" s="39" t="s">
        <v>79</v>
      </c>
      <c r="E2690" s="39">
        <f>VLOOKUP(Table1[[#This Row],[Gr]],Raw!T:U,2,0)</f>
        <v>8</v>
      </c>
      <c r="F2690" s="38" t="s">
        <v>6</v>
      </c>
      <c r="G2690" s="39">
        <v>3</v>
      </c>
      <c r="H2690" s="64" t="str">
        <f>VLOOKUP(MID(Table1[[#This Row],[Htno]],7,2),Raw!A:B,2,0)</f>
        <v>DS</v>
      </c>
      <c r="I2690" s="60">
        <f>IF(Table1[[#This Row],[Gr]]&lt;&gt;"COMPLE",IF(Table1[[#This Row],[Cr]]&gt;0,1,0),1)</f>
        <v>1</v>
      </c>
      <c r="J2690" s="32">
        <f>(Table1[[#This Row],[Gp]]*Table1[[#This Row],[Cr]])/Raw!$R$1</f>
        <v>1.0434782608695652</v>
      </c>
    </row>
    <row r="2691" spans="1:10">
      <c r="A2691" s="63" t="str">
        <f>LEFT(Table1[[#This Row],[Subcode]],3)</f>
        <v>R20</v>
      </c>
      <c r="B2691" s="63" t="s">
        <v>486</v>
      </c>
      <c r="C2691" s="38" t="s">
        <v>80</v>
      </c>
      <c r="D2691" s="39" t="s">
        <v>81</v>
      </c>
      <c r="E2691" s="39">
        <f>VLOOKUP(Table1[[#This Row],[Gr]],Raw!T:U,2,0)</f>
        <v>6</v>
      </c>
      <c r="F2691" s="38" t="s">
        <v>5</v>
      </c>
      <c r="G2691" s="39">
        <v>3</v>
      </c>
      <c r="H2691" s="64" t="str">
        <f>VLOOKUP(MID(Table1[[#This Row],[Htno]],7,2),Raw!A:B,2,0)</f>
        <v>DS</v>
      </c>
      <c r="I2691" s="60">
        <f>IF(Table1[[#This Row],[Gr]]&lt;&gt;"COMPLE",IF(Table1[[#This Row],[Cr]]&gt;0,1,0),1)</f>
        <v>1</v>
      </c>
      <c r="J2691" s="32">
        <f>(Table1[[#This Row],[Gp]]*Table1[[#This Row],[Cr]])/Raw!$R$1</f>
        <v>0.78260869565217395</v>
      </c>
    </row>
    <row r="2692" spans="1:10">
      <c r="A2692" s="63" t="str">
        <f>LEFT(Table1[[#This Row],[Subcode]],3)</f>
        <v>R20</v>
      </c>
      <c r="B2692" s="63" t="s">
        <v>486</v>
      </c>
      <c r="C2692" s="38" t="s">
        <v>82</v>
      </c>
      <c r="D2692" s="39" t="s">
        <v>83</v>
      </c>
      <c r="E2692" s="39">
        <f>VLOOKUP(Table1[[#This Row],[Gr]],Raw!T:U,2,0)</f>
        <v>8</v>
      </c>
      <c r="F2692" s="38" t="s">
        <v>6</v>
      </c>
      <c r="G2692" s="39">
        <v>3</v>
      </c>
      <c r="H2692" s="64" t="str">
        <f>VLOOKUP(MID(Table1[[#This Row],[Htno]],7,2),Raw!A:B,2,0)</f>
        <v>DS</v>
      </c>
      <c r="I2692" s="60">
        <f>IF(Table1[[#This Row],[Gr]]&lt;&gt;"COMPLE",IF(Table1[[#This Row],[Cr]]&gt;0,1,0),1)</f>
        <v>1</v>
      </c>
      <c r="J2692" s="32">
        <f>(Table1[[#This Row],[Gp]]*Table1[[#This Row],[Cr]])/Raw!$R$1</f>
        <v>1.0434782608695652</v>
      </c>
    </row>
    <row r="2693" spans="1:10">
      <c r="A2693" s="63" t="str">
        <f>LEFT(Table1[[#This Row],[Subcode]],3)</f>
        <v>R20</v>
      </c>
      <c r="B2693" s="63" t="s">
        <v>486</v>
      </c>
      <c r="C2693" s="38" t="s">
        <v>84</v>
      </c>
      <c r="D2693" s="39" t="s">
        <v>85</v>
      </c>
      <c r="E2693" s="39">
        <f>VLOOKUP(Table1[[#This Row],[Gr]],Raw!T:U,2,0)</f>
        <v>8</v>
      </c>
      <c r="F2693" s="38" t="s">
        <v>6</v>
      </c>
      <c r="G2693" s="39">
        <v>3</v>
      </c>
      <c r="H2693" s="64" t="str">
        <f>VLOOKUP(MID(Table1[[#This Row],[Htno]],7,2),Raw!A:B,2,0)</f>
        <v>DS</v>
      </c>
      <c r="I2693" s="60">
        <f>IF(Table1[[#This Row],[Gr]]&lt;&gt;"COMPLE",IF(Table1[[#This Row],[Cr]]&gt;0,1,0),1)</f>
        <v>1</v>
      </c>
      <c r="J2693" s="32">
        <f>(Table1[[#This Row],[Gp]]*Table1[[#This Row],[Cr]])/Raw!$R$1</f>
        <v>1.0434782608695652</v>
      </c>
    </row>
    <row r="2694" spans="1:10">
      <c r="A2694" s="63" t="str">
        <f>LEFT(Table1[[#This Row],[Subcode]],3)</f>
        <v>R20</v>
      </c>
      <c r="B2694" s="63" t="s">
        <v>486</v>
      </c>
      <c r="C2694" s="38" t="s">
        <v>86</v>
      </c>
      <c r="D2694" s="39" t="s">
        <v>87</v>
      </c>
      <c r="E2694" s="39">
        <f>VLOOKUP(Table1[[#This Row],[Gr]],Raw!T:U,2,0)</f>
        <v>8</v>
      </c>
      <c r="F2694" s="38" t="s">
        <v>6</v>
      </c>
      <c r="G2694" s="39">
        <v>3</v>
      </c>
      <c r="H2694" s="64" t="str">
        <f>VLOOKUP(MID(Table1[[#This Row],[Htno]],7,2),Raw!A:B,2,0)</f>
        <v>DS</v>
      </c>
      <c r="I2694" s="60">
        <f>IF(Table1[[#This Row],[Gr]]&lt;&gt;"COMPLE",IF(Table1[[#This Row],[Cr]]&gt;0,1,0),1)</f>
        <v>1</v>
      </c>
      <c r="J2694" s="32">
        <f>(Table1[[#This Row],[Gp]]*Table1[[#This Row],[Cr]])/Raw!$R$1</f>
        <v>1.0434782608695652</v>
      </c>
    </row>
    <row r="2695" spans="1:10">
      <c r="A2695" s="63" t="str">
        <f>LEFT(Table1[[#This Row],[Subcode]],3)</f>
        <v>R20</v>
      </c>
      <c r="B2695" s="63" t="s">
        <v>486</v>
      </c>
      <c r="C2695" s="38" t="s">
        <v>88</v>
      </c>
      <c r="D2695" s="39" t="s">
        <v>89</v>
      </c>
      <c r="E2695" s="39">
        <f>VLOOKUP(Table1[[#This Row],[Gr]],Raw!T:U,2,0)</f>
        <v>7</v>
      </c>
      <c r="F2695" s="38" t="s">
        <v>4</v>
      </c>
      <c r="G2695" s="39">
        <v>3</v>
      </c>
      <c r="H2695" s="64" t="str">
        <f>VLOOKUP(MID(Table1[[#This Row],[Htno]],7,2),Raw!A:B,2,0)</f>
        <v>DS</v>
      </c>
      <c r="I2695" s="60">
        <f>IF(Table1[[#This Row],[Gr]]&lt;&gt;"COMPLE",IF(Table1[[#This Row],[Cr]]&gt;0,1,0),1)</f>
        <v>1</v>
      </c>
      <c r="J2695" s="32">
        <f>(Table1[[#This Row],[Gp]]*Table1[[#This Row],[Cr]])/Raw!$R$1</f>
        <v>0.91304347826086951</v>
      </c>
    </row>
    <row r="2696" spans="1:10">
      <c r="A2696" s="63" t="str">
        <f>LEFT(Table1[[#This Row],[Subcode]],3)</f>
        <v>R20</v>
      </c>
      <c r="B2696" s="63" t="s">
        <v>486</v>
      </c>
      <c r="C2696" s="38" t="s">
        <v>90</v>
      </c>
      <c r="D2696" s="39" t="s">
        <v>91</v>
      </c>
      <c r="E2696" s="39">
        <f>VLOOKUP(Table1[[#This Row],[Gr]],Raw!T:U,2,0)</f>
        <v>10</v>
      </c>
      <c r="F2696" s="38" t="s">
        <v>9</v>
      </c>
      <c r="G2696" s="39">
        <v>2</v>
      </c>
      <c r="H2696" s="64" t="str">
        <f>VLOOKUP(MID(Table1[[#This Row],[Htno]],7,2),Raw!A:B,2,0)</f>
        <v>DS</v>
      </c>
      <c r="I2696" s="60">
        <f>IF(Table1[[#This Row],[Gr]]&lt;&gt;"COMPLE",IF(Table1[[#This Row],[Cr]]&gt;0,1,0),1)</f>
        <v>1</v>
      </c>
      <c r="J2696" s="32">
        <f>(Table1[[#This Row],[Gp]]*Table1[[#This Row],[Cr]])/Raw!$R$1</f>
        <v>0.86956521739130432</v>
      </c>
    </row>
    <row r="2697" spans="1:10">
      <c r="A2697" s="63" t="str">
        <f>LEFT(Table1[[#This Row],[Subcode]],3)</f>
        <v>R20</v>
      </c>
      <c r="B2697" s="63" t="s">
        <v>486</v>
      </c>
      <c r="C2697" s="38" t="s">
        <v>92</v>
      </c>
      <c r="D2697" s="39" t="s">
        <v>93</v>
      </c>
      <c r="E2697" s="39">
        <f>VLOOKUP(Table1[[#This Row],[Gr]],Raw!T:U,2,0)</f>
        <v>10</v>
      </c>
      <c r="F2697" s="38" t="s">
        <v>9</v>
      </c>
      <c r="G2697" s="39">
        <v>3</v>
      </c>
      <c r="H2697" s="64" t="str">
        <f>VLOOKUP(MID(Table1[[#This Row],[Htno]],7,2),Raw!A:B,2,0)</f>
        <v>DS</v>
      </c>
      <c r="I2697" s="60">
        <f>IF(Table1[[#This Row],[Gr]]&lt;&gt;"COMPLE",IF(Table1[[#This Row],[Cr]]&gt;0,1,0),1)</f>
        <v>1</v>
      </c>
      <c r="J2697" s="32">
        <f>(Table1[[#This Row],[Gp]]*Table1[[#This Row],[Cr]])/Raw!$R$1</f>
        <v>1.3043478260869565</v>
      </c>
    </row>
    <row r="2698" spans="1:10">
      <c r="A2698" s="63" t="str">
        <f>LEFT(Table1[[#This Row],[Subcode]],3)</f>
        <v>R20</v>
      </c>
      <c r="B2698" s="63" t="s">
        <v>487</v>
      </c>
      <c r="C2698" s="38" t="s">
        <v>78</v>
      </c>
      <c r="D2698" s="39" t="s">
        <v>79</v>
      </c>
      <c r="E2698" s="39">
        <f>VLOOKUP(Table1[[#This Row],[Gr]],Raw!T:U,2,0)</f>
        <v>8</v>
      </c>
      <c r="F2698" s="38" t="s">
        <v>6</v>
      </c>
      <c r="G2698" s="39">
        <v>3</v>
      </c>
      <c r="H2698" s="64" t="str">
        <f>VLOOKUP(MID(Table1[[#This Row],[Htno]],7,2),Raw!A:B,2,0)</f>
        <v>DS</v>
      </c>
      <c r="I2698" s="60">
        <f>IF(Table1[[#This Row],[Gr]]&lt;&gt;"COMPLE",IF(Table1[[#This Row],[Cr]]&gt;0,1,0),1)</f>
        <v>1</v>
      </c>
      <c r="J2698" s="32">
        <f>(Table1[[#This Row],[Gp]]*Table1[[#This Row],[Cr]])/Raw!$R$1</f>
        <v>1.0434782608695652</v>
      </c>
    </row>
    <row r="2699" spans="1:10">
      <c r="A2699" s="63" t="str">
        <f>LEFT(Table1[[#This Row],[Subcode]],3)</f>
        <v>R20</v>
      </c>
      <c r="B2699" s="63" t="s">
        <v>487</v>
      </c>
      <c r="C2699" s="38" t="s">
        <v>80</v>
      </c>
      <c r="D2699" s="39" t="s">
        <v>81</v>
      </c>
      <c r="E2699" s="39">
        <f>VLOOKUP(Table1[[#This Row],[Gr]],Raw!T:U,2,0)</f>
        <v>5</v>
      </c>
      <c r="F2699" s="38" t="s">
        <v>7</v>
      </c>
      <c r="G2699" s="39">
        <v>3</v>
      </c>
      <c r="H2699" s="64" t="str">
        <f>VLOOKUP(MID(Table1[[#This Row],[Htno]],7,2),Raw!A:B,2,0)</f>
        <v>DS</v>
      </c>
      <c r="I2699" s="60">
        <f>IF(Table1[[#This Row],[Gr]]&lt;&gt;"COMPLE",IF(Table1[[#This Row],[Cr]]&gt;0,1,0),1)</f>
        <v>1</v>
      </c>
      <c r="J2699" s="32">
        <f>(Table1[[#This Row],[Gp]]*Table1[[#This Row],[Cr]])/Raw!$R$1</f>
        <v>0.65217391304347827</v>
      </c>
    </row>
    <row r="2700" spans="1:10">
      <c r="A2700" s="63" t="str">
        <f>LEFT(Table1[[#This Row],[Subcode]],3)</f>
        <v>R20</v>
      </c>
      <c r="B2700" s="63" t="s">
        <v>487</v>
      </c>
      <c r="C2700" s="38" t="s">
        <v>82</v>
      </c>
      <c r="D2700" s="39" t="s">
        <v>83</v>
      </c>
      <c r="E2700" s="39">
        <f>VLOOKUP(Table1[[#This Row],[Gr]],Raw!T:U,2,0)</f>
        <v>7</v>
      </c>
      <c r="F2700" s="38" t="s">
        <v>4</v>
      </c>
      <c r="G2700" s="39">
        <v>3</v>
      </c>
      <c r="H2700" s="64" t="str">
        <f>VLOOKUP(MID(Table1[[#This Row],[Htno]],7,2),Raw!A:B,2,0)</f>
        <v>DS</v>
      </c>
      <c r="I2700" s="60">
        <f>IF(Table1[[#This Row],[Gr]]&lt;&gt;"COMPLE",IF(Table1[[#This Row],[Cr]]&gt;0,1,0),1)</f>
        <v>1</v>
      </c>
      <c r="J2700" s="32">
        <f>(Table1[[#This Row],[Gp]]*Table1[[#This Row],[Cr]])/Raw!$R$1</f>
        <v>0.91304347826086951</v>
      </c>
    </row>
    <row r="2701" spans="1:10">
      <c r="A2701" s="63" t="str">
        <f>LEFT(Table1[[#This Row],[Subcode]],3)</f>
        <v>R20</v>
      </c>
      <c r="B2701" s="63" t="s">
        <v>487</v>
      </c>
      <c r="C2701" s="38" t="s">
        <v>84</v>
      </c>
      <c r="D2701" s="39" t="s">
        <v>85</v>
      </c>
      <c r="E2701" s="39">
        <f>VLOOKUP(Table1[[#This Row],[Gr]],Raw!T:U,2,0)</f>
        <v>7</v>
      </c>
      <c r="F2701" s="38" t="s">
        <v>4</v>
      </c>
      <c r="G2701" s="39">
        <v>3</v>
      </c>
      <c r="H2701" s="64" t="str">
        <f>VLOOKUP(MID(Table1[[#This Row],[Htno]],7,2),Raw!A:B,2,0)</f>
        <v>DS</v>
      </c>
      <c r="I2701" s="60">
        <f>IF(Table1[[#This Row],[Gr]]&lt;&gt;"COMPLE",IF(Table1[[#This Row],[Cr]]&gt;0,1,0),1)</f>
        <v>1</v>
      </c>
      <c r="J2701" s="32">
        <f>(Table1[[#This Row],[Gp]]*Table1[[#This Row],[Cr]])/Raw!$R$1</f>
        <v>0.91304347826086951</v>
      </c>
    </row>
    <row r="2702" spans="1:10">
      <c r="A2702" s="63" t="str">
        <f>LEFT(Table1[[#This Row],[Subcode]],3)</f>
        <v>R20</v>
      </c>
      <c r="B2702" s="63" t="s">
        <v>487</v>
      </c>
      <c r="C2702" s="38" t="s">
        <v>86</v>
      </c>
      <c r="D2702" s="39" t="s">
        <v>87</v>
      </c>
      <c r="E2702" s="39">
        <f>VLOOKUP(Table1[[#This Row],[Gr]],Raw!T:U,2,0)</f>
        <v>6</v>
      </c>
      <c r="F2702" s="38" t="s">
        <v>5</v>
      </c>
      <c r="G2702" s="39">
        <v>3</v>
      </c>
      <c r="H2702" s="64" t="str">
        <f>VLOOKUP(MID(Table1[[#This Row],[Htno]],7,2),Raw!A:B,2,0)</f>
        <v>DS</v>
      </c>
      <c r="I2702" s="60">
        <f>IF(Table1[[#This Row],[Gr]]&lt;&gt;"COMPLE",IF(Table1[[#This Row],[Cr]]&gt;0,1,0),1)</f>
        <v>1</v>
      </c>
      <c r="J2702" s="32">
        <f>(Table1[[#This Row],[Gp]]*Table1[[#This Row],[Cr]])/Raw!$R$1</f>
        <v>0.78260869565217395</v>
      </c>
    </row>
    <row r="2703" spans="1:10">
      <c r="A2703" s="63" t="str">
        <f>LEFT(Table1[[#This Row],[Subcode]],3)</f>
        <v>R20</v>
      </c>
      <c r="B2703" s="63" t="s">
        <v>487</v>
      </c>
      <c r="C2703" s="38" t="s">
        <v>88</v>
      </c>
      <c r="D2703" s="39" t="s">
        <v>89</v>
      </c>
      <c r="E2703" s="39">
        <f>VLOOKUP(Table1[[#This Row],[Gr]],Raw!T:U,2,0)</f>
        <v>6</v>
      </c>
      <c r="F2703" s="38" t="s">
        <v>5</v>
      </c>
      <c r="G2703" s="39">
        <v>3</v>
      </c>
      <c r="H2703" s="64" t="str">
        <f>VLOOKUP(MID(Table1[[#This Row],[Htno]],7,2),Raw!A:B,2,0)</f>
        <v>DS</v>
      </c>
      <c r="I2703" s="60">
        <f>IF(Table1[[#This Row],[Gr]]&lt;&gt;"COMPLE",IF(Table1[[#This Row],[Cr]]&gt;0,1,0),1)</f>
        <v>1</v>
      </c>
      <c r="J2703" s="32">
        <f>(Table1[[#This Row],[Gp]]*Table1[[#This Row],[Cr]])/Raw!$R$1</f>
        <v>0.78260869565217395</v>
      </c>
    </row>
    <row r="2704" spans="1:10">
      <c r="A2704" s="63" t="str">
        <f>LEFT(Table1[[#This Row],[Subcode]],3)</f>
        <v>R20</v>
      </c>
      <c r="B2704" s="63" t="s">
        <v>487</v>
      </c>
      <c r="C2704" s="38" t="s">
        <v>90</v>
      </c>
      <c r="D2704" s="39" t="s">
        <v>91</v>
      </c>
      <c r="E2704" s="39">
        <f>VLOOKUP(Table1[[#This Row],[Gr]],Raw!T:U,2,0)</f>
        <v>10</v>
      </c>
      <c r="F2704" s="38" t="s">
        <v>9</v>
      </c>
      <c r="G2704" s="39">
        <v>2</v>
      </c>
      <c r="H2704" s="64" t="str">
        <f>VLOOKUP(MID(Table1[[#This Row],[Htno]],7,2),Raw!A:B,2,0)</f>
        <v>DS</v>
      </c>
      <c r="I2704" s="60">
        <f>IF(Table1[[#This Row],[Gr]]&lt;&gt;"COMPLE",IF(Table1[[#This Row],[Cr]]&gt;0,1,0),1)</f>
        <v>1</v>
      </c>
      <c r="J2704" s="32">
        <f>(Table1[[#This Row],[Gp]]*Table1[[#This Row],[Cr]])/Raw!$R$1</f>
        <v>0.86956521739130432</v>
      </c>
    </row>
    <row r="2705" spans="1:10">
      <c r="A2705" s="63" t="str">
        <f>LEFT(Table1[[#This Row],[Subcode]],3)</f>
        <v>R20</v>
      </c>
      <c r="B2705" s="63" t="s">
        <v>487</v>
      </c>
      <c r="C2705" s="38" t="s">
        <v>92</v>
      </c>
      <c r="D2705" s="39" t="s">
        <v>93</v>
      </c>
      <c r="E2705" s="39">
        <f>VLOOKUP(Table1[[#This Row],[Gr]],Raw!T:U,2,0)</f>
        <v>10</v>
      </c>
      <c r="F2705" s="38" t="s">
        <v>9</v>
      </c>
      <c r="G2705" s="39">
        <v>3</v>
      </c>
      <c r="H2705" s="64" t="str">
        <f>VLOOKUP(MID(Table1[[#This Row],[Htno]],7,2),Raw!A:B,2,0)</f>
        <v>DS</v>
      </c>
      <c r="I2705" s="60">
        <f>IF(Table1[[#This Row],[Gr]]&lt;&gt;"COMPLE",IF(Table1[[#This Row],[Cr]]&gt;0,1,0),1)</f>
        <v>1</v>
      </c>
      <c r="J2705" s="32">
        <f>(Table1[[#This Row],[Gp]]*Table1[[#This Row],[Cr]])/Raw!$R$1</f>
        <v>1.3043478260869565</v>
      </c>
    </row>
    <row r="2706" spans="1:10">
      <c r="A2706" s="63" t="str">
        <f>LEFT(Table1[[#This Row],[Subcode]],3)</f>
        <v>R20</v>
      </c>
      <c r="B2706" s="63" t="s">
        <v>488</v>
      </c>
      <c r="C2706" s="38" t="s">
        <v>78</v>
      </c>
      <c r="D2706" s="39" t="s">
        <v>79</v>
      </c>
      <c r="E2706" s="39">
        <f>VLOOKUP(Table1[[#This Row],[Gr]],Raw!T:U,2,0)</f>
        <v>6</v>
      </c>
      <c r="F2706" s="38" t="s">
        <v>5</v>
      </c>
      <c r="G2706" s="39">
        <v>3</v>
      </c>
      <c r="H2706" s="64" t="str">
        <f>VLOOKUP(MID(Table1[[#This Row],[Htno]],7,2),Raw!A:B,2,0)</f>
        <v>DS</v>
      </c>
      <c r="I2706" s="60">
        <f>IF(Table1[[#This Row],[Gr]]&lt;&gt;"COMPLE",IF(Table1[[#This Row],[Cr]]&gt;0,1,0),1)</f>
        <v>1</v>
      </c>
      <c r="J2706" s="32">
        <f>(Table1[[#This Row],[Gp]]*Table1[[#This Row],[Cr]])/Raw!$R$1</f>
        <v>0.78260869565217395</v>
      </c>
    </row>
    <row r="2707" spans="1:10">
      <c r="A2707" s="63" t="str">
        <f>LEFT(Table1[[#This Row],[Subcode]],3)</f>
        <v>R20</v>
      </c>
      <c r="B2707" s="63" t="s">
        <v>488</v>
      </c>
      <c r="C2707" s="38" t="s">
        <v>80</v>
      </c>
      <c r="D2707" s="39" t="s">
        <v>81</v>
      </c>
      <c r="E2707" s="39">
        <f>VLOOKUP(Table1[[#This Row],[Gr]],Raw!T:U,2,0)</f>
        <v>5</v>
      </c>
      <c r="F2707" s="38" t="s">
        <v>7</v>
      </c>
      <c r="G2707" s="39">
        <v>3</v>
      </c>
      <c r="H2707" s="64" t="str">
        <f>VLOOKUP(MID(Table1[[#This Row],[Htno]],7,2),Raw!A:B,2,0)</f>
        <v>DS</v>
      </c>
      <c r="I2707" s="60">
        <f>IF(Table1[[#This Row],[Gr]]&lt;&gt;"COMPLE",IF(Table1[[#This Row],[Cr]]&gt;0,1,0),1)</f>
        <v>1</v>
      </c>
      <c r="J2707" s="32">
        <f>(Table1[[#This Row],[Gp]]*Table1[[#This Row],[Cr]])/Raw!$R$1</f>
        <v>0.65217391304347827</v>
      </c>
    </row>
    <row r="2708" spans="1:10">
      <c r="A2708" s="63" t="str">
        <f>LEFT(Table1[[#This Row],[Subcode]],3)</f>
        <v>R20</v>
      </c>
      <c r="B2708" s="63" t="s">
        <v>488</v>
      </c>
      <c r="C2708" s="38" t="s">
        <v>82</v>
      </c>
      <c r="D2708" s="39" t="s">
        <v>83</v>
      </c>
      <c r="E2708" s="39">
        <f>VLOOKUP(Table1[[#This Row],[Gr]],Raw!T:U,2,0)</f>
        <v>6</v>
      </c>
      <c r="F2708" s="38" t="s">
        <v>5</v>
      </c>
      <c r="G2708" s="39">
        <v>3</v>
      </c>
      <c r="H2708" s="64" t="str">
        <f>VLOOKUP(MID(Table1[[#This Row],[Htno]],7,2),Raw!A:B,2,0)</f>
        <v>DS</v>
      </c>
      <c r="I2708" s="60">
        <f>IF(Table1[[#This Row],[Gr]]&lt;&gt;"COMPLE",IF(Table1[[#This Row],[Cr]]&gt;0,1,0),1)</f>
        <v>1</v>
      </c>
      <c r="J2708" s="32">
        <f>(Table1[[#This Row],[Gp]]*Table1[[#This Row],[Cr]])/Raw!$R$1</f>
        <v>0.78260869565217395</v>
      </c>
    </row>
    <row r="2709" spans="1:10">
      <c r="A2709" s="63" t="str">
        <f>LEFT(Table1[[#This Row],[Subcode]],3)</f>
        <v>R20</v>
      </c>
      <c r="B2709" s="63" t="s">
        <v>488</v>
      </c>
      <c r="C2709" s="38" t="s">
        <v>84</v>
      </c>
      <c r="D2709" s="39" t="s">
        <v>85</v>
      </c>
      <c r="E2709" s="39">
        <f>VLOOKUP(Table1[[#This Row],[Gr]],Raw!T:U,2,0)</f>
        <v>5</v>
      </c>
      <c r="F2709" s="38" t="s">
        <v>7</v>
      </c>
      <c r="G2709" s="39">
        <v>3</v>
      </c>
      <c r="H2709" s="64" t="str">
        <f>VLOOKUP(MID(Table1[[#This Row],[Htno]],7,2),Raw!A:B,2,0)</f>
        <v>DS</v>
      </c>
      <c r="I2709" s="60">
        <f>IF(Table1[[#This Row],[Gr]]&lt;&gt;"COMPLE",IF(Table1[[#This Row],[Cr]]&gt;0,1,0),1)</f>
        <v>1</v>
      </c>
      <c r="J2709" s="32">
        <f>(Table1[[#This Row],[Gp]]*Table1[[#This Row],[Cr]])/Raw!$R$1</f>
        <v>0.65217391304347827</v>
      </c>
    </row>
    <row r="2710" spans="1:10">
      <c r="A2710" s="63" t="str">
        <f>LEFT(Table1[[#This Row],[Subcode]],3)</f>
        <v>R20</v>
      </c>
      <c r="B2710" s="63" t="s">
        <v>488</v>
      </c>
      <c r="C2710" s="38" t="s">
        <v>86</v>
      </c>
      <c r="D2710" s="39" t="s">
        <v>87</v>
      </c>
      <c r="E2710" s="39">
        <f>VLOOKUP(Table1[[#This Row],[Gr]],Raw!T:U,2,0)</f>
        <v>6</v>
      </c>
      <c r="F2710" s="38" t="s">
        <v>5</v>
      </c>
      <c r="G2710" s="39">
        <v>3</v>
      </c>
      <c r="H2710" s="64" t="str">
        <f>VLOOKUP(MID(Table1[[#This Row],[Htno]],7,2),Raw!A:B,2,0)</f>
        <v>DS</v>
      </c>
      <c r="I2710" s="60">
        <f>IF(Table1[[#This Row],[Gr]]&lt;&gt;"COMPLE",IF(Table1[[#This Row],[Cr]]&gt;0,1,0),1)</f>
        <v>1</v>
      </c>
      <c r="J2710" s="32">
        <f>(Table1[[#This Row],[Gp]]*Table1[[#This Row],[Cr]])/Raw!$R$1</f>
        <v>0.78260869565217395</v>
      </c>
    </row>
    <row r="2711" spans="1:10">
      <c r="A2711" s="63" t="str">
        <f>LEFT(Table1[[#This Row],[Subcode]],3)</f>
        <v>R20</v>
      </c>
      <c r="B2711" s="63" t="s">
        <v>488</v>
      </c>
      <c r="C2711" s="38" t="s">
        <v>88</v>
      </c>
      <c r="D2711" s="39" t="s">
        <v>89</v>
      </c>
      <c r="E2711" s="39">
        <f>VLOOKUP(Table1[[#This Row],[Gr]],Raw!T:U,2,0)</f>
        <v>5</v>
      </c>
      <c r="F2711" s="38" t="s">
        <v>7</v>
      </c>
      <c r="G2711" s="39">
        <v>3</v>
      </c>
      <c r="H2711" s="64" t="str">
        <f>VLOOKUP(MID(Table1[[#This Row],[Htno]],7,2),Raw!A:B,2,0)</f>
        <v>DS</v>
      </c>
      <c r="I2711" s="60">
        <f>IF(Table1[[#This Row],[Gr]]&lt;&gt;"COMPLE",IF(Table1[[#This Row],[Cr]]&gt;0,1,0),1)</f>
        <v>1</v>
      </c>
      <c r="J2711" s="32">
        <f>(Table1[[#This Row],[Gp]]*Table1[[#This Row],[Cr]])/Raw!$R$1</f>
        <v>0.65217391304347827</v>
      </c>
    </row>
    <row r="2712" spans="1:10">
      <c r="A2712" s="63" t="str">
        <f>LEFT(Table1[[#This Row],[Subcode]],3)</f>
        <v>R20</v>
      </c>
      <c r="B2712" s="63" t="s">
        <v>488</v>
      </c>
      <c r="C2712" s="38" t="s">
        <v>90</v>
      </c>
      <c r="D2712" s="39" t="s">
        <v>91</v>
      </c>
      <c r="E2712" s="39">
        <f>VLOOKUP(Table1[[#This Row],[Gr]],Raw!T:U,2,0)</f>
        <v>8</v>
      </c>
      <c r="F2712" s="38" t="s">
        <v>6</v>
      </c>
      <c r="G2712" s="39">
        <v>2</v>
      </c>
      <c r="H2712" s="64" t="str">
        <f>VLOOKUP(MID(Table1[[#This Row],[Htno]],7,2),Raw!A:B,2,0)</f>
        <v>DS</v>
      </c>
      <c r="I2712" s="60">
        <f>IF(Table1[[#This Row],[Gr]]&lt;&gt;"COMPLE",IF(Table1[[#This Row],[Cr]]&gt;0,1,0),1)</f>
        <v>1</v>
      </c>
      <c r="J2712" s="32">
        <f>(Table1[[#This Row],[Gp]]*Table1[[#This Row],[Cr]])/Raw!$R$1</f>
        <v>0.69565217391304346</v>
      </c>
    </row>
    <row r="2713" spans="1:10">
      <c r="A2713" s="63" t="str">
        <f>LEFT(Table1[[#This Row],[Subcode]],3)</f>
        <v>R20</v>
      </c>
      <c r="B2713" s="63" t="s">
        <v>488</v>
      </c>
      <c r="C2713" s="38" t="s">
        <v>92</v>
      </c>
      <c r="D2713" s="39" t="s">
        <v>93</v>
      </c>
      <c r="E2713" s="39">
        <f>VLOOKUP(Table1[[#This Row],[Gr]],Raw!T:U,2,0)</f>
        <v>9</v>
      </c>
      <c r="F2713" s="38" t="s">
        <v>8</v>
      </c>
      <c r="G2713" s="39">
        <v>3</v>
      </c>
      <c r="H2713" s="64" t="str">
        <f>VLOOKUP(MID(Table1[[#This Row],[Htno]],7,2),Raw!A:B,2,0)</f>
        <v>DS</v>
      </c>
      <c r="I2713" s="60">
        <f>IF(Table1[[#This Row],[Gr]]&lt;&gt;"COMPLE",IF(Table1[[#This Row],[Cr]]&gt;0,1,0),1)</f>
        <v>1</v>
      </c>
      <c r="J2713" s="32">
        <f>(Table1[[#This Row],[Gp]]*Table1[[#This Row],[Cr]])/Raw!$R$1</f>
        <v>1.173913043478261</v>
      </c>
    </row>
    <row r="2714" spans="1:10">
      <c r="A2714" s="63" t="str">
        <f>LEFT(Table1[[#This Row],[Subcode]],3)</f>
        <v>R20</v>
      </c>
      <c r="B2714" s="63" t="s">
        <v>489</v>
      </c>
      <c r="C2714" s="38" t="s">
        <v>78</v>
      </c>
      <c r="D2714" s="39" t="s">
        <v>79</v>
      </c>
      <c r="E2714" s="39">
        <f>VLOOKUP(Table1[[#This Row],[Gr]],Raw!T:U,2,0)</f>
        <v>7</v>
      </c>
      <c r="F2714" s="38" t="s">
        <v>4</v>
      </c>
      <c r="G2714" s="39">
        <v>3</v>
      </c>
      <c r="H2714" s="64" t="str">
        <f>VLOOKUP(MID(Table1[[#This Row],[Htno]],7,2),Raw!A:B,2,0)</f>
        <v>DS</v>
      </c>
      <c r="I2714" s="60">
        <f>IF(Table1[[#This Row],[Gr]]&lt;&gt;"COMPLE",IF(Table1[[#This Row],[Cr]]&gt;0,1,0),1)</f>
        <v>1</v>
      </c>
      <c r="J2714" s="32">
        <f>(Table1[[#This Row],[Gp]]*Table1[[#This Row],[Cr]])/Raw!$R$1</f>
        <v>0.91304347826086951</v>
      </c>
    </row>
    <row r="2715" spans="1:10">
      <c r="A2715" s="63" t="str">
        <f>LEFT(Table1[[#This Row],[Subcode]],3)</f>
        <v>R20</v>
      </c>
      <c r="B2715" s="63" t="s">
        <v>489</v>
      </c>
      <c r="C2715" s="38" t="s">
        <v>80</v>
      </c>
      <c r="D2715" s="39" t="s">
        <v>81</v>
      </c>
      <c r="E2715" s="39">
        <f>VLOOKUP(Table1[[#This Row],[Gr]],Raw!T:U,2,0)</f>
        <v>5</v>
      </c>
      <c r="F2715" s="38" t="s">
        <v>7</v>
      </c>
      <c r="G2715" s="39">
        <v>3</v>
      </c>
      <c r="H2715" s="64" t="str">
        <f>VLOOKUP(MID(Table1[[#This Row],[Htno]],7,2),Raw!A:B,2,0)</f>
        <v>DS</v>
      </c>
      <c r="I2715" s="60">
        <f>IF(Table1[[#This Row],[Gr]]&lt;&gt;"COMPLE",IF(Table1[[#This Row],[Cr]]&gt;0,1,0),1)</f>
        <v>1</v>
      </c>
      <c r="J2715" s="32">
        <f>(Table1[[#This Row],[Gp]]*Table1[[#This Row],[Cr]])/Raw!$R$1</f>
        <v>0.65217391304347827</v>
      </c>
    </row>
    <row r="2716" spans="1:10">
      <c r="A2716" s="63" t="str">
        <f>LEFT(Table1[[#This Row],[Subcode]],3)</f>
        <v>R20</v>
      </c>
      <c r="B2716" s="63" t="s">
        <v>489</v>
      </c>
      <c r="C2716" s="38" t="s">
        <v>82</v>
      </c>
      <c r="D2716" s="39" t="s">
        <v>83</v>
      </c>
      <c r="E2716" s="39">
        <f>VLOOKUP(Table1[[#This Row],[Gr]],Raw!T:U,2,0)</f>
        <v>5</v>
      </c>
      <c r="F2716" s="38" t="s">
        <v>7</v>
      </c>
      <c r="G2716" s="39">
        <v>3</v>
      </c>
      <c r="H2716" s="64" t="str">
        <f>VLOOKUP(MID(Table1[[#This Row],[Htno]],7,2),Raw!A:B,2,0)</f>
        <v>DS</v>
      </c>
      <c r="I2716" s="60">
        <f>IF(Table1[[#This Row],[Gr]]&lt;&gt;"COMPLE",IF(Table1[[#This Row],[Cr]]&gt;0,1,0),1)</f>
        <v>1</v>
      </c>
      <c r="J2716" s="32">
        <f>(Table1[[#This Row],[Gp]]*Table1[[#This Row],[Cr]])/Raw!$R$1</f>
        <v>0.65217391304347827</v>
      </c>
    </row>
    <row r="2717" spans="1:10">
      <c r="A2717" s="63" t="str">
        <f>LEFT(Table1[[#This Row],[Subcode]],3)</f>
        <v>R20</v>
      </c>
      <c r="B2717" s="63" t="s">
        <v>489</v>
      </c>
      <c r="C2717" s="38" t="s">
        <v>84</v>
      </c>
      <c r="D2717" s="39" t="s">
        <v>85</v>
      </c>
      <c r="E2717" s="39">
        <f>VLOOKUP(Table1[[#This Row],[Gr]],Raw!T:U,2,0)</f>
        <v>6</v>
      </c>
      <c r="F2717" s="38" t="s">
        <v>5</v>
      </c>
      <c r="G2717" s="39">
        <v>3</v>
      </c>
      <c r="H2717" s="64" t="str">
        <f>VLOOKUP(MID(Table1[[#This Row],[Htno]],7,2),Raw!A:B,2,0)</f>
        <v>DS</v>
      </c>
      <c r="I2717" s="60">
        <f>IF(Table1[[#This Row],[Gr]]&lt;&gt;"COMPLE",IF(Table1[[#This Row],[Cr]]&gt;0,1,0),1)</f>
        <v>1</v>
      </c>
      <c r="J2717" s="32">
        <f>(Table1[[#This Row],[Gp]]*Table1[[#This Row],[Cr]])/Raw!$R$1</f>
        <v>0.78260869565217395</v>
      </c>
    </row>
    <row r="2718" spans="1:10">
      <c r="A2718" s="63" t="str">
        <f>LEFT(Table1[[#This Row],[Subcode]],3)</f>
        <v>R20</v>
      </c>
      <c r="B2718" s="63" t="s">
        <v>489</v>
      </c>
      <c r="C2718" s="38" t="s">
        <v>86</v>
      </c>
      <c r="D2718" s="39" t="s">
        <v>87</v>
      </c>
      <c r="E2718" s="39">
        <f>VLOOKUP(Table1[[#This Row],[Gr]],Raw!T:U,2,0)</f>
        <v>5</v>
      </c>
      <c r="F2718" s="38" t="s">
        <v>7</v>
      </c>
      <c r="G2718" s="39">
        <v>3</v>
      </c>
      <c r="H2718" s="64" t="str">
        <f>VLOOKUP(MID(Table1[[#This Row],[Htno]],7,2),Raw!A:B,2,0)</f>
        <v>DS</v>
      </c>
      <c r="I2718" s="60">
        <f>IF(Table1[[#This Row],[Gr]]&lt;&gt;"COMPLE",IF(Table1[[#This Row],[Cr]]&gt;0,1,0),1)</f>
        <v>1</v>
      </c>
      <c r="J2718" s="32">
        <f>(Table1[[#This Row],[Gp]]*Table1[[#This Row],[Cr]])/Raw!$R$1</f>
        <v>0.65217391304347827</v>
      </c>
    </row>
    <row r="2719" spans="1:10">
      <c r="A2719" s="63" t="str">
        <f>LEFT(Table1[[#This Row],[Subcode]],3)</f>
        <v>R20</v>
      </c>
      <c r="B2719" s="63" t="s">
        <v>489</v>
      </c>
      <c r="C2719" s="38" t="s">
        <v>88</v>
      </c>
      <c r="D2719" s="39" t="s">
        <v>89</v>
      </c>
      <c r="E2719" s="39">
        <f>VLOOKUP(Table1[[#This Row],[Gr]],Raw!T:U,2,0)</f>
        <v>5</v>
      </c>
      <c r="F2719" s="38" t="s">
        <v>7</v>
      </c>
      <c r="G2719" s="39">
        <v>3</v>
      </c>
      <c r="H2719" s="64" t="str">
        <f>VLOOKUP(MID(Table1[[#This Row],[Htno]],7,2),Raw!A:B,2,0)</f>
        <v>DS</v>
      </c>
      <c r="I2719" s="60">
        <f>IF(Table1[[#This Row],[Gr]]&lt;&gt;"COMPLE",IF(Table1[[#This Row],[Cr]]&gt;0,1,0),1)</f>
        <v>1</v>
      </c>
      <c r="J2719" s="32">
        <f>(Table1[[#This Row],[Gp]]*Table1[[#This Row],[Cr]])/Raw!$R$1</f>
        <v>0.65217391304347827</v>
      </c>
    </row>
    <row r="2720" spans="1:10">
      <c r="A2720" s="63" t="str">
        <f>LEFT(Table1[[#This Row],[Subcode]],3)</f>
        <v>R20</v>
      </c>
      <c r="B2720" s="63" t="s">
        <v>489</v>
      </c>
      <c r="C2720" s="38" t="s">
        <v>90</v>
      </c>
      <c r="D2720" s="39" t="s">
        <v>91</v>
      </c>
      <c r="E2720" s="39">
        <f>VLOOKUP(Table1[[#This Row],[Gr]],Raw!T:U,2,0)</f>
        <v>8</v>
      </c>
      <c r="F2720" s="38" t="s">
        <v>6</v>
      </c>
      <c r="G2720" s="39">
        <v>2</v>
      </c>
      <c r="H2720" s="64" t="str">
        <f>VLOOKUP(MID(Table1[[#This Row],[Htno]],7,2),Raw!A:B,2,0)</f>
        <v>DS</v>
      </c>
      <c r="I2720" s="60">
        <f>IF(Table1[[#This Row],[Gr]]&lt;&gt;"COMPLE",IF(Table1[[#This Row],[Cr]]&gt;0,1,0),1)</f>
        <v>1</v>
      </c>
      <c r="J2720" s="32">
        <f>(Table1[[#This Row],[Gp]]*Table1[[#This Row],[Cr]])/Raw!$R$1</f>
        <v>0.69565217391304346</v>
      </c>
    </row>
    <row r="2721" spans="1:10">
      <c r="A2721" s="63" t="str">
        <f>LEFT(Table1[[#This Row],[Subcode]],3)</f>
        <v>R20</v>
      </c>
      <c r="B2721" s="63" t="s">
        <v>489</v>
      </c>
      <c r="C2721" s="38" t="s">
        <v>92</v>
      </c>
      <c r="D2721" s="39" t="s">
        <v>93</v>
      </c>
      <c r="E2721" s="39">
        <f>VLOOKUP(Table1[[#This Row],[Gr]],Raw!T:U,2,0)</f>
        <v>7</v>
      </c>
      <c r="F2721" s="38" t="s">
        <v>4</v>
      </c>
      <c r="G2721" s="39">
        <v>3</v>
      </c>
      <c r="H2721" s="64" t="str">
        <f>VLOOKUP(MID(Table1[[#This Row],[Htno]],7,2),Raw!A:B,2,0)</f>
        <v>DS</v>
      </c>
      <c r="I2721" s="60">
        <f>IF(Table1[[#This Row],[Gr]]&lt;&gt;"COMPLE",IF(Table1[[#This Row],[Cr]]&gt;0,1,0),1)</f>
        <v>1</v>
      </c>
      <c r="J2721" s="32">
        <f>(Table1[[#This Row],[Gp]]*Table1[[#This Row],[Cr]])/Raw!$R$1</f>
        <v>0.91304347826086951</v>
      </c>
    </row>
    <row r="2722" spans="1:10">
      <c r="A2722" s="63" t="str">
        <f>LEFT(Table1[[#This Row],[Subcode]],3)</f>
        <v>R20</v>
      </c>
      <c r="B2722" s="63" t="s">
        <v>490</v>
      </c>
      <c r="C2722" s="38" t="s">
        <v>78</v>
      </c>
      <c r="D2722" s="39" t="s">
        <v>79</v>
      </c>
      <c r="E2722" s="39">
        <f>VLOOKUP(Table1[[#This Row],[Gr]],Raw!T:U,2,0)</f>
        <v>8</v>
      </c>
      <c r="F2722" s="38" t="s">
        <v>6</v>
      </c>
      <c r="G2722" s="39">
        <v>3</v>
      </c>
      <c r="H2722" s="64" t="str">
        <f>VLOOKUP(MID(Table1[[#This Row],[Htno]],7,2),Raw!A:B,2,0)</f>
        <v>DS</v>
      </c>
      <c r="I2722" s="60">
        <f>IF(Table1[[#This Row],[Gr]]&lt;&gt;"COMPLE",IF(Table1[[#This Row],[Cr]]&gt;0,1,0),1)</f>
        <v>1</v>
      </c>
      <c r="J2722" s="32">
        <f>(Table1[[#This Row],[Gp]]*Table1[[#This Row],[Cr]])/Raw!$R$1</f>
        <v>1.0434782608695652</v>
      </c>
    </row>
    <row r="2723" spans="1:10">
      <c r="A2723" s="63" t="str">
        <f>LEFT(Table1[[#This Row],[Subcode]],3)</f>
        <v>R20</v>
      </c>
      <c r="B2723" s="63" t="s">
        <v>490</v>
      </c>
      <c r="C2723" s="38" t="s">
        <v>80</v>
      </c>
      <c r="D2723" s="39" t="s">
        <v>81</v>
      </c>
      <c r="E2723" s="39">
        <f>VLOOKUP(Table1[[#This Row],[Gr]],Raw!T:U,2,0)</f>
        <v>5</v>
      </c>
      <c r="F2723" s="38" t="s">
        <v>7</v>
      </c>
      <c r="G2723" s="39">
        <v>3</v>
      </c>
      <c r="H2723" s="64" t="str">
        <f>VLOOKUP(MID(Table1[[#This Row],[Htno]],7,2),Raw!A:B,2,0)</f>
        <v>DS</v>
      </c>
      <c r="I2723" s="60">
        <f>IF(Table1[[#This Row],[Gr]]&lt;&gt;"COMPLE",IF(Table1[[#This Row],[Cr]]&gt;0,1,0),1)</f>
        <v>1</v>
      </c>
      <c r="J2723" s="32">
        <f>(Table1[[#This Row],[Gp]]*Table1[[#This Row],[Cr]])/Raw!$R$1</f>
        <v>0.65217391304347827</v>
      </c>
    </row>
    <row r="2724" spans="1:10">
      <c r="A2724" s="63" t="str">
        <f>LEFT(Table1[[#This Row],[Subcode]],3)</f>
        <v>R20</v>
      </c>
      <c r="B2724" s="63" t="s">
        <v>490</v>
      </c>
      <c r="C2724" s="38" t="s">
        <v>82</v>
      </c>
      <c r="D2724" s="39" t="s">
        <v>83</v>
      </c>
      <c r="E2724" s="39">
        <f>VLOOKUP(Table1[[#This Row],[Gr]],Raw!T:U,2,0)</f>
        <v>7</v>
      </c>
      <c r="F2724" s="38" t="s">
        <v>4</v>
      </c>
      <c r="G2724" s="39">
        <v>3</v>
      </c>
      <c r="H2724" s="64" t="str">
        <f>VLOOKUP(MID(Table1[[#This Row],[Htno]],7,2),Raw!A:B,2,0)</f>
        <v>DS</v>
      </c>
      <c r="I2724" s="60">
        <f>IF(Table1[[#This Row],[Gr]]&lt;&gt;"COMPLE",IF(Table1[[#This Row],[Cr]]&gt;0,1,0),1)</f>
        <v>1</v>
      </c>
      <c r="J2724" s="32">
        <f>(Table1[[#This Row],[Gp]]*Table1[[#This Row],[Cr]])/Raw!$R$1</f>
        <v>0.91304347826086951</v>
      </c>
    </row>
    <row r="2725" spans="1:10">
      <c r="A2725" s="63" t="str">
        <f>LEFT(Table1[[#This Row],[Subcode]],3)</f>
        <v>R20</v>
      </c>
      <c r="B2725" s="63" t="s">
        <v>490</v>
      </c>
      <c r="C2725" s="38" t="s">
        <v>84</v>
      </c>
      <c r="D2725" s="39" t="s">
        <v>85</v>
      </c>
      <c r="E2725" s="39">
        <f>VLOOKUP(Table1[[#This Row],[Gr]],Raw!T:U,2,0)</f>
        <v>6</v>
      </c>
      <c r="F2725" s="38" t="s">
        <v>5</v>
      </c>
      <c r="G2725" s="39">
        <v>3</v>
      </c>
      <c r="H2725" s="64" t="str">
        <f>VLOOKUP(MID(Table1[[#This Row],[Htno]],7,2),Raw!A:B,2,0)</f>
        <v>DS</v>
      </c>
      <c r="I2725" s="60">
        <f>IF(Table1[[#This Row],[Gr]]&lt;&gt;"COMPLE",IF(Table1[[#This Row],[Cr]]&gt;0,1,0),1)</f>
        <v>1</v>
      </c>
      <c r="J2725" s="32">
        <f>(Table1[[#This Row],[Gp]]*Table1[[#This Row],[Cr]])/Raw!$R$1</f>
        <v>0.78260869565217395</v>
      </c>
    </row>
    <row r="2726" spans="1:10">
      <c r="A2726" s="63" t="str">
        <f>LEFT(Table1[[#This Row],[Subcode]],3)</f>
        <v>R20</v>
      </c>
      <c r="B2726" s="63" t="s">
        <v>490</v>
      </c>
      <c r="C2726" s="38" t="s">
        <v>86</v>
      </c>
      <c r="D2726" s="39" t="s">
        <v>87</v>
      </c>
      <c r="E2726" s="39">
        <f>VLOOKUP(Table1[[#This Row],[Gr]],Raw!T:U,2,0)</f>
        <v>6</v>
      </c>
      <c r="F2726" s="38" t="s">
        <v>5</v>
      </c>
      <c r="G2726" s="39">
        <v>3</v>
      </c>
      <c r="H2726" s="64" t="str">
        <f>VLOOKUP(MID(Table1[[#This Row],[Htno]],7,2),Raw!A:B,2,0)</f>
        <v>DS</v>
      </c>
      <c r="I2726" s="60">
        <f>IF(Table1[[#This Row],[Gr]]&lt;&gt;"COMPLE",IF(Table1[[#This Row],[Cr]]&gt;0,1,0),1)</f>
        <v>1</v>
      </c>
      <c r="J2726" s="32">
        <f>(Table1[[#This Row],[Gp]]*Table1[[#This Row],[Cr]])/Raw!$R$1</f>
        <v>0.78260869565217395</v>
      </c>
    </row>
    <row r="2727" spans="1:10">
      <c r="A2727" s="63" t="str">
        <f>LEFT(Table1[[#This Row],[Subcode]],3)</f>
        <v>R20</v>
      </c>
      <c r="B2727" s="63" t="s">
        <v>490</v>
      </c>
      <c r="C2727" s="38" t="s">
        <v>88</v>
      </c>
      <c r="D2727" s="39" t="s">
        <v>89</v>
      </c>
      <c r="E2727" s="39">
        <f>VLOOKUP(Table1[[#This Row],[Gr]],Raw!T:U,2,0)</f>
        <v>6</v>
      </c>
      <c r="F2727" s="38" t="s">
        <v>5</v>
      </c>
      <c r="G2727" s="39">
        <v>3</v>
      </c>
      <c r="H2727" s="64" t="str">
        <f>VLOOKUP(MID(Table1[[#This Row],[Htno]],7,2),Raw!A:B,2,0)</f>
        <v>DS</v>
      </c>
      <c r="I2727" s="60">
        <f>IF(Table1[[#This Row],[Gr]]&lt;&gt;"COMPLE",IF(Table1[[#This Row],[Cr]]&gt;0,1,0),1)</f>
        <v>1</v>
      </c>
      <c r="J2727" s="32">
        <f>(Table1[[#This Row],[Gp]]*Table1[[#This Row],[Cr]])/Raw!$R$1</f>
        <v>0.78260869565217395</v>
      </c>
    </row>
    <row r="2728" spans="1:10">
      <c r="A2728" s="63" t="str">
        <f>LEFT(Table1[[#This Row],[Subcode]],3)</f>
        <v>R20</v>
      </c>
      <c r="B2728" s="63" t="s">
        <v>490</v>
      </c>
      <c r="C2728" s="38" t="s">
        <v>90</v>
      </c>
      <c r="D2728" s="39" t="s">
        <v>91</v>
      </c>
      <c r="E2728" s="39">
        <f>VLOOKUP(Table1[[#This Row],[Gr]],Raw!T:U,2,0)</f>
        <v>0</v>
      </c>
      <c r="F2728" s="38" t="s">
        <v>579</v>
      </c>
      <c r="G2728" s="39">
        <v>0</v>
      </c>
      <c r="H2728" s="64" t="str">
        <f>VLOOKUP(MID(Table1[[#This Row],[Htno]],7,2),Raw!A:B,2,0)</f>
        <v>DS</v>
      </c>
      <c r="I2728" s="60">
        <f>IF(Table1[[#This Row],[Gr]]&lt;&gt;"COMPLE",IF(Table1[[#This Row],[Cr]]&gt;0,1,0),1)</f>
        <v>0</v>
      </c>
      <c r="J2728" s="32">
        <f>(Table1[[#This Row],[Gp]]*Table1[[#This Row],[Cr]])/Raw!$R$1</f>
        <v>0</v>
      </c>
    </row>
    <row r="2729" spans="1:10">
      <c r="A2729" s="63" t="str">
        <f>LEFT(Table1[[#This Row],[Subcode]],3)</f>
        <v>R20</v>
      </c>
      <c r="B2729" s="63" t="s">
        <v>490</v>
      </c>
      <c r="C2729" s="38" t="s">
        <v>92</v>
      </c>
      <c r="D2729" s="39" t="s">
        <v>93</v>
      </c>
      <c r="E2729" s="39">
        <f>VLOOKUP(Table1[[#This Row],[Gr]],Raw!T:U,2,0)</f>
        <v>6</v>
      </c>
      <c r="F2729" s="38" t="s">
        <v>5</v>
      </c>
      <c r="G2729" s="39">
        <v>3</v>
      </c>
      <c r="H2729" s="64" t="str">
        <f>VLOOKUP(MID(Table1[[#This Row],[Htno]],7,2),Raw!A:B,2,0)</f>
        <v>DS</v>
      </c>
      <c r="I2729" s="60">
        <f>IF(Table1[[#This Row],[Gr]]&lt;&gt;"COMPLE",IF(Table1[[#This Row],[Cr]]&gt;0,1,0),1)</f>
        <v>1</v>
      </c>
      <c r="J2729" s="32">
        <f>(Table1[[#This Row],[Gp]]*Table1[[#This Row],[Cr]])/Raw!$R$1</f>
        <v>0.78260869565217395</v>
      </c>
    </row>
    <row r="2730" spans="1:10">
      <c r="A2730" s="63" t="str">
        <f>LEFT(Table1[[#This Row],[Subcode]],3)</f>
        <v>R20</v>
      </c>
      <c r="B2730" s="63" t="s">
        <v>491</v>
      </c>
      <c r="C2730" s="38" t="s">
        <v>78</v>
      </c>
      <c r="D2730" s="39" t="s">
        <v>79</v>
      </c>
      <c r="E2730" s="39">
        <f>VLOOKUP(Table1[[#This Row],[Gr]],Raw!T:U,2,0)</f>
        <v>0</v>
      </c>
      <c r="F2730" s="38" t="s">
        <v>579</v>
      </c>
      <c r="G2730" s="39">
        <v>0</v>
      </c>
      <c r="H2730" s="64" t="str">
        <f>VLOOKUP(MID(Table1[[#This Row],[Htno]],7,2),Raw!A:B,2,0)</f>
        <v>DS</v>
      </c>
      <c r="I2730" s="60">
        <f>IF(Table1[[#This Row],[Gr]]&lt;&gt;"COMPLE",IF(Table1[[#This Row],[Cr]]&gt;0,1,0),1)</f>
        <v>0</v>
      </c>
      <c r="J2730" s="32">
        <f>(Table1[[#This Row],[Gp]]*Table1[[#This Row],[Cr]])/Raw!$R$1</f>
        <v>0</v>
      </c>
    </row>
    <row r="2731" spans="1:10">
      <c r="A2731" s="63" t="str">
        <f>LEFT(Table1[[#This Row],[Subcode]],3)</f>
        <v>R20</v>
      </c>
      <c r="B2731" s="63" t="s">
        <v>491</v>
      </c>
      <c r="C2731" s="38" t="s">
        <v>80</v>
      </c>
      <c r="D2731" s="39" t="s">
        <v>81</v>
      </c>
      <c r="E2731" s="39">
        <f>VLOOKUP(Table1[[#This Row],[Gr]],Raw!T:U,2,0)</f>
        <v>0</v>
      </c>
      <c r="F2731" s="38" t="s">
        <v>579</v>
      </c>
      <c r="G2731" s="39">
        <v>0</v>
      </c>
      <c r="H2731" s="64" t="str">
        <f>VLOOKUP(MID(Table1[[#This Row],[Htno]],7,2),Raw!A:B,2,0)</f>
        <v>DS</v>
      </c>
      <c r="I2731" s="60">
        <f>IF(Table1[[#This Row],[Gr]]&lt;&gt;"COMPLE",IF(Table1[[#This Row],[Cr]]&gt;0,1,0),1)</f>
        <v>0</v>
      </c>
      <c r="J2731" s="32">
        <f>(Table1[[#This Row],[Gp]]*Table1[[#This Row],[Cr]])/Raw!$R$1</f>
        <v>0</v>
      </c>
    </row>
    <row r="2732" spans="1:10">
      <c r="A2732" s="63" t="str">
        <f>LEFT(Table1[[#This Row],[Subcode]],3)</f>
        <v>R20</v>
      </c>
      <c r="B2732" s="63" t="s">
        <v>491</v>
      </c>
      <c r="C2732" s="38" t="s">
        <v>82</v>
      </c>
      <c r="D2732" s="39" t="s">
        <v>83</v>
      </c>
      <c r="E2732" s="39">
        <f>VLOOKUP(Table1[[#This Row],[Gr]],Raw!T:U,2,0)</f>
        <v>0</v>
      </c>
      <c r="F2732" s="38" t="s">
        <v>579</v>
      </c>
      <c r="G2732" s="39">
        <v>0</v>
      </c>
      <c r="H2732" s="64" t="str">
        <f>VLOOKUP(MID(Table1[[#This Row],[Htno]],7,2),Raw!A:B,2,0)</f>
        <v>DS</v>
      </c>
      <c r="I2732" s="60">
        <f>IF(Table1[[#This Row],[Gr]]&lt;&gt;"COMPLE",IF(Table1[[#This Row],[Cr]]&gt;0,1,0),1)</f>
        <v>0</v>
      </c>
      <c r="J2732" s="32">
        <f>(Table1[[#This Row],[Gp]]*Table1[[#This Row],[Cr]])/Raw!$R$1</f>
        <v>0</v>
      </c>
    </row>
    <row r="2733" spans="1:10">
      <c r="A2733" s="63" t="str">
        <f>LEFT(Table1[[#This Row],[Subcode]],3)</f>
        <v>R20</v>
      </c>
      <c r="B2733" s="63" t="s">
        <v>491</v>
      </c>
      <c r="C2733" s="38" t="s">
        <v>84</v>
      </c>
      <c r="D2733" s="39" t="s">
        <v>85</v>
      </c>
      <c r="E2733" s="39">
        <f>VLOOKUP(Table1[[#This Row],[Gr]],Raw!T:U,2,0)</f>
        <v>0</v>
      </c>
      <c r="F2733" s="38" t="s">
        <v>579</v>
      </c>
      <c r="G2733" s="39">
        <v>0</v>
      </c>
      <c r="H2733" s="64" t="str">
        <f>VLOOKUP(MID(Table1[[#This Row],[Htno]],7,2),Raw!A:B,2,0)</f>
        <v>DS</v>
      </c>
      <c r="I2733" s="60">
        <f>IF(Table1[[#This Row],[Gr]]&lt;&gt;"COMPLE",IF(Table1[[#This Row],[Cr]]&gt;0,1,0),1)</f>
        <v>0</v>
      </c>
      <c r="J2733" s="32">
        <f>(Table1[[#This Row],[Gp]]*Table1[[#This Row],[Cr]])/Raw!$R$1</f>
        <v>0</v>
      </c>
    </row>
    <row r="2734" spans="1:10">
      <c r="A2734" s="63" t="str">
        <f>LEFT(Table1[[#This Row],[Subcode]],3)</f>
        <v>R20</v>
      </c>
      <c r="B2734" s="63" t="s">
        <v>491</v>
      </c>
      <c r="C2734" s="38" t="s">
        <v>86</v>
      </c>
      <c r="D2734" s="39" t="s">
        <v>87</v>
      </c>
      <c r="E2734" s="39">
        <f>VLOOKUP(Table1[[#This Row],[Gr]],Raw!T:U,2,0)</f>
        <v>0</v>
      </c>
      <c r="F2734" s="38" t="s">
        <v>579</v>
      </c>
      <c r="G2734" s="39">
        <v>0</v>
      </c>
      <c r="H2734" s="64" t="str">
        <f>VLOOKUP(MID(Table1[[#This Row],[Htno]],7,2),Raw!A:B,2,0)</f>
        <v>DS</v>
      </c>
      <c r="I2734" s="60">
        <f>IF(Table1[[#This Row],[Gr]]&lt;&gt;"COMPLE",IF(Table1[[#This Row],[Cr]]&gt;0,1,0),1)</f>
        <v>0</v>
      </c>
      <c r="J2734" s="32">
        <f>(Table1[[#This Row],[Gp]]*Table1[[#This Row],[Cr]])/Raw!$R$1</f>
        <v>0</v>
      </c>
    </row>
    <row r="2735" spans="1:10">
      <c r="A2735" s="63" t="str">
        <f>LEFT(Table1[[#This Row],[Subcode]],3)</f>
        <v>R20</v>
      </c>
      <c r="B2735" s="63" t="s">
        <v>491</v>
      </c>
      <c r="C2735" s="38" t="s">
        <v>88</v>
      </c>
      <c r="D2735" s="39" t="s">
        <v>89</v>
      </c>
      <c r="E2735" s="39">
        <f>VLOOKUP(Table1[[#This Row],[Gr]],Raw!T:U,2,0)</f>
        <v>0</v>
      </c>
      <c r="F2735" s="38" t="s">
        <v>579</v>
      </c>
      <c r="G2735" s="39">
        <v>0</v>
      </c>
      <c r="H2735" s="64" t="str">
        <f>VLOOKUP(MID(Table1[[#This Row],[Htno]],7,2),Raw!A:B,2,0)</f>
        <v>DS</v>
      </c>
      <c r="I2735" s="60">
        <f>IF(Table1[[#This Row],[Gr]]&lt;&gt;"COMPLE",IF(Table1[[#This Row],[Cr]]&gt;0,1,0),1)</f>
        <v>0</v>
      </c>
      <c r="J2735" s="32">
        <f>(Table1[[#This Row],[Gp]]*Table1[[#This Row],[Cr]])/Raw!$R$1</f>
        <v>0</v>
      </c>
    </row>
    <row r="2736" spans="1:10">
      <c r="A2736" s="63" t="str">
        <f>LEFT(Table1[[#This Row],[Subcode]],3)</f>
        <v>R20</v>
      </c>
      <c r="B2736" s="63" t="s">
        <v>491</v>
      </c>
      <c r="C2736" s="38" t="s">
        <v>90</v>
      </c>
      <c r="D2736" s="39" t="s">
        <v>91</v>
      </c>
      <c r="E2736" s="39">
        <f>VLOOKUP(Table1[[#This Row],[Gr]],Raw!T:U,2,0)</f>
        <v>0</v>
      </c>
      <c r="F2736" s="38" t="s">
        <v>579</v>
      </c>
      <c r="G2736" s="39">
        <v>0</v>
      </c>
      <c r="H2736" s="64" t="str">
        <f>VLOOKUP(MID(Table1[[#This Row],[Htno]],7,2),Raw!A:B,2,0)</f>
        <v>DS</v>
      </c>
      <c r="I2736" s="60">
        <f>IF(Table1[[#This Row],[Gr]]&lt;&gt;"COMPLE",IF(Table1[[#This Row],[Cr]]&gt;0,1,0),1)</f>
        <v>0</v>
      </c>
      <c r="J2736" s="32">
        <f>(Table1[[#This Row],[Gp]]*Table1[[#This Row],[Cr]])/Raw!$R$1</f>
        <v>0</v>
      </c>
    </row>
    <row r="2737" spans="1:10">
      <c r="A2737" s="63" t="str">
        <f>LEFT(Table1[[#This Row],[Subcode]],3)</f>
        <v>R20</v>
      </c>
      <c r="B2737" s="63" t="s">
        <v>491</v>
      </c>
      <c r="C2737" s="38" t="s">
        <v>92</v>
      </c>
      <c r="D2737" s="39" t="s">
        <v>93</v>
      </c>
      <c r="E2737" s="39">
        <f>VLOOKUP(Table1[[#This Row],[Gr]],Raw!T:U,2,0)</f>
        <v>7</v>
      </c>
      <c r="F2737" s="38" t="s">
        <v>4</v>
      </c>
      <c r="G2737" s="39">
        <v>3</v>
      </c>
      <c r="H2737" s="64" t="str">
        <f>VLOOKUP(MID(Table1[[#This Row],[Htno]],7,2),Raw!A:B,2,0)</f>
        <v>DS</v>
      </c>
      <c r="I2737" s="60">
        <f>IF(Table1[[#This Row],[Gr]]&lt;&gt;"COMPLE",IF(Table1[[#This Row],[Cr]]&gt;0,1,0),1)</f>
        <v>1</v>
      </c>
      <c r="J2737" s="32">
        <f>(Table1[[#This Row],[Gp]]*Table1[[#This Row],[Cr]])/Raw!$R$1</f>
        <v>0.91304347826086951</v>
      </c>
    </row>
    <row r="2738" spans="1:10">
      <c r="A2738" s="63" t="str">
        <f>LEFT(Table1[[#This Row],[Subcode]],3)</f>
        <v>R20</v>
      </c>
      <c r="B2738" s="63" t="s">
        <v>492</v>
      </c>
      <c r="C2738" s="38" t="s">
        <v>78</v>
      </c>
      <c r="D2738" s="39" t="s">
        <v>79</v>
      </c>
      <c r="E2738" s="39">
        <f>VLOOKUP(Table1[[#This Row],[Gr]],Raw!T:U,2,0)</f>
        <v>6</v>
      </c>
      <c r="F2738" s="38" t="s">
        <v>5</v>
      </c>
      <c r="G2738" s="39">
        <v>3</v>
      </c>
      <c r="H2738" s="64" t="str">
        <f>VLOOKUP(MID(Table1[[#This Row],[Htno]],7,2),Raw!A:B,2,0)</f>
        <v>DS</v>
      </c>
      <c r="I2738" s="60">
        <f>IF(Table1[[#This Row],[Gr]]&lt;&gt;"COMPLE",IF(Table1[[#This Row],[Cr]]&gt;0,1,0),1)</f>
        <v>1</v>
      </c>
      <c r="J2738" s="32">
        <f>(Table1[[#This Row],[Gp]]*Table1[[#This Row],[Cr]])/Raw!$R$1</f>
        <v>0.78260869565217395</v>
      </c>
    </row>
    <row r="2739" spans="1:10">
      <c r="A2739" s="63" t="str">
        <f>LEFT(Table1[[#This Row],[Subcode]],3)</f>
        <v>R20</v>
      </c>
      <c r="B2739" s="63" t="s">
        <v>492</v>
      </c>
      <c r="C2739" s="38" t="s">
        <v>80</v>
      </c>
      <c r="D2739" s="39" t="s">
        <v>81</v>
      </c>
      <c r="E2739" s="39">
        <f>VLOOKUP(Table1[[#This Row],[Gr]],Raw!T:U,2,0)</f>
        <v>5</v>
      </c>
      <c r="F2739" s="38" t="s">
        <v>7</v>
      </c>
      <c r="G2739" s="39">
        <v>3</v>
      </c>
      <c r="H2739" s="64" t="str">
        <f>VLOOKUP(MID(Table1[[#This Row],[Htno]],7,2),Raw!A:B,2,0)</f>
        <v>DS</v>
      </c>
      <c r="I2739" s="60">
        <f>IF(Table1[[#This Row],[Gr]]&lt;&gt;"COMPLE",IF(Table1[[#This Row],[Cr]]&gt;0,1,0),1)</f>
        <v>1</v>
      </c>
      <c r="J2739" s="32">
        <f>(Table1[[#This Row],[Gp]]*Table1[[#This Row],[Cr]])/Raw!$R$1</f>
        <v>0.65217391304347827</v>
      </c>
    </row>
    <row r="2740" spans="1:10">
      <c r="A2740" s="63" t="str">
        <f>LEFT(Table1[[#This Row],[Subcode]],3)</f>
        <v>R20</v>
      </c>
      <c r="B2740" s="63" t="s">
        <v>492</v>
      </c>
      <c r="C2740" s="38" t="s">
        <v>82</v>
      </c>
      <c r="D2740" s="39" t="s">
        <v>83</v>
      </c>
      <c r="E2740" s="39">
        <f>VLOOKUP(Table1[[#This Row],[Gr]],Raw!T:U,2,0)</f>
        <v>7</v>
      </c>
      <c r="F2740" s="38" t="s">
        <v>4</v>
      </c>
      <c r="G2740" s="39">
        <v>3</v>
      </c>
      <c r="H2740" s="64" t="str">
        <f>VLOOKUP(MID(Table1[[#This Row],[Htno]],7,2),Raw!A:B,2,0)</f>
        <v>DS</v>
      </c>
      <c r="I2740" s="60">
        <f>IF(Table1[[#This Row],[Gr]]&lt;&gt;"COMPLE",IF(Table1[[#This Row],[Cr]]&gt;0,1,0),1)</f>
        <v>1</v>
      </c>
      <c r="J2740" s="32">
        <f>(Table1[[#This Row],[Gp]]*Table1[[#This Row],[Cr]])/Raw!$R$1</f>
        <v>0.91304347826086951</v>
      </c>
    </row>
    <row r="2741" spans="1:10">
      <c r="A2741" s="63" t="str">
        <f>LEFT(Table1[[#This Row],[Subcode]],3)</f>
        <v>R20</v>
      </c>
      <c r="B2741" s="63" t="s">
        <v>492</v>
      </c>
      <c r="C2741" s="38" t="s">
        <v>84</v>
      </c>
      <c r="D2741" s="39" t="s">
        <v>85</v>
      </c>
      <c r="E2741" s="39">
        <f>VLOOKUP(Table1[[#This Row],[Gr]],Raw!T:U,2,0)</f>
        <v>7</v>
      </c>
      <c r="F2741" s="38" t="s">
        <v>4</v>
      </c>
      <c r="G2741" s="39">
        <v>3</v>
      </c>
      <c r="H2741" s="64" t="str">
        <f>VLOOKUP(MID(Table1[[#This Row],[Htno]],7,2),Raw!A:B,2,0)</f>
        <v>DS</v>
      </c>
      <c r="I2741" s="60">
        <f>IF(Table1[[#This Row],[Gr]]&lt;&gt;"COMPLE",IF(Table1[[#This Row],[Cr]]&gt;0,1,0),1)</f>
        <v>1</v>
      </c>
      <c r="J2741" s="32">
        <f>(Table1[[#This Row],[Gp]]*Table1[[#This Row],[Cr]])/Raw!$R$1</f>
        <v>0.91304347826086951</v>
      </c>
    </row>
    <row r="2742" spans="1:10">
      <c r="A2742" s="63" t="str">
        <f>LEFT(Table1[[#This Row],[Subcode]],3)</f>
        <v>R20</v>
      </c>
      <c r="B2742" s="63" t="s">
        <v>492</v>
      </c>
      <c r="C2742" s="38" t="s">
        <v>86</v>
      </c>
      <c r="D2742" s="39" t="s">
        <v>87</v>
      </c>
      <c r="E2742" s="39">
        <f>VLOOKUP(Table1[[#This Row],[Gr]],Raw!T:U,2,0)</f>
        <v>7</v>
      </c>
      <c r="F2742" s="38" t="s">
        <v>4</v>
      </c>
      <c r="G2742" s="39">
        <v>3</v>
      </c>
      <c r="H2742" s="64" t="str">
        <f>VLOOKUP(MID(Table1[[#This Row],[Htno]],7,2),Raw!A:B,2,0)</f>
        <v>DS</v>
      </c>
      <c r="I2742" s="60">
        <f>IF(Table1[[#This Row],[Gr]]&lt;&gt;"COMPLE",IF(Table1[[#This Row],[Cr]]&gt;0,1,0),1)</f>
        <v>1</v>
      </c>
      <c r="J2742" s="32">
        <f>(Table1[[#This Row],[Gp]]*Table1[[#This Row],[Cr]])/Raw!$R$1</f>
        <v>0.91304347826086951</v>
      </c>
    </row>
    <row r="2743" spans="1:10">
      <c r="A2743" s="63" t="str">
        <f>LEFT(Table1[[#This Row],[Subcode]],3)</f>
        <v>R20</v>
      </c>
      <c r="B2743" s="63" t="s">
        <v>492</v>
      </c>
      <c r="C2743" s="38" t="s">
        <v>88</v>
      </c>
      <c r="D2743" s="39" t="s">
        <v>89</v>
      </c>
      <c r="E2743" s="39">
        <f>VLOOKUP(Table1[[#This Row],[Gr]],Raw!T:U,2,0)</f>
        <v>5</v>
      </c>
      <c r="F2743" s="38" t="s">
        <v>7</v>
      </c>
      <c r="G2743" s="39">
        <v>3</v>
      </c>
      <c r="H2743" s="64" t="str">
        <f>VLOOKUP(MID(Table1[[#This Row],[Htno]],7,2),Raw!A:B,2,0)</f>
        <v>DS</v>
      </c>
      <c r="I2743" s="60">
        <f>IF(Table1[[#This Row],[Gr]]&lt;&gt;"COMPLE",IF(Table1[[#This Row],[Cr]]&gt;0,1,0),1)</f>
        <v>1</v>
      </c>
      <c r="J2743" s="32">
        <f>(Table1[[#This Row],[Gp]]*Table1[[#This Row],[Cr]])/Raw!$R$1</f>
        <v>0.65217391304347827</v>
      </c>
    </row>
    <row r="2744" spans="1:10">
      <c r="A2744" s="63" t="str">
        <f>LEFT(Table1[[#This Row],[Subcode]],3)</f>
        <v>R20</v>
      </c>
      <c r="B2744" s="63" t="s">
        <v>492</v>
      </c>
      <c r="C2744" s="38" t="s">
        <v>90</v>
      </c>
      <c r="D2744" s="39" t="s">
        <v>91</v>
      </c>
      <c r="E2744" s="39">
        <f>VLOOKUP(Table1[[#This Row],[Gr]],Raw!T:U,2,0)</f>
        <v>9</v>
      </c>
      <c r="F2744" s="38" t="s">
        <v>8</v>
      </c>
      <c r="G2744" s="39">
        <v>2</v>
      </c>
      <c r="H2744" s="64" t="str">
        <f>VLOOKUP(MID(Table1[[#This Row],[Htno]],7,2),Raw!A:B,2,0)</f>
        <v>DS</v>
      </c>
      <c r="I2744" s="60">
        <f>IF(Table1[[#This Row],[Gr]]&lt;&gt;"COMPLE",IF(Table1[[#This Row],[Cr]]&gt;0,1,0),1)</f>
        <v>1</v>
      </c>
      <c r="J2744" s="32">
        <f>(Table1[[#This Row],[Gp]]*Table1[[#This Row],[Cr]])/Raw!$R$1</f>
        <v>0.78260869565217395</v>
      </c>
    </row>
    <row r="2745" spans="1:10">
      <c r="A2745" s="63" t="str">
        <f>LEFT(Table1[[#This Row],[Subcode]],3)</f>
        <v>R20</v>
      </c>
      <c r="B2745" s="63" t="s">
        <v>492</v>
      </c>
      <c r="C2745" s="38" t="s">
        <v>92</v>
      </c>
      <c r="D2745" s="39" t="s">
        <v>93</v>
      </c>
      <c r="E2745" s="39">
        <f>VLOOKUP(Table1[[#This Row],[Gr]],Raw!T:U,2,0)</f>
        <v>9</v>
      </c>
      <c r="F2745" s="38" t="s">
        <v>8</v>
      </c>
      <c r="G2745" s="39">
        <v>3</v>
      </c>
      <c r="H2745" s="64" t="str">
        <f>VLOOKUP(MID(Table1[[#This Row],[Htno]],7,2),Raw!A:B,2,0)</f>
        <v>DS</v>
      </c>
      <c r="I2745" s="60">
        <f>IF(Table1[[#This Row],[Gr]]&lt;&gt;"COMPLE",IF(Table1[[#This Row],[Cr]]&gt;0,1,0),1)</f>
        <v>1</v>
      </c>
      <c r="J2745" s="32">
        <f>(Table1[[#This Row],[Gp]]*Table1[[#This Row],[Cr]])/Raw!$R$1</f>
        <v>1.173913043478261</v>
      </c>
    </row>
    <row r="2746" spans="1:10">
      <c r="A2746" s="63" t="str">
        <f>LEFT(Table1[[#This Row],[Subcode]],3)</f>
        <v>R20</v>
      </c>
      <c r="B2746" s="63" t="s">
        <v>493</v>
      </c>
      <c r="C2746" s="38" t="s">
        <v>78</v>
      </c>
      <c r="D2746" s="39" t="s">
        <v>79</v>
      </c>
      <c r="E2746" s="39">
        <f>VLOOKUP(Table1[[#This Row],[Gr]],Raw!T:U,2,0)</f>
        <v>7</v>
      </c>
      <c r="F2746" s="38" t="s">
        <v>4</v>
      </c>
      <c r="G2746" s="39">
        <v>3</v>
      </c>
      <c r="H2746" s="64" t="str">
        <f>VLOOKUP(MID(Table1[[#This Row],[Htno]],7,2),Raw!A:B,2,0)</f>
        <v>DS</v>
      </c>
      <c r="I2746" s="60">
        <f>IF(Table1[[#This Row],[Gr]]&lt;&gt;"COMPLE",IF(Table1[[#This Row],[Cr]]&gt;0,1,0),1)</f>
        <v>1</v>
      </c>
      <c r="J2746" s="32">
        <f>(Table1[[#This Row],[Gp]]*Table1[[#This Row],[Cr]])/Raw!$R$1</f>
        <v>0.91304347826086951</v>
      </c>
    </row>
    <row r="2747" spans="1:10">
      <c r="A2747" s="63" t="str">
        <f>LEFT(Table1[[#This Row],[Subcode]],3)</f>
        <v>R20</v>
      </c>
      <c r="B2747" s="63" t="s">
        <v>493</v>
      </c>
      <c r="C2747" s="38" t="s">
        <v>80</v>
      </c>
      <c r="D2747" s="39" t="s">
        <v>81</v>
      </c>
      <c r="E2747" s="39">
        <f>VLOOKUP(Table1[[#This Row],[Gr]],Raw!T:U,2,0)</f>
        <v>5</v>
      </c>
      <c r="F2747" s="38" t="s">
        <v>7</v>
      </c>
      <c r="G2747" s="39">
        <v>3</v>
      </c>
      <c r="H2747" s="64" t="str">
        <f>VLOOKUP(MID(Table1[[#This Row],[Htno]],7,2),Raw!A:B,2,0)</f>
        <v>DS</v>
      </c>
      <c r="I2747" s="60">
        <f>IF(Table1[[#This Row],[Gr]]&lt;&gt;"COMPLE",IF(Table1[[#This Row],[Cr]]&gt;0,1,0),1)</f>
        <v>1</v>
      </c>
      <c r="J2747" s="32">
        <f>(Table1[[#This Row],[Gp]]*Table1[[#This Row],[Cr]])/Raw!$R$1</f>
        <v>0.65217391304347827</v>
      </c>
    </row>
    <row r="2748" spans="1:10">
      <c r="A2748" s="63" t="str">
        <f>LEFT(Table1[[#This Row],[Subcode]],3)</f>
        <v>R20</v>
      </c>
      <c r="B2748" s="63" t="s">
        <v>493</v>
      </c>
      <c r="C2748" s="38" t="s">
        <v>82</v>
      </c>
      <c r="D2748" s="39" t="s">
        <v>83</v>
      </c>
      <c r="E2748" s="39">
        <f>VLOOKUP(Table1[[#This Row],[Gr]],Raw!T:U,2,0)</f>
        <v>6</v>
      </c>
      <c r="F2748" s="38" t="s">
        <v>5</v>
      </c>
      <c r="G2748" s="39">
        <v>3</v>
      </c>
      <c r="H2748" s="64" t="str">
        <f>VLOOKUP(MID(Table1[[#This Row],[Htno]],7,2),Raw!A:B,2,0)</f>
        <v>DS</v>
      </c>
      <c r="I2748" s="60">
        <f>IF(Table1[[#This Row],[Gr]]&lt;&gt;"COMPLE",IF(Table1[[#This Row],[Cr]]&gt;0,1,0),1)</f>
        <v>1</v>
      </c>
      <c r="J2748" s="32">
        <f>(Table1[[#This Row],[Gp]]*Table1[[#This Row],[Cr]])/Raw!$R$1</f>
        <v>0.78260869565217395</v>
      </c>
    </row>
    <row r="2749" spans="1:10">
      <c r="A2749" s="63" t="str">
        <f>LEFT(Table1[[#This Row],[Subcode]],3)</f>
        <v>R20</v>
      </c>
      <c r="B2749" s="63" t="s">
        <v>493</v>
      </c>
      <c r="C2749" s="38" t="s">
        <v>84</v>
      </c>
      <c r="D2749" s="39" t="s">
        <v>85</v>
      </c>
      <c r="E2749" s="39">
        <f>VLOOKUP(Table1[[#This Row],[Gr]],Raw!T:U,2,0)</f>
        <v>5</v>
      </c>
      <c r="F2749" s="38" t="s">
        <v>7</v>
      </c>
      <c r="G2749" s="39">
        <v>3</v>
      </c>
      <c r="H2749" s="64" t="str">
        <f>VLOOKUP(MID(Table1[[#This Row],[Htno]],7,2),Raw!A:B,2,0)</f>
        <v>DS</v>
      </c>
      <c r="I2749" s="60">
        <f>IF(Table1[[#This Row],[Gr]]&lt;&gt;"COMPLE",IF(Table1[[#This Row],[Cr]]&gt;0,1,0),1)</f>
        <v>1</v>
      </c>
      <c r="J2749" s="32">
        <f>(Table1[[#This Row],[Gp]]*Table1[[#This Row],[Cr]])/Raw!$R$1</f>
        <v>0.65217391304347827</v>
      </c>
    </row>
    <row r="2750" spans="1:10">
      <c r="A2750" s="63" t="str">
        <f>LEFT(Table1[[#This Row],[Subcode]],3)</f>
        <v>R20</v>
      </c>
      <c r="B2750" s="63" t="s">
        <v>493</v>
      </c>
      <c r="C2750" s="38" t="s">
        <v>86</v>
      </c>
      <c r="D2750" s="39" t="s">
        <v>87</v>
      </c>
      <c r="E2750" s="39">
        <f>VLOOKUP(Table1[[#This Row],[Gr]],Raw!T:U,2,0)</f>
        <v>0</v>
      </c>
      <c r="F2750" s="38" t="s">
        <v>3</v>
      </c>
      <c r="G2750" s="39">
        <v>0</v>
      </c>
      <c r="H2750" s="64" t="str">
        <f>VLOOKUP(MID(Table1[[#This Row],[Htno]],7,2),Raw!A:B,2,0)</f>
        <v>DS</v>
      </c>
      <c r="I2750" s="60">
        <f>IF(Table1[[#This Row],[Gr]]&lt;&gt;"COMPLE",IF(Table1[[#This Row],[Cr]]&gt;0,1,0),1)</f>
        <v>0</v>
      </c>
      <c r="J2750" s="32">
        <f>(Table1[[#This Row],[Gp]]*Table1[[#This Row],[Cr]])/Raw!$R$1</f>
        <v>0</v>
      </c>
    </row>
    <row r="2751" spans="1:10">
      <c r="A2751" s="63" t="str">
        <f>LEFT(Table1[[#This Row],[Subcode]],3)</f>
        <v>R20</v>
      </c>
      <c r="B2751" s="63" t="s">
        <v>493</v>
      </c>
      <c r="C2751" s="38" t="s">
        <v>88</v>
      </c>
      <c r="D2751" s="39" t="s">
        <v>89</v>
      </c>
      <c r="E2751" s="39">
        <f>VLOOKUP(Table1[[#This Row],[Gr]],Raw!T:U,2,0)</f>
        <v>5</v>
      </c>
      <c r="F2751" s="38" t="s">
        <v>7</v>
      </c>
      <c r="G2751" s="39">
        <v>3</v>
      </c>
      <c r="H2751" s="64" t="str">
        <f>VLOOKUP(MID(Table1[[#This Row],[Htno]],7,2),Raw!A:B,2,0)</f>
        <v>DS</v>
      </c>
      <c r="I2751" s="60">
        <f>IF(Table1[[#This Row],[Gr]]&lt;&gt;"COMPLE",IF(Table1[[#This Row],[Cr]]&gt;0,1,0),1)</f>
        <v>1</v>
      </c>
      <c r="J2751" s="32">
        <f>(Table1[[#This Row],[Gp]]*Table1[[#This Row],[Cr]])/Raw!$R$1</f>
        <v>0.65217391304347827</v>
      </c>
    </row>
    <row r="2752" spans="1:10">
      <c r="A2752" s="63" t="str">
        <f>LEFT(Table1[[#This Row],[Subcode]],3)</f>
        <v>R20</v>
      </c>
      <c r="B2752" s="63" t="s">
        <v>493</v>
      </c>
      <c r="C2752" s="38" t="s">
        <v>90</v>
      </c>
      <c r="D2752" s="39" t="s">
        <v>91</v>
      </c>
      <c r="E2752" s="39">
        <f>VLOOKUP(Table1[[#This Row],[Gr]],Raw!T:U,2,0)</f>
        <v>9</v>
      </c>
      <c r="F2752" s="38" t="s">
        <v>8</v>
      </c>
      <c r="G2752" s="39">
        <v>2</v>
      </c>
      <c r="H2752" s="64" t="str">
        <f>VLOOKUP(MID(Table1[[#This Row],[Htno]],7,2),Raw!A:B,2,0)</f>
        <v>DS</v>
      </c>
      <c r="I2752" s="60">
        <f>IF(Table1[[#This Row],[Gr]]&lt;&gt;"COMPLE",IF(Table1[[#This Row],[Cr]]&gt;0,1,0),1)</f>
        <v>1</v>
      </c>
      <c r="J2752" s="32">
        <f>(Table1[[#This Row],[Gp]]*Table1[[#This Row],[Cr]])/Raw!$R$1</f>
        <v>0.78260869565217395</v>
      </c>
    </row>
    <row r="2753" spans="1:10">
      <c r="A2753" s="63" t="str">
        <f>LEFT(Table1[[#This Row],[Subcode]],3)</f>
        <v>R20</v>
      </c>
      <c r="B2753" s="63" t="s">
        <v>493</v>
      </c>
      <c r="C2753" s="38" t="s">
        <v>92</v>
      </c>
      <c r="D2753" s="39" t="s">
        <v>93</v>
      </c>
      <c r="E2753" s="39">
        <f>VLOOKUP(Table1[[#This Row],[Gr]],Raw!T:U,2,0)</f>
        <v>10</v>
      </c>
      <c r="F2753" s="38" t="s">
        <v>9</v>
      </c>
      <c r="G2753" s="39">
        <v>3</v>
      </c>
      <c r="H2753" s="64" t="str">
        <f>VLOOKUP(MID(Table1[[#This Row],[Htno]],7,2),Raw!A:B,2,0)</f>
        <v>DS</v>
      </c>
      <c r="I2753" s="60">
        <f>IF(Table1[[#This Row],[Gr]]&lt;&gt;"COMPLE",IF(Table1[[#This Row],[Cr]]&gt;0,1,0),1)</f>
        <v>1</v>
      </c>
      <c r="J2753" s="32">
        <f>(Table1[[#This Row],[Gp]]*Table1[[#This Row],[Cr]])/Raw!$R$1</f>
        <v>1.3043478260869565</v>
      </c>
    </row>
    <row r="2754" spans="1:10">
      <c r="A2754" s="63" t="str">
        <f>LEFT(Table1[[#This Row],[Subcode]],3)</f>
        <v>R20</v>
      </c>
      <c r="B2754" s="63" t="s">
        <v>494</v>
      </c>
      <c r="C2754" s="38" t="s">
        <v>78</v>
      </c>
      <c r="D2754" s="39" t="s">
        <v>79</v>
      </c>
      <c r="E2754" s="39">
        <f>VLOOKUP(Table1[[#This Row],[Gr]],Raw!T:U,2,0)</f>
        <v>8</v>
      </c>
      <c r="F2754" s="38" t="s">
        <v>6</v>
      </c>
      <c r="G2754" s="39">
        <v>3</v>
      </c>
      <c r="H2754" s="64" t="str">
        <f>VLOOKUP(MID(Table1[[#This Row],[Htno]],7,2),Raw!A:B,2,0)</f>
        <v>DS</v>
      </c>
      <c r="I2754" s="60">
        <f>IF(Table1[[#This Row],[Gr]]&lt;&gt;"COMPLE",IF(Table1[[#This Row],[Cr]]&gt;0,1,0),1)</f>
        <v>1</v>
      </c>
      <c r="J2754" s="32">
        <f>(Table1[[#This Row],[Gp]]*Table1[[#This Row],[Cr]])/Raw!$R$1</f>
        <v>1.0434782608695652</v>
      </c>
    </row>
    <row r="2755" spans="1:10">
      <c r="A2755" s="63" t="str">
        <f>LEFT(Table1[[#This Row],[Subcode]],3)</f>
        <v>R20</v>
      </c>
      <c r="B2755" s="63" t="s">
        <v>494</v>
      </c>
      <c r="C2755" s="38" t="s">
        <v>80</v>
      </c>
      <c r="D2755" s="39" t="s">
        <v>81</v>
      </c>
      <c r="E2755" s="39">
        <f>VLOOKUP(Table1[[#This Row],[Gr]],Raw!T:U,2,0)</f>
        <v>5</v>
      </c>
      <c r="F2755" s="38" t="s">
        <v>7</v>
      </c>
      <c r="G2755" s="39">
        <v>3</v>
      </c>
      <c r="H2755" s="64" t="str">
        <f>VLOOKUP(MID(Table1[[#This Row],[Htno]],7,2),Raw!A:B,2,0)</f>
        <v>DS</v>
      </c>
      <c r="I2755" s="60">
        <f>IF(Table1[[#This Row],[Gr]]&lt;&gt;"COMPLE",IF(Table1[[#This Row],[Cr]]&gt;0,1,0),1)</f>
        <v>1</v>
      </c>
      <c r="J2755" s="32">
        <f>(Table1[[#This Row],[Gp]]*Table1[[#This Row],[Cr]])/Raw!$R$1</f>
        <v>0.65217391304347827</v>
      </c>
    </row>
    <row r="2756" spans="1:10">
      <c r="A2756" s="63" t="str">
        <f>LEFT(Table1[[#This Row],[Subcode]],3)</f>
        <v>R20</v>
      </c>
      <c r="B2756" s="63" t="s">
        <v>494</v>
      </c>
      <c r="C2756" s="38" t="s">
        <v>82</v>
      </c>
      <c r="D2756" s="39" t="s">
        <v>83</v>
      </c>
      <c r="E2756" s="39">
        <f>VLOOKUP(Table1[[#This Row],[Gr]],Raw!T:U,2,0)</f>
        <v>7</v>
      </c>
      <c r="F2756" s="38" t="s">
        <v>4</v>
      </c>
      <c r="G2756" s="39">
        <v>3</v>
      </c>
      <c r="H2756" s="64" t="str">
        <f>VLOOKUP(MID(Table1[[#This Row],[Htno]],7,2),Raw!A:B,2,0)</f>
        <v>DS</v>
      </c>
      <c r="I2756" s="60">
        <f>IF(Table1[[#This Row],[Gr]]&lt;&gt;"COMPLE",IF(Table1[[#This Row],[Cr]]&gt;0,1,0),1)</f>
        <v>1</v>
      </c>
      <c r="J2756" s="32">
        <f>(Table1[[#This Row],[Gp]]*Table1[[#This Row],[Cr]])/Raw!$R$1</f>
        <v>0.91304347826086951</v>
      </c>
    </row>
    <row r="2757" spans="1:10">
      <c r="A2757" s="63" t="str">
        <f>LEFT(Table1[[#This Row],[Subcode]],3)</f>
        <v>R20</v>
      </c>
      <c r="B2757" s="63" t="s">
        <v>494</v>
      </c>
      <c r="C2757" s="38" t="s">
        <v>84</v>
      </c>
      <c r="D2757" s="39" t="s">
        <v>85</v>
      </c>
      <c r="E2757" s="39">
        <f>VLOOKUP(Table1[[#This Row],[Gr]],Raw!T:U,2,0)</f>
        <v>6</v>
      </c>
      <c r="F2757" s="38" t="s">
        <v>5</v>
      </c>
      <c r="G2757" s="39">
        <v>3</v>
      </c>
      <c r="H2757" s="64" t="str">
        <f>VLOOKUP(MID(Table1[[#This Row],[Htno]],7,2),Raw!A:B,2,0)</f>
        <v>DS</v>
      </c>
      <c r="I2757" s="60">
        <f>IF(Table1[[#This Row],[Gr]]&lt;&gt;"COMPLE",IF(Table1[[#This Row],[Cr]]&gt;0,1,0),1)</f>
        <v>1</v>
      </c>
      <c r="J2757" s="32">
        <f>(Table1[[#This Row],[Gp]]*Table1[[#This Row],[Cr]])/Raw!$R$1</f>
        <v>0.78260869565217395</v>
      </c>
    </row>
    <row r="2758" spans="1:10">
      <c r="A2758" s="63" t="str">
        <f>LEFT(Table1[[#This Row],[Subcode]],3)</f>
        <v>R20</v>
      </c>
      <c r="B2758" s="63" t="s">
        <v>494</v>
      </c>
      <c r="C2758" s="38" t="s">
        <v>86</v>
      </c>
      <c r="D2758" s="39" t="s">
        <v>87</v>
      </c>
      <c r="E2758" s="39">
        <f>VLOOKUP(Table1[[#This Row],[Gr]],Raw!T:U,2,0)</f>
        <v>6</v>
      </c>
      <c r="F2758" s="38" t="s">
        <v>5</v>
      </c>
      <c r="G2758" s="39">
        <v>3</v>
      </c>
      <c r="H2758" s="64" t="str">
        <f>VLOOKUP(MID(Table1[[#This Row],[Htno]],7,2),Raw!A:B,2,0)</f>
        <v>DS</v>
      </c>
      <c r="I2758" s="60">
        <f>IF(Table1[[#This Row],[Gr]]&lt;&gt;"COMPLE",IF(Table1[[#This Row],[Cr]]&gt;0,1,0),1)</f>
        <v>1</v>
      </c>
      <c r="J2758" s="32">
        <f>(Table1[[#This Row],[Gp]]*Table1[[#This Row],[Cr]])/Raw!$R$1</f>
        <v>0.78260869565217395</v>
      </c>
    </row>
    <row r="2759" spans="1:10">
      <c r="A2759" s="63" t="str">
        <f>LEFT(Table1[[#This Row],[Subcode]],3)</f>
        <v>R20</v>
      </c>
      <c r="B2759" s="63" t="s">
        <v>494</v>
      </c>
      <c r="C2759" s="38" t="s">
        <v>88</v>
      </c>
      <c r="D2759" s="39" t="s">
        <v>89</v>
      </c>
      <c r="E2759" s="39">
        <f>VLOOKUP(Table1[[#This Row],[Gr]],Raw!T:U,2,0)</f>
        <v>6</v>
      </c>
      <c r="F2759" s="38" t="s">
        <v>5</v>
      </c>
      <c r="G2759" s="39">
        <v>3</v>
      </c>
      <c r="H2759" s="64" t="str">
        <f>VLOOKUP(MID(Table1[[#This Row],[Htno]],7,2),Raw!A:B,2,0)</f>
        <v>DS</v>
      </c>
      <c r="I2759" s="60">
        <f>IF(Table1[[#This Row],[Gr]]&lt;&gt;"COMPLE",IF(Table1[[#This Row],[Cr]]&gt;0,1,0),1)</f>
        <v>1</v>
      </c>
      <c r="J2759" s="32">
        <f>(Table1[[#This Row],[Gp]]*Table1[[#This Row],[Cr]])/Raw!$R$1</f>
        <v>0.78260869565217395</v>
      </c>
    </row>
    <row r="2760" spans="1:10">
      <c r="A2760" s="63" t="str">
        <f>LEFT(Table1[[#This Row],[Subcode]],3)</f>
        <v>R20</v>
      </c>
      <c r="B2760" s="63" t="s">
        <v>494</v>
      </c>
      <c r="C2760" s="38" t="s">
        <v>90</v>
      </c>
      <c r="D2760" s="39" t="s">
        <v>91</v>
      </c>
      <c r="E2760" s="39">
        <f>VLOOKUP(Table1[[#This Row],[Gr]],Raw!T:U,2,0)</f>
        <v>9</v>
      </c>
      <c r="F2760" s="38" t="s">
        <v>8</v>
      </c>
      <c r="G2760" s="39">
        <v>2</v>
      </c>
      <c r="H2760" s="64" t="str">
        <f>VLOOKUP(MID(Table1[[#This Row],[Htno]],7,2),Raw!A:B,2,0)</f>
        <v>DS</v>
      </c>
      <c r="I2760" s="60">
        <f>IF(Table1[[#This Row],[Gr]]&lt;&gt;"COMPLE",IF(Table1[[#This Row],[Cr]]&gt;0,1,0),1)</f>
        <v>1</v>
      </c>
      <c r="J2760" s="32">
        <f>(Table1[[#This Row],[Gp]]*Table1[[#This Row],[Cr]])/Raw!$R$1</f>
        <v>0.78260869565217395</v>
      </c>
    </row>
    <row r="2761" spans="1:10">
      <c r="A2761" s="63" t="str">
        <f>LEFT(Table1[[#This Row],[Subcode]],3)</f>
        <v>R20</v>
      </c>
      <c r="B2761" s="63" t="s">
        <v>494</v>
      </c>
      <c r="C2761" s="38" t="s">
        <v>92</v>
      </c>
      <c r="D2761" s="39" t="s">
        <v>93</v>
      </c>
      <c r="E2761" s="39">
        <f>VLOOKUP(Table1[[#This Row],[Gr]],Raw!T:U,2,0)</f>
        <v>10</v>
      </c>
      <c r="F2761" s="38" t="s">
        <v>9</v>
      </c>
      <c r="G2761" s="39">
        <v>3</v>
      </c>
      <c r="H2761" s="64" t="str">
        <f>VLOOKUP(MID(Table1[[#This Row],[Htno]],7,2),Raw!A:B,2,0)</f>
        <v>DS</v>
      </c>
      <c r="I2761" s="60">
        <f>IF(Table1[[#This Row],[Gr]]&lt;&gt;"COMPLE",IF(Table1[[#This Row],[Cr]]&gt;0,1,0),1)</f>
        <v>1</v>
      </c>
      <c r="J2761" s="32">
        <f>(Table1[[#This Row],[Gp]]*Table1[[#This Row],[Cr]])/Raw!$R$1</f>
        <v>1.3043478260869565</v>
      </c>
    </row>
    <row r="2762" spans="1:10">
      <c r="A2762" s="63" t="str">
        <f>LEFT(Table1[[#This Row],[Subcode]],3)</f>
        <v>R20</v>
      </c>
      <c r="B2762" s="63" t="s">
        <v>495</v>
      </c>
      <c r="C2762" s="38" t="s">
        <v>78</v>
      </c>
      <c r="D2762" s="39" t="s">
        <v>79</v>
      </c>
      <c r="E2762" s="39">
        <f>VLOOKUP(Table1[[#This Row],[Gr]],Raw!T:U,2,0)</f>
        <v>0</v>
      </c>
      <c r="F2762" s="38" t="s">
        <v>579</v>
      </c>
      <c r="G2762" s="39">
        <v>0</v>
      </c>
      <c r="H2762" s="64" t="str">
        <f>VLOOKUP(MID(Table1[[#This Row],[Htno]],7,2),Raw!A:B,2,0)</f>
        <v>DS</v>
      </c>
      <c r="I2762" s="60">
        <f>IF(Table1[[#This Row],[Gr]]&lt;&gt;"COMPLE",IF(Table1[[#This Row],[Cr]]&gt;0,1,0),1)</f>
        <v>0</v>
      </c>
      <c r="J2762" s="32">
        <f>(Table1[[#This Row],[Gp]]*Table1[[#This Row],[Cr]])/Raw!$R$1</f>
        <v>0</v>
      </c>
    </row>
    <row r="2763" spans="1:10">
      <c r="A2763" s="63" t="str">
        <f>LEFT(Table1[[#This Row],[Subcode]],3)</f>
        <v>R20</v>
      </c>
      <c r="B2763" s="63" t="s">
        <v>495</v>
      </c>
      <c r="C2763" s="38" t="s">
        <v>80</v>
      </c>
      <c r="D2763" s="39" t="s">
        <v>81</v>
      </c>
      <c r="E2763" s="39">
        <f>VLOOKUP(Table1[[#This Row],[Gr]],Raw!T:U,2,0)</f>
        <v>0</v>
      </c>
      <c r="F2763" s="38" t="s">
        <v>3</v>
      </c>
      <c r="G2763" s="39">
        <v>0</v>
      </c>
      <c r="H2763" s="64" t="str">
        <f>VLOOKUP(MID(Table1[[#This Row],[Htno]],7,2),Raw!A:B,2,0)</f>
        <v>DS</v>
      </c>
      <c r="I2763" s="60">
        <f>IF(Table1[[#This Row],[Gr]]&lt;&gt;"COMPLE",IF(Table1[[#This Row],[Cr]]&gt;0,1,0),1)</f>
        <v>0</v>
      </c>
      <c r="J2763" s="32">
        <f>(Table1[[#This Row],[Gp]]*Table1[[#This Row],[Cr]])/Raw!$R$1</f>
        <v>0</v>
      </c>
    </row>
    <row r="2764" spans="1:10">
      <c r="A2764" s="63" t="str">
        <f>LEFT(Table1[[#This Row],[Subcode]],3)</f>
        <v>R20</v>
      </c>
      <c r="B2764" s="63" t="s">
        <v>495</v>
      </c>
      <c r="C2764" s="38" t="s">
        <v>82</v>
      </c>
      <c r="D2764" s="39" t="s">
        <v>83</v>
      </c>
      <c r="E2764" s="39">
        <f>VLOOKUP(Table1[[#This Row],[Gr]],Raw!T:U,2,0)</f>
        <v>0</v>
      </c>
      <c r="F2764" s="38" t="s">
        <v>579</v>
      </c>
      <c r="G2764" s="39">
        <v>0</v>
      </c>
      <c r="H2764" s="64" t="str">
        <f>VLOOKUP(MID(Table1[[#This Row],[Htno]],7,2),Raw!A:B,2,0)</f>
        <v>DS</v>
      </c>
      <c r="I2764" s="60">
        <f>IF(Table1[[#This Row],[Gr]]&lt;&gt;"COMPLE",IF(Table1[[#This Row],[Cr]]&gt;0,1,0),1)</f>
        <v>0</v>
      </c>
      <c r="J2764" s="32">
        <f>(Table1[[#This Row],[Gp]]*Table1[[#This Row],[Cr]])/Raw!$R$1</f>
        <v>0</v>
      </c>
    </row>
    <row r="2765" spans="1:10">
      <c r="A2765" s="63" t="str">
        <f>LEFT(Table1[[#This Row],[Subcode]],3)</f>
        <v>R20</v>
      </c>
      <c r="B2765" s="63" t="s">
        <v>495</v>
      </c>
      <c r="C2765" s="38" t="s">
        <v>84</v>
      </c>
      <c r="D2765" s="39" t="s">
        <v>85</v>
      </c>
      <c r="E2765" s="39">
        <f>VLOOKUP(Table1[[#This Row],[Gr]],Raw!T:U,2,0)</f>
        <v>5</v>
      </c>
      <c r="F2765" s="38" t="s">
        <v>7</v>
      </c>
      <c r="G2765" s="39">
        <v>3</v>
      </c>
      <c r="H2765" s="64" t="str">
        <f>VLOOKUP(MID(Table1[[#This Row],[Htno]],7,2),Raw!A:B,2,0)</f>
        <v>DS</v>
      </c>
      <c r="I2765" s="60">
        <f>IF(Table1[[#This Row],[Gr]]&lt;&gt;"COMPLE",IF(Table1[[#This Row],[Cr]]&gt;0,1,0),1)</f>
        <v>1</v>
      </c>
      <c r="J2765" s="32">
        <f>(Table1[[#This Row],[Gp]]*Table1[[#This Row],[Cr]])/Raw!$R$1</f>
        <v>0.65217391304347827</v>
      </c>
    </row>
    <row r="2766" spans="1:10">
      <c r="A2766" s="63" t="str">
        <f>LEFT(Table1[[#This Row],[Subcode]],3)</f>
        <v>R20</v>
      </c>
      <c r="B2766" s="63" t="s">
        <v>495</v>
      </c>
      <c r="C2766" s="38" t="s">
        <v>86</v>
      </c>
      <c r="D2766" s="39" t="s">
        <v>87</v>
      </c>
      <c r="E2766" s="39">
        <f>VLOOKUP(Table1[[#This Row],[Gr]],Raw!T:U,2,0)</f>
        <v>0</v>
      </c>
      <c r="F2766" s="38" t="s">
        <v>3</v>
      </c>
      <c r="G2766" s="39">
        <v>0</v>
      </c>
      <c r="H2766" s="64" t="str">
        <f>VLOOKUP(MID(Table1[[#This Row],[Htno]],7,2),Raw!A:B,2,0)</f>
        <v>DS</v>
      </c>
      <c r="I2766" s="60">
        <f>IF(Table1[[#This Row],[Gr]]&lt;&gt;"COMPLE",IF(Table1[[#This Row],[Cr]]&gt;0,1,0),1)</f>
        <v>0</v>
      </c>
      <c r="J2766" s="32">
        <f>(Table1[[#This Row],[Gp]]*Table1[[#This Row],[Cr]])/Raw!$R$1</f>
        <v>0</v>
      </c>
    </row>
    <row r="2767" spans="1:10">
      <c r="A2767" s="63" t="str">
        <f>LEFT(Table1[[#This Row],[Subcode]],3)</f>
        <v>R20</v>
      </c>
      <c r="B2767" s="63" t="s">
        <v>495</v>
      </c>
      <c r="C2767" s="38" t="s">
        <v>88</v>
      </c>
      <c r="D2767" s="39" t="s">
        <v>89</v>
      </c>
      <c r="E2767" s="39">
        <f>VLOOKUP(Table1[[#This Row],[Gr]],Raw!T:U,2,0)</f>
        <v>0</v>
      </c>
      <c r="F2767" s="38" t="s">
        <v>3</v>
      </c>
      <c r="G2767" s="39">
        <v>0</v>
      </c>
      <c r="H2767" s="64" t="str">
        <f>VLOOKUP(MID(Table1[[#This Row],[Htno]],7,2),Raw!A:B,2,0)</f>
        <v>DS</v>
      </c>
      <c r="I2767" s="60">
        <f>IF(Table1[[#This Row],[Gr]]&lt;&gt;"COMPLE",IF(Table1[[#This Row],[Cr]]&gt;0,1,0),1)</f>
        <v>0</v>
      </c>
      <c r="J2767" s="32">
        <f>(Table1[[#This Row],[Gp]]*Table1[[#This Row],[Cr]])/Raw!$R$1</f>
        <v>0</v>
      </c>
    </row>
    <row r="2768" spans="1:10">
      <c r="A2768" s="63" t="str">
        <f>LEFT(Table1[[#This Row],[Subcode]],3)</f>
        <v>R20</v>
      </c>
      <c r="B2768" s="63" t="s">
        <v>495</v>
      </c>
      <c r="C2768" s="38" t="s">
        <v>90</v>
      </c>
      <c r="D2768" s="39" t="s">
        <v>91</v>
      </c>
      <c r="E2768" s="39">
        <f>VLOOKUP(Table1[[#This Row],[Gr]],Raw!T:U,2,0)</f>
        <v>0</v>
      </c>
      <c r="F2768" s="38" t="s">
        <v>579</v>
      </c>
      <c r="G2768" s="39">
        <v>0</v>
      </c>
      <c r="H2768" s="64" t="str">
        <f>VLOOKUP(MID(Table1[[#This Row],[Htno]],7,2),Raw!A:B,2,0)</f>
        <v>DS</v>
      </c>
      <c r="I2768" s="60">
        <f>IF(Table1[[#This Row],[Gr]]&lt;&gt;"COMPLE",IF(Table1[[#This Row],[Cr]]&gt;0,1,0),1)</f>
        <v>0</v>
      </c>
      <c r="J2768" s="32">
        <f>(Table1[[#This Row],[Gp]]*Table1[[#This Row],[Cr]])/Raw!$R$1</f>
        <v>0</v>
      </c>
    </row>
    <row r="2769" spans="1:10">
      <c r="A2769" s="63" t="str">
        <f>LEFT(Table1[[#This Row],[Subcode]],3)</f>
        <v>R20</v>
      </c>
      <c r="B2769" s="63" t="s">
        <v>495</v>
      </c>
      <c r="C2769" s="38" t="s">
        <v>92</v>
      </c>
      <c r="D2769" s="39" t="s">
        <v>93</v>
      </c>
      <c r="E2769" s="39">
        <f>VLOOKUP(Table1[[#This Row],[Gr]],Raw!T:U,2,0)</f>
        <v>6</v>
      </c>
      <c r="F2769" s="38" t="s">
        <v>5</v>
      </c>
      <c r="G2769" s="39">
        <v>3</v>
      </c>
      <c r="H2769" s="64" t="str">
        <f>VLOOKUP(MID(Table1[[#This Row],[Htno]],7,2),Raw!A:B,2,0)</f>
        <v>DS</v>
      </c>
      <c r="I2769" s="60">
        <f>IF(Table1[[#This Row],[Gr]]&lt;&gt;"COMPLE",IF(Table1[[#This Row],[Cr]]&gt;0,1,0),1)</f>
        <v>1</v>
      </c>
      <c r="J2769" s="32">
        <f>(Table1[[#This Row],[Gp]]*Table1[[#This Row],[Cr]])/Raw!$R$1</f>
        <v>0.78260869565217395</v>
      </c>
    </row>
    <row r="2770" spans="1:10">
      <c r="A2770" s="63" t="str">
        <f>LEFT(Table1[[#This Row],[Subcode]],3)</f>
        <v>R20</v>
      </c>
      <c r="B2770" s="63" t="s">
        <v>496</v>
      </c>
      <c r="C2770" s="38" t="s">
        <v>78</v>
      </c>
      <c r="D2770" s="39" t="s">
        <v>79</v>
      </c>
      <c r="E2770" s="39">
        <f>VLOOKUP(Table1[[#This Row],[Gr]],Raw!T:U,2,0)</f>
        <v>6</v>
      </c>
      <c r="F2770" s="38" t="s">
        <v>5</v>
      </c>
      <c r="G2770" s="39">
        <v>3</v>
      </c>
      <c r="H2770" s="64" t="str">
        <f>VLOOKUP(MID(Table1[[#This Row],[Htno]],7,2),Raw!A:B,2,0)</f>
        <v>DS</v>
      </c>
      <c r="I2770" s="60">
        <f>IF(Table1[[#This Row],[Gr]]&lt;&gt;"COMPLE",IF(Table1[[#This Row],[Cr]]&gt;0,1,0),1)</f>
        <v>1</v>
      </c>
      <c r="J2770" s="32">
        <f>(Table1[[#This Row],[Gp]]*Table1[[#This Row],[Cr]])/Raw!$R$1</f>
        <v>0.78260869565217395</v>
      </c>
    </row>
    <row r="2771" spans="1:10">
      <c r="A2771" s="63" t="str">
        <f>LEFT(Table1[[#This Row],[Subcode]],3)</f>
        <v>R20</v>
      </c>
      <c r="B2771" s="63" t="s">
        <v>496</v>
      </c>
      <c r="C2771" s="38" t="s">
        <v>80</v>
      </c>
      <c r="D2771" s="39" t="s">
        <v>81</v>
      </c>
      <c r="E2771" s="39">
        <f>VLOOKUP(Table1[[#This Row],[Gr]],Raw!T:U,2,0)</f>
        <v>0</v>
      </c>
      <c r="F2771" s="38" t="s">
        <v>3</v>
      </c>
      <c r="G2771" s="39">
        <v>0</v>
      </c>
      <c r="H2771" s="64" t="str">
        <f>VLOOKUP(MID(Table1[[#This Row],[Htno]],7,2),Raw!A:B,2,0)</f>
        <v>DS</v>
      </c>
      <c r="I2771" s="60">
        <f>IF(Table1[[#This Row],[Gr]]&lt;&gt;"COMPLE",IF(Table1[[#This Row],[Cr]]&gt;0,1,0),1)</f>
        <v>0</v>
      </c>
      <c r="J2771" s="32">
        <f>(Table1[[#This Row],[Gp]]*Table1[[#This Row],[Cr]])/Raw!$R$1</f>
        <v>0</v>
      </c>
    </row>
    <row r="2772" spans="1:10">
      <c r="A2772" s="63" t="str">
        <f>LEFT(Table1[[#This Row],[Subcode]],3)</f>
        <v>R20</v>
      </c>
      <c r="B2772" s="63" t="s">
        <v>496</v>
      </c>
      <c r="C2772" s="38" t="s">
        <v>82</v>
      </c>
      <c r="D2772" s="39" t="s">
        <v>83</v>
      </c>
      <c r="E2772" s="39">
        <f>VLOOKUP(Table1[[#This Row],[Gr]],Raw!T:U,2,0)</f>
        <v>6</v>
      </c>
      <c r="F2772" s="38" t="s">
        <v>5</v>
      </c>
      <c r="G2772" s="39">
        <v>3</v>
      </c>
      <c r="H2772" s="64" t="str">
        <f>VLOOKUP(MID(Table1[[#This Row],[Htno]],7,2),Raw!A:B,2,0)</f>
        <v>DS</v>
      </c>
      <c r="I2772" s="60">
        <f>IF(Table1[[#This Row],[Gr]]&lt;&gt;"COMPLE",IF(Table1[[#This Row],[Cr]]&gt;0,1,0),1)</f>
        <v>1</v>
      </c>
      <c r="J2772" s="32">
        <f>(Table1[[#This Row],[Gp]]*Table1[[#This Row],[Cr]])/Raw!$R$1</f>
        <v>0.78260869565217395</v>
      </c>
    </row>
    <row r="2773" spans="1:10">
      <c r="A2773" s="63" t="str">
        <f>LEFT(Table1[[#This Row],[Subcode]],3)</f>
        <v>R20</v>
      </c>
      <c r="B2773" s="63" t="s">
        <v>496</v>
      </c>
      <c r="C2773" s="38" t="s">
        <v>84</v>
      </c>
      <c r="D2773" s="39" t="s">
        <v>85</v>
      </c>
      <c r="E2773" s="39">
        <f>VLOOKUP(Table1[[#This Row],[Gr]],Raw!T:U,2,0)</f>
        <v>5</v>
      </c>
      <c r="F2773" s="38" t="s">
        <v>7</v>
      </c>
      <c r="G2773" s="39">
        <v>3</v>
      </c>
      <c r="H2773" s="64" t="str">
        <f>VLOOKUP(MID(Table1[[#This Row],[Htno]],7,2),Raw!A:B,2,0)</f>
        <v>DS</v>
      </c>
      <c r="I2773" s="60">
        <f>IF(Table1[[#This Row],[Gr]]&lt;&gt;"COMPLE",IF(Table1[[#This Row],[Cr]]&gt;0,1,0),1)</f>
        <v>1</v>
      </c>
      <c r="J2773" s="32">
        <f>(Table1[[#This Row],[Gp]]*Table1[[#This Row],[Cr]])/Raw!$R$1</f>
        <v>0.65217391304347827</v>
      </c>
    </row>
    <row r="2774" spans="1:10">
      <c r="A2774" s="63" t="str">
        <f>LEFT(Table1[[#This Row],[Subcode]],3)</f>
        <v>R20</v>
      </c>
      <c r="B2774" s="63" t="s">
        <v>496</v>
      </c>
      <c r="C2774" s="38" t="s">
        <v>86</v>
      </c>
      <c r="D2774" s="39" t="s">
        <v>87</v>
      </c>
      <c r="E2774" s="39">
        <f>VLOOKUP(Table1[[#This Row],[Gr]],Raw!T:U,2,0)</f>
        <v>6</v>
      </c>
      <c r="F2774" s="38" t="s">
        <v>5</v>
      </c>
      <c r="G2774" s="39">
        <v>3</v>
      </c>
      <c r="H2774" s="64" t="str">
        <f>VLOOKUP(MID(Table1[[#This Row],[Htno]],7,2),Raw!A:B,2,0)</f>
        <v>DS</v>
      </c>
      <c r="I2774" s="60">
        <f>IF(Table1[[#This Row],[Gr]]&lt;&gt;"COMPLE",IF(Table1[[#This Row],[Cr]]&gt;0,1,0),1)</f>
        <v>1</v>
      </c>
      <c r="J2774" s="32">
        <f>(Table1[[#This Row],[Gp]]*Table1[[#This Row],[Cr]])/Raw!$R$1</f>
        <v>0.78260869565217395</v>
      </c>
    </row>
    <row r="2775" spans="1:10">
      <c r="A2775" s="63" t="str">
        <f>LEFT(Table1[[#This Row],[Subcode]],3)</f>
        <v>R20</v>
      </c>
      <c r="B2775" s="63" t="s">
        <v>496</v>
      </c>
      <c r="C2775" s="38" t="s">
        <v>88</v>
      </c>
      <c r="D2775" s="39" t="s">
        <v>89</v>
      </c>
      <c r="E2775" s="39">
        <f>VLOOKUP(Table1[[#This Row],[Gr]],Raw!T:U,2,0)</f>
        <v>5</v>
      </c>
      <c r="F2775" s="38" t="s">
        <v>7</v>
      </c>
      <c r="G2775" s="39">
        <v>3</v>
      </c>
      <c r="H2775" s="64" t="str">
        <f>VLOOKUP(MID(Table1[[#This Row],[Htno]],7,2),Raw!A:B,2,0)</f>
        <v>DS</v>
      </c>
      <c r="I2775" s="60">
        <f>IF(Table1[[#This Row],[Gr]]&lt;&gt;"COMPLE",IF(Table1[[#This Row],[Cr]]&gt;0,1,0),1)</f>
        <v>1</v>
      </c>
      <c r="J2775" s="32">
        <f>(Table1[[#This Row],[Gp]]*Table1[[#This Row],[Cr]])/Raw!$R$1</f>
        <v>0.65217391304347827</v>
      </c>
    </row>
    <row r="2776" spans="1:10">
      <c r="A2776" s="63" t="str">
        <f>LEFT(Table1[[#This Row],[Subcode]],3)</f>
        <v>R20</v>
      </c>
      <c r="B2776" s="63" t="s">
        <v>496</v>
      </c>
      <c r="C2776" s="38" t="s">
        <v>90</v>
      </c>
      <c r="D2776" s="39" t="s">
        <v>91</v>
      </c>
      <c r="E2776" s="39">
        <f>VLOOKUP(Table1[[#This Row],[Gr]],Raw!T:U,2,0)</f>
        <v>9</v>
      </c>
      <c r="F2776" s="38" t="s">
        <v>8</v>
      </c>
      <c r="G2776" s="39">
        <v>2</v>
      </c>
      <c r="H2776" s="64" t="str">
        <f>VLOOKUP(MID(Table1[[#This Row],[Htno]],7,2),Raw!A:B,2,0)</f>
        <v>DS</v>
      </c>
      <c r="I2776" s="60">
        <f>IF(Table1[[#This Row],[Gr]]&lt;&gt;"COMPLE",IF(Table1[[#This Row],[Cr]]&gt;0,1,0),1)</f>
        <v>1</v>
      </c>
      <c r="J2776" s="32">
        <f>(Table1[[#This Row],[Gp]]*Table1[[#This Row],[Cr]])/Raw!$R$1</f>
        <v>0.78260869565217395</v>
      </c>
    </row>
    <row r="2777" spans="1:10">
      <c r="A2777" s="63" t="str">
        <f>LEFT(Table1[[#This Row],[Subcode]],3)</f>
        <v>R20</v>
      </c>
      <c r="B2777" s="63" t="s">
        <v>496</v>
      </c>
      <c r="C2777" s="38" t="s">
        <v>92</v>
      </c>
      <c r="D2777" s="39" t="s">
        <v>93</v>
      </c>
      <c r="E2777" s="39">
        <f>VLOOKUP(Table1[[#This Row],[Gr]],Raw!T:U,2,0)</f>
        <v>9</v>
      </c>
      <c r="F2777" s="38" t="s">
        <v>8</v>
      </c>
      <c r="G2777" s="39">
        <v>3</v>
      </c>
      <c r="H2777" s="64" t="str">
        <f>VLOOKUP(MID(Table1[[#This Row],[Htno]],7,2),Raw!A:B,2,0)</f>
        <v>DS</v>
      </c>
      <c r="I2777" s="60">
        <f>IF(Table1[[#This Row],[Gr]]&lt;&gt;"COMPLE",IF(Table1[[#This Row],[Cr]]&gt;0,1,0),1)</f>
        <v>1</v>
      </c>
      <c r="J2777" s="32">
        <f>(Table1[[#This Row],[Gp]]*Table1[[#This Row],[Cr]])/Raw!$R$1</f>
        <v>1.173913043478261</v>
      </c>
    </row>
    <row r="2778" spans="1:10">
      <c r="A2778" s="63" t="str">
        <f>LEFT(Table1[[#This Row],[Subcode]],3)</f>
        <v>R20</v>
      </c>
      <c r="B2778" s="63" t="s">
        <v>497</v>
      </c>
      <c r="C2778" s="38" t="s">
        <v>78</v>
      </c>
      <c r="D2778" s="39" t="s">
        <v>79</v>
      </c>
      <c r="E2778" s="39">
        <f>VLOOKUP(Table1[[#This Row],[Gr]],Raw!T:U,2,0)</f>
        <v>8</v>
      </c>
      <c r="F2778" s="38" t="s">
        <v>6</v>
      </c>
      <c r="G2778" s="39">
        <v>3</v>
      </c>
      <c r="H2778" s="64" t="str">
        <f>VLOOKUP(MID(Table1[[#This Row],[Htno]],7,2),Raw!A:B,2,0)</f>
        <v>DS</v>
      </c>
      <c r="I2778" s="60">
        <f>IF(Table1[[#This Row],[Gr]]&lt;&gt;"COMPLE",IF(Table1[[#This Row],[Cr]]&gt;0,1,0),1)</f>
        <v>1</v>
      </c>
      <c r="J2778" s="32">
        <f>(Table1[[#This Row],[Gp]]*Table1[[#This Row],[Cr]])/Raw!$R$1</f>
        <v>1.0434782608695652</v>
      </c>
    </row>
    <row r="2779" spans="1:10">
      <c r="A2779" s="63" t="str">
        <f>LEFT(Table1[[#This Row],[Subcode]],3)</f>
        <v>R20</v>
      </c>
      <c r="B2779" s="63" t="s">
        <v>497</v>
      </c>
      <c r="C2779" s="38" t="s">
        <v>80</v>
      </c>
      <c r="D2779" s="39" t="s">
        <v>81</v>
      </c>
      <c r="E2779" s="39">
        <f>VLOOKUP(Table1[[#This Row],[Gr]],Raw!T:U,2,0)</f>
        <v>6</v>
      </c>
      <c r="F2779" s="38" t="s">
        <v>5</v>
      </c>
      <c r="G2779" s="39">
        <v>3</v>
      </c>
      <c r="H2779" s="64" t="str">
        <f>VLOOKUP(MID(Table1[[#This Row],[Htno]],7,2),Raw!A:B,2,0)</f>
        <v>DS</v>
      </c>
      <c r="I2779" s="60">
        <f>IF(Table1[[#This Row],[Gr]]&lt;&gt;"COMPLE",IF(Table1[[#This Row],[Cr]]&gt;0,1,0),1)</f>
        <v>1</v>
      </c>
      <c r="J2779" s="32">
        <f>(Table1[[#This Row],[Gp]]*Table1[[#This Row],[Cr]])/Raw!$R$1</f>
        <v>0.78260869565217395</v>
      </c>
    </row>
    <row r="2780" spans="1:10">
      <c r="A2780" s="63" t="str">
        <f>LEFT(Table1[[#This Row],[Subcode]],3)</f>
        <v>R20</v>
      </c>
      <c r="B2780" s="63" t="s">
        <v>497</v>
      </c>
      <c r="C2780" s="38" t="s">
        <v>82</v>
      </c>
      <c r="D2780" s="39" t="s">
        <v>83</v>
      </c>
      <c r="E2780" s="39">
        <f>VLOOKUP(Table1[[#This Row],[Gr]],Raw!T:U,2,0)</f>
        <v>8</v>
      </c>
      <c r="F2780" s="38" t="s">
        <v>6</v>
      </c>
      <c r="G2780" s="39">
        <v>3</v>
      </c>
      <c r="H2780" s="64" t="str">
        <f>VLOOKUP(MID(Table1[[#This Row],[Htno]],7,2),Raw!A:B,2,0)</f>
        <v>DS</v>
      </c>
      <c r="I2780" s="60">
        <f>IF(Table1[[#This Row],[Gr]]&lt;&gt;"COMPLE",IF(Table1[[#This Row],[Cr]]&gt;0,1,0),1)</f>
        <v>1</v>
      </c>
      <c r="J2780" s="32">
        <f>(Table1[[#This Row],[Gp]]*Table1[[#This Row],[Cr]])/Raw!$R$1</f>
        <v>1.0434782608695652</v>
      </c>
    </row>
    <row r="2781" spans="1:10">
      <c r="A2781" s="63" t="str">
        <f>LEFT(Table1[[#This Row],[Subcode]],3)</f>
        <v>R20</v>
      </c>
      <c r="B2781" s="63" t="s">
        <v>497</v>
      </c>
      <c r="C2781" s="38" t="s">
        <v>84</v>
      </c>
      <c r="D2781" s="39" t="s">
        <v>85</v>
      </c>
      <c r="E2781" s="39">
        <f>VLOOKUP(Table1[[#This Row],[Gr]],Raw!T:U,2,0)</f>
        <v>7</v>
      </c>
      <c r="F2781" s="38" t="s">
        <v>4</v>
      </c>
      <c r="G2781" s="39">
        <v>3</v>
      </c>
      <c r="H2781" s="64" t="str">
        <f>VLOOKUP(MID(Table1[[#This Row],[Htno]],7,2),Raw!A:B,2,0)</f>
        <v>DS</v>
      </c>
      <c r="I2781" s="60">
        <f>IF(Table1[[#This Row],[Gr]]&lt;&gt;"COMPLE",IF(Table1[[#This Row],[Cr]]&gt;0,1,0),1)</f>
        <v>1</v>
      </c>
      <c r="J2781" s="32">
        <f>(Table1[[#This Row],[Gp]]*Table1[[#This Row],[Cr]])/Raw!$R$1</f>
        <v>0.91304347826086951</v>
      </c>
    </row>
    <row r="2782" spans="1:10">
      <c r="A2782" s="63" t="str">
        <f>LEFT(Table1[[#This Row],[Subcode]],3)</f>
        <v>R20</v>
      </c>
      <c r="B2782" s="63" t="s">
        <v>497</v>
      </c>
      <c r="C2782" s="38" t="s">
        <v>86</v>
      </c>
      <c r="D2782" s="39" t="s">
        <v>87</v>
      </c>
      <c r="E2782" s="39">
        <f>VLOOKUP(Table1[[#This Row],[Gr]],Raw!T:U,2,0)</f>
        <v>6</v>
      </c>
      <c r="F2782" s="38" t="s">
        <v>5</v>
      </c>
      <c r="G2782" s="39">
        <v>3</v>
      </c>
      <c r="H2782" s="64" t="str">
        <f>VLOOKUP(MID(Table1[[#This Row],[Htno]],7,2),Raw!A:B,2,0)</f>
        <v>DS</v>
      </c>
      <c r="I2782" s="60">
        <f>IF(Table1[[#This Row],[Gr]]&lt;&gt;"COMPLE",IF(Table1[[#This Row],[Cr]]&gt;0,1,0),1)</f>
        <v>1</v>
      </c>
      <c r="J2782" s="32">
        <f>(Table1[[#This Row],[Gp]]*Table1[[#This Row],[Cr]])/Raw!$R$1</f>
        <v>0.78260869565217395</v>
      </c>
    </row>
    <row r="2783" spans="1:10">
      <c r="A2783" s="63" t="str">
        <f>LEFT(Table1[[#This Row],[Subcode]],3)</f>
        <v>R20</v>
      </c>
      <c r="B2783" s="63" t="s">
        <v>497</v>
      </c>
      <c r="C2783" s="38" t="s">
        <v>88</v>
      </c>
      <c r="D2783" s="39" t="s">
        <v>89</v>
      </c>
      <c r="E2783" s="39">
        <f>VLOOKUP(Table1[[#This Row],[Gr]],Raw!T:U,2,0)</f>
        <v>7</v>
      </c>
      <c r="F2783" s="38" t="s">
        <v>4</v>
      </c>
      <c r="G2783" s="39">
        <v>3</v>
      </c>
      <c r="H2783" s="64" t="str">
        <f>VLOOKUP(MID(Table1[[#This Row],[Htno]],7,2),Raw!A:B,2,0)</f>
        <v>DS</v>
      </c>
      <c r="I2783" s="60">
        <f>IF(Table1[[#This Row],[Gr]]&lt;&gt;"COMPLE",IF(Table1[[#This Row],[Cr]]&gt;0,1,0),1)</f>
        <v>1</v>
      </c>
      <c r="J2783" s="32">
        <f>(Table1[[#This Row],[Gp]]*Table1[[#This Row],[Cr]])/Raw!$R$1</f>
        <v>0.91304347826086951</v>
      </c>
    </row>
    <row r="2784" spans="1:10">
      <c r="A2784" s="63" t="str">
        <f>LEFT(Table1[[#This Row],[Subcode]],3)</f>
        <v>R20</v>
      </c>
      <c r="B2784" s="63" t="s">
        <v>497</v>
      </c>
      <c r="C2784" s="38" t="s">
        <v>90</v>
      </c>
      <c r="D2784" s="39" t="s">
        <v>91</v>
      </c>
      <c r="E2784" s="39">
        <f>VLOOKUP(Table1[[#This Row],[Gr]],Raw!T:U,2,0)</f>
        <v>10</v>
      </c>
      <c r="F2784" s="38" t="s">
        <v>9</v>
      </c>
      <c r="G2784" s="39">
        <v>2</v>
      </c>
      <c r="H2784" s="64" t="str">
        <f>VLOOKUP(MID(Table1[[#This Row],[Htno]],7,2),Raw!A:B,2,0)</f>
        <v>DS</v>
      </c>
      <c r="I2784" s="60">
        <f>IF(Table1[[#This Row],[Gr]]&lt;&gt;"COMPLE",IF(Table1[[#This Row],[Cr]]&gt;0,1,0),1)</f>
        <v>1</v>
      </c>
      <c r="J2784" s="32">
        <f>(Table1[[#This Row],[Gp]]*Table1[[#This Row],[Cr]])/Raw!$R$1</f>
        <v>0.86956521739130432</v>
      </c>
    </row>
    <row r="2785" spans="1:10">
      <c r="A2785" s="63" t="str">
        <f>LEFT(Table1[[#This Row],[Subcode]],3)</f>
        <v>R20</v>
      </c>
      <c r="B2785" s="63" t="s">
        <v>497</v>
      </c>
      <c r="C2785" s="38" t="s">
        <v>92</v>
      </c>
      <c r="D2785" s="39" t="s">
        <v>93</v>
      </c>
      <c r="E2785" s="39">
        <f>VLOOKUP(Table1[[#This Row],[Gr]],Raw!T:U,2,0)</f>
        <v>10</v>
      </c>
      <c r="F2785" s="38" t="s">
        <v>9</v>
      </c>
      <c r="G2785" s="39">
        <v>3</v>
      </c>
      <c r="H2785" s="64" t="str">
        <f>VLOOKUP(MID(Table1[[#This Row],[Htno]],7,2),Raw!A:B,2,0)</f>
        <v>DS</v>
      </c>
      <c r="I2785" s="60">
        <f>IF(Table1[[#This Row],[Gr]]&lt;&gt;"COMPLE",IF(Table1[[#This Row],[Cr]]&gt;0,1,0),1)</f>
        <v>1</v>
      </c>
      <c r="J2785" s="32">
        <f>(Table1[[#This Row],[Gp]]*Table1[[#This Row],[Cr]])/Raw!$R$1</f>
        <v>1.3043478260869565</v>
      </c>
    </row>
    <row r="2786" spans="1:10">
      <c r="A2786" s="63" t="str">
        <f>LEFT(Table1[[#This Row],[Subcode]],3)</f>
        <v>R20</v>
      </c>
      <c r="B2786" s="63" t="s">
        <v>498</v>
      </c>
      <c r="C2786" s="38" t="s">
        <v>78</v>
      </c>
      <c r="D2786" s="39" t="s">
        <v>79</v>
      </c>
      <c r="E2786" s="39">
        <f>VLOOKUP(Table1[[#This Row],[Gr]],Raw!T:U,2,0)</f>
        <v>8</v>
      </c>
      <c r="F2786" s="38" t="s">
        <v>6</v>
      </c>
      <c r="G2786" s="39">
        <v>3</v>
      </c>
      <c r="H2786" s="64" t="str">
        <f>VLOOKUP(MID(Table1[[#This Row],[Htno]],7,2),Raw!A:B,2,0)</f>
        <v>DS</v>
      </c>
      <c r="I2786" s="60">
        <f>IF(Table1[[#This Row],[Gr]]&lt;&gt;"COMPLE",IF(Table1[[#This Row],[Cr]]&gt;0,1,0),1)</f>
        <v>1</v>
      </c>
      <c r="J2786" s="32">
        <f>(Table1[[#This Row],[Gp]]*Table1[[#This Row],[Cr]])/Raw!$R$1</f>
        <v>1.0434782608695652</v>
      </c>
    </row>
    <row r="2787" spans="1:10">
      <c r="A2787" s="63" t="str">
        <f>LEFT(Table1[[#This Row],[Subcode]],3)</f>
        <v>R20</v>
      </c>
      <c r="B2787" s="63" t="s">
        <v>498</v>
      </c>
      <c r="C2787" s="38" t="s">
        <v>80</v>
      </c>
      <c r="D2787" s="39" t="s">
        <v>81</v>
      </c>
      <c r="E2787" s="39">
        <f>VLOOKUP(Table1[[#This Row],[Gr]],Raw!T:U,2,0)</f>
        <v>5</v>
      </c>
      <c r="F2787" s="38" t="s">
        <v>7</v>
      </c>
      <c r="G2787" s="39">
        <v>3</v>
      </c>
      <c r="H2787" s="64" t="str">
        <f>VLOOKUP(MID(Table1[[#This Row],[Htno]],7,2),Raw!A:B,2,0)</f>
        <v>DS</v>
      </c>
      <c r="I2787" s="60">
        <f>IF(Table1[[#This Row],[Gr]]&lt;&gt;"COMPLE",IF(Table1[[#This Row],[Cr]]&gt;0,1,0),1)</f>
        <v>1</v>
      </c>
      <c r="J2787" s="32">
        <f>(Table1[[#This Row],[Gp]]*Table1[[#This Row],[Cr]])/Raw!$R$1</f>
        <v>0.65217391304347827</v>
      </c>
    </row>
    <row r="2788" spans="1:10">
      <c r="A2788" s="63" t="str">
        <f>LEFT(Table1[[#This Row],[Subcode]],3)</f>
        <v>R20</v>
      </c>
      <c r="B2788" s="63" t="s">
        <v>498</v>
      </c>
      <c r="C2788" s="38" t="s">
        <v>82</v>
      </c>
      <c r="D2788" s="39" t="s">
        <v>83</v>
      </c>
      <c r="E2788" s="39">
        <f>VLOOKUP(Table1[[#This Row],[Gr]],Raw!T:U,2,0)</f>
        <v>6</v>
      </c>
      <c r="F2788" s="38" t="s">
        <v>5</v>
      </c>
      <c r="G2788" s="39">
        <v>3</v>
      </c>
      <c r="H2788" s="64" t="str">
        <f>VLOOKUP(MID(Table1[[#This Row],[Htno]],7,2),Raw!A:B,2,0)</f>
        <v>DS</v>
      </c>
      <c r="I2788" s="60">
        <f>IF(Table1[[#This Row],[Gr]]&lt;&gt;"COMPLE",IF(Table1[[#This Row],[Cr]]&gt;0,1,0),1)</f>
        <v>1</v>
      </c>
      <c r="J2788" s="32">
        <f>(Table1[[#This Row],[Gp]]*Table1[[#This Row],[Cr]])/Raw!$R$1</f>
        <v>0.78260869565217395</v>
      </c>
    </row>
    <row r="2789" spans="1:10">
      <c r="A2789" s="63" t="str">
        <f>LEFT(Table1[[#This Row],[Subcode]],3)</f>
        <v>R20</v>
      </c>
      <c r="B2789" s="63" t="s">
        <v>498</v>
      </c>
      <c r="C2789" s="38" t="s">
        <v>84</v>
      </c>
      <c r="D2789" s="39" t="s">
        <v>85</v>
      </c>
      <c r="E2789" s="39">
        <f>VLOOKUP(Table1[[#This Row],[Gr]],Raw!T:U,2,0)</f>
        <v>6</v>
      </c>
      <c r="F2789" s="38" t="s">
        <v>5</v>
      </c>
      <c r="G2789" s="39">
        <v>3</v>
      </c>
      <c r="H2789" s="64" t="str">
        <f>VLOOKUP(MID(Table1[[#This Row],[Htno]],7,2),Raw!A:B,2,0)</f>
        <v>DS</v>
      </c>
      <c r="I2789" s="60">
        <f>IF(Table1[[#This Row],[Gr]]&lt;&gt;"COMPLE",IF(Table1[[#This Row],[Cr]]&gt;0,1,0),1)</f>
        <v>1</v>
      </c>
      <c r="J2789" s="32">
        <f>(Table1[[#This Row],[Gp]]*Table1[[#This Row],[Cr]])/Raw!$R$1</f>
        <v>0.78260869565217395</v>
      </c>
    </row>
    <row r="2790" spans="1:10">
      <c r="A2790" s="63" t="str">
        <f>LEFT(Table1[[#This Row],[Subcode]],3)</f>
        <v>R20</v>
      </c>
      <c r="B2790" s="63" t="s">
        <v>498</v>
      </c>
      <c r="C2790" s="38" t="s">
        <v>86</v>
      </c>
      <c r="D2790" s="39" t="s">
        <v>87</v>
      </c>
      <c r="E2790" s="39">
        <f>VLOOKUP(Table1[[#This Row],[Gr]],Raw!T:U,2,0)</f>
        <v>7</v>
      </c>
      <c r="F2790" s="38" t="s">
        <v>4</v>
      </c>
      <c r="G2790" s="39">
        <v>3</v>
      </c>
      <c r="H2790" s="64" t="str">
        <f>VLOOKUP(MID(Table1[[#This Row],[Htno]],7,2),Raw!A:B,2,0)</f>
        <v>DS</v>
      </c>
      <c r="I2790" s="60">
        <f>IF(Table1[[#This Row],[Gr]]&lt;&gt;"COMPLE",IF(Table1[[#This Row],[Cr]]&gt;0,1,0),1)</f>
        <v>1</v>
      </c>
      <c r="J2790" s="32">
        <f>(Table1[[#This Row],[Gp]]*Table1[[#This Row],[Cr]])/Raw!$R$1</f>
        <v>0.91304347826086951</v>
      </c>
    </row>
    <row r="2791" spans="1:10">
      <c r="A2791" s="63" t="str">
        <f>LEFT(Table1[[#This Row],[Subcode]],3)</f>
        <v>R20</v>
      </c>
      <c r="B2791" s="63" t="s">
        <v>498</v>
      </c>
      <c r="C2791" s="38" t="s">
        <v>88</v>
      </c>
      <c r="D2791" s="39" t="s">
        <v>89</v>
      </c>
      <c r="E2791" s="39">
        <f>VLOOKUP(Table1[[#This Row],[Gr]],Raw!T:U,2,0)</f>
        <v>5</v>
      </c>
      <c r="F2791" s="38" t="s">
        <v>7</v>
      </c>
      <c r="G2791" s="39">
        <v>3</v>
      </c>
      <c r="H2791" s="64" t="str">
        <f>VLOOKUP(MID(Table1[[#This Row],[Htno]],7,2),Raw!A:B,2,0)</f>
        <v>DS</v>
      </c>
      <c r="I2791" s="60">
        <f>IF(Table1[[#This Row],[Gr]]&lt;&gt;"COMPLE",IF(Table1[[#This Row],[Cr]]&gt;0,1,0),1)</f>
        <v>1</v>
      </c>
      <c r="J2791" s="32">
        <f>(Table1[[#This Row],[Gp]]*Table1[[#This Row],[Cr]])/Raw!$R$1</f>
        <v>0.65217391304347827</v>
      </c>
    </row>
    <row r="2792" spans="1:10">
      <c r="A2792" s="63" t="str">
        <f>LEFT(Table1[[#This Row],[Subcode]],3)</f>
        <v>R20</v>
      </c>
      <c r="B2792" s="63" t="s">
        <v>498</v>
      </c>
      <c r="C2792" s="38" t="s">
        <v>90</v>
      </c>
      <c r="D2792" s="39" t="s">
        <v>91</v>
      </c>
      <c r="E2792" s="39">
        <f>VLOOKUP(Table1[[#This Row],[Gr]],Raw!T:U,2,0)</f>
        <v>7</v>
      </c>
      <c r="F2792" s="38" t="s">
        <v>4</v>
      </c>
      <c r="G2792" s="39">
        <v>2</v>
      </c>
      <c r="H2792" s="64" t="str">
        <f>VLOOKUP(MID(Table1[[#This Row],[Htno]],7,2),Raw!A:B,2,0)</f>
        <v>DS</v>
      </c>
      <c r="I2792" s="60">
        <f>IF(Table1[[#This Row],[Gr]]&lt;&gt;"COMPLE",IF(Table1[[#This Row],[Cr]]&gt;0,1,0),1)</f>
        <v>1</v>
      </c>
      <c r="J2792" s="32">
        <f>(Table1[[#This Row],[Gp]]*Table1[[#This Row],[Cr]])/Raw!$R$1</f>
        <v>0.60869565217391308</v>
      </c>
    </row>
    <row r="2793" spans="1:10">
      <c r="A2793" s="63" t="str">
        <f>LEFT(Table1[[#This Row],[Subcode]],3)</f>
        <v>R20</v>
      </c>
      <c r="B2793" s="63" t="s">
        <v>498</v>
      </c>
      <c r="C2793" s="38" t="s">
        <v>92</v>
      </c>
      <c r="D2793" s="39" t="s">
        <v>93</v>
      </c>
      <c r="E2793" s="39">
        <f>VLOOKUP(Table1[[#This Row],[Gr]],Raw!T:U,2,0)</f>
        <v>10</v>
      </c>
      <c r="F2793" s="38" t="s">
        <v>9</v>
      </c>
      <c r="G2793" s="39">
        <v>3</v>
      </c>
      <c r="H2793" s="64" t="str">
        <f>VLOOKUP(MID(Table1[[#This Row],[Htno]],7,2),Raw!A:B,2,0)</f>
        <v>DS</v>
      </c>
      <c r="I2793" s="60">
        <f>IF(Table1[[#This Row],[Gr]]&lt;&gt;"COMPLE",IF(Table1[[#This Row],[Cr]]&gt;0,1,0),1)</f>
        <v>1</v>
      </c>
      <c r="J2793" s="32">
        <f>(Table1[[#This Row],[Gp]]*Table1[[#This Row],[Cr]])/Raw!$R$1</f>
        <v>1.3043478260869565</v>
      </c>
    </row>
    <row r="2794" spans="1:10">
      <c r="A2794" s="63" t="str">
        <f>LEFT(Table1[[#This Row],[Subcode]],3)</f>
        <v>R20</v>
      </c>
      <c r="B2794" s="63" t="s">
        <v>499</v>
      </c>
      <c r="C2794" s="38" t="s">
        <v>78</v>
      </c>
      <c r="D2794" s="39" t="s">
        <v>79</v>
      </c>
      <c r="E2794" s="39">
        <f>VLOOKUP(Table1[[#This Row],[Gr]],Raw!T:U,2,0)</f>
        <v>6</v>
      </c>
      <c r="F2794" s="38" t="s">
        <v>5</v>
      </c>
      <c r="G2794" s="39">
        <v>3</v>
      </c>
      <c r="H2794" s="64" t="str">
        <f>VLOOKUP(MID(Table1[[#This Row],[Htno]],7,2),Raw!A:B,2,0)</f>
        <v>DS</v>
      </c>
      <c r="I2794" s="60">
        <f>IF(Table1[[#This Row],[Gr]]&lt;&gt;"COMPLE",IF(Table1[[#This Row],[Cr]]&gt;0,1,0),1)</f>
        <v>1</v>
      </c>
      <c r="J2794" s="32">
        <f>(Table1[[#This Row],[Gp]]*Table1[[#This Row],[Cr]])/Raw!$R$1</f>
        <v>0.78260869565217395</v>
      </c>
    </row>
    <row r="2795" spans="1:10">
      <c r="A2795" s="63" t="str">
        <f>LEFT(Table1[[#This Row],[Subcode]],3)</f>
        <v>R20</v>
      </c>
      <c r="B2795" s="63" t="s">
        <v>499</v>
      </c>
      <c r="C2795" s="38" t="s">
        <v>80</v>
      </c>
      <c r="D2795" s="39" t="s">
        <v>81</v>
      </c>
      <c r="E2795" s="39">
        <f>VLOOKUP(Table1[[#This Row],[Gr]],Raw!T:U,2,0)</f>
        <v>5</v>
      </c>
      <c r="F2795" s="38" t="s">
        <v>7</v>
      </c>
      <c r="G2795" s="39">
        <v>3</v>
      </c>
      <c r="H2795" s="64" t="str">
        <f>VLOOKUP(MID(Table1[[#This Row],[Htno]],7,2),Raw!A:B,2,0)</f>
        <v>DS</v>
      </c>
      <c r="I2795" s="60">
        <f>IF(Table1[[#This Row],[Gr]]&lt;&gt;"COMPLE",IF(Table1[[#This Row],[Cr]]&gt;0,1,0),1)</f>
        <v>1</v>
      </c>
      <c r="J2795" s="32">
        <f>(Table1[[#This Row],[Gp]]*Table1[[#This Row],[Cr]])/Raw!$R$1</f>
        <v>0.65217391304347827</v>
      </c>
    </row>
    <row r="2796" spans="1:10">
      <c r="A2796" s="63" t="str">
        <f>LEFT(Table1[[#This Row],[Subcode]],3)</f>
        <v>R20</v>
      </c>
      <c r="B2796" s="63" t="s">
        <v>499</v>
      </c>
      <c r="C2796" s="38" t="s">
        <v>82</v>
      </c>
      <c r="D2796" s="39" t="s">
        <v>83</v>
      </c>
      <c r="E2796" s="39">
        <f>VLOOKUP(Table1[[#This Row],[Gr]],Raw!T:U,2,0)</f>
        <v>7</v>
      </c>
      <c r="F2796" s="38" t="s">
        <v>4</v>
      </c>
      <c r="G2796" s="39">
        <v>3</v>
      </c>
      <c r="H2796" s="64" t="str">
        <f>VLOOKUP(MID(Table1[[#This Row],[Htno]],7,2),Raw!A:B,2,0)</f>
        <v>DS</v>
      </c>
      <c r="I2796" s="60">
        <f>IF(Table1[[#This Row],[Gr]]&lt;&gt;"COMPLE",IF(Table1[[#This Row],[Cr]]&gt;0,1,0),1)</f>
        <v>1</v>
      </c>
      <c r="J2796" s="32">
        <f>(Table1[[#This Row],[Gp]]*Table1[[#This Row],[Cr]])/Raw!$R$1</f>
        <v>0.91304347826086951</v>
      </c>
    </row>
    <row r="2797" spans="1:10">
      <c r="A2797" s="63" t="str">
        <f>LEFT(Table1[[#This Row],[Subcode]],3)</f>
        <v>R20</v>
      </c>
      <c r="B2797" s="63" t="s">
        <v>499</v>
      </c>
      <c r="C2797" s="38" t="s">
        <v>84</v>
      </c>
      <c r="D2797" s="39" t="s">
        <v>85</v>
      </c>
      <c r="E2797" s="39">
        <f>VLOOKUP(Table1[[#This Row],[Gr]],Raw!T:U,2,0)</f>
        <v>6</v>
      </c>
      <c r="F2797" s="38" t="s">
        <v>5</v>
      </c>
      <c r="G2797" s="39">
        <v>3</v>
      </c>
      <c r="H2797" s="64" t="str">
        <f>VLOOKUP(MID(Table1[[#This Row],[Htno]],7,2),Raw!A:B,2,0)</f>
        <v>DS</v>
      </c>
      <c r="I2797" s="60">
        <f>IF(Table1[[#This Row],[Gr]]&lt;&gt;"COMPLE",IF(Table1[[#This Row],[Cr]]&gt;0,1,0),1)</f>
        <v>1</v>
      </c>
      <c r="J2797" s="32">
        <f>(Table1[[#This Row],[Gp]]*Table1[[#This Row],[Cr]])/Raw!$R$1</f>
        <v>0.78260869565217395</v>
      </c>
    </row>
    <row r="2798" spans="1:10">
      <c r="A2798" s="63" t="str">
        <f>LEFT(Table1[[#This Row],[Subcode]],3)</f>
        <v>R20</v>
      </c>
      <c r="B2798" s="63" t="s">
        <v>499</v>
      </c>
      <c r="C2798" s="38" t="s">
        <v>86</v>
      </c>
      <c r="D2798" s="39" t="s">
        <v>87</v>
      </c>
      <c r="E2798" s="39">
        <f>VLOOKUP(Table1[[#This Row],[Gr]],Raw!T:U,2,0)</f>
        <v>6</v>
      </c>
      <c r="F2798" s="38" t="s">
        <v>5</v>
      </c>
      <c r="G2798" s="39">
        <v>3</v>
      </c>
      <c r="H2798" s="64" t="str">
        <f>VLOOKUP(MID(Table1[[#This Row],[Htno]],7,2),Raw!A:B,2,0)</f>
        <v>DS</v>
      </c>
      <c r="I2798" s="60">
        <f>IF(Table1[[#This Row],[Gr]]&lt;&gt;"COMPLE",IF(Table1[[#This Row],[Cr]]&gt;0,1,0),1)</f>
        <v>1</v>
      </c>
      <c r="J2798" s="32">
        <f>(Table1[[#This Row],[Gp]]*Table1[[#This Row],[Cr]])/Raw!$R$1</f>
        <v>0.78260869565217395</v>
      </c>
    </row>
    <row r="2799" spans="1:10">
      <c r="A2799" s="63" t="str">
        <f>LEFT(Table1[[#This Row],[Subcode]],3)</f>
        <v>R20</v>
      </c>
      <c r="B2799" s="63" t="s">
        <v>499</v>
      </c>
      <c r="C2799" s="38" t="s">
        <v>88</v>
      </c>
      <c r="D2799" s="39" t="s">
        <v>89</v>
      </c>
      <c r="E2799" s="39">
        <f>VLOOKUP(Table1[[#This Row],[Gr]],Raw!T:U,2,0)</f>
        <v>6</v>
      </c>
      <c r="F2799" s="38" t="s">
        <v>5</v>
      </c>
      <c r="G2799" s="39">
        <v>3</v>
      </c>
      <c r="H2799" s="64" t="str">
        <f>VLOOKUP(MID(Table1[[#This Row],[Htno]],7,2),Raw!A:B,2,0)</f>
        <v>DS</v>
      </c>
      <c r="I2799" s="60">
        <f>IF(Table1[[#This Row],[Gr]]&lt;&gt;"COMPLE",IF(Table1[[#This Row],[Cr]]&gt;0,1,0),1)</f>
        <v>1</v>
      </c>
      <c r="J2799" s="32">
        <f>(Table1[[#This Row],[Gp]]*Table1[[#This Row],[Cr]])/Raw!$R$1</f>
        <v>0.78260869565217395</v>
      </c>
    </row>
    <row r="2800" spans="1:10">
      <c r="A2800" s="63" t="str">
        <f>LEFT(Table1[[#This Row],[Subcode]],3)</f>
        <v>R20</v>
      </c>
      <c r="B2800" s="63" t="s">
        <v>499</v>
      </c>
      <c r="C2800" s="38" t="s">
        <v>90</v>
      </c>
      <c r="D2800" s="39" t="s">
        <v>91</v>
      </c>
      <c r="E2800" s="39">
        <f>VLOOKUP(Table1[[#This Row],[Gr]],Raw!T:U,2,0)</f>
        <v>10</v>
      </c>
      <c r="F2800" s="38" t="s">
        <v>9</v>
      </c>
      <c r="G2800" s="39">
        <v>2</v>
      </c>
      <c r="H2800" s="64" t="str">
        <f>VLOOKUP(MID(Table1[[#This Row],[Htno]],7,2),Raw!A:B,2,0)</f>
        <v>DS</v>
      </c>
      <c r="I2800" s="60">
        <f>IF(Table1[[#This Row],[Gr]]&lt;&gt;"COMPLE",IF(Table1[[#This Row],[Cr]]&gt;0,1,0),1)</f>
        <v>1</v>
      </c>
      <c r="J2800" s="32">
        <f>(Table1[[#This Row],[Gp]]*Table1[[#This Row],[Cr]])/Raw!$R$1</f>
        <v>0.86956521739130432</v>
      </c>
    </row>
    <row r="2801" spans="1:10">
      <c r="A2801" s="63" t="str">
        <f>LEFT(Table1[[#This Row],[Subcode]],3)</f>
        <v>R20</v>
      </c>
      <c r="B2801" s="63" t="s">
        <v>499</v>
      </c>
      <c r="C2801" s="38" t="s">
        <v>92</v>
      </c>
      <c r="D2801" s="39" t="s">
        <v>93</v>
      </c>
      <c r="E2801" s="39">
        <f>VLOOKUP(Table1[[#This Row],[Gr]],Raw!T:U,2,0)</f>
        <v>10</v>
      </c>
      <c r="F2801" s="38" t="s">
        <v>9</v>
      </c>
      <c r="G2801" s="39">
        <v>3</v>
      </c>
      <c r="H2801" s="64" t="str">
        <f>VLOOKUP(MID(Table1[[#This Row],[Htno]],7,2),Raw!A:B,2,0)</f>
        <v>DS</v>
      </c>
      <c r="I2801" s="60">
        <f>IF(Table1[[#This Row],[Gr]]&lt;&gt;"COMPLE",IF(Table1[[#This Row],[Cr]]&gt;0,1,0),1)</f>
        <v>1</v>
      </c>
      <c r="J2801" s="32">
        <f>(Table1[[#This Row],[Gp]]*Table1[[#This Row],[Cr]])/Raw!$R$1</f>
        <v>1.3043478260869565</v>
      </c>
    </row>
    <row r="2802" spans="1:10">
      <c r="A2802" s="63" t="str">
        <f>LEFT(Table1[[#This Row],[Subcode]],3)</f>
        <v>R20</v>
      </c>
      <c r="B2802" s="63" t="s">
        <v>500</v>
      </c>
      <c r="C2802" s="38" t="s">
        <v>78</v>
      </c>
      <c r="D2802" s="39" t="s">
        <v>79</v>
      </c>
      <c r="E2802" s="39">
        <f>VLOOKUP(Table1[[#This Row],[Gr]],Raw!T:U,2,0)</f>
        <v>6</v>
      </c>
      <c r="F2802" s="38" t="s">
        <v>5</v>
      </c>
      <c r="G2802" s="39">
        <v>3</v>
      </c>
      <c r="H2802" s="64" t="str">
        <f>VLOOKUP(MID(Table1[[#This Row],[Htno]],7,2),Raw!A:B,2,0)</f>
        <v>DS</v>
      </c>
      <c r="I2802" s="60">
        <f>IF(Table1[[#This Row],[Gr]]&lt;&gt;"COMPLE",IF(Table1[[#This Row],[Cr]]&gt;0,1,0),1)</f>
        <v>1</v>
      </c>
      <c r="J2802" s="32">
        <f>(Table1[[#This Row],[Gp]]*Table1[[#This Row],[Cr]])/Raw!$R$1</f>
        <v>0.78260869565217395</v>
      </c>
    </row>
    <row r="2803" spans="1:10">
      <c r="A2803" s="63" t="str">
        <f>LEFT(Table1[[#This Row],[Subcode]],3)</f>
        <v>R20</v>
      </c>
      <c r="B2803" s="63" t="s">
        <v>500</v>
      </c>
      <c r="C2803" s="38" t="s">
        <v>80</v>
      </c>
      <c r="D2803" s="39" t="s">
        <v>81</v>
      </c>
      <c r="E2803" s="39">
        <f>VLOOKUP(Table1[[#This Row],[Gr]],Raw!T:U,2,0)</f>
        <v>6</v>
      </c>
      <c r="F2803" s="38" t="s">
        <v>5</v>
      </c>
      <c r="G2803" s="39">
        <v>3</v>
      </c>
      <c r="H2803" s="64" t="str">
        <f>VLOOKUP(MID(Table1[[#This Row],[Htno]],7,2),Raw!A:B,2,0)</f>
        <v>DS</v>
      </c>
      <c r="I2803" s="60">
        <f>IF(Table1[[#This Row],[Gr]]&lt;&gt;"COMPLE",IF(Table1[[#This Row],[Cr]]&gt;0,1,0),1)</f>
        <v>1</v>
      </c>
      <c r="J2803" s="32">
        <f>(Table1[[#This Row],[Gp]]*Table1[[#This Row],[Cr]])/Raw!$R$1</f>
        <v>0.78260869565217395</v>
      </c>
    </row>
    <row r="2804" spans="1:10">
      <c r="A2804" s="63" t="str">
        <f>LEFT(Table1[[#This Row],[Subcode]],3)</f>
        <v>R20</v>
      </c>
      <c r="B2804" s="63" t="s">
        <v>500</v>
      </c>
      <c r="C2804" s="38" t="s">
        <v>82</v>
      </c>
      <c r="D2804" s="39" t="s">
        <v>83</v>
      </c>
      <c r="E2804" s="39">
        <f>VLOOKUP(Table1[[#This Row],[Gr]],Raw!T:U,2,0)</f>
        <v>6</v>
      </c>
      <c r="F2804" s="38" t="s">
        <v>5</v>
      </c>
      <c r="G2804" s="39">
        <v>3</v>
      </c>
      <c r="H2804" s="64" t="str">
        <f>VLOOKUP(MID(Table1[[#This Row],[Htno]],7,2),Raw!A:B,2,0)</f>
        <v>DS</v>
      </c>
      <c r="I2804" s="60">
        <f>IF(Table1[[#This Row],[Gr]]&lt;&gt;"COMPLE",IF(Table1[[#This Row],[Cr]]&gt;0,1,0),1)</f>
        <v>1</v>
      </c>
      <c r="J2804" s="32">
        <f>(Table1[[#This Row],[Gp]]*Table1[[#This Row],[Cr]])/Raw!$R$1</f>
        <v>0.78260869565217395</v>
      </c>
    </row>
    <row r="2805" spans="1:10">
      <c r="A2805" s="63" t="str">
        <f>LEFT(Table1[[#This Row],[Subcode]],3)</f>
        <v>R20</v>
      </c>
      <c r="B2805" s="63" t="s">
        <v>500</v>
      </c>
      <c r="C2805" s="38" t="s">
        <v>84</v>
      </c>
      <c r="D2805" s="39" t="s">
        <v>85</v>
      </c>
      <c r="E2805" s="39">
        <f>VLOOKUP(Table1[[#This Row],[Gr]],Raw!T:U,2,0)</f>
        <v>5</v>
      </c>
      <c r="F2805" s="38" t="s">
        <v>7</v>
      </c>
      <c r="G2805" s="39">
        <v>3</v>
      </c>
      <c r="H2805" s="64" t="str">
        <f>VLOOKUP(MID(Table1[[#This Row],[Htno]],7,2),Raw!A:B,2,0)</f>
        <v>DS</v>
      </c>
      <c r="I2805" s="60">
        <f>IF(Table1[[#This Row],[Gr]]&lt;&gt;"COMPLE",IF(Table1[[#This Row],[Cr]]&gt;0,1,0),1)</f>
        <v>1</v>
      </c>
      <c r="J2805" s="32">
        <f>(Table1[[#This Row],[Gp]]*Table1[[#This Row],[Cr]])/Raw!$R$1</f>
        <v>0.65217391304347827</v>
      </c>
    </row>
    <row r="2806" spans="1:10">
      <c r="A2806" s="63" t="str">
        <f>LEFT(Table1[[#This Row],[Subcode]],3)</f>
        <v>R20</v>
      </c>
      <c r="B2806" s="63" t="s">
        <v>500</v>
      </c>
      <c r="C2806" s="38" t="s">
        <v>86</v>
      </c>
      <c r="D2806" s="39" t="s">
        <v>87</v>
      </c>
      <c r="E2806" s="39">
        <f>VLOOKUP(Table1[[#This Row],[Gr]],Raw!T:U,2,0)</f>
        <v>6</v>
      </c>
      <c r="F2806" s="38" t="s">
        <v>5</v>
      </c>
      <c r="G2806" s="39">
        <v>3</v>
      </c>
      <c r="H2806" s="64" t="str">
        <f>VLOOKUP(MID(Table1[[#This Row],[Htno]],7,2),Raw!A:B,2,0)</f>
        <v>DS</v>
      </c>
      <c r="I2806" s="60">
        <f>IF(Table1[[#This Row],[Gr]]&lt;&gt;"COMPLE",IF(Table1[[#This Row],[Cr]]&gt;0,1,0),1)</f>
        <v>1</v>
      </c>
      <c r="J2806" s="32">
        <f>(Table1[[#This Row],[Gp]]*Table1[[#This Row],[Cr]])/Raw!$R$1</f>
        <v>0.78260869565217395</v>
      </c>
    </row>
    <row r="2807" spans="1:10">
      <c r="A2807" s="63" t="str">
        <f>LEFT(Table1[[#This Row],[Subcode]],3)</f>
        <v>R20</v>
      </c>
      <c r="B2807" s="63" t="s">
        <v>500</v>
      </c>
      <c r="C2807" s="38" t="s">
        <v>88</v>
      </c>
      <c r="D2807" s="39" t="s">
        <v>89</v>
      </c>
      <c r="E2807" s="39">
        <f>VLOOKUP(Table1[[#This Row],[Gr]],Raw!T:U,2,0)</f>
        <v>5</v>
      </c>
      <c r="F2807" s="38" t="s">
        <v>7</v>
      </c>
      <c r="G2807" s="39">
        <v>3</v>
      </c>
      <c r="H2807" s="64" t="str">
        <f>VLOOKUP(MID(Table1[[#This Row],[Htno]],7,2),Raw!A:B,2,0)</f>
        <v>DS</v>
      </c>
      <c r="I2807" s="60">
        <f>IF(Table1[[#This Row],[Gr]]&lt;&gt;"COMPLE",IF(Table1[[#This Row],[Cr]]&gt;0,1,0),1)</f>
        <v>1</v>
      </c>
      <c r="J2807" s="32">
        <f>(Table1[[#This Row],[Gp]]*Table1[[#This Row],[Cr]])/Raw!$R$1</f>
        <v>0.65217391304347827</v>
      </c>
    </row>
    <row r="2808" spans="1:10">
      <c r="A2808" s="63" t="str">
        <f>LEFT(Table1[[#This Row],[Subcode]],3)</f>
        <v>R20</v>
      </c>
      <c r="B2808" s="63" t="s">
        <v>500</v>
      </c>
      <c r="C2808" s="38" t="s">
        <v>90</v>
      </c>
      <c r="D2808" s="39" t="s">
        <v>91</v>
      </c>
      <c r="E2808" s="39">
        <f>VLOOKUP(Table1[[#This Row],[Gr]],Raw!T:U,2,0)</f>
        <v>10</v>
      </c>
      <c r="F2808" s="38" t="s">
        <v>9</v>
      </c>
      <c r="G2808" s="39">
        <v>2</v>
      </c>
      <c r="H2808" s="64" t="str">
        <f>VLOOKUP(MID(Table1[[#This Row],[Htno]],7,2),Raw!A:B,2,0)</f>
        <v>DS</v>
      </c>
      <c r="I2808" s="60">
        <f>IF(Table1[[#This Row],[Gr]]&lt;&gt;"COMPLE",IF(Table1[[#This Row],[Cr]]&gt;0,1,0),1)</f>
        <v>1</v>
      </c>
      <c r="J2808" s="32">
        <f>(Table1[[#This Row],[Gp]]*Table1[[#This Row],[Cr]])/Raw!$R$1</f>
        <v>0.86956521739130432</v>
      </c>
    </row>
    <row r="2809" spans="1:10">
      <c r="A2809" s="63" t="str">
        <f>LEFT(Table1[[#This Row],[Subcode]],3)</f>
        <v>R20</v>
      </c>
      <c r="B2809" s="63" t="s">
        <v>500</v>
      </c>
      <c r="C2809" s="38" t="s">
        <v>92</v>
      </c>
      <c r="D2809" s="39" t="s">
        <v>93</v>
      </c>
      <c r="E2809" s="39">
        <f>VLOOKUP(Table1[[#This Row],[Gr]],Raw!T:U,2,0)</f>
        <v>9</v>
      </c>
      <c r="F2809" s="38" t="s">
        <v>8</v>
      </c>
      <c r="G2809" s="39">
        <v>3</v>
      </c>
      <c r="H2809" s="64" t="str">
        <f>VLOOKUP(MID(Table1[[#This Row],[Htno]],7,2),Raw!A:B,2,0)</f>
        <v>DS</v>
      </c>
      <c r="I2809" s="60">
        <f>IF(Table1[[#This Row],[Gr]]&lt;&gt;"COMPLE",IF(Table1[[#This Row],[Cr]]&gt;0,1,0),1)</f>
        <v>1</v>
      </c>
      <c r="J2809" s="32">
        <f>(Table1[[#This Row],[Gp]]*Table1[[#This Row],[Cr]])/Raw!$R$1</f>
        <v>1.173913043478261</v>
      </c>
    </row>
    <row r="2810" spans="1:10">
      <c r="A2810" s="63" t="str">
        <f>LEFT(Table1[[#This Row],[Subcode]],3)</f>
        <v>R20</v>
      </c>
      <c r="B2810" s="63" t="s">
        <v>501</v>
      </c>
      <c r="C2810" s="38" t="s">
        <v>78</v>
      </c>
      <c r="D2810" s="39" t="s">
        <v>79</v>
      </c>
      <c r="E2810" s="39">
        <f>VLOOKUP(Table1[[#This Row],[Gr]],Raw!T:U,2,0)</f>
        <v>9</v>
      </c>
      <c r="F2810" s="38" t="s">
        <v>8</v>
      </c>
      <c r="G2810" s="39">
        <v>3</v>
      </c>
      <c r="H2810" s="64" t="str">
        <f>VLOOKUP(MID(Table1[[#This Row],[Htno]],7,2),Raw!A:B,2,0)</f>
        <v>DS</v>
      </c>
      <c r="I2810" s="60">
        <f>IF(Table1[[#This Row],[Gr]]&lt;&gt;"COMPLE",IF(Table1[[#This Row],[Cr]]&gt;0,1,0),1)</f>
        <v>1</v>
      </c>
      <c r="J2810" s="32">
        <f>(Table1[[#This Row],[Gp]]*Table1[[#This Row],[Cr]])/Raw!$R$1</f>
        <v>1.173913043478261</v>
      </c>
    </row>
    <row r="2811" spans="1:10">
      <c r="A2811" s="63" t="str">
        <f>LEFT(Table1[[#This Row],[Subcode]],3)</f>
        <v>R20</v>
      </c>
      <c r="B2811" s="63" t="s">
        <v>501</v>
      </c>
      <c r="C2811" s="38" t="s">
        <v>80</v>
      </c>
      <c r="D2811" s="39" t="s">
        <v>81</v>
      </c>
      <c r="E2811" s="39">
        <f>VLOOKUP(Table1[[#This Row],[Gr]],Raw!T:U,2,0)</f>
        <v>6</v>
      </c>
      <c r="F2811" s="38" t="s">
        <v>5</v>
      </c>
      <c r="G2811" s="39">
        <v>3</v>
      </c>
      <c r="H2811" s="64" t="str">
        <f>VLOOKUP(MID(Table1[[#This Row],[Htno]],7,2),Raw!A:B,2,0)</f>
        <v>DS</v>
      </c>
      <c r="I2811" s="60">
        <f>IF(Table1[[#This Row],[Gr]]&lt;&gt;"COMPLE",IF(Table1[[#This Row],[Cr]]&gt;0,1,0),1)</f>
        <v>1</v>
      </c>
      <c r="J2811" s="32">
        <f>(Table1[[#This Row],[Gp]]*Table1[[#This Row],[Cr]])/Raw!$R$1</f>
        <v>0.78260869565217395</v>
      </c>
    </row>
    <row r="2812" spans="1:10">
      <c r="A2812" s="63" t="str">
        <f>LEFT(Table1[[#This Row],[Subcode]],3)</f>
        <v>R20</v>
      </c>
      <c r="B2812" s="63" t="s">
        <v>501</v>
      </c>
      <c r="C2812" s="38" t="s">
        <v>82</v>
      </c>
      <c r="D2812" s="39" t="s">
        <v>83</v>
      </c>
      <c r="E2812" s="39">
        <f>VLOOKUP(Table1[[#This Row],[Gr]],Raw!T:U,2,0)</f>
        <v>7</v>
      </c>
      <c r="F2812" s="38" t="s">
        <v>4</v>
      </c>
      <c r="G2812" s="39">
        <v>3</v>
      </c>
      <c r="H2812" s="64" t="str">
        <f>VLOOKUP(MID(Table1[[#This Row],[Htno]],7,2),Raw!A:B,2,0)</f>
        <v>DS</v>
      </c>
      <c r="I2812" s="60">
        <f>IF(Table1[[#This Row],[Gr]]&lt;&gt;"COMPLE",IF(Table1[[#This Row],[Cr]]&gt;0,1,0),1)</f>
        <v>1</v>
      </c>
      <c r="J2812" s="32">
        <f>(Table1[[#This Row],[Gp]]*Table1[[#This Row],[Cr]])/Raw!$R$1</f>
        <v>0.91304347826086951</v>
      </c>
    </row>
    <row r="2813" spans="1:10">
      <c r="A2813" s="63" t="str">
        <f>LEFT(Table1[[#This Row],[Subcode]],3)</f>
        <v>R20</v>
      </c>
      <c r="B2813" s="63" t="s">
        <v>501</v>
      </c>
      <c r="C2813" s="38" t="s">
        <v>84</v>
      </c>
      <c r="D2813" s="39" t="s">
        <v>85</v>
      </c>
      <c r="E2813" s="39">
        <f>VLOOKUP(Table1[[#This Row],[Gr]],Raw!T:U,2,0)</f>
        <v>7</v>
      </c>
      <c r="F2813" s="38" t="s">
        <v>4</v>
      </c>
      <c r="G2813" s="39">
        <v>3</v>
      </c>
      <c r="H2813" s="64" t="str">
        <f>VLOOKUP(MID(Table1[[#This Row],[Htno]],7,2),Raw!A:B,2,0)</f>
        <v>DS</v>
      </c>
      <c r="I2813" s="60">
        <f>IF(Table1[[#This Row],[Gr]]&lt;&gt;"COMPLE",IF(Table1[[#This Row],[Cr]]&gt;0,1,0),1)</f>
        <v>1</v>
      </c>
      <c r="J2813" s="32">
        <f>(Table1[[#This Row],[Gp]]*Table1[[#This Row],[Cr]])/Raw!$R$1</f>
        <v>0.91304347826086951</v>
      </c>
    </row>
    <row r="2814" spans="1:10">
      <c r="A2814" s="63" t="str">
        <f>LEFT(Table1[[#This Row],[Subcode]],3)</f>
        <v>R20</v>
      </c>
      <c r="B2814" s="63" t="s">
        <v>501</v>
      </c>
      <c r="C2814" s="38" t="s">
        <v>86</v>
      </c>
      <c r="D2814" s="39" t="s">
        <v>87</v>
      </c>
      <c r="E2814" s="39">
        <f>VLOOKUP(Table1[[#This Row],[Gr]],Raw!T:U,2,0)</f>
        <v>8</v>
      </c>
      <c r="F2814" s="38" t="s">
        <v>6</v>
      </c>
      <c r="G2814" s="39">
        <v>3</v>
      </c>
      <c r="H2814" s="64" t="str">
        <f>VLOOKUP(MID(Table1[[#This Row],[Htno]],7,2),Raw!A:B,2,0)</f>
        <v>DS</v>
      </c>
      <c r="I2814" s="60">
        <f>IF(Table1[[#This Row],[Gr]]&lt;&gt;"COMPLE",IF(Table1[[#This Row],[Cr]]&gt;0,1,0),1)</f>
        <v>1</v>
      </c>
      <c r="J2814" s="32">
        <f>(Table1[[#This Row],[Gp]]*Table1[[#This Row],[Cr]])/Raw!$R$1</f>
        <v>1.0434782608695652</v>
      </c>
    </row>
    <row r="2815" spans="1:10">
      <c r="A2815" s="63" t="str">
        <f>LEFT(Table1[[#This Row],[Subcode]],3)</f>
        <v>R20</v>
      </c>
      <c r="B2815" s="63" t="s">
        <v>501</v>
      </c>
      <c r="C2815" s="38" t="s">
        <v>88</v>
      </c>
      <c r="D2815" s="39" t="s">
        <v>89</v>
      </c>
      <c r="E2815" s="39">
        <f>VLOOKUP(Table1[[#This Row],[Gr]],Raw!T:U,2,0)</f>
        <v>7</v>
      </c>
      <c r="F2815" s="38" t="s">
        <v>4</v>
      </c>
      <c r="G2815" s="39">
        <v>3</v>
      </c>
      <c r="H2815" s="64" t="str">
        <f>VLOOKUP(MID(Table1[[#This Row],[Htno]],7,2),Raw!A:B,2,0)</f>
        <v>DS</v>
      </c>
      <c r="I2815" s="60">
        <f>IF(Table1[[#This Row],[Gr]]&lt;&gt;"COMPLE",IF(Table1[[#This Row],[Cr]]&gt;0,1,0),1)</f>
        <v>1</v>
      </c>
      <c r="J2815" s="32">
        <f>(Table1[[#This Row],[Gp]]*Table1[[#This Row],[Cr]])/Raw!$R$1</f>
        <v>0.91304347826086951</v>
      </c>
    </row>
    <row r="2816" spans="1:10">
      <c r="A2816" s="63" t="str">
        <f>LEFT(Table1[[#This Row],[Subcode]],3)</f>
        <v>R20</v>
      </c>
      <c r="B2816" s="63" t="s">
        <v>501</v>
      </c>
      <c r="C2816" s="38" t="s">
        <v>90</v>
      </c>
      <c r="D2816" s="39" t="s">
        <v>91</v>
      </c>
      <c r="E2816" s="39">
        <f>VLOOKUP(Table1[[#This Row],[Gr]],Raw!T:U,2,0)</f>
        <v>10</v>
      </c>
      <c r="F2816" s="38" t="s">
        <v>9</v>
      </c>
      <c r="G2816" s="39">
        <v>2</v>
      </c>
      <c r="H2816" s="64" t="str">
        <f>VLOOKUP(MID(Table1[[#This Row],[Htno]],7,2),Raw!A:B,2,0)</f>
        <v>DS</v>
      </c>
      <c r="I2816" s="60">
        <f>IF(Table1[[#This Row],[Gr]]&lt;&gt;"COMPLE",IF(Table1[[#This Row],[Cr]]&gt;0,1,0),1)</f>
        <v>1</v>
      </c>
      <c r="J2816" s="32">
        <f>(Table1[[#This Row],[Gp]]*Table1[[#This Row],[Cr]])/Raw!$R$1</f>
        <v>0.86956521739130432</v>
      </c>
    </row>
    <row r="2817" spans="1:10">
      <c r="A2817" s="63" t="str">
        <f>LEFT(Table1[[#This Row],[Subcode]],3)</f>
        <v>R20</v>
      </c>
      <c r="B2817" s="63" t="s">
        <v>501</v>
      </c>
      <c r="C2817" s="38" t="s">
        <v>92</v>
      </c>
      <c r="D2817" s="39" t="s">
        <v>93</v>
      </c>
      <c r="E2817" s="39">
        <f>VLOOKUP(Table1[[#This Row],[Gr]],Raw!T:U,2,0)</f>
        <v>10</v>
      </c>
      <c r="F2817" s="38" t="s">
        <v>9</v>
      </c>
      <c r="G2817" s="39">
        <v>3</v>
      </c>
      <c r="H2817" s="64" t="str">
        <f>VLOOKUP(MID(Table1[[#This Row],[Htno]],7,2),Raw!A:B,2,0)</f>
        <v>DS</v>
      </c>
      <c r="I2817" s="60">
        <f>IF(Table1[[#This Row],[Gr]]&lt;&gt;"COMPLE",IF(Table1[[#This Row],[Cr]]&gt;0,1,0),1)</f>
        <v>1</v>
      </c>
      <c r="J2817" s="32">
        <f>(Table1[[#This Row],[Gp]]*Table1[[#This Row],[Cr]])/Raw!$R$1</f>
        <v>1.3043478260869565</v>
      </c>
    </row>
    <row r="2818" spans="1:10">
      <c r="A2818" s="63" t="str">
        <f>LEFT(Table1[[#This Row],[Subcode]],3)</f>
        <v>R20</v>
      </c>
      <c r="B2818" s="63" t="s">
        <v>502</v>
      </c>
      <c r="C2818" s="38" t="s">
        <v>78</v>
      </c>
      <c r="D2818" s="39" t="s">
        <v>79</v>
      </c>
      <c r="E2818" s="39">
        <f>VLOOKUP(Table1[[#This Row],[Gr]],Raw!T:U,2,0)</f>
        <v>9</v>
      </c>
      <c r="F2818" s="38" t="s">
        <v>8</v>
      </c>
      <c r="G2818" s="39">
        <v>3</v>
      </c>
      <c r="H2818" s="64" t="str">
        <f>VLOOKUP(MID(Table1[[#This Row],[Htno]],7,2),Raw!A:B,2,0)</f>
        <v>DS</v>
      </c>
      <c r="I2818" s="60">
        <f>IF(Table1[[#This Row],[Gr]]&lt;&gt;"COMPLE",IF(Table1[[#This Row],[Cr]]&gt;0,1,0),1)</f>
        <v>1</v>
      </c>
      <c r="J2818" s="32">
        <f>(Table1[[#This Row],[Gp]]*Table1[[#This Row],[Cr]])/Raw!$R$1</f>
        <v>1.173913043478261</v>
      </c>
    </row>
    <row r="2819" spans="1:10">
      <c r="A2819" s="63" t="str">
        <f>LEFT(Table1[[#This Row],[Subcode]],3)</f>
        <v>R20</v>
      </c>
      <c r="B2819" s="63" t="s">
        <v>502</v>
      </c>
      <c r="C2819" s="38" t="s">
        <v>80</v>
      </c>
      <c r="D2819" s="39" t="s">
        <v>81</v>
      </c>
      <c r="E2819" s="39">
        <f>VLOOKUP(Table1[[#This Row],[Gr]],Raw!T:U,2,0)</f>
        <v>6</v>
      </c>
      <c r="F2819" s="38" t="s">
        <v>5</v>
      </c>
      <c r="G2819" s="39">
        <v>3</v>
      </c>
      <c r="H2819" s="64" t="str">
        <f>VLOOKUP(MID(Table1[[#This Row],[Htno]],7,2),Raw!A:B,2,0)</f>
        <v>DS</v>
      </c>
      <c r="I2819" s="60">
        <f>IF(Table1[[#This Row],[Gr]]&lt;&gt;"COMPLE",IF(Table1[[#This Row],[Cr]]&gt;0,1,0),1)</f>
        <v>1</v>
      </c>
      <c r="J2819" s="32">
        <f>(Table1[[#This Row],[Gp]]*Table1[[#This Row],[Cr]])/Raw!$R$1</f>
        <v>0.78260869565217395</v>
      </c>
    </row>
    <row r="2820" spans="1:10">
      <c r="A2820" s="63" t="str">
        <f>LEFT(Table1[[#This Row],[Subcode]],3)</f>
        <v>R20</v>
      </c>
      <c r="B2820" s="63" t="s">
        <v>502</v>
      </c>
      <c r="C2820" s="38" t="s">
        <v>82</v>
      </c>
      <c r="D2820" s="39" t="s">
        <v>83</v>
      </c>
      <c r="E2820" s="39">
        <f>VLOOKUP(Table1[[#This Row],[Gr]],Raw!T:U,2,0)</f>
        <v>8</v>
      </c>
      <c r="F2820" s="38" t="s">
        <v>6</v>
      </c>
      <c r="G2820" s="39">
        <v>3</v>
      </c>
      <c r="H2820" s="64" t="str">
        <f>VLOOKUP(MID(Table1[[#This Row],[Htno]],7,2),Raw!A:B,2,0)</f>
        <v>DS</v>
      </c>
      <c r="I2820" s="60">
        <f>IF(Table1[[#This Row],[Gr]]&lt;&gt;"COMPLE",IF(Table1[[#This Row],[Cr]]&gt;0,1,0),1)</f>
        <v>1</v>
      </c>
      <c r="J2820" s="32">
        <f>(Table1[[#This Row],[Gp]]*Table1[[#This Row],[Cr]])/Raw!$R$1</f>
        <v>1.0434782608695652</v>
      </c>
    </row>
    <row r="2821" spans="1:10">
      <c r="A2821" s="63" t="str">
        <f>LEFT(Table1[[#This Row],[Subcode]],3)</f>
        <v>R20</v>
      </c>
      <c r="B2821" s="63" t="s">
        <v>502</v>
      </c>
      <c r="C2821" s="38" t="s">
        <v>84</v>
      </c>
      <c r="D2821" s="39" t="s">
        <v>85</v>
      </c>
      <c r="E2821" s="39">
        <f>VLOOKUP(Table1[[#This Row],[Gr]],Raw!T:U,2,0)</f>
        <v>8</v>
      </c>
      <c r="F2821" s="38" t="s">
        <v>6</v>
      </c>
      <c r="G2821" s="39">
        <v>3</v>
      </c>
      <c r="H2821" s="64" t="str">
        <f>VLOOKUP(MID(Table1[[#This Row],[Htno]],7,2),Raw!A:B,2,0)</f>
        <v>DS</v>
      </c>
      <c r="I2821" s="60">
        <f>IF(Table1[[#This Row],[Gr]]&lt;&gt;"COMPLE",IF(Table1[[#This Row],[Cr]]&gt;0,1,0),1)</f>
        <v>1</v>
      </c>
      <c r="J2821" s="32">
        <f>(Table1[[#This Row],[Gp]]*Table1[[#This Row],[Cr]])/Raw!$R$1</f>
        <v>1.0434782608695652</v>
      </c>
    </row>
    <row r="2822" spans="1:10">
      <c r="A2822" s="63" t="str">
        <f>LEFT(Table1[[#This Row],[Subcode]],3)</f>
        <v>R20</v>
      </c>
      <c r="B2822" s="63" t="s">
        <v>502</v>
      </c>
      <c r="C2822" s="38" t="s">
        <v>86</v>
      </c>
      <c r="D2822" s="39" t="s">
        <v>87</v>
      </c>
      <c r="E2822" s="39">
        <f>VLOOKUP(Table1[[#This Row],[Gr]],Raw!T:U,2,0)</f>
        <v>8</v>
      </c>
      <c r="F2822" s="38" t="s">
        <v>6</v>
      </c>
      <c r="G2822" s="39">
        <v>3</v>
      </c>
      <c r="H2822" s="64" t="str">
        <f>VLOOKUP(MID(Table1[[#This Row],[Htno]],7,2),Raw!A:B,2,0)</f>
        <v>DS</v>
      </c>
      <c r="I2822" s="60">
        <f>IF(Table1[[#This Row],[Gr]]&lt;&gt;"COMPLE",IF(Table1[[#This Row],[Cr]]&gt;0,1,0),1)</f>
        <v>1</v>
      </c>
      <c r="J2822" s="32">
        <f>(Table1[[#This Row],[Gp]]*Table1[[#This Row],[Cr]])/Raw!$R$1</f>
        <v>1.0434782608695652</v>
      </c>
    </row>
    <row r="2823" spans="1:10">
      <c r="A2823" s="63" t="str">
        <f>LEFT(Table1[[#This Row],[Subcode]],3)</f>
        <v>R20</v>
      </c>
      <c r="B2823" s="63" t="s">
        <v>502</v>
      </c>
      <c r="C2823" s="38" t="s">
        <v>88</v>
      </c>
      <c r="D2823" s="39" t="s">
        <v>89</v>
      </c>
      <c r="E2823" s="39">
        <f>VLOOKUP(Table1[[#This Row],[Gr]],Raw!T:U,2,0)</f>
        <v>6</v>
      </c>
      <c r="F2823" s="38" t="s">
        <v>5</v>
      </c>
      <c r="G2823" s="39">
        <v>3</v>
      </c>
      <c r="H2823" s="64" t="str">
        <f>VLOOKUP(MID(Table1[[#This Row],[Htno]],7,2),Raw!A:B,2,0)</f>
        <v>DS</v>
      </c>
      <c r="I2823" s="60">
        <f>IF(Table1[[#This Row],[Gr]]&lt;&gt;"COMPLE",IF(Table1[[#This Row],[Cr]]&gt;0,1,0),1)</f>
        <v>1</v>
      </c>
      <c r="J2823" s="32">
        <f>(Table1[[#This Row],[Gp]]*Table1[[#This Row],[Cr]])/Raw!$R$1</f>
        <v>0.78260869565217395</v>
      </c>
    </row>
    <row r="2824" spans="1:10">
      <c r="A2824" s="63" t="str">
        <f>LEFT(Table1[[#This Row],[Subcode]],3)</f>
        <v>R20</v>
      </c>
      <c r="B2824" s="63" t="s">
        <v>502</v>
      </c>
      <c r="C2824" s="38" t="s">
        <v>90</v>
      </c>
      <c r="D2824" s="39" t="s">
        <v>91</v>
      </c>
      <c r="E2824" s="39">
        <f>VLOOKUP(Table1[[#This Row],[Gr]],Raw!T:U,2,0)</f>
        <v>9</v>
      </c>
      <c r="F2824" s="38" t="s">
        <v>8</v>
      </c>
      <c r="G2824" s="39">
        <v>2</v>
      </c>
      <c r="H2824" s="64" t="str">
        <f>VLOOKUP(MID(Table1[[#This Row],[Htno]],7,2),Raw!A:B,2,0)</f>
        <v>DS</v>
      </c>
      <c r="I2824" s="60">
        <f>IF(Table1[[#This Row],[Gr]]&lt;&gt;"COMPLE",IF(Table1[[#This Row],[Cr]]&gt;0,1,0),1)</f>
        <v>1</v>
      </c>
      <c r="J2824" s="32">
        <f>(Table1[[#This Row],[Gp]]*Table1[[#This Row],[Cr]])/Raw!$R$1</f>
        <v>0.78260869565217395</v>
      </c>
    </row>
    <row r="2825" spans="1:10">
      <c r="A2825" s="63" t="str">
        <f>LEFT(Table1[[#This Row],[Subcode]],3)</f>
        <v>R20</v>
      </c>
      <c r="B2825" s="63" t="s">
        <v>502</v>
      </c>
      <c r="C2825" s="38" t="s">
        <v>92</v>
      </c>
      <c r="D2825" s="39" t="s">
        <v>93</v>
      </c>
      <c r="E2825" s="39">
        <f>VLOOKUP(Table1[[#This Row],[Gr]],Raw!T:U,2,0)</f>
        <v>10</v>
      </c>
      <c r="F2825" s="38" t="s">
        <v>9</v>
      </c>
      <c r="G2825" s="39">
        <v>3</v>
      </c>
      <c r="H2825" s="64" t="str">
        <f>VLOOKUP(MID(Table1[[#This Row],[Htno]],7,2),Raw!A:B,2,0)</f>
        <v>DS</v>
      </c>
      <c r="I2825" s="60">
        <f>IF(Table1[[#This Row],[Gr]]&lt;&gt;"COMPLE",IF(Table1[[#This Row],[Cr]]&gt;0,1,0),1)</f>
        <v>1</v>
      </c>
      <c r="J2825" s="32">
        <f>(Table1[[#This Row],[Gp]]*Table1[[#This Row],[Cr]])/Raw!$R$1</f>
        <v>1.3043478260869565</v>
      </c>
    </row>
    <row r="2826" spans="1:10">
      <c r="A2826" s="63" t="str">
        <f>LEFT(Table1[[#This Row],[Subcode]],3)</f>
        <v>R20</v>
      </c>
      <c r="B2826" s="63" t="s">
        <v>503</v>
      </c>
      <c r="C2826" s="38" t="s">
        <v>78</v>
      </c>
      <c r="D2826" s="39" t="s">
        <v>79</v>
      </c>
      <c r="E2826" s="39">
        <f>VLOOKUP(Table1[[#This Row],[Gr]],Raw!T:U,2,0)</f>
        <v>7</v>
      </c>
      <c r="F2826" s="38" t="s">
        <v>4</v>
      </c>
      <c r="G2826" s="39">
        <v>3</v>
      </c>
      <c r="H2826" s="64" t="str">
        <f>VLOOKUP(MID(Table1[[#This Row],[Htno]],7,2),Raw!A:B,2,0)</f>
        <v>DS</v>
      </c>
      <c r="I2826" s="60">
        <f>IF(Table1[[#This Row],[Gr]]&lt;&gt;"COMPLE",IF(Table1[[#This Row],[Cr]]&gt;0,1,0),1)</f>
        <v>1</v>
      </c>
      <c r="J2826" s="32">
        <f>(Table1[[#This Row],[Gp]]*Table1[[#This Row],[Cr]])/Raw!$R$1</f>
        <v>0.91304347826086951</v>
      </c>
    </row>
    <row r="2827" spans="1:10">
      <c r="A2827" s="63" t="str">
        <f>LEFT(Table1[[#This Row],[Subcode]],3)</f>
        <v>R20</v>
      </c>
      <c r="B2827" s="63" t="s">
        <v>503</v>
      </c>
      <c r="C2827" s="38" t="s">
        <v>80</v>
      </c>
      <c r="D2827" s="39" t="s">
        <v>81</v>
      </c>
      <c r="E2827" s="39">
        <f>VLOOKUP(Table1[[#This Row],[Gr]],Raw!T:U,2,0)</f>
        <v>6</v>
      </c>
      <c r="F2827" s="38" t="s">
        <v>5</v>
      </c>
      <c r="G2827" s="39">
        <v>3</v>
      </c>
      <c r="H2827" s="64" t="str">
        <f>VLOOKUP(MID(Table1[[#This Row],[Htno]],7,2),Raw!A:B,2,0)</f>
        <v>DS</v>
      </c>
      <c r="I2827" s="60">
        <f>IF(Table1[[#This Row],[Gr]]&lt;&gt;"COMPLE",IF(Table1[[#This Row],[Cr]]&gt;0,1,0),1)</f>
        <v>1</v>
      </c>
      <c r="J2827" s="32">
        <f>(Table1[[#This Row],[Gp]]*Table1[[#This Row],[Cr]])/Raw!$R$1</f>
        <v>0.78260869565217395</v>
      </c>
    </row>
    <row r="2828" spans="1:10">
      <c r="A2828" s="63" t="str">
        <f>LEFT(Table1[[#This Row],[Subcode]],3)</f>
        <v>R20</v>
      </c>
      <c r="B2828" s="63" t="s">
        <v>503</v>
      </c>
      <c r="C2828" s="38" t="s">
        <v>82</v>
      </c>
      <c r="D2828" s="39" t="s">
        <v>83</v>
      </c>
      <c r="E2828" s="39">
        <f>VLOOKUP(Table1[[#This Row],[Gr]],Raw!T:U,2,0)</f>
        <v>8</v>
      </c>
      <c r="F2828" s="38" t="s">
        <v>6</v>
      </c>
      <c r="G2828" s="39">
        <v>3</v>
      </c>
      <c r="H2828" s="64" t="str">
        <f>VLOOKUP(MID(Table1[[#This Row],[Htno]],7,2),Raw!A:B,2,0)</f>
        <v>DS</v>
      </c>
      <c r="I2828" s="60">
        <f>IF(Table1[[#This Row],[Gr]]&lt;&gt;"COMPLE",IF(Table1[[#This Row],[Cr]]&gt;0,1,0),1)</f>
        <v>1</v>
      </c>
      <c r="J2828" s="32">
        <f>(Table1[[#This Row],[Gp]]*Table1[[#This Row],[Cr]])/Raw!$R$1</f>
        <v>1.0434782608695652</v>
      </c>
    </row>
    <row r="2829" spans="1:10">
      <c r="A2829" s="63" t="str">
        <f>LEFT(Table1[[#This Row],[Subcode]],3)</f>
        <v>R20</v>
      </c>
      <c r="B2829" s="63" t="s">
        <v>503</v>
      </c>
      <c r="C2829" s="38" t="s">
        <v>84</v>
      </c>
      <c r="D2829" s="39" t="s">
        <v>85</v>
      </c>
      <c r="E2829" s="39">
        <f>VLOOKUP(Table1[[#This Row],[Gr]],Raw!T:U,2,0)</f>
        <v>10</v>
      </c>
      <c r="F2829" s="38" t="s">
        <v>9</v>
      </c>
      <c r="G2829" s="39">
        <v>3</v>
      </c>
      <c r="H2829" s="64" t="str">
        <f>VLOOKUP(MID(Table1[[#This Row],[Htno]],7,2),Raw!A:B,2,0)</f>
        <v>DS</v>
      </c>
      <c r="I2829" s="60">
        <f>IF(Table1[[#This Row],[Gr]]&lt;&gt;"COMPLE",IF(Table1[[#This Row],[Cr]]&gt;0,1,0),1)</f>
        <v>1</v>
      </c>
      <c r="J2829" s="32">
        <f>(Table1[[#This Row],[Gp]]*Table1[[#This Row],[Cr]])/Raw!$R$1</f>
        <v>1.3043478260869565</v>
      </c>
    </row>
    <row r="2830" spans="1:10">
      <c r="A2830" s="63" t="str">
        <f>LEFT(Table1[[#This Row],[Subcode]],3)</f>
        <v>R20</v>
      </c>
      <c r="B2830" s="63" t="s">
        <v>503</v>
      </c>
      <c r="C2830" s="38" t="s">
        <v>86</v>
      </c>
      <c r="D2830" s="39" t="s">
        <v>87</v>
      </c>
      <c r="E2830" s="39">
        <f>VLOOKUP(Table1[[#This Row],[Gr]],Raw!T:U,2,0)</f>
        <v>7</v>
      </c>
      <c r="F2830" s="38" t="s">
        <v>4</v>
      </c>
      <c r="G2830" s="39">
        <v>3</v>
      </c>
      <c r="H2830" s="64" t="str">
        <f>VLOOKUP(MID(Table1[[#This Row],[Htno]],7,2),Raw!A:B,2,0)</f>
        <v>DS</v>
      </c>
      <c r="I2830" s="60">
        <f>IF(Table1[[#This Row],[Gr]]&lt;&gt;"COMPLE",IF(Table1[[#This Row],[Cr]]&gt;0,1,0),1)</f>
        <v>1</v>
      </c>
      <c r="J2830" s="32">
        <f>(Table1[[#This Row],[Gp]]*Table1[[#This Row],[Cr]])/Raw!$R$1</f>
        <v>0.91304347826086951</v>
      </c>
    </row>
    <row r="2831" spans="1:10">
      <c r="A2831" s="63" t="str">
        <f>LEFT(Table1[[#This Row],[Subcode]],3)</f>
        <v>R20</v>
      </c>
      <c r="B2831" s="63" t="s">
        <v>503</v>
      </c>
      <c r="C2831" s="38" t="s">
        <v>88</v>
      </c>
      <c r="D2831" s="39" t="s">
        <v>89</v>
      </c>
      <c r="E2831" s="39">
        <f>VLOOKUP(Table1[[#This Row],[Gr]],Raw!T:U,2,0)</f>
        <v>6</v>
      </c>
      <c r="F2831" s="38" t="s">
        <v>5</v>
      </c>
      <c r="G2831" s="39">
        <v>3</v>
      </c>
      <c r="H2831" s="64" t="str">
        <f>VLOOKUP(MID(Table1[[#This Row],[Htno]],7,2),Raw!A:B,2,0)</f>
        <v>DS</v>
      </c>
      <c r="I2831" s="60">
        <f>IF(Table1[[#This Row],[Gr]]&lt;&gt;"COMPLE",IF(Table1[[#This Row],[Cr]]&gt;0,1,0),1)</f>
        <v>1</v>
      </c>
      <c r="J2831" s="32">
        <f>(Table1[[#This Row],[Gp]]*Table1[[#This Row],[Cr]])/Raw!$R$1</f>
        <v>0.78260869565217395</v>
      </c>
    </row>
    <row r="2832" spans="1:10">
      <c r="A2832" s="63" t="str">
        <f>LEFT(Table1[[#This Row],[Subcode]],3)</f>
        <v>R20</v>
      </c>
      <c r="B2832" s="63" t="s">
        <v>503</v>
      </c>
      <c r="C2832" s="38" t="s">
        <v>90</v>
      </c>
      <c r="D2832" s="39" t="s">
        <v>91</v>
      </c>
      <c r="E2832" s="39">
        <f>VLOOKUP(Table1[[#This Row],[Gr]],Raw!T:U,2,0)</f>
        <v>10</v>
      </c>
      <c r="F2832" s="38" t="s">
        <v>9</v>
      </c>
      <c r="G2832" s="39">
        <v>2</v>
      </c>
      <c r="H2832" s="64" t="str">
        <f>VLOOKUP(MID(Table1[[#This Row],[Htno]],7,2),Raw!A:B,2,0)</f>
        <v>DS</v>
      </c>
      <c r="I2832" s="60">
        <f>IF(Table1[[#This Row],[Gr]]&lt;&gt;"COMPLE",IF(Table1[[#This Row],[Cr]]&gt;0,1,0),1)</f>
        <v>1</v>
      </c>
      <c r="J2832" s="32">
        <f>(Table1[[#This Row],[Gp]]*Table1[[#This Row],[Cr]])/Raw!$R$1</f>
        <v>0.86956521739130432</v>
      </c>
    </row>
    <row r="2833" spans="1:10">
      <c r="A2833" s="63" t="str">
        <f>LEFT(Table1[[#This Row],[Subcode]],3)</f>
        <v>R20</v>
      </c>
      <c r="B2833" s="63" t="s">
        <v>503</v>
      </c>
      <c r="C2833" s="38" t="s">
        <v>92</v>
      </c>
      <c r="D2833" s="39" t="s">
        <v>93</v>
      </c>
      <c r="E2833" s="39">
        <f>VLOOKUP(Table1[[#This Row],[Gr]],Raw!T:U,2,0)</f>
        <v>10</v>
      </c>
      <c r="F2833" s="38" t="s">
        <v>9</v>
      </c>
      <c r="G2833" s="39">
        <v>3</v>
      </c>
      <c r="H2833" s="64" t="str">
        <f>VLOOKUP(MID(Table1[[#This Row],[Htno]],7,2),Raw!A:B,2,0)</f>
        <v>DS</v>
      </c>
      <c r="I2833" s="60">
        <f>IF(Table1[[#This Row],[Gr]]&lt;&gt;"COMPLE",IF(Table1[[#This Row],[Cr]]&gt;0,1,0),1)</f>
        <v>1</v>
      </c>
      <c r="J2833" s="32">
        <f>(Table1[[#This Row],[Gp]]*Table1[[#This Row],[Cr]])/Raw!$R$1</f>
        <v>1.3043478260869565</v>
      </c>
    </row>
    <row r="2834" spans="1:10">
      <c r="A2834" s="63" t="str">
        <f>LEFT(Table1[[#This Row],[Subcode]],3)</f>
        <v>R20</v>
      </c>
      <c r="B2834" s="63" t="s">
        <v>504</v>
      </c>
      <c r="C2834" s="38" t="s">
        <v>78</v>
      </c>
      <c r="D2834" s="39" t="s">
        <v>79</v>
      </c>
      <c r="E2834" s="39">
        <f>VLOOKUP(Table1[[#This Row],[Gr]],Raw!T:U,2,0)</f>
        <v>6</v>
      </c>
      <c r="F2834" s="38" t="s">
        <v>5</v>
      </c>
      <c r="G2834" s="39">
        <v>3</v>
      </c>
      <c r="H2834" s="64" t="str">
        <f>VLOOKUP(MID(Table1[[#This Row],[Htno]],7,2),Raw!A:B,2,0)</f>
        <v>Civil</v>
      </c>
      <c r="I2834" s="60">
        <f>IF(Table1[[#This Row],[Gr]]&lt;&gt;"COMPLE",IF(Table1[[#This Row],[Cr]]&gt;0,1,0),1)</f>
        <v>1</v>
      </c>
      <c r="J2834" s="32">
        <f>(Table1[[#This Row],[Gp]]*Table1[[#This Row],[Cr]])/Raw!$R$1</f>
        <v>0.78260869565217395</v>
      </c>
    </row>
    <row r="2835" spans="1:10">
      <c r="A2835" s="63" t="str">
        <f>LEFT(Table1[[#This Row],[Subcode]],3)</f>
        <v>R20</v>
      </c>
      <c r="B2835" s="63" t="s">
        <v>504</v>
      </c>
      <c r="C2835" s="38" t="s">
        <v>95</v>
      </c>
      <c r="D2835" s="39" t="s">
        <v>96</v>
      </c>
      <c r="E2835" s="39">
        <f>VLOOKUP(Table1[[#This Row],[Gr]],Raw!T:U,2,0)</f>
        <v>10</v>
      </c>
      <c r="F2835" s="38" t="s">
        <v>9</v>
      </c>
      <c r="G2835" s="39">
        <v>2</v>
      </c>
      <c r="H2835" s="64" t="str">
        <f>VLOOKUP(MID(Table1[[#This Row],[Htno]],7,2),Raw!A:B,2,0)</f>
        <v>Civil</v>
      </c>
      <c r="I2835" s="60">
        <f>IF(Table1[[#This Row],[Gr]]&lt;&gt;"COMPLE",IF(Table1[[#This Row],[Cr]]&gt;0,1,0),1)</f>
        <v>1</v>
      </c>
      <c r="J2835" s="32">
        <f>(Table1[[#This Row],[Gp]]*Table1[[#This Row],[Cr]])/Raw!$R$1</f>
        <v>0.86956521739130432</v>
      </c>
    </row>
    <row r="2836" spans="1:10">
      <c r="A2836" s="63" t="str">
        <f>LEFT(Table1[[#This Row],[Subcode]],3)</f>
        <v>R20</v>
      </c>
      <c r="B2836" s="63" t="s">
        <v>504</v>
      </c>
      <c r="C2836" s="38" t="s">
        <v>97</v>
      </c>
      <c r="D2836" s="39" t="s">
        <v>93</v>
      </c>
      <c r="E2836" s="39">
        <f>VLOOKUP(Table1[[#This Row],[Gr]],Raw!T:U,2,0)</f>
        <v>10</v>
      </c>
      <c r="F2836" s="38" t="s">
        <v>9</v>
      </c>
      <c r="G2836" s="39">
        <v>3</v>
      </c>
      <c r="H2836" s="64" t="str">
        <f>VLOOKUP(MID(Table1[[#This Row],[Htno]],7,2),Raw!A:B,2,0)</f>
        <v>Civil</v>
      </c>
      <c r="I2836" s="60">
        <f>IF(Table1[[#This Row],[Gr]]&lt;&gt;"COMPLE",IF(Table1[[#This Row],[Cr]]&gt;0,1,0),1)</f>
        <v>1</v>
      </c>
      <c r="J2836" s="32">
        <f>(Table1[[#This Row],[Gp]]*Table1[[#This Row],[Cr]])/Raw!$R$1</f>
        <v>1.3043478260869565</v>
      </c>
    </row>
    <row r="2837" spans="1:10">
      <c r="A2837" s="63" t="str">
        <f>LEFT(Table1[[#This Row],[Subcode]],3)</f>
        <v>R20</v>
      </c>
      <c r="B2837" s="63" t="s">
        <v>504</v>
      </c>
      <c r="C2837" s="38" t="s">
        <v>98</v>
      </c>
      <c r="D2837" s="39" t="s">
        <v>99</v>
      </c>
      <c r="E2837" s="39">
        <f>VLOOKUP(Table1[[#This Row],[Gr]],Raw!T:U,2,0)</f>
        <v>6</v>
      </c>
      <c r="F2837" s="38" t="s">
        <v>5</v>
      </c>
      <c r="G2837" s="39">
        <v>3</v>
      </c>
      <c r="H2837" s="64" t="str">
        <f>VLOOKUP(MID(Table1[[#This Row],[Htno]],7,2),Raw!A:B,2,0)</f>
        <v>Civil</v>
      </c>
      <c r="I2837" s="60">
        <f>IF(Table1[[#This Row],[Gr]]&lt;&gt;"COMPLE",IF(Table1[[#This Row],[Cr]]&gt;0,1,0),1)</f>
        <v>1</v>
      </c>
      <c r="J2837" s="32">
        <f>(Table1[[#This Row],[Gp]]*Table1[[#This Row],[Cr]])/Raw!$R$1</f>
        <v>0.78260869565217395</v>
      </c>
    </row>
    <row r="2838" spans="1:10">
      <c r="A2838" s="63" t="str">
        <f>LEFT(Table1[[#This Row],[Subcode]],3)</f>
        <v>R20</v>
      </c>
      <c r="B2838" s="63" t="s">
        <v>504</v>
      </c>
      <c r="C2838" s="38" t="s">
        <v>100</v>
      </c>
      <c r="D2838" s="39" t="s">
        <v>101</v>
      </c>
      <c r="E2838" s="39">
        <f>VLOOKUP(Table1[[#This Row],[Gr]],Raw!T:U,2,0)</f>
        <v>7</v>
      </c>
      <c r="F2838" s="38" t="s">
        <v>4</v>
      </c>
      <c r="G2838" s="39">
        <v>3</v>
      </c>
      <c r="H2838" s="64" t="str">
        <f>VLOOKUP(MID(Table1[[#This Row],[Htno]],7,2),Raw!A:B,2,0)</f>
        <v>Civil</v>
      </c>
      <c r="I2838" s="60">
        <f>IF(Table1[[#This Row],[Gr]]&lt;&gt;"COMPLE",IF(Table1[[#This Row],[Cr]]&gt;0,1,0),1)</f>
        <v>1</v>
      </c>
      <c r="J2838" s="32">
        <f>(Table1[[#This Row],[Gp]]*Table1[[#This Row],[Cr]])/Raw!$R$1</f>
        <v>0.91304347826086951</v>
      </c>
    </row>
    <row r="2839" spans="1:10">
      <c r="A2839" s="63" t="str">
        <f>LEFT(Table1[[#This Row],[Subcode]],3)</f>
        <v>R20</v>
      </c>
      <c r="B2839" s="63" t="s">
        <v>504</v>
      </c>
      <c r="C2839" s="38" t="s">
        <v>102</v>
      </c>
      <c r="D2839" s="39" t="s">
        <v>103</v>
      </c>
      <c r="E2839" s="39">
        <f>VLOOKUP(Table1[[#This Row],[Gr]],Raw!T:U,2,0)</f>
        <v>8</v>
      </c>
      <c r="F2839" s="38" t="s">
        <v>6</v>
      </c>
      <c r="G2839" s="39">
        <v>3</v>
      </c>
      <c r="H2839" s="64" t="str">
        <f>VLOOKUP(MID(Table1[[#This Row],[Htno]],7,2),Raw!A:B,2,0)</f>
        <v>Civil</v>
      </c>
      <c r="I2839" s="60">
        <f>IF(Table1[[#This Row],[Gr]]&lt;&gt;"COMPLE",IF(Table1[[#This Row],[Cr]]&gt;0,1,0),1)</f>
        <v>1</v>
      </c>
      <c r="J2839" s="32">
        <f>(Table1[[#This Row],[Gp]]*Table1[[#This Row],[Cr]])/Raw!$R$1</f>
        <v>1.0434782608695652</v>
      </c>
    </row>
    <row r="2840" spans="1:10">
      <c r="A2840" s="63" t="str">
        <f>LEFT(Table1[[#This Row],[Subcode]],3)</f>
        <v>R20</v>
      </c>
      <c r="B2840" s="63" t="s">
        <v>504</v>
      </c>
      <c r="C2840" s="38" t="s">
        <v>104</v>
      </c>
      <c r="D2840" s="39" t="s">
        <v>105</v>
      </c>
      <c r="E2840" s="39">
        <f>VLOOKUP(Table1[[#This Row],[Gr]],Raw!T:U,2,0)</f>
        <v>7</v>
      </c>
      <c r="F2840" s="38" t="s">
        <v>4</v>
      </c>
      <c r="G2840" s="39">
        <v>3</v>
      </c>
      <c r="H2840" s="64" t="str">
        <f>VLOOKUP(MID(Table1[[#This Row],[Htno]],7,2),Raw!A:B,2,0)</f>
        <v>Civil</v>
      </c>
      <c r="I2840" s="60">
        <f>IF(Table1[[#This Row],[Gr]]&lt;&gt;"COMPLE",IF(Table1[[#This Row],[Cr]]&gt;0,1,0),1)</f>
        <v>1</v>
      </c>
      <c r="J2840" s="32">
        <f>(Table1[[#This Row],[Gp]]*Table1[[#This Row],[Cr]])/Raw!$R$1</f>
        <v>0.91304347826086951</v>
      </c>
    </row>
    <row r="2841" spans="1:10">
      <c r="A2841" s="63" t="str">
        <f>LEFT(Table1[[#This Row],[Subcode]],3)</f>
        <v>R20</v>
      </c>
      <c r="B2841" s="63" t="s">
        <v>504</v>
      </c>
      <c r="C2841" s="38" t="s">
        <v>106</v>
      </c>
      <c r="D2841" s="39" t="s">
        <v>107</v>
      </c>
      <c r="E2841" s="39">
        <f>VLOOKUP(Table1[[#This Row],[Gr]],Raw!T:U,2,0)</f>
        <v>7</v>
      </c>
      <c r="F2841" s="38" t="s">
        <v>4</v>
      </c>
      <c r="G2841" s="39">
        <v>3</v>
      </c>
      <c r="H2841" s="64" t="str">
        <f>VLOOKUP(MID(Table1[[#This Row],[Htno]],7,2),Raw!A:B,2,0)</f>
        <v>Civil</v>
      </c>
      <c r="I2841" s="60">
        <f>IF(Table1[[#This Row],[Gr]]&lt;&gt;"COMPLE",IF(Table1[[#This Row],[Cr]]&gt;0,1,0),1)</f>
        <v>1</v>
      </c>
      <c r="J2841" s="32">
        <f>(Table1[[#This Row],[Gp]]*Table1[[#This Row],[Cr]])/Raw!$R$1</f>
        <v>0.91304347826086951</v>
      </c>
    </row>
    <row r="2842" spans="1:10">
      <c r="A2842" s="63" t="str">
        <f>LEFT(Table1[[#This Row],[Subcode]],3)</f>
        <v>R20</v>
      </c>
      <c r="B2842" s="63" t="s">
        <v>505</v>
      </c>
      <c r="C2842" s="38" t="s">
        <v>78</v>
      </c>
      <c r="D2842" s="39" t="s">
        <v>79</v>
      </c>
      <c r="E2842" s="39">
        <f>VLOOKUP(Table1[[#This Row],[Gr]],Raw!T:U,2,0)</f>
        <v>9</v>
      </c>
      <c r="F2842" s="38" t="s">
        <v>8</v>
      </c>
      <c r="G2842" s="39">
        <v>3</v>
      </c>
      <c r="H2842" s="64" t="str">
        <f>VLOOKUP(MID(Table1[[#This Row],[Htno]],7,2),Raw!A:B,2,0)</f>
        <v>Civil</v>
      </c>
      <c r="I2842" s="60">
        <f>IF(Table1[[#This Row],[Gr]]&lt;&gt;"COMPLE",IF(Table1[[#This Row],[Cr]]&gt;0,1,0),1)</f>
        <v>1</v>
      </c>
      <c r="J2842" s="32">
        <f>(Table1[[#This Row],[Gp]]*Table1[[#This Row],[Cr]])/Raw!$R$1</f>
        <v>1.173913043478261</v>
      </c>
    </row>
    <row r="2843" spans="1:10">
      <c r="A2843" s="63" t="str">
        <f>LEFT(Table1[[#This Row],[Subcode]],3)</f>
        <v>R20</v>
      </c>
      <c r="B2843" s="63" t="s">
        <v>505</v>
      </c>
      <c r="C2843" s="38" t="s">
        <v>95</v>
      </c>
      <c r="D2843" s="39" t="s">
        <v>96</v>
      </c>
      <c r="E2843" s="39">
        <f>VLOOKUP(Table1[[#This Row],[Gr]],Raw!T:U,2,0)</f>
        <v>10</v>
      </c>
      <c r="F2843" s="38" t="s">
        <v>9</v>
      </c>
      <c r="G2843" s="39">
        <v>2</v>
      </c>
      <c r="H2843" s="64" t="str">
        <f>VLOOKUP(MID(Table1[[#This Row],[Htno]],7,2),Raw!A:B,2,0)</f>
        <v>Civil</v>
      </c>
      <c r="I2843" s="60">
        <f>IF(Table1[[#This Row],[Gr]]&lt;&gt;"COMPLE",IF(Table1[[#This Row],[Cr]]&gt;0,1,0),1)</f>
        <v>1</v>
      </c>
      <c r="J2843" s="32">
        <f>(Table1[[#This Row],[Gp]]*Table1[[#This Row],[Cr]])/Raw!$R$1</f>
        <v>0.86956521739130432</v>
      </c>
    </row>
    <row r="2844" spans="1:10">
      <c r="A2844" s="63" t="str">
        <f>LEFT(Table1[[#This Row],[Subcode]],3)</f>
        <v>R20</v>
      </c>
      <c r="B2844" s="63" t="s">
        <v>505</v>
      </c>
      <c r="C2844" s="38" t="s">
        <v>97</v>
      </c>
      <c r="D2844" s="39" t="s">
        <v>93</v>
      </c>
      <c r="E2844" s="39">
        <f>VLOOKUP(Table1[[#This Row],[Gr]],Raw!T:U,2,0)</f>
        <v>10</v>
      </c>
      <c r="F2844" s="38" t="s">
        <v>9</v>
      </c>
      <c r="G2844" s="39">
        <v>3</v>
      </c>
      <c r="H2844" s="64" t="str">
        <f>VLOOKUP(MID(Table1[[#This Row],[Htno]],7,2),Raw!A:B,2,0)</f>
        <v>Civil</v>
      </c>
      <c r="I2844" s="60">
        <f>IF(Table1[[#This Row],[Gr]]&lt;&gt;"COMPLE",IF(Table1[[#This Row],[Cr]]&gt;0,1,0),1)</f>
        <v>1</v>
      </c>
      <c r="J2844" s="32">
        <f>(Table1[[#This Row],[Gp]]*Table1[[#This Row],[Cr]])/Raw!$R$1</f>
        <v>1.3043478260869565</v>
      </c>
    </row>
    <row r="2845" spans="1:10">
      <c r="A2845" s="63" t="str">
        <f>LEFT(Table1[[#This Row],[Subcode]],3)</f>
        <v>R20</v>
      </c>
      <c r="B2845" s="63" t="s">
        <v>505</v>
      </c>
      <c r="C2845" s="38" t="s">
        <v>98</v>
      </c>
      <c r="D2845" s="39" t="s">
        <v>99</v>
      </c>
      <c r="E2845" s="39">
        <f>VLOOKUP(Table1[[#This Row],[Gr]],Raw!T:U,2,0)</f>
        <v>6</v>
      </c>
      <c r="F2845" s="38" t="s">
        <v>5</v>
      </c>
      <c r="G2845" s="39">
        <v>3</v>
      </c>
      <c r="H2845" s="64" t="str">
        <f>VLOOKUP(MID(Table1[[#This Row],[Htno]],7,2),Raw!A:B,2,0)</f>
        <v>Civil</v>
      </c>
      <c r="I2845" s="60">
        <f>IF(Table1[[#This Row],[Gr]]&lt;&gt;"COMPLE",IF(Table1[[#This Row],[Cr]]&gt;0,1,0),1)</f>
        <v>1</v>
      </c>
      <c r="J2845" s="32">
        <f>(Table1[[#This Row],[Gp]]*Table1[[#This Row],[Cr]])/Raw!$R$1</f>
        <v>0.78260869565217395</v>
      </c>
    </row>
    <row r="2846" spans="1:10">
      <c r="A2846" s="63" t="str">
        <f>LEFT(Table1[[#This Row],[Subcode]],3)</f>
        <v>R20</v>
      </c>
      <c r="B2846" s="63" t="s">
        <v>505</v>
      </c>
      <c r="C2846" s="38" t="s">
        <v>100</v>
      </c>
      <c r="D2846" s="39" t="s">
        <v>101</v>
      </c>
      <c r="E2846" s="39">
        <f>VLOOKUP(Table1[[#This Row],[Gr]],Raw!T:U,2,0)</f>
        <v>6</v>
      </c>
      <c r="F2846" s="38" t="s">
        <v>5</v>
      </c>
      <c r="G2846" s="39">
        <v>3</v>
      </c>
      <c r="H2846" s="64" t="str">
        <f>VLOOKUP(MID(Table1[[#This Row],[Htno]],7,2),Raw!A:B,2,0)</f>
        <v>Civil</v>
      </c>
      <c r="I2846" s="60">
        <f>IF(Table1[[#This Row],[Gr]]&lt;&gt;"COMPLE",IF(Table1[[#This Row],[Cr]]&gt;0,1,0),1)</f>
        <v>1</v>
      </c>
      <c r="J2846" s="32">
        <f>(Table1[[#This Row],[Gp]]*Table1[[#This Row],[Cr]])/Raw!$R$1</f>
        <v>0.78260869565217395</v>
      </c>
    </row>
    <row r="2847" spans="1:10">
      <c r="A2847" s="63" t="str">
        <f>LEFT(Table1[[#This Row],[Subcode]],3)</f>
        <v>R20</v>
      </c>
      <c r="B2847" s="63" t="s">
        <v>505</v>
      </c>
      <c r="C2847" s="38" t="s">
        <v>102</v>
      </c>
      <c r="D2847" s="39" t="s">
        <v>103</v>
      </c>
      <c r="E2847" s="39">
        <f>VLOOKUP(Table1[[#This Row],[Gr]],Raw!T:U,2,0)</f>
        <v>7</v>
      </c>
      <c r="F2847" s="38" t="s">
        <v>4</v>
      </c>
      <c r="G2847" s="39">
        <v>3</v>
      </c>
      <c r="H2847" s="64" t="str">
        <f>VLOOKUP(MID(Table1[[#This Row],[Htno]],7,2),Raw!A:B,2,0)</f>
        <v>Civil</v>
      </c>
      <c r="I2847" s="60">
        <f>IF(Table1[[#This Row],[Gr]]&lt;&gt;"COMPLE",IF(Table1[[#This Row],[Cr]]&gt;0,1,0),1)</f>
        <v>1</v>
      </c>
      <c r="J2847" s="32">
        <f>(Table1[[#This Row],[Gp]]*Table1[[#This Row],[Cr]])/Raw!$R$1</f>
        <v>0.91304347826086951</v>
      </c>
    </row>
    <row r="2848" spans="1:10">
      <c r="A2848" s="63" t="str">
        <f>LEFT(Table1[[#This Row],[Subcode]],3)</f>
        <v>R20</v>
      </c>
      <c r="B2848" s="63" t="s">
        <v>505</v>
      </c>
      <c r="C2848" s="38" t="s">
        <v>104</v>
      </c>
      <c r="D2848" s="39" t="s">
        <v>105</v>
      </c>
      <c r="E2848" s="39">
        <f>VLOOKUP(Table1[[#This Row],[Gr]],Raw!T:U,2,0)</f>
        <v>6</v>
      </c>
      <c r="F2848" s="38" t="s">
        <v>5</v>
      </c>
      <c r="G2848" s="39">
        <v>3</v>
      </c>
      <c r="H2848" s="64" t="str">
        <f>VLOOKUP(MID(Table1[[#This Row],[Htno]],7,2),Raw!A:B,2,0)</f>
        <v>Civil</v>
      </c>
      <c r="I2848" s="60">
        <f>IF(Table1[[#This Row],[Gr]]&lt;&gt;"COMPLE",IF(Table1[[#This Row],[Cr]]&gt;0,1,0),1)</f>
        <v>1</v>
      </c>
      <c r="J2848" s="32">
        <f>(Table1[[#This Row],[Gp]]*Table1[[#This Row],[Cr]])/Raw!$R$1</f>
        <v>0.78260869565217395</v>
      </c>
    </row>
    <row r="2849" spans="1:10">
      <c r="A2849" s="63" t="str">
        <f>LEFT(Table1[[#This Row],[Subcode]],3)</f>
        <v>R20</v>
      </c>
      <c r="B2849" s="63" t="s">
        <v>505</v>
      </c>
      <c r="C2849" s="38" t="s">
        <v>106</v>
      </c>
      <c r="D2849" s="39" t="s">
        <v>107</v>
      </c>
      <c r="E2849" s="39">
        <f>VLOOKUP(Table1[[#This Row],[Gr]],Raw!T:U,2,0)</f>
        <v>6</v>
      </c>
      <c r="F2849" s="38" t="s">
        <v>5</v>
      </c>
      <c r="G2849" s="39">
        <v>3</v>
      </c>
      <c r="H2849" s="64" t="str">
        <f>VLOOKUP(MID(Table1[[#This Row],[Htno]],7,2),Raw!A:B,2,0)</f>
        <v>Civil</v>
      </c>
      <c r="I2849" s="60">
        <f>IF(Table1[[#This Row],[Gr]]&lt;&gt;"COMPLE",IF(Table1[[#This Row],[Cr]]&gt;0,1,0),1)</f>
        <v>1</v>
      </c>
      <c r="J2849" s="32">
        <f>(Table1[[#This Row],[Gp]]*Table1[[#This Row],[Cr]])/Raw!$R$1</f>
        <v>0.78260869565217395</v>
      </c>
    </row>
    <row r="2850" spans="1:10">
      <c r="A2850" s="63" t="str">
        <f>LEFT(Table1[[#This Row],[Subcode]],3)</f>
        <v>R20</v>
      </c>
      <c r="B2850" s="63" t="s">
        <v>506</v>
      </c>
      <c r="C2850" s="38" t="s">
        <v>78</v>
      </c>
      <c r="D2850" s="39" t="s">
        <v>79</v>
      </c>
      <c r="E2850" s="39">
        <f>VLOOKUP(Table1[[#This Row],[Gr]],Raw!T:U,2,0)</f>
        <v>10</v>
      </c>
      <c r="F2850" s="38" t="s">
        <v>9</v>
      </c>
      <c r="G2850" s="39">
        <v>3</v>
      </c>
      <c r="H2850" s="64" t="str">
        <f>VLOOKUP(MID(Table1[[#This Row],[Htno]],7,2),Raw!A:B,2,0)</f>
        <v>Civil</v>
      </c>
      <c r="I2850" s="60">
        <f>IF(Table1[[#This Row],[Gr]]&lt;&gt;"COMPLE",IF(Table1[[#This Row],[Cr]]&gt;0,1,0),1)</f>
        <v>1</v>
      </c>
      <c r="J2850" s="32">
        <f>(Table1[[#This Row],[Gp]]*Table1[[#This Row],[Cr]])/Raw!$R$1</f>
        <v>1.3043478260869565</v>
      </c>
    </row>
    <row r="2851" spans="1:10">
      <c r="A2851" s="63" t="str">
        <f>LEFT(Table1[[#This Row],[Subcode]],3)</f>
        <v>R20</v>
      </c>
      <c r="B2851" s="63" t="s">
        <v>506</v>
      </c>
      <c r="C2851" s="38" t="s">
        <v>95</v>
      </c>
      <c r="D2851" s="39" t="s">
        <v>96</v>
      </c>
      <c r="E2851" s="39">
        <f>VLOOKUP(Table1[[#This Row],[Gr]],Raw!T:U,2,0)</f>
        <v>10</v>
      </c>
      <c r="F2851" s="38" t="s">
        <v>9</v>
      </c>
      <c r="G2851" s="39">
        <v>2</v>
      </c>
      <c r="H2851" s="64" t="str">
        <f>VLOOKUP(MID(Table1[[#This Row],[Htno]],7,2),Raw!A:B,2,0)</f>
        <v>Civil</v>
      </c>
      <c r="I2851" s="60">
        <f>IF(Table1[[#This Row],[Gr]]&lt;&gt;"COMPLE",IF(Table1[[#This Row],[Cr]]&gt;0,1,0),1)</f>
        <v>1</v>
      </c>
      <c r="J2851" s="32">
        <f>(Table1[[#This Row],[Gp]]*Table1[[#This Row],[Cr]])/Raw!$R$1</f>
        <v>0.86956521739130432</v>
      </c>
    </row>
    <row r="2852" spans="1:10">
      <c r="A2852" s="63" t="str">
        <f>LEFT(Table1[[#This Row],[Subcode]],3)</f>
        <v>R20</v>
      </c>
      <c r="B2852" s="63" t="s">
        <v>506</v>
      </c>
      <c r="C2852" s="38" t="s">
        <v>97</v>
      </c>
      <c r="D2852" s="39" t="s">
        <v>93</v>
      </c>
      <c r="E2852" s="39">
        <f>VLOOKUP(Table1[[#This Row],[Gr]],Raw!T:U,2,0)</f>
        <v>10</v>
      </c>
      <c r="F2852" s="38" t="s">
        <v>9</v>
      </c>
      <c r="G2852" s="39">
        <v>3</v>
      </c>
      <c r="H2852" s="64" t="str">
        <f>VLOOKUP(MID(Table1[[#This Row],[Htno]],7,2),Raw!A:B,2,0)</f>
        <v>Civil</v>
      </c>
      <c r="I2852" s="60">
        <f>IF(Table1[[#This Row],[Gr]]&lt;&gt;"COMPLE",IF(Table1[[#This Row],[Cr]]&gt;0,1,0),1)</f>
        <v>1</v>
      </c>
      <c r="J2852" s="32">
        <f>(Table1[[#This Row],[Gp]]*Table1[[#This Row],[Cr]])/Raw!$R$1</f>
        <v>1.3043478260869565</v>
      </c>
    </row>
    <row r="2853" spans="1:10">
      <c r="A2853" s="63" t="str">
        <f>LEFT(Table1[[#This Row],[Subcode]],3)</f>
        <v>R20</v>
      </c>
      <c r="B2853" s="63" t="s">
        <v>506</v>
      </c>
      <c r="C2853" s="38" t="s">
        <v>98</v>
      </c>
      <c r="D2853" s="39" t="s">
        <v>99</v>
      </c>
      <c r="E2853" s="39">
        <f>VLOOKUP(Table1[[#This Row],[Gr]],Raw!T:U,2,0)</f>
        <v>6</v>
      </c>
      <c r="F2853" s="38" t="s">
        <v>5</v>
      </c>
      <c r="G2853" s="39">
        <v>3</v>
      </c>
      <c r="H2853" s="64" t="str">
        <f>VLOOKUP(MID(Table1[[#This Row],[Htno]],7,2),Raw!A:B,2,0)</f>
        <v>Civil</v>
      </c>
      <c r="I2853" s="60">
        <f>IF(Table1[[#This Row],[Gr]]&lt;&gt;"COMPLE",IF(Table1[[#This Row],[Cr]]&gt;0,1,0),1)</f>
        <v>1</v>
      </c>
      <c r="J2853" s="32">
        <f>(Table1[[#This Row],[Gp]]*Table1[[#This Row],[Cr]])/Raw!$R$1</f>
        <v>0.78260869565217395</v>
      </c>
    </row>
    <row r="2854" spans="1:10">
      <c r="A2854" s="63" t="str">
        <f>LEFT(Table1[[#This Row],[Subcode]],3)</f>
        <v>R20</v>
      </c>
      <c r="B2854" s="63" t="s">
        <v>506</v>
      </c>
      <c r="C2854" s="38" t="s">
        <v>100</v>
      </c>
      <c r="D2854" s="39" t="s">
        <v>101</v>
      </c>
      <c r="E2854" s="39">
        <f>VLOOKUP(Table1[[#This Row],[Gr]],Raw!T:U,2,0)</f>
        <v>8</v>
      </c>
      <c r="F2854" s="38" t="s">
        <v>6</v>
      </c>
      <c r="G2854" s="39">
        <v>3</v>
      </c>
      <c r="H2854" s="64" t="str">
        <f>VLOOKUP(MID(Table1[[#This Row],[Htno]],7,2),Raw!A:B,2,0)</f>
        <v>Civil</v>
      </c>
      <c r="I2854" s="60">
        <f>IF(Table1[[#This Row],[Gr]]&lt;&gt;"COMPLE",IF(Table1[[#This Row],[Cr]]&gt;0,1,0),1)</f>
        <v>1</v>
      </c>
      <c r="J2854" s="32">
        <f>(Table1[[#This Row],[Gp]]*Table1[[#This Row],[Cr]])/Raw!$R$1</f>
        <v>1.0434782608695652</v>
      </c>
    </row>
    <row r="2855" spans="1:10">
      <c r="A2855" s="63" t="str">
        <f>LEFT(Table1[[#This Row],[Subcode]],3)</f>
        <v>R20</v>
      </c>
      <c r="B2855" s="63" t="s">
        <v>506</v>
      </c>
      <c r="C2855" s="38" t="s">
        <v>102</v>
      </c>
      <c r="D2855" s="39" t="s">
        <v>103</v>
      </c>
      <c r="E2855" s="39">
        <f>VLOOKUP(Table1[[#This Row],[Gr]],Raw!T:U,2,0)</f>
        <v>6</v>
      </c>
      <c r="F2855" s="38" t="s">
        <v>5</v>
      </c>
      <c r="G2855" s="39">
        <v>3</v>
      </c>
      <c r="H2855" s="64" t="str">
        <f>VLOOKUP(MID(Table1[[#This Row],[Htno]],7,2),Raw!A:B,2,0)</f>
        <v>Civil</v>
      </c>
      <c r="I2855" s="60">
        <f>IF(Table1[[#This Row],[Gr]]&lt;&gt;"COMPLE",IF(Table1[[#This Row],[Cr]]&gt;0,1,0),1)</f>
        <v>1</v>
      </c>
      <c r="J2855" s="32">
        <f>(Table1[[#This Row],[Gp]]*Table1[[#This Row],[Cr]])/Raw!$R$1</f>
        <v>0.78260869565217395</v>
      </c>
    </row>
    <row r="2856" spans="1:10">
      <c r="A2856" s="63" t="str">
        <f>LEFT(Table1[[#This Row],[Subcode]],3)</f>
        <v>R20</v>
      </c>
      <c r="B2856" s="63" t="s">
        <v>506</v>
      </c>
      <c r="C2856" s="38" t="s">
        <v>104</v>
      </c>
      <c r="D2856" s="39" t="s">
        <v>105</v>
      </c>
      <c r="E2856" s="39">
        <f>VLOOKUP(Table1[[#This Row],[Gr]],Raw!T:U,2,0)</f>
        <v>8</v>
      </c>
      <c r="F2856" s="38" t="s">
        <v>6</v>
      </c>
      <c r="G2856" s="39">
        <v>3</v>
      </c>
      <c r="H2856" s="64" t="str">
        <f>VLOOKUP(MID(Table1[[#This Row],[Htno]],7,2),Raw!A:B,2,0)</f>
        <v>Civil</v>
      </c>
      <c r="I2856" s="60">
        <f>IF(Table1[[#This Row],[Gr]]&lt;&gt;"COMPLE",IF(Table1[[#This Row],[Cr]]&gt;0,1,0),1)</f>
        <v>1</v>
      </c>
      <c r="J2856" s="32">
        <f>(Table1[[#This Row],[Gp]]*Table1[[#This Row],[Cr]])/Raw!$R$1</f>
        <v>1.0434782608695652</v>
      </c>
    </row>
    <row r="2857" spans="1:10">
      <c r="A2857" s="63" t="str">
        <f>LEFT(Table1[[#This Row],[Subcode]],3)</f>
        <v>R20</v>
      </c>
      <c r="B2857" s="63" t="s">
        <v>506</v>
      </c>
      <c r="C2857" s="38" t="s">
        <v>106</v>
      </c>
      <c r="D2857" s="39" t="s">
        <v>107</v>
      </c>
      <c r="E2857" s="39">
        <f>VLOOKUP(Table1[[#This Row],[Gr]],Raw!T:U,2,0)</f>
        <v>8</v>
      </c>
      <c r="F2857" s="38" t="s">
        <v>6</v>
      </c>
      <c r="G2857" s="39">
        <v>3</v>
      </c>
      <c r="H2857" s="64" t="str">
        <f>VLOOKUP(MID(Table1[[#This Row],[Htno]],7,2),Raw!A:B,2,0)</f>
        <v>Civil</v>
      </c>
      <c r="I2857" s="60">
        <f>IF(Table1[[#This Row],[Gr]]&lt;&gt;"COMPLE",IF(Table1[[#This Row],[Cr]]&gt;0,1,0),1)</f>
        <v>1</v>
      </c>
      <c r="J2857" s="32">
        <f>(Table1[[#This Row],[Gp]]*Table1[[#This Row],[Cr]])/Raw!$R$1</f>
        <v>1.0434782608695652</v>
      </c>
    </row>
    <row r="2858" spans="1:10">
      <c r="A2858" s="63" t="str">
        <f>LEFT(Table1[[#This Row],[Subcode]],3)</f>
        <v>R20</v>
      </c>
      <c r="B2858" s="63" t="s">
        <v>507</v>
      </c>
      <c r="C2858" s="38" t="s">
        <v>78</v>
      </c>
      <c r="D2858" s="39" t="s">
        <v>79</v>
      </c>
      <c r="E2858" s="39">
        <f>VLOOKUP(Table1[[#This Row],[Gr]],Raw!T:U,2,0)</f>
        <v>7</v>
      </c>
      <c r="F2858" s="38" t="s">
        <v>4</v>
      </c>
      <c r="G2858" s="39">
        <v>3</v>
      </c>
      <c r="H2858" s="64" t="str">
        <f>VLOOKUP(MID(Table1[[#This Row],[Htno]],7,2),Raw!A:B,2,0)</f>
        <v>Civil</v>
      </c>
      <c r="I2858" s="60">
        <f>IF(Table1[[#This Row],[Gr]]&lt;&gt;"COMPLE",IF(Table1[[#This Row],[Cr]]&gt;0,1,0),1)</f>
        <v>1</v>
      </c>
      <c r="J2858" s="32">
        <f>(Table1[[#This Row],[Gp]]*Table1[[#This Row],[Cr]])/Raw!$R$1</f>
        <v>0.91304347826086951</v>
      </c>
    </row>
    <row r="2859" spans="1:10">
      <c r="A2859" s="63" t="str">
        <f>LEFT(Table1[[#This Row],[Subcode]],3)</f>
        <v>R20</v>
      </c>
      <c r="B2859" s="63" t="s">
        <v>507</v>
      </c>
      <c r="C2859" s="38" t="s">
        <v>95</v>
      </c>
      <c r="D2859" s="39" t="s">
        <v>96</v>
      </c>
      <c r="E2859" s="39">
        <f>VLOOKUP(Table1[[#This Row],[Gr]],Raw!T:U,2,0)</f>
        <v>10</v>
      </c>
      <c r="F2859" s="38" t="s">
        <v>9</v>
      </c>
      <c r="G2859" s="39">
        <v>2</v>
      </c>
      <c r="H2859" s="64" t="str">
        <f>VLOOKUP(MID(Table1[[#This Row],[Htno]],7,2),Raw!A:B,2,0)</f>
        <v>Civil</v>
      </c>
      <c r="I2859" s="60">
        <f>IF(Table1[[#This Row],[Gr]]&lt;&gt;"COMPLE",IF(Table1[[#This Row],[Cr]]&gt;0,1,0),1)</f>
        <v>1</v>
      </c>
      <c r="J2859" s="32">
        <f>(Table1[[#This Row],[Gp]]*Table1[[#This Row],[Cr]])/Raw!$R$1</f>
        <v>0.86956521739130432</v>
      </c>
    </row>
    <row r="2860" spans="1:10">
      <c r="A2860" s="63" t="str">
        <f>LEFT(Table1[[#This Row],[Subcode]],3)</f>
        <v>R20</v>
      </c>
      <c r="B2860" s="63" t="s">
        <v>507</v>
      </c>
      <c r="C2860" s="38" t="s">
        <v>97</v>
      </c>
      <c r="D2860" s="39" t="s">
        <v>93</v>
      </c>
      <c r="E2860" s="39">
        <f>VLOOKUP(Table1[[#This Row],[Gr]],Raw!T:U,2,0)</f>
        <v>10</v>
      </c>
      <c r="F2860" s="38" t="s">
        <v>9</v>
      </c>
      <c r="G2860" s="39">
        <v>3</v>
      </c>
      <c r="H2860" s="64" t="str">
        <f>VLOOKUP(MID(Table1[[#This Row],[Htno]],7,2),Raw!A:B,2,0)</f>
        <v>Civil</v>
      </c>
      <c r="I2860" s="60">
        <f>IF(Table1[[#This Row],[Gr]]&lt;&gt;"COMPLE",IF(Table1[[#This Row],[Cr]]&gt;0,1,0),1)</f>
        <v>1</v>
      </c>
      <c r="J2860" s="32">
        <f>(Table1[[#This Row],[Gp]]*Table1[[#This Row],[Cr]])/Raw!$R$1</f>
        <v>1.3043478260869565</v>
      </c>
    </row>
    <row r="2861" spans="1:10">
      <c r="A2861" s="63" t="str">
        <f>LEFT(Table1[[#This Row],[Subcode]],3)</f>
        <v>R20</v>
      </c>
      <c r="B2861" s="63" t="s">
        <v>507</v>
      </c>
      <c r="C2861" s="38" t="s">
        <v>98</v>
      </c>
      <c r="D2861" s="39" t="s">
        <v>99</v>
      </c>
      <c r="E2861" s="39">
        <f>VLOOKUP(Table1[[#This Row],[Gr]],Raw!T:U,2,0)</f>
        <v>7</v>
      </c>
      <c r="F2861" s="38" t="s">
        <v>4</v>
      </c>
      <c r="G2861" s="39">
        <v>3</v>
      </c>
      <c r="H2861" s="64" t="str">
        <f>VLOOKUP(MID(Table1[[#This Row],[Htno]],7,2),Raw!A:B,2,0)</f>
        <v>Civil</v>
      </c>
      <c r="I2861" s="60">
        <f>IF(Table1[[#This Row],[Gr]]&lt;&gt;"COMPLE",IF(Table1[[#This Row],[Cr]]&gt;0,1,0),1)</f>
        <v>1</v>
      </c>
      <c r="J2861" s="32">
        <f>(Table1[[#This Row],[Gp]]*Table1[[#This Row],[Cr]])/Raw!$R$1</f>
        <v>0.91304347826086951</v>
      </c>
    </row>
    <row r="2862" spans="1:10">
      <c r="A2862" s="63" t="str">
        <f>LEFT(Table1[[#This Row],[Subcode]],3)</f>
        <v>R20</v>
      </c>
      <c r="B2862" s="63" t="s">
        <v>507</v>
      </c>
      <c r="C2862" s="38" t="s">
        <v>100</v>
      </c>
      <c r="D2862" s="39" t="s">
        <v>101</v>
      </c>
      <c r="E2862" s="39">
        <f>VLOOKUP(Table1[[#This Row],[Gr]],Raw!T:U,2,0)</f>
        <v>5</v>
      </c>
      <c r="F2862" s="38" t="s">
        <v>7</v>
      </c>
      <c r="G2862" s="39">
        <v>3</v>
      </c>
      <c r="H2862" s="64" t="str">
        <f>VLOOKUP(MID(Table1[[#This Row],[Htno]],7,2),Raw!A:B,2,0)</f>
        <v>Civil</v>
      </c>
      <c r="I2862" s="60">
        <f>IF(Table1[[#This Row],[Gr]]&lt;&gt;"COMPLE",IF(Table1[[#This Row],[Cr]]&gt;0,1,0),1)</f>
        <v>1</v>
      </c>
      <c r="J2862" s="32">
        <f>(Table1[[#This Row],[Gp]]*Table1[[#This Row],[Cr]])/Raw!$R$1</f>
        <v>0.65217391304347827</v>
      </c>
    </row>
    <row r="2863" spans="1:10">
      <c r="A2863" s="63" t="str">
        <f>LEFT(Table1[[#This Row],[Subcode]],3)</f>
        <v>R20</v>
      </c>
      <c r="B2863" s="63" t="s">
        <v>507</v>
      </c>
      <c r="C2863" s="38" t="s">
        <v>102</v>
      </c>
      <c r="D2863" s="39" t="s">
        <v>103</v>
      </c>
      <c r="E2863" s="39">
        <f>VLOOKUP(Table1[[#This Row],[Gr]],Raw!T:U,2,0)</f>
        <v>10</v>
      </c>
      <c r="F2863" s="38" t="s">
        <v>9</v>
      </c>
      <c r="G2863" s="39">
        <v>3</v>
      </c>
      <c r="H2863" s="64" t="str">
        <f>VLOOKUP(MID(Table1[[#This Row],[Htno]],7,2),Raw!A:B,2,0)</f>
        <v>Civil</v>
      </c>
      <c r="I2863" s="60">
        <f>IF(Table1[[#This Row],[Gr]]&lt;&gt;"COMPLE",IF(Table1[[#This Row],[Cr]]&gt;0,1,0),1)</f>
        <v>1</v>
      </c>
      <c r="J2863" s="32">
        <f>(Table1[[#This Row],[Gp]]*Table1[[#This Row],[Cr]])/Raw!$R$1</f>
        <v>1.3043478260869565</v>
      </c>
    </row>
    <row r="2864" spans="1:10">
      <c r="A2864" s="63" t="str">
        <f>LEFT(Table1[[#This Row],[Subcode]],3)</f>
        <v>R20</v>
      </c>
      <c r="B2864" s="63" t="s">
        <v>507</v>
      </c>
      <c r="C2864" s="38" t="s">
        <v>104</v>
      </c>
      <c r="D2864" s="39" t="s">
        <v>105</v>
      </c>
      <c r="E2864" s="39">
        <f>VLOOKUP(Table1[[#This Row],[Gr]],Raw!T:U,2,0)</f>
        <v>7</v>
      </c>
      <c r="F2864" s="38" t="s">
        <v>4</v>
      </c>
      <c r="G2864" s="39">
        <v>3</v>
      </c>
      <c r="H2864" s="64" t="str">
        <f>VLOOKUP(MID(Table1[[#This Row],[Htno]],7,2),Raw!A:B,2,0)</f>
        <v>Civil</v>
      </c>
      <c r="I2864" s="60">
        <f>IF(Table1[[#This Row],[Gr]]&lt;&gt;"COMPLE",IF(Table1[[#This Row],[Cr]]&gt;0,1,0),1)</f>
        <v>1</v>
      </c>
      <c r="J2864" s="32">
        <f>(Table1[[#This Row],[Gp]]*Table1[[#This Row],[Cr]])/Raw!$R$1</f>
        <v>0.91304347826086951</v>
      </c>
    </row>
    <row r="2865" spans="1:10">
      <c r="A2865" s="63" t="str">
        <f>LEFT(Table1[[#This Row],[Subcode]],3)</f>
        <v>R20</v>
      </c>
      <c r="B2865" s="63" t="s">
        <v>507</v>
      </c>
      <c r="C2865" s="38" t="s">
        <v>106</v>
      </c>
      <c r="D2865" s="39" t="s">
        <v>107</v>
      </c>
      <c r="E2865" s="39">
        <f>VLOOKUP(Table1[[#This Row],[Gr]],Raw!T:U,2,0)</f>
        <v>7</v>
      </c>
      <c r="F2865" s="38" t="s">
        <v>4</v>
      </c>
      <c r="G2865" s="39">
        <v>3</v>
      </c>
      <c r="H2865" s="64" t="str">
        <f>VLOOKUP(MID(Table1[[#This Row],[Htno]],7,2),Raw!A:B,2,0)</f>
        <v>Civil</v>
      </c>
      <c r="I2865" s="60">
        <f>IF(Table1[[#This Row],[Gr]]&lt;&gt;"COMPLE",IF(Table1[[#This Row],[Cr]]&gt;0,1,0),1)</f>
        <v>1</v>
      </c>
      <c r="J2865" s="32">
        <f>(Table1[[#This Row],[Gp]]*Table1[[#This Row],[Cr]])/Raw!$R$1</f>
        <v>0.91304347826086951</v>
      </c>
    </row>
    <row r="2866" spans="1:10">
      <c r="A2866" s="63" t="str">
        <f>LEFT(Table1[[#This Row],[Subcode]],3)</f>
        <v>R20</v>
      </c>
      <c r="B2866" s="63" t="s">
        <v>508</v>
      </c>
      <c r="C2866" s="38" t="s">
        <v>78</v>
      </c>
      <c r="D2866" s="39" t="s">
        <v>79</v>
      </c>
      <c r="E2866" s="39">
        <f>VLOOKUP(Table1[[#This Row],[Gr]],Raw!T:U,2,0)</f>
        <v>5</v>
      </c>
      <c r="F2866" s="38" t="s">
        <v>7</v>
      </c>
      <c r="G2866" s="39">
        <v>3</v>
      </c>
      <c r="H2866" s="64" t="str">
        <f>VLOOKUP(MID(Table1[[#This Row],[Htno]],7,2),Raw!A:B,2,0)</f>
        <v>Civil</v>
      </c>
      <c r="I2866" s="60">
        <f>IF(Table1[[#This Row],[Gr]]&lt;&gt;"COMPLE",IF(Table1[[#This Row],[Cr]]&gt;0,1,0),1)</f>
        <v>1</v>
      </c>
      <c r="J2866" s="32">
        <f>(Table1[[#This Row],[Gp]]*Table1[[#This Row],[Cr]])/Raw!$R$1</f>
        <v>0.65217391304347827</v>
      </c>
    </row>
    <row r="2867" spans="1:10">
      <c r="A2867" s="63" t="str">
        <f>LEFT(Table1[[#This Row],[Subcode]],3)</f>
        <v>R20</v>
      </c>
      <c r="B2867" s="63" t="s">
        <v>508</v>
      </c>
      <c r="C2867" s="38" t="s">
        <v>95</v>
      </c>
      <c r="D2867" s="39" t="s">
        <v>96</v>
      </c>
      <c r="E2867" s="39">
        <f>VLOOKUP(Table1[[#This Row],[Gr]],Raw!T:U,2,0)</f>
        <v>10</v>
      </c>
      <c r="F2867" s="38" t="s">
        <v>9</v>
      </c>
      <c r="G2867" s="39">
        <v>2</v>
      </c>
      <c r="H2867" s="64" t="str">
        <f>VLOOKUP(MID(Table1[[#This Row],[Htno]],7,2),Raw!A:B,2,0)</f>
        <v>Civil</v>
      </c>
      <c r="I2867" s="60">
        <f>IF(Table1[[#This Row],[Gr]]&lt;&gt;"COMPLE",IF(Table1[[#This Row],[Cr]]&gt;0,1,0),1)</f>
        <v>1</v>
      </c>
      <c r="J2867" s="32">
        <f>(Table1[[#This Row],[Gp]]*Table1[[#This Row],[Cr]])/Raw!$R$1</f>
        <v>0.86956521739130432</v>
      </c>
    </row>
    <row r="2868" spans="1:10">
      <c r="A2868" s="63" t="str">
        <f>LEFT(Table1[[#This Row],[Subcode]],3)</f>
        <v>R20</v>
      </c>
      <c r="B2868" s="63" t="s">
        <v>508</v>
      </c>
      <c r="C2868" s="38" t="s">
        <v>97</v>
      </c>
      <c r="D2868" s="39" t="s">
        <v>93</v>
      </c>
      <c r="E2868" s="39">
        <f>VLOOKUP(Table1[[#This Row],[Gr]],Raw!T:U,2,0)</f>
        <v>10</v>
      </c>
      <c r="F2868" s="38" t="s">
        <v>9</v>
      </c>
      <c r="G2868" s="39">
        <v>3</v>
      </c>
      <c r="H2868" s="64" t="str">
        <f>VLOOKUP(MID(Table1[[#This Row],[Htno]],7,2),Raw!A:B,2,0)</f>
        <v>Civil</v>
      </c>
      <c r="I2868" s="60">
        <f>IF(Table1[[#This Row],[Gr]]&lt;&gt;"COMPLE",IF(Table1[[#This Row],[Cr]]&gt;0,1,0),1)</f>
        <v>1</v>
      </c>
      <c r="J2868" s="32">
        <f>(Table1[[#This Row],[Gp]]*Table1[[#This Row],[Cr]])/Raw!$R$1</f>
        <v>1.3043478260869565</v>
      </c>
    </row>
    <row r="2869" spans="1:10">
      <c r="A2869" s="63" t="str">
        <f>LEFT(Table1[[#This Row],[Subcode]],3)</f>
        <v>R20</v>
      </c>
      <c r="B2869" s="63" t="s">
        <v>508</v>
      </c>
      <c r="C2869" s="38" t="s">
        <v>98</v>
      </c>
      <c r="D2869" s="39" t="s">
        <v>99</v>
      </c>
      <c r="E2869" s="39">
        <f>VLOOKUP(Table1[[#This Row],[Gr]],Raw!T:U,2,0)</f>
        <v>6</v>
      </c>
      <c r="F2869" s="38" t="s">
        <v>5</v>
      </c>
      <c r="G2869" s="39">
        <v>3</v>
      </c>
      <c r="H2869" s="64" t="str">
        <f>VLOOKUP(MID(Table1[[#This Row],[Htno]],7,2),Raw!A:B,2,0)</f>
        <v>Civil</v>
      </c>
      <c r="I2869" s="60">
        <f>IF(Table1[[#This Row],[Gr]]&lt;&gt;"COMPLE",IF(Table1[[#This Row],[Cr]]&gt;0,1,0),1)</f>
        <v>1</v>
      </c>
      <c r="J2869" s="32">
        <f>(Table1[[#This Row],[Gp]]*Table1[[#This Row],[Cr]])/Raw!$R$1</f>
        <v>0.78260869565217395</v>
      </c>
    </row>
    <row r="2870" spans="1:10">
      <c r="A2870" s="63" t="str">
        <f>LEFT(Table1[[#This Row],[Subcode]],3)</f>
        <v>R20</v>
      </c>
      <c r="B2870" s="63" t="s">
        <v>508</v>
      </c>
      <c r="C2870" s="38" t="s">
        <v>100</v>
      </c>
      <c r="D2870" s="39" t="s">
        <v>101</v>
      </c>
      <c r="E2870" s="39">
        <f>VLOOKUP(Table1[[#This Row],[Gr]],Raw!T:U,2,0)</f>
        <v>6</v>
      </c>
      <c r="F2870" s="38" t="s">
        <v>5</v>
      </c>
      <c r="G2870" s="39">
        <v>3</v>
      </c>
      <c r="H2870" s="64" t="str">
        <f>VLOOKUP(MID(Table1[[#This Row],[Htno]],7,2),Raw!A:B,2,0)</f>
        <v>Civil</v>
      </c>
      <c r="I2870" s="60">
        <f>IF(Table1[[#This Row],[Gr]]&lt;&gt;"COMPLE",IF(Table1[[#This Row],[Cr]]&gt;0,1,0),1)</f>
        <v>1</v>
      </c>
      <c r="J2870" s="32">
        <f>(Table1[[#This Row],[Gp]]*Table1[[#This Row],[Cr]])/Raw!$R$1</f>
        <v>0.78260869565217395</v>
      </c>
    </row>
    <row r="2871" spans="1:10">
      <c r="A2871" s="63" t="str">
        <f>LEFT(Table1[[#This Row],[Subcode]],3)</f>
        <v>R20</v>
      </c>
      <c r="B2871" s="63" t="s">
        <v>508</v>
      </c>
      <c r="C2871" s="38" t="s">
        <v>102</v>
      </c>
      <c r="D2871" s="39" t="s">
        <v>103</v>
      </c>
      <c r="E2871" s="39">
        <f>VLOOKUP(Table1[[#This Row],[Gr]],Raw!T:U,2,0)</f>
        <v>8</v>
      </c>
      <c r="F2871" s="38" t="s">
        <v>6</v>
      </c>
      <c r="G2871" s="39">
        <v>3</v>
      </c>
      <c r="H2871" s="64" t="str">
        <f>VLOOKUP(MID(Table1[[#This Row],[Htno]],7,2),Raw!A:B,2,0)</f>
        <v>Civil</v>
      </c>
      <c r="I2871" s="60">
        <f>IF(Table1[[#This Row],[Gr]]&lt;&gt;"COMPLE",IF(Table1[[#This Row],[Cr]]&gt;0,1,0),1)</f>
        <v>1</v>
      </c>
      <c r="J2871" s="32">
        <f>(Table1[[#This Row],[Gp]]*Table1[[#This Row],[Cr]])/Raw!$R$1</f>
        <v>1.0434782608695652</v>
      </c>
    </row>
    <row r="2872" spans="1:10">
      <c r="A2872" s="63" t="str">
        <f>LEFT(Table1[[#This Row],[Subcode]],3)</f>
        <v>R20</v>
      </c>
      <c r="B2872" s="63" t="s">
        <v>508</v>
      </c>
      <c r="C2872" s="38" t="s">
        <v>104</v>
      </c>
      <c r="D2872" s="39" t="s">
        <v>105</v>
      </c>
      <c r="E2872" s="39">
        <f>VLOOKUP(Table1[[#This Row],[Gr]],Raw!T:U,2,0)</f>
        <v>8</v>
      </c>
      <c r="F2872" s="38" t="s">
        <v>6</v>
      </c>
      <c r="G2872" s="39">
        <v>3</v>
      </c>
      <c r="H2872" s="64" t="str">
        <f>VLOOKUP(MID(Table1[[#This Row],[Htno]],7,2),Raw!A:B,2,0)</f>
        <v>Civil</v>
      </c>
      <c r="I2872" s="60">
        <f>IF(Table1[[#This Row],[Gr]]&lt;&gt;"COMPLE",IF(Table1[[#This Row],[Cr]]&gt;0,1,0),1)</f>
        <v>1</v>
      </c>
      <c r="J2872" s="32">
        <f>(Table1[[#This Row],[Gp]]*Table1[[#This Row],[Cr]])/Raw!$R$1</f>
        <v>1.0434782608695652</v>
      </c>
    </row>
    <row r="2873" spans="1:10">
      <c r="A2873" s="63" t="str">
        <f>LEFT(Table1[[#This Row],[Subcode]],3)</f>
        <v>R20</v>
      </c>
      <c r="B2873" s="63" t="s">
        <v>508</v>
      </c>
      <c r="C2873" s="38" t="s">
        <v>106</v>
      </c>
      <c r="D2873" s="39" t="s">
        <v>107</v>
      </c>
      <c r="E2873" s="39">
        <f>VLOOKUP(Table1[[#This Row],[Gr]],Raw!T:U,2,0)</f>
        <v>5</v>
      </c>
      <c r="F2873" s="38" t="s">
        <v>7</v>
      </c>
      <c r="G2873" s="39">
        <v>3</v>
      </c>
      <c r="H2873" s="64" t="str">
        <f>VLOOKUP(MID(Table1[[#This Row],[Htno]],7,2),Raw!A:B,2,0)</f>
        <v>Civil</v>
      </c>
      <c r="I2873" s="60">
        <f>IF(Table1[[#This Row],[Gr]]&lt;&gt;"COMPLE",IF(Table1[[#This Row],[Cr]]&gt;0,1,0),1)</f>
        <v>1</v>
      </c>
      <c r="J2873" s="32">
        <f>(Table1[[#This Row],[Gp]]*Table1[[#This Row],[Cr]])/Raw!$R$1</f>
        <v>0.65217391304347827</v>
      </c>
    </row>
    <row r="2874" spans="1:10">
      <c r="A2874" s="63" t="str">
        <f>LEFT(Table1[[#This Row],[Subcode]],3)</f>
        <v>R20</v>
      </c>
      <c r="B2874" s="63" t="s">
        <v>509</v>
      </c>
      <c r="C2874" s="38" t="s">
        <v>78</v>
      </c>
      <c r="D2874" s="39" t="s">
        <v>79</v>
      </c>
      <c r="E2874" s="39">
        <f>VLOOKUP(Table1[[#This Row],[Gr]],Raw!T:U,2,0)</f>
        <v>7</v>
      </c>
      <c r="F2874" s="38" t="s">
        <v>4</v>
      </c>
      <c r="G2874" s="39">
        <v>3</v>
      </c>
      <c r="H2874" s="64" t="str">
        <f>VLOOKUP(MID(Table1[[#This Row],[Htno]],7,2),Raw!A:B,2,0)</f>
        <v>Civil</v>
      </c>
      <c r="I2874" s="60">
        <f>IF(Table1[[#This Row],[Gr]]&lt;&gt;"COMPLE",IF(Table1[[#This Row],[Cr]]&gt;0,1,0),1)</f>
        <v>1</v>
      </c>
      <c r="J2874" s="32">
        <f>(Table1[[#This Row],[Gp]]*Table1[[#This Row],[Cr]])/Raw!$R$1</f>
        <v>0.91304347826086951</v>
      </c>
    </row>
    <row r="2875" spans="1:10">
      <c r="A2875" s="63" t="str">
        <f>LEFT(Table1[[#This Row],[Subcode]],3)</f>
        <v>R20</v>
      </c>
      <c r="B2875" s="63" t="s">
        <v>509</v>
      </c>
      <c r="C2875" s="38" t="s">
        <v>95</v>
      </c>
      <c r="D2875" s="39" t="s">
        <v>96</v>
      </c>
      <c r="E2875" s="39">
        <f>VLOOKUP(Table1[[#This Row],[Gr]],Raw!T:U,2,0)</f>
        <v>10</v>
      </c>
      <c r="F2875" s="38" t="s">
        <v>9</v>
      </c>
      <c r="G2875" s="39">
        <v>2</v>
      </c>
      <c r="H2875" s="64" t="str">
        <f>VLOOKUP(MID(Table1[[#This Row],[Htno]],7,2),Raw!A:B,2,0)</f>
        <v>Civil</v>
      </c>
      <c r="I2875" s="60">
        <f>IF(Table1[[#This Row],[Gr]]&lt;&gt;"COMPLE",IF(Table1[[#This Row],[Cr]]&gt;0,1,0),1)</f>
        <v>1</v>
      </c>
      <c r="J2875" s="32">
        <f>(Table1[[#This Row],[Gp]]*Table1[[#This Row],[Cr]])/Raw!$R$1</f>
        <v>0.86956521739130432</v>
      </c>
    </row>
    <row r="2876" spans="1:10">
      <c r="A2876" s="63" t="str">
        <f>LEFT(Table1[[#This Row],[Subcode]],3)</f>
        <v>R20</v>
      </c>
      <c r="B2876" s="63" t="s">
        <v>509</v>
      </c>
      <c r="C2876" s="38" t="s">
        <v>97</v>
      </c>
      <c r="D2876" s="39" t="s">
        <v>93</v>
      </c>
      <c r="E2876" s="39">
        <f>VLOOKUP(Table1[[#This Row],[Gr]],Raw!T:U,2,0)</f>
        <v>10</v>
      </c>
      <c r="F2876" s="38" t="s">
        <v>9</v>
      </c>
      <c r="G2876" s="39">
        <v>3</v>
      </c>
      <c r="H2876" s="64" t="str">
        <f>VLOOKUP(MID(Table1[[#This Row],[Htno]],7,2),Raw!A:B,2,0)</f>
        <v>Civil</v>
      </c>
      <c r="I2876" s="60">
        <f>IF(Table1[[#This Row],[Gr]]&lt;&gt;"COMPLE",IF(Table1[[#This Row],[Cr]]&gt;0,1,0),1)</f>
        <v>1</v>
      </c>
      <c r="J2876" s="32">
        <f>(Table1[[#This Row],[Gp]]*Table1[[#This Row],[Cr]])/Raw!$R$1</f>
        <v>1.3043478260869565</v>
      </c>
    </row>
    <row r="2877" spans="1:10">
      <c r="A2877" s="63" t="str">
        <f>LEFT(Table1[[#This Row],[Subcode]],3)</f>
        <v>R20</v>
      </c>
      <c r="B2877" s="63" t="s">
        <v>509</v>
      </c>
      <c r="C2877" s="38" t="s">
        <v>98</v>
      </c>
      <c r="D2877" s="39" t="s">
        <v>99</v>
      </c>
      <c r="E2877" s="39">
        <f>VLOOKUP(Table1[[#This Row],[Gr]],Raw!T:U,2,0)</f>
        <v>7</v>
      </c>
      <c r="F2877" s="38" t="s">
        <v>4</v>
      </c>
      <c r="G2877" s="39">
        <v>3</v>
      </c>
      <c r="H2877" s="64" t="str">
        <f>VLOOKUP(MID(Table1[[#This Row],[Htno]],7,2),Raw!A:B,2,0)</f>
        <v>Civil</v>
      </c>
      <c r="I2877" s="60">
        <f>IF(Table1[[#This Row],[Gr]]&lt;&gt;"COMPLE",IF(Table1[[#This Row],[Cr]]&gt;0,1,0),1)</f>
        <v>1</v>
      </c>
      <c r="J2877" s="32">
        <f>(Table1[[#This Row],[Gp]]*Table1[[#This Row],[Cr]])/Raw!$R$1</f>
        <v>0.91304347826086951</v>
      </c>
    </row>
    <row r="2878" spans="1:10">
      <c r="A2878" s="63" t="str">
        <f>LEFT(Table1[[#This Row],[Subcode]],3)</f>
        <v>R20</v>
      </c>
      <c r="B2878" s="63" t="s">
        <v>509</v>
      </c>
      <c r="C2878" s="38" t="s">
        <v>100</v>
      </c>
      <c r="D2878" s="39" t="s">
        <v>101</v>
      </c>
      <c r="E2878" s="39">
        <f>VLOOKUP(Table1[[#This Row],[Gr]],Raw!T:U,2,0)</f>
        <v>7</v>
      </c>
      <c r="F2878" s="38" t="s">
        <v>4</v>
      </c>
      <c r="G2878" s="39">
        <v>3</v>
      </c>
      <c r="H2878" s="64" t="str">
        <f>VLOOKUP(MID(Table1[[#This Row],[Htno]],7,2),Raw!A:B,2,0)</f>
        <v>Civil</v>
      </c>
      <c r="I2878" s="60">
        <f>IF(Table1[[#This Row],[Gr]]&lt;&gt;"COMPLE",IF(Table1[[#This Row],[Cr]]&gt;0,1,0),1)</f>
        <v>1</v>
      </c>
      <c r="J2878" s="32">
        <f>(Table1[[#This Row],[Gp]]*Table1[[#This Row],[Cr]])/Raw!$R$1</f>
        <v>0.91304347826086951</v>
      </c>
    </row>
    <row r="2879" spans="1:10">
      <c r="A2879" s="63" t="str">
        <f>LEFT(Table1[[#This Row],[Subcode]],3)</f>
        <v>R20</v>
      </c>
      <c r="B2879" s="63" t="s">
        <v>509</v>
      </c>
      <c r="C2879" s="38" t="s">
        <v>102</v>
      </c>
      <c r="D2879" s="39" t="s">
        <v>103</v>
      </c>
      <c r="E2879" s="39">
        <f>VLOOKUP(Table1[[#This Row],[Gr]],Raw!T:U,2,0)</f>
        <v>9</v>
      </c>
      <c r="F2879" s="38" t="s">
        <v>8</v>
      </c>
      <c r="G2879" s="39">
        <v>3</v>
      </c>
      <c r="H2879" s="64" t="str">
        <f>VLOOKUP(MID(Table1[[#This Row],[Htno]],7,2),Raw!A:B,2,0)</f>
        <v>Civil</v>
      </c>
      <c r="I2879" s="60">
        <f>IF(Table1[[#This Row],[Gr]]&lt;&gt;"COMPLE",IF(Table1[[#This Row],[Cr]]&gt;0,1,0),1)</f>
        <v>1</v>
      </c>
      <c r="J2879" s="32">
        <f>(Table1[[#This Row],[Gp]]*Table1[[#This Row],[Cr]])/Raw!$R$1</f>
        <v>1.173913043478261</v>
      </c>
    </row>
    <row r="2880" spans="1:10">
      <c r="A2880" s="63" t="str">
        <f>LEFT(Table1[[#This Row],[Subcode]],3)</f>
        <v>R20</v>
      </c>
      <c r="B2880" s="63" t="s">
        <v>509</v>
      </c>
      <c r="C2880" s="38" t="s">
        <v>104</v>
      </c>
      <c r="D2880" s="39" t="s">
        <v>105</v>
      </c>
      <c r="E2880" s="39">
        <f>VLOOKUP(Table1[[#This Row],[Gr]],Raw!T:U,2,0)</f>
        <v>8</v>
      </c>
      <c r="F2880" s="38" t="s">
        <v>6</v>
      </c>
      <c r="G2880" s="39">
        <v>3</v>
      </c>
      <c r="H2880" s="64" t="str">
        <f>VLOOKUP(MID(Table1[[#This Row],[Htno]],7,2),Raw!A:B,2,0)</f>
        <v>Civil</v>
      </c>
      <c r="I2880" s="60">
        <f>IF(Table1[[#This Row],[Gr]]&lt;&gt;"COMPLE",IF(Table1[[#This Row],[Cr]]&gt;0,1,0),1)</f>
        <v>1</v>
      </c>
      <c r="J2880" s="32">
        <f>(Table1[[#This Row],[Gp]]*Table1[[#This Row],[Cr]])/Raw!$R$1</f>
        <v>1.0434782608695652</v>
      </c>
    </row>
    <row r="2881" spans="1:10">
      <c r="A2881" s="63" t="str">
        <f>LEFT(Table1[[#This Row],[Subcode]],3)</f>
        <v>R20</v>
      </c>
      <c r="B2881" s="63" t="s">
        <v>509</v>
      </c>
      <c r="C2881" s="38" t="s">
        <v>106</v>
      </c>
      <c r="D2881" s="39" t="s">
        <v>107</v>
      </c>
      <c r="E2881" s="39">
        <f>VLOOKUP(Table1[[#This Row],[Gr]],Raw!T:U,2,0)</f>
        <v>7</v>
      </c>
      <c r="F2881" s="38" t="s">
        <v>4</v>
      </c>
      <c r="G2881" s="39">
        <v>3</v>
      </c>
      <c r="H2881" s="64" t="str">
        <f>VLOOKUP(MID(Table1[[#This Row],[Htno]],7,2),Raw!A:B,2,0)</f>
        <v>Civil</v>
      </c>
      <c r="I2881" s="60">
        <f>IF(Table1[[#This Row],[Gr]]&lt;&gt;"COMPLE",IF(Table1[[#This Row],[Cr]]&gt;0,1,0),1)</f>
        <v>1</v>
      </c>
      <c r="J2881" s="32">
        <f>(Table1[[#This Row],[Gp]]*Table1[[#This Row],[Cr]])/Raw!$R$1</f>
        <v>0.91304347826086951</v>
      </c>
    </row>
    <row r="2882" spans="1:10">
      <c r="A2882" s="63" t="str">
        <f>LEFT(Table1[[#This Row],[Subcode]],3)</f>
        <v>R20</v>
      </c>
      <c r="B2882" s="63" t="s">
        <v>510</v>
      </c>
      <c r="C2882" s="38" t="s">
        <v>78</v>
      </c>
      <c r="D2882" s="39" t="s">
        <v>79</v>
      </c>
      <c r="E2882" s="39">
        <f>VLOOKUP(Table1[[#This Row],[Gr]],Raw!T:U,2,0)</f>
        <v>5</v>
      </c>
      <c r="F2882" s="38" t="s">
        <v>7</v>
      </c>
      <c r="G2882" s="39">
        <v>3</v>
      </c>
      <c r="H2882" s="64" t="str">
        <f>VLOOKUP(MID(Table1[[#This Row],[Htno]],7,2),Raw!A:B,2,0)</f>
        <v>EEE</v>
      </c>
      <c r="I2882" s="60">
        <f>IF(Table1[[#This Row],[Gr]]&lt;&gt;"COMPLE",IF(Table1[[#This Row],[Cr]]&gt;0,1,0),1)</f>
        <v>1</v>
      </c>
      <c r="J2882" s="32">
        <f>(Table1[[#This Row],[Gp]]*Table1[[#This Row],[Cr]])/Raw!$R$1</f>
        <v>0.65217391304347827</v>
      </c>
    </row>
    <row r="2883" spans="1:10">
      <c r="A2883" s="63" t="str">
        <f>LEFT(Table1[[#This Row],[Subcode]],3)</f>
        <v>R20</v>
      </c>
      <c r="B2883" s="63" t="s">
        <v>510</v>
      </c>
      <c r="C2883" s="38" t="s">
        <v>511</v>
      </c>
      <c r="D2883" s="39" t="s">
        <v>512</v>
      </c>
      <c r="E2883" s="39">
        <f>VLOOKUP(Table1[[#This Row],[Gr]],Raw!T:U,2,0)</f>
        <v>5</v>
      </c>
      <c r="F2883" s="38" t="s">
        <v>7</v>
      </c>
      <c r="G2883" s="39">
        <v>3</v>
      </c>
      <c r="H2883" s="64" t="str">
        <f>VLOOKUP(MID(Table1[[#This Row],[Htno]],7,2),Raw!A:B,2,0)</f>
        <v>EEE</v>
      </c>
      <c r="I2883" s="60">
        <f>IF(Table1[[#This Row],[Gr]]&lt;&gt;"COMPLE",IF(Table1[[#This Row],[Cr]]&gt;0,1,0),1)</f>
        <v>1</v>
      </c>
      <c r="J2883" s="32">
        <f>(Table1[[#This Row],[Gp]]*Table1[[#This Row],[Cr]])/Raw!$R$1</f>
        <v>0.65217391304347827</v>
      </c>
    </row>
    <row r="2884" spans="1:10">
      <c r="A2884" s="63" t="str">
        <f>LEFT(Table1[[#This Row],[Subcode]],3)</f>
        <v>R20</v>
      </c>
      <c r="B2884" s="63" t="s">
        <v>510</v>
      </c>
      <c r="C2884" s="38" t="s">
        <v>513</v>
      </c>
      <c r="D2884" s="39" t="s">
        <v>514</v>
      </c>
      <c r="E2884" s="39">
        <f>VLOOKUP(Table1[[#This Row],[Gr]],Raw!T:U,2,0)</f>
        <v>5</v>
      </c>
      <c r="F2884" s="38" t="s">
        <v>7</v>
      </c>
      <c r="G2884" s="39">
        <v>3</v>
      </c>
      <c r="H2884" s="64" t="str">
        <f>VLOOKUP(MID(Table1[[#This Row],[Htno]],7,2),Raw!A:B,2,0)</f>
        <v>EEE</v>
      </c>
      <c r="I2884" s="60">
        <f>IF(Table1[[#This Row],[Gr]]&lt;&gt;"COMPLE",IF(Table1[[#This Row],[Cr]]&gt;0,1,0),1)</f>
        <v>1</v>
      </c>
      <c r="J2884" s="32">
        <f>(Table1[[#This Row],[Gp]]*Table1[[#This Row],[Cr]])/Raw!$R$1</f>
        <v>0.65217391304347827</v>
      </c>
    </row>
    <row r="2885" spans="1:10">
      <c r="A2885" s="63" t="str">
        <f>LEFT(Table1[[#This Row],[Subcode]],3)</f>
        <v>R20</v>
      </c>
      <c r="B2885" s="63" t="s">
        <v>510</v>
      </c>
      <c r="C2885" s="38" t="s">
        <v>515</v>
      </c>
      <c r="D2885" s="39" t="s">
        <v>516</v>
      </c>
      <c r="E2885" s="39">
        <f>VLOOKUP(Table1[[#This Row],[Gr]],Raw!T:U,2,0)</f>
        <v>0</v>
      </c>
      <c r="F2885" s="38" t="s">
        <v>3</v>
      </c>
      <c r="G2885" s="39">
        <v>0</v>
      </c>
      <c r="H2885" s="64" t="str">
        <f>VLOOKUP(MID(Table1[[#This Row],[Htno]],7,2),Raw!A:B,2,0)</f>
        <v>EEE</v>
      </c>
      <c r="I2885" s="60">
        <f>IF(Table1[[#This Row],[Gr]]&lt;&gt;"COMPLE",IF(Table1[[#This Row],[Cr]]&gt;0,1,0),1)</f>
        <v>0</v>
      </c>
      <c r="J2885" s="32">
        <f>(Table1[[#This Row],[Gp]]*Table1[[#This Row],[Cr]])/Raw!$R$1</f>
        <v>0</v>
      </c>
    </row>
    <row r="2886" spans="1:10">
      <c r="A2886" s="63" t="str">
        <f>LEFT(Table1[[#This Row],[Subcode]],3)</f>
        <v>R20</v>
      </c>
      <c r="B2886" s="63" t="s">
        <v>510</v>
      </c>
      <c r="C2886" s="38" t="s">
        <v>517</v>
      </c>
      <c r="D2886" s="39" t="s">
        <v>518</v>
      </c>
      <c r="E2886" s="39">
        <f>VLOOKUP(Table1[[#This Row],[Gr]],Raw!T:U,2,0)</f>
        <v>9</v>
      </c>
      <c r="F2886" s="38" t="s">
        <v>8</v>
      </c>
      <c r="G2886" s="39">
        <v>2</v>
      </c>
      <c r="H2886" s="64" t="str">
        <f>VLOOKUP(MID(Table1[[#This Row],[Htno]],7,2),Raw!A:B,2,0)</f>
        <v>EEE</v>
      </c>
      <c r="I2886" s="60">
        <f>IF(Table1[[#This Row],[Gr]]&lt;&gt;"COMPLE",IF(Table1[[#This Row],[Cr]]&gt;0,1,0),1)</f>
        <v>1</v>
      </c>
      <c r="J2886" s="32">
        <f>(Table1[[#This Row],[Gp]]*Table1[[#This Row],[Cr]])/Raw!$R$1</f>
        <v>0.78260869565217395</v>
      </c>
    </row>
    <row r="2887" spans="1:10">
      <c r="A2887" s="63" t="str">
        <f>LEFT(Table1[[#This Row],[Subcode]],3)</f>
        <v>R20</v>
      </c>
      <c r="B2887" s="63" t="s">
        <v>510</v>
      </c>
      <c r="C2887" s="38" t="s">
        <v>519</v>
      </c>
      <c r="D2887" s="39" t="s">
        <v>93</v>
      </c>
      <c r="E2887" s="39">
        <f>VLOOKUP(Table1[[#This Row],[Gr]],Raw!T:U,2,0)</f>
        <v>9</v>
      </c>
      <c r="F2887" s="38" t="s">
        <v>8</v>
      </c>
      <c r="G2887" s="39">
        <v>3</v>
      </c>
      <c r="H2887" s="64" t="str">
        <f>VLOOKUP(MID(Table1[[#This Row],[Htno]],7,2),Raw!A:B,2,0)</f>
        <v>EEE</v>
      </c>
      <c r="I2887" s="60">
        <f>IF(Table1[[#This Row],[Gr]]&lt;&gt;"COMPLE",IF(Table1[[#This Row],[Cr]]&gt;0,1,0),1)</f>
        <v>1</v>
      </c>
      <c r="J2887" s="32">
        <f>(Table1[[#This Row],[Gp]]*Table1[[#This Row],[Cr]])/Raw!$R$1</f>
        <v>1.173913043478261</v>
      </c>
    </row>
    <row r="2888" spans="1:10">
      <c r="A2888" s="63" t="str">
        <f>LEFT(Table1[[#This Row],[Subcode]],3)</f>
        <v>R20</v>
      </c>
      <c r="B2888" s="63" t="s">
        <v>510</v>
      </c>
      <c r="C2888" s="38" t="s">
        <v>153</v>
      </c>
      <c r="D2888" s="39" t="s">
        <v>154</v>
      </c>
      <c r="E2888" s="39">
        <f>VLOOKUP(Table1[[#This Row],[Gr]],Raw!T:U,2,0)</f>
        <v>0</v>
      </c>
      <c r="F2888" s="38" t="s">
        <v>3</v>
      </c>
      <c r="G2888" s="39">
        <v>0</v>
      </c>
      <c r="H2888" s="64" t="str">
        <f>VLOOKUP(MID(Table1[[#This Row],[Htno]],7,2),Raw!A:B,2,0)</f>
        <v>EEE</v>
      </c>
      <c r="I2888" s="60">
        <f>IF(Table1[[#This Row],[Gr]]&lt;&gt;"COMPLE",IF(Table1[[#This Row],[Cr]]&gt;0,1,0),1)</f>
        <v>0</v>
      </c>
      <c r="J2888" s="32">
        <f>(Table1[[#This Row],[Gp]]*Table1[[#This Row],[Cr]])/Raw!$R$1</f>
        <v>0</v>
      </c>
    </row>
    <row r="2889" spans="1:10">
      <c r="A2889" s="63" t="str">
        <f>LEFT(Table1[[#This Row],[Subcode]],3)</f>
        <v>R20</v>
      </c>
      <c r="B2889" s="63" t="s">
        <v>510</v>
      </c>
      <c r="C2889" s="38" t="s">
        <v>155</v>
      </c>
      <c r="D2889" s="39" t="s">
        <v>156</v>
      </c>
      <c r="E2889" s="39">
        <f>VLOOKUP(Table1[[#This Row],[Gr]],Raw!T:U,2,0)</f>
        <v>0</v>
      </c>
      <c r="F2889" s="38" t="s">
        <v>3</v>
      </c>
      <c r="G2889" s="39">
        <v>0</v>
      </c>
      <c r="H2889" s="64" t="str">
        <f>VLOOKUP(MID(Table1[[#This Row],[Htno]],7,2),Raw!A:B,2,0)</f>
        <v>EEE</v>
      </c>
      <c r="I2889" s="60">
        <f>IF(Table1[[#This Row],[Gr]]&lt;&gt;"COMPLE",IF(Table1[[#This Row],[Cr]]&gt;0,1,0),1)</f>
        <v>0</v>
      </c>
      <c r="J2889" s="32">
        <f>(Table1[[#This Row],[Gp]]*Table1[[#This Row],[Cr]])/Raw!$R$1</f>
        <v>0</v>
      </c>
    </row>
    <row r="2890" spans="1:10">
      <c r="A2890" s="63" t="str">
        <f>LEFT(Table1[[#This Row],[Subcode]],3)</f>
        <v>R20</v>
      </c>
      <c r="B2890" s="63" t="s">
        <v>520</v>
      </c>
      <c r="C2890" s="38" t="s">
        <v>78</v>
      </c>
      <c r="D2890" s="39" t="s">
        <v>79</v>
      </c>
      <c r="E2890" s="39">
        <f>VLOOKUP(Table1[[#This Row],[Gr]],Raw!T:U,2,0)</f>
        <v>9</v>
      </c>
      <c r="F2890" s="38" t="s">
        <v>8</v>
      </c>
      <c r="G2890" s="39">
        <v>3</v>
      </c>
      <c r="H2890" s="64" t="str">
        <f>VLOOKUP(MID(Table1[[#This Row],[Htno]],7,2),Raw!A:B,2,0)</f>
        <v>EEE</v>
      </c>
      <c r="I2890" s="60">
        <f>IF(Table1[[#This Row],[Gr]]&lt;&gt;"COMPLE",IF(Table1[[#This Row],[Cr]]&gt;0,1,0),1)</f>
        <v>1</v>
      </c>
      <c r="J2890" s="32">
        <f>(Table1[[#This Row],[Gp]]*Table1[[#This Row],[Cr]])/Raw!$R$1</f>
        <v>1.173913043478261</v>
      </c>
    </row>
    <row r="2891" spans="1:10">
      <c r="A2891" s="63" t="str">
        <f>LEFT(Table1[[#This Row],[Subcode]],3)</f>
        <v>R20</v>
      </c>
      <c r="B2891" s="63" t="s">
        <v>520</v>
      </c>
      <c r="C2891" s="38" t="s">
        <v>511</v>
      </c>
      <c r="D2891" s="39" t="s">
        <v>512</v>
      </c>
      <c r="E2891" s="39">
        <f>VLOOKUP(Table1[[#This Row],[Gr]],Raw!T:U,2,0)</f>
        <v>9</v>
      </c>
      <c r="F2891" s="38" t="s">
        <v>8</v>
      </c>
      <c r="G2891" s="39">
        <v>3</v>
      </c>
      <c r="H2891" s="64" t="str">
        <f>VLOOKUP(MID(Table1[[#This Row],[Htno]],7,2),Raw!A:B,2,0)</f>
        <v>EEE</v>
      </c>
      <c r="I2891" s="60">
        <f>IF(Table1[[#This Row],[Gr]]&lt;&gt;"COMPLE",IF(Table1[[#This Row],[Cr]]&gt;0,1,0),1)</f>
        <v>1</v>
      </c>
      <c r="J2891" s="32">
        <f>(Table1[[#This Row],[Gp]]*Table1[[#This Row],[Cr]])/Raw!$R$1</f>
        <v>1.173913043478261</v>
      </c>
    </row>
    <row r="2892" spans="1:10">
      <c r="A2892" s="63" t="str">
        <f>LEFT(Table1[[#This Row],[Subcode]],3)</f>
        <v>R20</v>
      </c>
      <c r="B2892" s="63" t="s">
        <v>520</v>
      </c>
      <c r="C2892" s="38" t="s">
        <v>513</v>
      </c>
      <c r="D2892" s="39" t="s">
        <v>514</v>
      </c>
      <c r="E2892" s="39">
        <f>VLOOKUP(Table1[[#This Row],[Gr]],Raw!T:U,2,0)</f>
        <v>8</v>
      </c>
      <c r="F2892" s="38" t="s">
        <v>6</v>
      </c>
      <c r="G2892" s="39">
        <v>3</v>
      </c>
      <c r="H2892" s="64" t="str">
        <f>VLOOKUP(MID(Table1[[#This Row],[Htno]],7,2),Raw!A:B,2,0)</f>
        <v>EEE</v>
      </c>
      <c r="I2892" s="60">
        <f>IF(Table1[[#This Row],[Gr]]&lt;&gt;"COMPLE",IF(Table1[[#This Row],[Cr]]&gt;0,1,0),1)</f>
        <v>1</v>
      </c>
      <c r="J2892" s="32">
        <f>(Table1[[#This Row],[Gp]]*Table1[[#This Row],[Cr]])/Raw!$R$1</f>
        <v>1.0434782608695652</v>
      </c>
    </row>
    <row r="2893" spans="1:10">
      <c r="A2893" s="63" t="str">
        <f>LEFT(Table1[[#This Row],[Subcode]],3)</f>
        <v>R20</v>
      </c>
      <c r="B2893" s="63" t="s">
        <v>520</v>
      </c>
      <c r="C2893" s="38" t="s">
        <v>515</v>
      </c>
      <c r="D2893" s="39" t="s">
        <v>516</v>
      </c>
      <c r="E2893" s="39">
        <f>VLOOKUP(Table1[[#This Row],[Gr]],Raw!T:U,2,0)</f>
        <v>9</v>
      </c>
      <c r="F2893" s="38" t="s">
        <v>8</v>
      </c>
      <c r="G2893" s="39">
        <v>3</v>
      </c>
      <c r="H2893" s="64" t="str">
        <f>VLOOKUP(MID(Table1[[#This Row],[Htno]],7,2),Raw!A:B,2,0)</f>
        <v>EEE</v>
      </c>
      <c r="I2893" s="60">
        <f>IF(Table1[[#This Row],[Gr]]&lt;&gt;"COMPLE",IF(Table1[[#This Row],[Cr]]&gt;0,1,0),1)</f>
        <v>1</v>
      </c>
      <c r="J2893" s="32">
        <f>(Table1[[#This Row],[Gp]]*Table1[[#This Row],[Cr]])/Raw!$R$1</f>
        <v>1.173913043478261</v>
      </c>
    </row>
    <row r="2894" spans="1:10">
      <c r="A2894" s="63" t="str">
        <f>LEFT(Table1[[#This Row],[Subcode]],3)</f>
        <v>R20</v>
      </c>
      <c r="B2894" s="63" t="s">
        <v>520</v>
      </c>
      <c r="C2894" s="38" t="s">
        <v>517</v>
      </c>
      <c r="D2894" s="39" t="s">
        <v>518</v>
      </c>
      <c r="E2894" s="39">
        <f>VLOOKUP(Table1[[#This Row],[Gr]],Raw!T:U,2,0)</f>
        <v>10</v>
      </c>
      <c r="F2894" s="38" t="s">
        <v>9</v>
      </c>
      <c r="G2894" s="39">
        <v>2</v>
      </c>
      <c r="H2894" s="64" t="str">
        <f>VLOOKUP(MID(Table1[[#This Row],[Htno]],7,2),Raw!A:B,2,0)</f>
        <v>EEE</v>
      </c>
      <c r="I2894" s="60">
        <f>IF(Table1[[#This Row],[Gr]]&lt;&gt;"COMPLE",IF(Table1[[#This Row],[Cr]]&gt;0,1,0),1)</f>
        <v>1</v>
      </c>
      <c r="J2894" s="32">
        <f>(Table1[[#This Row],[Gp]]*Table1[[#This Row],[Cr]])/Raw!$R$1</f>
        <v>0.86956521739130432</v>
      </c>
    </row>
    <row r="2895" spans="1:10">
      <c r="A2895" s="63" t="str">
        <f>LEFT(Table1[[#This Row],[Subcode]],3)</f>
        <v>R20</v>
      </c>
      <c r="B2895" s="63" t="s">
        <v>520</v>
      </c>
      <c r="C2895" s="38" t="s">
        <v>519</v>
      </c>
      <c r="D2895" s="39" t="s">
        <v>93</v>
      </c>
      <c r="E2895" s="39">
        <f>VLOOKUP(Table1[[#This Row],[Gr]],Raw!T:U,2,0)</f>
        <v>10</v>
      </c>
      <c r="F2895" s="38" t="s">
        <v>9</v>
      </c>
      <c r="G2895" s="39">
        <v>3</v>
      </c>
      <c r="H2895" s="64" t="str">
        <f>VLOOKUP(MID(Table1[[#This Row],[Htno]],7,2),Raw!A:B,2,0)</f>
        <v>EEE</v>
      </c>
      <c r="I2895" s="60">
        <f>IF(Table1[[#This Row],[Gr]]&lt;&gt;"COMPLE",IF(Table1[[#This Row],[Cr]]&gt;0,1,0),1)</f>
        <v>1</v>
      </c>
      <c r="J2895" s="32">
        <f>(Table1[[#This Row],[Gp]]*Table1[[#This Row],[Cr]])/Raw!$R$1</f>
        <v>1.3043478260869565</v>
      </c>
    </row>
    <row r="2896" spans="1:10">
      <c r="A2896" s="63" t="str">
        <f>LEFT(Table1[[#This Row],[Subcode]],3)</f>
        <v>R20</v>
      </c>
      <c r="B2896" s="63" t="s">
        <v>520</v>
      </c>
      <c r="C2896" s="38" t="s">
        <v>153</v>
      </c>
      <c r="D2896" s="39" t="s">
        <v>154</v>
      </c>
      <c r="E2896" s="39">
        <f>VLOOKUP(Table1[[#This Row],[Gr]],Raw!T:U,2,0)</f>
        <v>8</v>
      </c>
      <c r="F2896" s="38" t="s">
        <v>6</v>
      </c>
      <c r="G2896" s="39">
        <v>3</v>
      </c>
      <c r="H2896" s="64" t="str">
        <f>VLOOKUP(MID(Table1[[#This Row],[Htno]],7,2),Raw!A:B,2,0)</f>
        <v>EEE</v>
      </c>
      <c r="I2896" s="60">
        <f>IF(Table1[[#This Row],[Gr]]&lt;&gt;"COMPLE",IF(Table1[[#This Row],[Cr]]&gt;0,1,0),1)</f>
        <v>1</v>
      </c>
      <c r="J2896" s="32">
        <f>(Table1[[#This Row],[Gp]]*Table1[[#This Row],[Cr]])/Raw!$R$1</f>
        <v>1.0434782608695652</v>
      </c>
    </row>
    <row r="2897" spans="1:10">
      <c r="A2897" s="63" t="str">
        <f>LEFT(Table1[[#This Row],[Subcode]],3)</f>
        <v>R20</v>
      </c>
      <c r="B2897" s="63" t="s">
        <v>520</v>
      </c>
      <c r="C2897" s="38" t="s">
        <v>155</v>
      </c>
      <c r="D2897" s="39" t="s">
        <v>156</v>
      </c>
      <c r="E2897" s="39">
        <f>VLOOKUP(Table1[[#This Row],[Gr]],Raw!T:U,2,0)</f>
        <v>10</v>
      </c>
      <c r="F2897" s="38" t="s">
        <v>9</v>
      </c>
      <c r="G2897" s="39">
        <v>3</v>
      </c>
      <c r="H2897" s="64" t="str">
        <f>VLOOKUP(MID(Table1[[#This Row],[Htno]],7,2),Raw!A:B,2,0)</f>
        <v>EEE</v>
      </c>
      <c r="I2897" s="60">
        <f>IF(Table1[[#This Row],[Gr]]&lt;&gt;"COMPLE",IF(Table1[[#This Row],[Cr]]&gt;0,1,0),1)</f>
        <v>1</v>
      </c>
      <c r="J2897" s="32">
        <f>(Table1[[#This Row],[Gp]]*Table1[[#This Row],[Cr]])/Raw!$R$1</f>
        <v>1.3043478260869565</v>
      </c>
    </row>
    <row r="2898" spans="1:10">
      <c r="A2898" s="63" t="str">
        <f>LEFT(Table1[[#This Row],[Subcode]],3)</f>
        <v>R20</v>
      </c>
      <c r="B2898" s="63" t="s">
        <v>521</v>
      </c>
      <c r="C2898" s="38" t="s">
        <v>78</v>
      </c>
      <c r="D2898" s="39" t="s">
        <v>79</v>
      </c>
      <c r="E2898" s="39">
        <f>VLOOKUP(Table1[[#This Row],[Gr]],Raw!T:U,2,0)</f>
        <v>8</v>
      </c>
      <c r="F2898" s="38" t="s">
        <v>6</v>
      </c>
      <c r="G2898" s="39">
        <v>3</v>
      </c>
      <c r="H2898" s="64" t="str">
        <f>VLOOKUP(MID(Table1[[#This Row],[Htno]],7,2),Raw!A:B,2,0)</f>
        <v>EEE</v>
      </c>
      <c r="I2898" s="60">
        <f>IF(Table1[[#This Row],[Gr]]&lt;&gt;"COMPLE",IF(Table1[[#This Row],[Cr]]&gt;0,1,0),1)</f>
        <v>1</v>
      </c>
      <c r="J2898" s="32">
        <f>(Table1[[#This Row],[Gp]]*Table1[[#This Row],[Cr]])/Raw!$R$1</f>
        <v>1.0434782608695652</v>
      </c>
    </row>
    <row r="2899" spans="1:10">
      <c r="A2899" s="63" t="str">
        <f>LEFT(Table1[[#This Row],[Subcode]],3)</f>
        <v>R20</v>
      </c>
      <c r="B2899" s="63" t="s">
        <v>521</v>
      </c>
      <c r="C2899" s="38" t="s">
        <v>511</v>
      </c>
      <c r="D2899" s="39" t="s">
        <v>512</v>
      </c>
      <c r="E2899" s="39">
        <f>VLOOKUP(Table1[[#This Row],[Gr]],Raw!T:U,2,0)</f>
        <v>7</v>
      </c>
      <c r="F2899" s="38" t="s">
        <v>4</v>
      </c>
      <c r="G2899" s="39">
        <v>3</v>
      </c>
      <c r="H2899" s="64" t="str">
        <f>VLOOKUP(MID(Table1[[#This Row],[Htno]],7,2),Raw!A:B,2,0)</f>
        <v>EEE</v>
      </c>
      <c r="I2899" s="60">
        <f>IF(Table1[[#This Row],[Gr]]&lt;&gt;"COMPLE",IF(Table1[[#This Row],[Cr]]&gt;0,1,0),1)</f>
        <v>1</v>
      </c>
      <c r="J2899" s="32">
        <f>(Table1[[#This Row],[Gp]]*Table1[[#This Row],[Cr]])/Raw!$R$1</f>
        <v>0.91304347826086951</v>
      </c>
    </row>
    <row r="2900" spans="1:10">
      <c r="A2900" s="63" t="str">
        <f>LEFT(Table1[[#This Row],[Subcode]],3)</f>
        <v>R20</v>
      </c>
      <c r="B2900" s="63" t="s">
        <v>521</v>
      </c>
      <c r="C2900" s="38" t="s">
        <v>513</v>
      </c>
      <c r="D2900" s="39" t="s">
        <v>514</v>
      </c>
      <c r="E2900" s="39">
        <f>VLOOKUP(Table1[[#This Row],[Gr]],Raw!T:U,2,0)</f>
        <v>6</v>
      </c>
      <c r="F2900" s="38" t="s">
        <v>5</v>
      </c>
      <c r="G2900" s="39">
        <v>3</v>
      </c>
      <c r="H2900" s="64" t="str">
        <f>VLOOKUP(MID(Table1[[#This Row],[Htno]],7,2),Raw!A:B,2,0)</f>
        <v>EEE</v>
      </c>
      <c r="I2900" s="60">
        <f>IF(Table1[[#This Row],[Gr]]&lt;&gt;"COMPLE",IF(Table1[[#This Row],[Cr]]&gt;0,1,0),1)</f>
        <v>1</v>
      </c>
      <c r="J2900" s="32">
        <f>(Table1[[#This Row],[Gp]]*Table1[[#This Row],[Cr]])/Raw!$R$1</f>
        <v>0.78260869565217395</v>
      </c>
    </row>
    <row r="2901" spans="1:10">
      <c r="A2901" s="63" t="str">
        <f>LEFT(Table1[[#This Row],[Subcode]],3)</f>
        <v>R20</v>
      </c>
      <c r="B2901" s="63" t="s">
        <v>521</v>
      </c>
      <c r="C2901" s="38" t="s">
        <v>515</v>
      </c>
      <c r="D2901" s="39" t="s">
        <v>516</v>
      </c>
      <c r="E2901" s="39">
        <f>VLOOKUP(Table1[[#This Row],[Gr]],Raw!T:U,2,0)</f>
        <v>0</v>
      </c>
      <c r="F2901" s="38" t="s">
        <v>3</v>
      </c>
      <c r="G2901" s="39">
        <v>0</v>
      </c>
      <c r="H2901" s="64" t="str">
        <f>VLOOKUP(MID(Table1[[#This Row],[Htno]],7,2),Raw!A:B,2,0)</f>
        <v>EEE</v>
      </c>
      <c r="I2901" s="60">
        <f>IF(Table1[[#This Row],[Gr]]&lt;&gt;"COMPLE",IF(Table1[[#This Row],[Cr]]&gt;0,1,0),1)</f>
        <v>0</v>
      </c>
      <c r="J2901" s="32">
        <f>(Table1[[#This Row],[Gp]]*Table1[[#This Row],[Cr]])/Raw!$R$1</f>
        <v>0</v>
      </c>
    </row>
    <row r="2902" spans="1:10">
      <c r="A2902" s="63" t="str">
        <f>LEFT(Table1[[#This Row],[Subcode]],3)</f>
        <v>R20</v>
      </c>
      <c r="B2902" s="63" t="s">
        <v>521</v>
      </c>
      <c r="C2902" s="38" t="s">
        <v>517</v>
      </c>
      <c r="D2902" s="39" t="s">
        <v>518</v>
      </c>
      <c r="E2902" s="39">
        <f>VLOOKUP(Table1[[#This Row],[Gr]],Raw!T:U,2,0)</f>
        <v>10</v>
      </c>
      <c r="F2902" s="38" t="s">
        <v>9</v>
      </c>
      <c r="G2902" s="39">
        <v>2</v>
      </c>
      <c r="H2902" s="64" t="str">
        <f>VLOOKUP(MID(Table1[[#This Row],[Htno]],7,2),Raw!A:B,2,0)</f>
        <v>EEE</v>
      </c>
      <c r="I2902" s="60">
        <f>IF(Table1[[#This Row],[Gr]]&lt;&gt;"COMPLE",IF(Table1[[#This Row],[Cr]]&gt;0,1,0),1)</f>
        <v>1</v>
      </c>
      <c r="J2902" s="32">
        <f>(Table1[[#This Row],[Gp]]*Table1[[#This Row],[Cr]])/Raw!$R$1</f>
        <v>0.86956521739130432</v>
      </c>
    </row>
    <row r="2903" spans="1:10">
      <c r="A2903" s="63" t="str">
        <f>LEFT(Table1[[#This Row],[Subcode]],3)</f>
        <v>R20</v>
      </c>
      <c r="B2903" s="63" t="s">
        <v>521</v>
      </c>
      <c r="C2903" s="38" t="s">
        <v>519</v>
      </c>
      <c r="D2903" s="39" t="s">
        <v>93</v>
      </c>
      <c r="E2903" s="39">
        <f>VLOOKUP(Table1[[#This Row],[Gr]],Raw!T:U,2,0)</f>
        <v>10</v>
      </c>
      <c r="F2903" s="38" t="s">
        <v>9</v>
      </c>
      <c r="G2903" s="39">
        <v>3</v>
      </c>
      <c r="H2903" s="64" t="str">
        <f>VLOOKUP(MID(Table1[[#This Row],[Htno]],7,2),Raw!A:B,2,0)</f>
        <v>EEE</v>
      </c>
      <c r="I2903" s="60">
        <f>IF(Table1[[#This Row],[Gr]]&lt;&gt;"COMPLE",IF(Table1[[#This Row],[Cr]]&gt;0,1,0),1)</f>
        <v>1</v>
      </c>
      <c r="J2903" s="32">
        <f>(Table1[[#This Row],[Gp]]*Table1[[#This Row],[Cr]])/Raw!$R$1</f>
        <v>1.3043478260869565</v>
      </c>
    </row>
    <row r="2904" spans="1:10">
      <c r="A2904" s="63" t="str">
        <f>LEFT(Table1[[#This Row],[Subcode]],3)</f>
        <v>R20</v>
      </c>
      <c r="B2904" s="63" t="s">
        <v>521</v>
      </c>
      <c r="C2904" s="38" t="s">
        <v>153</v>
      </c>
      <c r="D2904" s="39" t="s">
        <v>154</v>
      </c>
      <c r="E2904" s="39">
        <f>VLOOKUP(Table1[[#This Row],[Gr]],Raw!T:U,2,0)</f>
        <v>8</v>
      </c>
      <c r="F2904" s="38" t="s">
        <v>6</v>
      </c>
      <c r="G2904" s="39">
        <v>3</v>
      </c>
      <c r="H2904" s="64" t="str">
        <f>VLOOKUP(MID(Table1[[#This Row],[Htno]],7,2),Raw!A:B,2,0)</f>
        <v>EEE</v>
      </c>
      <c r="I2904" s="60">
        <f>IF(Table1[[#This Row],[Gr]]&lt;&gt;"COMPLE",IF(Table1[[#This Row],[Cr]]&gt;0,1,0),1)</f>
        <v>1</v>
      </c>
      <c r="J2904" s="32">
        <f>(Table1[[#This Row],[Gp]]*Table1[[#This Row],[Cr]])/Raw!$R$1</f>
        <v>1.0434782608695652</v>
      </c>
    </row>
    <row r="2905" spans="1:10">
      <c r="A2905" s="63" t="str">
        <f>LEFT(Table1[[#This Row],[Subcode]],3)</f>
        <v>R20</v>
      </c>
      <c r="B2905" s="63" t="s">
        <v>521</v>
      </c>
      <c r="C2905" s="38" t="s">
        <v>155</v>
      </c>
      <c r="D2905" s="39" t="s">
        <v>156</v>
      </c>
      <c r="E2905" s="39">
        <f>VLOOKUP(Table1[[#This Row],[Gr]],Raw!T:U,2,0)</f>
        <v>7</v>
      </c>
      <c r="F2905" s="38" t="s">
        <v>4</v>
      </c>
      <c r="G2905" s="39">
        <v>3</v>
      </c>
      <c r="H2905" s="64" t="str">
        <f>VLOOKUP(MID(Table1[[#This Row],[Htno]],7,2),Raw!A:B,2,0)</f>
        <v>EEE</v>
      </c>
      <c r="I2905" s="60">
        <f>IF(Table1[[#This Row],[Gr]]&lt;&gt;"COMPLE",IF(Table1[[#This Row],[Cr]]&gt;0,1,0),1)</f>
        <v>1</v>
      </c>
      <c r="J2905" s="32">
        <f>(Table1[[#This Row],[Gp]]*Table1[[#This Row],[Cr]])/Raw!$R$1</f>
        <v>0.91304347826086951</v>
      </c>
    </row>
    <row r="2906" spans="1:10">
      <c r="A2906" s="63" t="str">
        <f>LEFT(Table1[[#This Row],[Subcode]],3)</f>
        <v>R20</v>
      </c>
      <c r="B2906" s="63" t="s">
        <v>522</v>
      </c>
      <c r="C2906" s="38" t="s">
        <v>78</v>
      </c>
      <c r="D2906" s="39" t="s">
        <v>79</v>
      </c>
      <c r="E2906" s="39">
        <f>VLOOKUP(Table1[[#This Row],[Gr]],Raw!T:U,2,0)</f>
        <v>6</v>
      </c>
      <c r="F2906" s="38" t="s">
        <v>5</v>
      </c>
      <c r="G2906" s="39">
        <v>3</v>
      </c>
      <c r="H2906" s="64" t="str">
        <f>VLOOKUP(MID(Table1[[#This Row],[Htno]],7,2),Raw!A:B,2,0)</f>
        <v>EEE</v>
      </c>
      <c r="I2906" s="60">
        <f>IF(Table1[[#This Row],[Gr]]&lt;&gt;"COMPLE",IF(Table1[[#This Row],[Cr]]&gt;0,1,0),1)</f>
        <v>1</v>
      </c>
      <c r="J2906" s="32">
        <f>(Table1[[#This Row],[Gp]]*Table1[[#This Row],[Cr]])/Raw!$R$1</f>
        <v>0.78260869565217395</v>
      </c>
    </row>
    <row r="2907" spans="1:10">
      <c r="A2907" s="63" t="str">
        <f>LEFT(Table1[[#This Row],[Subcode]],3)</f>
        <v>R20</v>
      </c>
      <c r="B2907" s="63" t="s">
        <v>522</v>
      </c>
      <c r="C2907" s="38" t="s">
        <v>511</v>
      </c>
      <c r="D2907" s="39" t="s">
        <v>512</v>
      </c>
      <c r="E2907" s="39">
        <f>VLOOKUP(Table1[[#This Row],[Gr]],Raw!T:U,2,0)</f>
        <v>7</v>
      </c>
      <c r="F2907" s="38" t="s">
        <v>4</v>
      </c>
      <c r="G2907" s="39">
        <v>3</v>
      </c>
      <c r="H2907" s="64" t="str">
        <f>VLOOKUP(MID(Table1[[#This Row],[Htno]],7,2),Raw!A:B,2,0)</f>
        <v>EEE</v>
      </c>
      <c r="I2907" s="60">
        <f>IF(Table1[[#This Row],[Gr]]&lt;&gt;"COMPLE",IF(Table1[[#This Row],[Cr]]&gt;0,1,0),1)</f>
        <v>1</v>
      </c>
      <c r="J2907" s="32">
        <f>(Table1[[#This Row],[Gp]]*Table1[[#This Row],[Cr]])/Raw!$R$1</f>
        <v>0.91304347826086951</v>
      </c>
    </row>
    <row r="2908" spans="1:10">
      <c r="A2908" s="63" t="str">
        <f>LEFT(Table1[[#This Row],[Subcode]],3)</f>
        <v>R20</v>
      </c>
      <c r="B2908" s="63" t="s">
        <v>522</v>
      </c>
      <c r="C2908" s="38" t="s">
        <v>513</v>
      </c>
      <c r="D2908" s="39" t="s">
        <v>514</v>
      </c>
      <c r="E2908" s="39">
        <f>VLOOKUP(Table1[[#This Row],[Gr]],Raw!T:U,2,0)</f>
        <v>5</v>
      </c>
      <c r="F2908" s="38" t="s">
        <v>7</v>
      </c>
      <c r="G2908" s="39">
        <v>3</v>
      </c>
      <c r="H2908" s="64" t="str">
        <f>VLOOKUP(MID(Table1[[#This Row],[Htno]],7,2),Raw!A:B,2,0)</f>
        <v>EEE</v>
      </c>
      <c r="I2908" s="60">
        <f>IF(Table1[[#This Row],[Gr]]&lt;&gt;"COMPLE",IF(Table1[[#This Row],[Cr]]&gt;0,1,0),1)</f>
        <v>1</v>
      </c>
      <c r="J2908" s="32">
        <f>(Table1[[#This Row],[Gp]]*Table1[[#This Row],[Cr]])/Raw!$R$1</f>
        <v>0.65217391304347827</v>
      </c>
    </row>
    <row r="2909" spans="1:10">
      <c r="A2909" s="63" t="str">
        <f>LEFT(Table1[[#This Row],[Subcode]],3)</f>
        <v>R20</v>
      </c>
      <c r="B2909" s="63" t="s">
        <v>522</v>
      </c>
      <c r="C2909" s="38" t="s">
        <v>515</v>
      </c>
      <c r="D2909" s="39" t="s">
        <v>516</v>
      </c>
      <c r="E2909" s="39">
        <f>VLOOKUP(Table1[[#This Row],[Gr]],Raw!T:U,2,0)</f>
        <v>5</v>
      </c>
      <c r="F2909" s="38" t="s">
        <v>7</v>
      </c>
      <c r="G2909" s="39">
        <v>3</v>
      </c>
      <c r="H2909" s="64" t="str">
        <f>VLOOKUP(MID(Table1[[#This Row],[Htno]],7,2),Raw!A:B,2,0)</f>
        <v>EEE</v>
      </c>
      <c r="I2909" s="60">
        <f>IF(Table1[[#This Row],[Gr]]&lt;&gt;"COMPLE",IF(Table1[[#This Row],[Cr]]&gt;0,1,0),1)</f>
        <v>1</v>
      </c>
      <c r="J2909" s="32">
        <f>(Table1[[#This Row],[Gp]]*Table1[[#This Row],[Cr]])/Raw!$R$1</f>
        <v>0.65217391304347827</v>
      </c>
    </row>
    <row r="2910" spans="1:10">
      <c r="A2910" s="63" t="str">
        <f>LEFT(Table1[[#This Row],[Subcode]],3)</f>
        <v>R20</v>
      </c>
      <c r="B2910" s="63" t="s">
        <v>522</v>
      </c>
      <c r="C2910" s="38" t="s">
        <v>517</v>
      </c>
      <c r="D2910" s="39" t="s">
        <v>518</v>
      </c>
      <c r="E2910" s="39">
        <f>VLOOKUP(Table1[[#This Row],[Gr]],Raw!T:U,2,0)</f>
        <v>10</v>
      </c>
      <c r="F2910" s="38" t="s">
        <v>9</v>
      </c>
      <c r="G2910" s="39">
        <v>2</v>
      </c>
      <c r="H2910" s="64" t="str">
        <f>VLOOKUP(MID(Table1[[#This Row],[Htno]],7,2),Raw!A:B,2,0)</f>
        <v>EEE</v>
      </c>
      <c r="I2910" s="60">
        <f>IF(Table1[[#This Row],[Gr]]&lt;&gt;"COMPLE",IF(Table1[[#This Row],[Cr]]&gt;0,1,0),1)</f>
        <v>1</v>
      </c>
      <c r="J2910" s="32">
        <f>(Table1[[#This Row],[Gp]]*Table1[[#This Row],[Cr]])/Raw!$R$1</f>
        <v>0.86956521739130432</v>
      </c>
    </row>
    <row r="2911" spans="1:10">
      <c r="A2911" s="63" t="str">
        <f>LEFT(Table1[[#This Row],[Subcode]],3)</f>
        <v>R20</v>
      </c>
      <c r="B2911" s="63" t="s">
        <v>522</v>
      </c>
      <c r="C2911" s="38" t="s">
        <v>519</v>
      </c>
      <c r="D2911" s="39" t="s">
        <v>93</v>
      </c>
      <c r="E2911" s="39">
        <f>VLOOKUP(Table1[[#This Row],[Gr]],Raw!T:U,2,0)</f>
        <v>10</v>
      </c>
      <c r="F2911" s="38" t="s">
        <v>9</v>
      </c>
      <c r="G2911" s="39">
        <v>3</v>
      </c>
      <c r="H2911" s="64" t="str">
        <f>VLOOKUP(MID(Table1[[#This Row],[Htno]],7,2),Raw!A:B,2,0)</f>
        <v>EEE</v>
      </c>
      <c r="I2911" s="60">
        <f>IF(Table1[[#This Row],[Gr]]&lt;&gt;"COMPLE",IF(Table1[[#This Row],[Cr]]&gt;0,1,0),1)</f>
        <v>1</v>
      </c>
      <c r="J2911" s="32">
        <f>(Table1[[#This Row],[Gp]]*Table1[[#This Row],[Cr]])/Raw!$R$1</f>
        <v>1.3043478260869565</v>
      </c>
    </row>
    <row r="2912" spans="1:10">
      <c r="A2912" s="63" t="str">
        <f>LEFT(Table1[[#This Row],[Subcode]],3)</f>
        <v>R20</v>
      </c>
      <c r="B2912" s="63" t="s">
        <v>522</v>
      </c>
      <c r="C2912" s="38" t="s">
        <v>153</v>
      </c>
      <c r="D2912" s="39" t="s">
        <v>154</v>
      </c>
      <c r="E2912" s="39">
        <f>VLOOKUP(Table1[[#This Row],[Gr]],Raw!T:U,2,0)</f>
        <v>6</v>
      </c>
      <c r="F2912" s="38" t="s">
        <v>5</v>
      </c>
      <c r="G2912" s="39">
        <v>3</v>
      </c>
      <c r="H2912" s="64" t="str">
        <f>VLOOKUP(MID(Table1[[#This Row],[Htno]],7,2),Raw!A:B,2,0)</f>
        <v>EEE</v>
      </c>
      <c r="I2912" s="60">
        <f>IF(Table1[[#This Row],[Gr]]&lt;&gt;"COMPLE",IF(Table1[[#This Row],[Cr]]&gt;0,1,0),1)</f>
        <v>1</v>
      </c>
      <c r="J2912" s="32">
        <f>(Table1[[#This Row],[Gp]]*Table1[[#This Row],[Cr]])/Raw!$R$1</f>
        <v>0.78260869565217395</v>
      </c>
    </row>
    <row r="2913" spans="1:10">
      <c r="A2913" s="63" t="str">
        <f>LEFT(Table1[[#This Row],[Subcode]],3)</f>
        <v>R20</v>
      </c>
      <c r="B2913" s="63" t="s">
        <v>522</v>
      </c>
      <c r="C2913" s="38" t="s">
        <v>155</v>
      </c>
      <c r="D2913" s="39" t="s">
        <v>156</v>
      </c>
      <c r="E2913" s="39">
        <f>VLOOKUP(Table1[[#This Row],[Gr]],Raw!T:U,2,0)</f>
        <v>0</v>
      </c>
      <c r="F2913" s="38" t="s">
        <v>3</v>
      </c>
      <c r="G2913" s="39">
        <v>0</v>
      </c>
      <c r="H2913" s="64" t="str">
        <f>VLOOKUP(MID(Table1[[#This Row],[Htno]],7,2),Raw!A:B,2,0)</f>
        <v>EEE</v>
      </c>
      <c r="I2913" s="60">
        <f>IF(Table1[[#This Row],[Gr]]&lt;&gt;"COMPLE",IF(Table1[[#This Row],[Cr]]&gt;0,1,0),1)</f>
        <v>0</v>
      </c>
      <c r="J2913" s="32">
        <f>(Table1[[#This Row],[Gp]]*Table1[[#This Row],[Cr]])/Raw!$R$1</f>
        <v>0</v>
      </c>
    </row>
    <row r="2914" spans="1:10">
      <c r="A2914" s="63" t="str">
        <f>LEFT(Table1[[#This Row],[Subcode]],3)</f>
        <v>R20</v>
      </c>
      <c r="B2914" s="63" t="s">
        <v>523</v>
      </c>
      <c r="C2914" s="38" t="s">
        <v>78</v>
      </c>
      <c r="D2914" s="39" t="s">
        <v>79</v>
      </c>
      <c r="E2914" s="39">
        <f>VLOOKUP(Table1[[#This Row],[Gr]],Raw!T:U,2,0)</f>
        <v>7</v>
      </c>
      <c r="F2914" s="38" t="s">
        <v>4</v>
      </c>
      <c r="G2914" s="39">
        <v>3</v>
      </c>
      <c r="H2914" s="64" t="str">
        <f>VLOOKUP(MID(Table1[[#This Row],[Htno]],7,2),Raw!A:B,2,0)</f>
        <v>EEE</v>
      </c>
      <c r="I2914" s="60">
        <f>IF(Table1[[#This Row],[Gr]]&lt;&gt;"COMPLE",IF(Table1[[#This Row],[Cr]]&gt;0,1,0),1)</f>
        <v>1</v>
      </c>
      <c r="J2914" s="32">
        <f>(Table1[[#This Row],[Gp]]*Table1[[#This Row],[Cr]])/Raw!$R$1</f>
        <v>0.91304347826086951</v>
      </c>
    </row>
    <row r="2915" spans="1:10">
      <c r="A2915" s="63" t="str">
        <f>LEFT(Table1[[#This Row],[Subcode]],3)</f>
        <v>R20</v>
      </c>
      <c r="B2915" s="63" t="s">
        <v>523</v>
      </c>
      <c r="C2915" s="38" t="s">
        <v>511</v>
      </c>
      <c r="D2915" s="39" t="s">
        <v>512</v>
      </c>
      <c r="E2915" s="39">
        <f>VLOOKUP(Table1[[#This Row],[Gr]],Raw!T:U,2,0)</f>
        <v>7</v>
      </c>
      <c r="F2915" s="38" t="s">
        <v>4</v>
      </c>
      <c r="G2915" s="39">
        <v>3</v>
      </c>
      <c r="H2915" s="64" t="str">
        <f>VLOOKUP(MID(Table1[[#This Row],[Htno]],7,2),Raw!A:B,2,0)</f>
        <v>EEE</v>
      </c>
      <c r="I2915" s="60">
        <f>IF(Table1[[#This Row],[Gr]]&lt;&gt;"COMPLE",IF(Table1[[#This Row],[Cr]]&gt;0,1,0),1)</f>
        <v>1</v>
      </c>
      <c r="J2915" s="32">
        <f>(Table1[[#This Row],[Gp]]*Table1[[#This Row],[Cr]])/Raw!$R$1</f>
        <v>0.91304347826086951</v>
      </c>
    </row>
    <row r="2916" spans="1:10">
      <c r="A2916" s="63" t="str">
        <f>LEFT(Table1[[#This Row],[Subcode]],3)</f>
        <v>R20</v>
      </c>
      <c r="B2916" s="63" t="s">
        <v>523</v>
      </c>
      <c r="C2916" s="38" t="s">
        <v>513</v>
      </c>
      <c r="D2916" s="39" t="s">
        <v>514</v>
      </c>
      <c r="E2916" s="39">
        <f>VLOOKUP(Table1[[#This Row],[Gr]],Raw!T:U,2,0)</f>
        <v>5</v>
      </c>
      <c r="F2916" s="38" t="s">
        <v>7</v>
      </c>
      <c r="G2916" s="39">
        <v>3</v>
      </c>
      <c r="H2916" s="64" t="str">
        <f>VLOOKUP(MID(Table1[[#This Row],[Htno]],7,2),Raw!A:B,2,0)</f>
        <v>EEE</v>
      </c>
      <c r="I2916" s="60">
        <f>IF(Table1[[#This Row],[Gr]]&lt;&gt;"COMPLE",IF(Table1[[#This Row],[Cr]]&gt;0,1,0),1)</f>
        <v>1</v>
      </c>
      <c r="J2916" s="32">
        <f>(Table1[[#This Row],[Gp]]*Table1[[#This Row],[Cr]])/Raw!$R$1</f>
        <v>0.65217391304347827</v>
      </c>
    </row>
    <row r="2917" spans="1:10">
      <c r="A2917" s="63" t="str">
        <f>LEFT(Table1[[#This Row],[Subcode]],3)</f>
        <v>R20</v>
      </c>
      <c r="B2917" s="63" t="s">
        <v>523</v>
      </c>
      <c r="C2917" s="38" t="s">
        <v>515</v>
      </c>
      <c r="D2917" s="39" t="s">
        <v>516</v>
      </c>
      <c r="E2917" s="39">
        <f>VLOOKUP(Table1[[#This Row],[Gr]],Raw!T:U,2,0)</f>
        <v>0</v>
      </c>
      <c r="F2917" s="38" t="s">
        <v>3</v>
      </c>
      <c r="G2917" s="39">
        <v>0</v>
      </c>
      <c r="H2917" s="64" t="str">
        <f>VLOOKUP(MID(Table1[[#This Row],[Htno]],7,2),Raw!A:B,2,0)</f>
        <v>EEE</v>
      </c>
      <c r="I2917" s="60">
        <f>IF(Table1[[#This Row],[Gr]]&lt;&gt;"COMPLE",IF(Table1[[#This Row],[Cr]]&gt;0,1,0),1)</f>
        <v>0</v>
      </c>
      <c r="J2917" s="32">
        <f>(Table1[[#This Row],[Gp]]*Table1[[#This Row],[Cr]])/Raw!$R$1</f>
        <v>0</v>
      </c>
    </row>
    <row r="2918" spans="1:10">
      <c r="A2918" s="63" t="str">
        <f>LEFT(Table1[[#This Row],[Subcode]],3)</f>
        <v>R20</v>
      </c>
      <c r="B2918" s="63" t="s">
        <v>523</v>
      </c>
      <c r="C2918" s="38" t="s">
        <v>517</v>
      </c>
      <c r="D2918" s="39" t="s">
        <v>518</v>
      </c>
      <c r="E2918" s="39">
        <f>VLOOKUP(Table1[[#This Row],[Gr]],Raw!T:U,2,0)</f>
        <v>10</v>
      </c>
      <c r="F2918" s="38" t="s">
        <v>9</v>
      </c>
      <c r="G2918" s="39">
        <v>2</v>
      </c>
      <c r="H2918" s="64" t="str">
        <f>VLOOKUP(MID(Table1[[#This Row],[Htno]],7,2),Raw!A:B,2,0)</f>
        <v>EEE</v>
      </c>
      <c r="I2918" s="60">
        <f>IF(Table1[[#This Row],[Gr]]&lt;&gt;"COMPLE",IF(Table1[[#This Row],[Cr]]&gt;0,1,0),1)</f>
        <v>1</v>
      </c>
      <c r="J2918" s="32">
        <f>(Table1[[#This Row],[Gp]]*Table1[[#This Row],[Cr]])/Raw!$R$1</f>
        <v>0.86956521739130432</v>
      </c>
    </row>
    <row r="2919" spans="1:10">
      <c r="A2919" s="63" t="str">
        <f>LEFT(Table1[[#This Row],[Subcode]],3)</f>
        <v>R20</v>
      </c>
      <c r="B2919" s="63" t="s">
        <v>523</v>
      </c>
      <c r="C2919" s="38" t="s">
        <v>519</v>
      </c>
      <c r="D2919" s="39" t="s">
        <v>93</v>
      </c>
      <c r="E2919" s="39">
        <f>VLOOKUP(Table1[[#This Row],[Gr]],Raw!T:U,2,0)</f>
        <v>10</v>
      </c>
      <c r="F2919" s="38" t="s">
        <v>9</v>
      </c>
      <c r="G2919" s="39">
        <v>3</v>
      </c>
      <c r="H2919" s="64" t="str">
        <f>VLOOKUP(MID(Table1[[#This Row],[Htno]],7,2),Raw!A:B,2,0)</f>
        <v>EEE</v>
      </c>
      <c r="I2919" s="60">
        <f>IF(Table1[[#This Row],[Gr]]&lt;&gt;"COMPLE",IF(Table1[[#This Row],[Cr]]&gt;0,1,0),1)</f>
        <v>1</v>
      </c>
      <c r="J2919" s="32">
        <f>(Table1[[#This Row],[Gp]]*Table1[[#This Row],[Cr]])/Raw!$R$1</f>
        <v>1.3043478260869565</v>
      </c>
    </row>
    <row r="2920" spans="1:10">
      <c r="A2920" s="63" t="str">
        <f>LEFT(Table1[[#This Row],[Subcode]],3)</f>
        <v>R20</v>
      </c>
      <c r="B2920" s="63" t="s">
        <v>523</v>
      </c>
      <c r="C2920" s="38" t="s">
        <v>153</v>
      </c>
      <c r="D2920" s="39" t="s">
        <v>154</v>
      </c>
      <c r="E2920" s="39">
        <f>VLOOKUP(Table1[[#This Row],[Gr]],Raw!T:U,2,0)</f>
        <v>6</v>
      </c>
      <c r="F2920" s="38" t="s">
        <v>5</v>
      </c>
      <c r="G2920" s="39">
        <v>3</v>
      </c>
      <c r="H2920" s="64" t="str">
        <f>VLOOKUP(MID(Table1[[#This Row],[Htno]],7,2),Raw!A:B,2,0)</f>
        <v>EEE</v>
      </c>
      <c r="I2920" s="60">
        <f>IF(Table1[[#This Row],[Gr]]&lt;&gt;"COMPLE",IF(Table1[[#This Row],[Cr]]&gt;0,1,0),1)</f>
        <v>1</v>
      </c>
      <c r="J2920" s="32">
        <f>(Table1[[#This Row],[Gp]]*Table1[[#This Row],[Cr]])/Raw!$R$1</f>
        <v>0.78260869565217395</v>
      </c>
    </row>
    <row r="2921" spans="1:10">
      <c r="A2921" s="63" t="str">
        <f>LEFT(Table1[[#This Row],[Subcode]],3)</f>
        <v>R20</v>
      </c>
      <c r="B2921" s="63" t="s">
        <v>523</v>
      </c>
      <c r="C2921" s="38" t="s">
        <v>155</v>
      </c>
      <c r="D2921" s="39" t="s">
        <v>156</v>
      </c>
      <c r="E2921" s="39">
        <f>VLOOKUP(Table1[[#This Row],[Gr]],Raw!T:U,2,0)</f>
        <v>0</v>
      </c>
      <c r="F2921" s="38" t="s">
        <v>3</v>
      </c>
      <c r="G2921" s="39">
        <v>0</v>
      </c>
      <c r="H2921" s="64" t="str">
        <f>VLOOKUP(MID(Table1[[#This Row],[Htno]],7,2),Raw!A:B,2,0)</f>
        <v>EEE</v>
      </c>
      <c r="I2921" s="60">
        <f>IF(Table1[[#This Row],[Gr]]&lt;&gt;"COMPLE",IF(Table1[[#This Row],[Cr]]&gt;0,1,0),1)</f>
        <v>0</v>
      </c>
      <c r="J2921" s="32">
        <f>(Table1[[#This Row],[Gp]]*Table1[[#This Row],[Cr]])/Raw!$R$1</f>
        <v>0</v>
      </c>
    </row>
    <row r="2922" spans="1:10">
      <c r="A2922" s="63" t="str">
        <f>LEFT(Table1[[#This Row],[Subcode]],3)</f>
        <v>R20</v>
      </c>
      <c r="B2922" s="63" t="s">
        <v>524</v>
      </c>
      <c r="C2922" s="38" t="s">
        <v>78</v>
      </c>
      <c r="D2922" s="39" t="s">
        <v>79</v>
      </c>
      <c r="E2922" s="39">
        <f>VLOOKUP(Table1[[#This Row],[Gr]],Raw!T:U,2,0)</f>
        <v>6</v>
      </c>
      <c r="F2922" s="38" t="s">
        <v>5</v>
      </c>
      <c r="G2922" s="39">
        <v>3</v>
      </c>
      <c r="H2922" s="64" t="str">
        <f>VLOOKUP(MID(Table1[[#This Row],[Htno]],7,2),Raw!A:B,2,0)</f>
        <v>EEE</v>
      </c>
      <c r="I2922" s="60">
        <f>IF(Table1[[#This Row],[Gr]]&lt;&gt;"COMPLE",IF(Table1[[#This Row],[Cr]]&gt;0,1,0),1)</f>
        <v>1</v>
      </c>
      <c r="J2922" s="32">
        <f>(Table1[[#This Row],[Gp]]*Table1[[#This Row],[Cr]])/Raw!$R$1</f>
        <v>0.78260869565217395</v>
      </c>
    </row>
    <row r="2923" spans="1:10">
      <c r="A2923" s="63" t="str">
        <f>LEFT(Table1[[#This Row],[Subcode]],3)</f>
        <v>R20</v>
      </c>
      <c r="B2923" s="63" t="s">
        <v>524</v>
      </c>
      <c r="C2923" s="38" t="s">
        <v>511</v>
      </c>
      <c r="D2923" s="39" t="s">
        <v>512</v>
      </c>
      <c r="E2923" s="39">
        <f>VLOOKUP(Table1[[#This Row],[Gr]],Raw!T:U,2,0)</f>
        <v>7</v>
      </c>
      <c r="F2923" s="38" t="s">
        <v>4</v>
      </c>
      <c r="G2923" s="39">
        <v>3</v>
      </c>
      <c r="H2923" s="64" t="str">
        <f>VLOOKUP(MID(Table1[[#This Row],[Htno]],7,2),Raw!A:B,2,0)</f>
        <v>EEE</v>
      </c>
      <c r="I2923" s="60">
        <f>IF(Table1[[#This Row],[Gr]]&lt;&gt;"COMPLE",IF(Table1[[#This Row],[Cr]]&gt;0,1,0),1)</f>
        <v>1</v>
      </c>
      <c r="J2923" s="32">
        <f>(Table1[[#This Row],[Gp]]*Table1[[#This Row],[Cr]])/Raw!$R$1</f>
        <v>0.91304347826086951</v>
      </c>
    </row>
    <row r="2924" spans="1:10">
      <c r="A2924" s="63" t="str">
        <f>LEFT(Table1[[#This Row],[Subcode]],3)</f>
        <v>R20</v>
      </c>
      <c r="B2924" s="63" t="s">
        <v>524</v>
      </c>
      <c r="C2924" s="38" t="s">
        <v>513</v>
      </c>
      <c r="D2924" s="39" t="s">
        <v>514</v>
      </c>
      <c r="E2924" s="39">
        <f>VLOOKUP(Table1[[#This Row],[Gr]],Raw!T:U,2,0)</f>
        <v>6</v>
      </c>
      <c r="F2924" s="38" t="s">
        <v>5</v>
      </c>
      <c r="G2924" s="39">
        <v>3</v>
      </c>
      <c r="H2924" s="64" t="str">
        <f>VLOOKUP(MID(Table1[[#This Row],[Htno]],7,2),Raw!A:B,2,0)</f>
        <v>EEE</v>
      </c>
      <c r="I2924" s="60">
        <f>IF(Table1[[#This Row],[Gr]]&lt;&gt;"COMPLE",IF(Table1[[#This Row],[Cr]]&gt;0,1,0),1)</f>
        <v>1</v>
      </c>
      <c r="J2924" s="32">
        <f>(Table1[[#This Row],[Gp]]*Table1[[#This Row],[Cr]])/Raw!$R$1</f>
        <v>0.78260869565217395</v>
      </c>
    </row>
    <row r="2925" spans="1:10">
      <c r="A2925" s="63" t="str">
        <f>LEFT(Table1[[#This Row],[Subcode]],3)</f>
        <v>R20</v>
      </c>
      <c r="B2925" s="63" t="s">
        <v>524</v>
      </c>
      <c r="C2925" s="38" t="s">
        <v>515</v>
      </c>
      <c r="D2925" s="39" t="s">
        <v>516</v>
      </c>
      <c r="E2925" s="39">
        <f>VLOOKUP(Table1[[#This Row],[Gr]],Raw!T:U,2,0)</f>
        <v>6</v>
      </c>
      <c r="F2925" s="38" t="s">
        <v>5</v>
      </c>
      <c r="G2925" s="39">
        <v>3</v>
      </c>
      <c r="H2925" s="64" t="str">
        <f>VLOOKUP(MID(Table1[[#This Row],[Htno]],7,2),Raw!A:B,2,0)</f>
        <v>EEE</v>
      </c>
      <c r="I2925" s="60">
        <f>IF(Table1[[#This Row],[Gr]]&lt;&gt;"COMPLE",IF(Table1[[#This Row],[Cr]]&gt;0,1,0),1)</f>
        <v>1</v>
      </c>
      <c r="J2925" s="32">
        <f>(Table1[[#This Row],[Gp]]*Table1[[#This Row],[Cr]])/Raw!$R$1</f>
        <v>0.78260869565217395</v>
      </c>
    </row>
    <row r="2926" spans="1:10">
      <c r="A2926" s="63" t="str">
        <f>LEFT(Table1[[#This Row],[Subcode]],3)</f>
        <v>R20</v>
      </c>
      <c r="B2926" s="63" t="s">
        <v>524</v>
      </c>
      <c r="C2926" s="38" t="s">
        <v>517</v>
      </c>
      <c r="D2926" s="39" t="s">
        <v>518</v>
      </c>
      <c r="E2926" s="39">
        <f>VLOOKUP(Table1[[#This Row],[Gr]],Raw!T:U,2,0)</f>
        <v>10</v>
      </c>
      <c r="F2926" s="38" t="s">
        <v>9</v>
      </c>
      <c r="G2926" s="39">
        <v>2</v>
      </c>
      <c r="H2926" s="64" t="str">
        <f>VLOOKUP(MID(Table1[[#This Row],[Htno]],7,2),Raw!A:B,2,0)</f>
        <v>EEE</v>
      </c>
      <c r="I2926" s="60">
        <f>IF(Table1[[#This Row],[Gr]]&lt;&gt;"COMPLE",IF(Table1[[#This Row],[Cr]]&gt;0,1,0),1)</f>
        <v>1</v>
      </c>
      <c r="J2926" s="32">
        <f>(Table1[[#This Row],[Gp]]*Table1[[#This Row],[Cr]])/Raw!$R$1</f>
        <v>0.86956521739130432</v>
      </c>
    </row>
    <row r="2927" spans="1:10">
      <c r="A2927" s="63" t="str">
        <f>LEFT(Table1[[#This Row],[Subcode]],3)</f>
        <v>R20</v>
      </c>
      <c r="B2927" s="63" t="s">
        <v>524</v>
      </c>
      <c r="C2927" s="38" t="s">
        <v>519</v>
      </c>
      <c r="D2927" s="39" t="s">
        <v>93</v>
      </c>
      <c r="E2927" s="39">
        <f>VLOOKUP(Table1[[#This Row],[Gr]],Raw!T:U,2,0)</f>
        <v>10</v>
      </c>
      <c r="F2927" s="38" t="s">
        <v>9</v>
      </c>
      <c r="G2927" s="39">
        <v>3</v>
      </c>
      <c r="H2927" s="64" t="str">
        <f>VLOOKUP(MID(Table1[[#This Row],[Htno]],7,2),Raw!A:B,2,0)</f>
        <v>EEE</v>
      </c>
      <c r="I2927" s="60">
        <f>IF(Table1[[#This Row],[Gr]]&lt;&gt;"COMPLE",IF(Table1[[#This Row],[Cr]]&gt;0,1,0),1)</f>
        <v>1</v>
      </c>
      <c r="J2927" s="32">
        <f>(Table1[[#This Row],[Gp]]*Table1[[#This Row],[Cr]])/Raw!$R$1</f>
        <v>1.3043478260869565</v>
      </c>
    </row>
    <row r="2928" spans="1:10">
      <c r="A2928" s="63" t="str">
        <f>LEFT(Table1[[#This Row],[Subcode]],3)</f>
        <v>R20</v>
      </c>
      <c r="B2928" s="63" t="s">
        <v>524</v>
      </c>
      <c r="C2928" s="38" t="s">
        <v>153</v>
      </c>
      <c r="D2928" s="39" t="s">
        <v>154</v>
      </c>
      <c r="E2928" s="39">
        <f>VLOOKUP(Table1[[#This Row],[Gr]],Raw!T:U,2,0)</f>
        <v>5</v>
      </c>
      <c r="F2928" s="38" t="s">
        <v>7</v>
      </c>
      <c r="G2928" s="39">
        <v>3</v>
      </c>
      <c r="H2928" s="64" t="str">
        <f>VLOOKUP(MID(Table1[[#This Row],[Htno]],7,2),Raw!A:B,2,0)</f>
        <v>EEE</v>
      </c>
      <c r="I2928" s="60">
        <f>IF(Table1[[#This Row],[Gr]]&lt;&gt;"COMPLE",IF(Table1[[#This Row],[Cr]]&gt;0,1,0),1)</f>
        <v>1</v>
      </c>
      <c r="J2928" s="32">
        <f>(Table1[[#This Row],[Gp]]*Table1[[#This Row],[Cr]])/Raw!$R$1</f>
        <v>0.65217391304347827</v>
      </c>
    </row>
    <row r="2929" spans="1:10">
      <c r="A2929" s="63" t="str">
        <f>LEFT(Table1[[#This Row],[Subcode]],3)</f>
        <v>R20</v>
      </c>
      <c r="B2929" s="63" t="s">
        <v>524</v>
      </c>
      <c r="C2929" s="38" t="s">
        <v>155</v>
      </c>
      <c r="D2929" s="39" t="s">
        <v>156</v>
      </c>
      <c r="E2929" s="39">
        <f>VLOOKUP(Table1[[#This Row],[Gr]],Raw!T:U,2,0)</f>
        <v>0</v>
      </c>
      <c r="F2929" s="38" t="s">
        <v>3</v>
      </c>
      <c r="G2929" s="39">
        <v>0</v>
      </c>
      <c r="H2929" s="64" t="str">
        <f>VLOOKUP(MID(Table1[[#This Row],[Htno]],7,2),Raw!A:B,2,0)</f>
        <v>EEE</v>
      </c>
      <c r="I2929" s="60">
        <f>IF(Table1[[#This Row],[Gr]]&lt;&gt;"COMPLE",IF(Table1[[#This Row],[Cr]]&gt;0,1,0),1)</f>
        <v>0</v>
      </c>
      <c r="J2929" s="32">
        <f>(Table1[[#This Row],[Gp]]*Table1[[#This Row],[Cr]])/Raw!$R$1</f>
        <v>0</v>
      </c>
    </row>
    <row r="2930" spans="1:10">
      <c r="A2930" s="63" t="str">
        <f>LEFT(Table1[[#This Row],[Subcode]],3)</f>
        <v>R20</v>
      </c>
      <c r="B2930" s="63" t="s">
        <v>525</v>
      </c>
      <c r="C2930" s="38" t="s">
        <v>78</v>
      </c>
      <c r="D2930" s="39" t="s">
        <v>79</v>
      </c>
      <c r="E2930" s="39">
        <f>VLOOKUP(Table1[[#This Row],[Gr]],Raw!T:U,2,0)</f>
        <v>7</v>
      </c>
      <c r="F2930" s="38" t="s">
        <v>4</v>
      </c>
      <c r="G2930" s="39">
        <v>3</v>
      </c>
      <c r="H2930" s="64" t="str">
        <f>VLOOKUP(MID(Table1[[#This Row],[Htno]],7,2),Raw!A:B,2,0)</f>
        <v>EEE</v>
      </c>
      <c r="I2930" s="60">
        <f>IF(Table1[[#This Row],[Gr]]&lt;&gt;"COMPLE",IF(Table1[[#This Row],[Cr]]&gt;0,1,0),1)</f>
        <v>1</v>
      </c>
      <c r="J2930" s="32">
        <f>(Table1[[#This Row],[Gp]]*Table1[[#This Row],[Cr]])/Raw!$R$1</f>
        <v>0.91304347826086951</v>
      </c>
    </row>
    <row r="2931" spans="1:10">
      <c r="A2931" s="63" t="str">
        <f>LEFT(Table1[[#This Row],[Subcode]],3)</f>
        <v>R20</v>
      </c>
      <c r="B2931" s="63" t="s">
        <v>525</v>
      </c>
      <c r="C2931" s="38" t="s">
        <v>511</v>
      </c>
      <c r="D2931" s="39" t="s">
        <v>512</v>
      </c>
      <c r="E2931" s="39">
        <f>VLOOKUP(Table1[[#This Row],[Gr]],Raw!T:U,2,0)</f>
        <v>7</v>
      </c>
      <c r="F2931" s="38" t="s">
        <v>4</v>
      </c>
      <c r="G2931" s="39">
        <v>3</v>
      </c>
      <c r="H2931" s="64" t="str">
        <f>VLOOKUP(MID(Table1[[#This Row],[Htno]],7,2),Raw!A:B,2,0)</f>
        <v>EEE</v>
      </c>
      <c r="I2931" s="60">
        <f>IF(Table1[[#This Row],[Gr]]&lt;&gt;"COMPLE",IF(Table1[[#This Row],[Cr]]&gt;0,1,0),1)</f>
        <v>1</v>
      </c>
      <c r="J2931" s="32">
        <f>(Table1[[#This Row],[Gp]]*Table1[[#This Row],[Cr]])/Raw!$R$1</f>
        <v>0.91304347826086951</v>
      </c>
    </row>
    <row r="2932" spans="1:10">
      <c r="A2932" s="63" t="str">
        <f>LEFT(Table1[[#This Row],[Subcode]],3)</f>
        <v>R20</v>
      </c>
      <c r="B2932" s="63" t="s">
        <v>525</v>
      </c>
      <c r="C2932" s="38" t="s">
        <v>513</v>
      </c>
      <c r="D2932" s="39" t="s">
        <v>514</v>
      </c>
      <c r="E2932" s="39">
        <f>VLOOKUP(Table1[[#This Row],[Gr]],Raw!T:U,2,0)</f>
        <v>5</v>
      </c>
      <c r="F2932" s="38" t="s">
        <v>7</v>
      </c>
      <c r="G2932" s="39">
        <v>3</v>
      </c>
      <c r="H2932" s="64" t="str">
        <f>VLOOKUP(MID(Table1[[#This Row],[Htno]],7,2),Raw!A:B,2,0)</f>
        <v>EEE</v>
      </c>
      <c r="I2932" s="60">
        <f>IF(Table1[[#This Row],[Gr]]&lt;&gt;"COMPLE",IF(Table1[[#This Row],[Cr]]&gt;0,1,0),1)</f>
        <v>1</v>
      </c>
      <c r="J2932" s="32">
        <f>(Table1[[#This Row],[Gp]]*Table1[[#This Row],[Cr]])/Raw!$R$1</f>
        <v>0.65217391304347827</v>
      </c>
    </row>
    <row r="2933" spans="1:10">
      <c r="A2933" s="63" t="str">
        <f>LEFT(Table1[[#This Row],[Subcode]],3)</f>
        <v>R20</v>
      </c>
      <c r="B2933" s="63" t="s">
        <v>525</v>
      </c>
      <c r="C2933" s="38" t="s">
        <v>515</v>
      </c>
      <c r="D2933" s="39" t="s">
        <v>516</v>
      </c>
      <c r="E2933" s="39">
        <f>VLOOKUP(Table1[[#This Row],[Gr]],Raw!T:U,2,0)</f>
        <v>5</v>
      </c>
      <c r="F2933" s="38" t="s">
        <v>7</v>
      </c>
      <c r="G2933" s="39">
        <v>3</v>
      </c>
      <c r="H2933" s="64" t="str">
        <f>VLOOKUP(MID(Table1[[#This Row],[Htno]],7,2),Raw!A:B,2,0)</f>
        <v>EEE</v>
      </c>
      <c r="I2933" s="60">
        <f>IF(Table1[[#This Row],[Gr]]&lt;&gt;"COMPLE",IF(Table1[[#This Row],[Cr]]&gt;0,1,0),1)</f>
        <v>1</v>
      </c>
      <c r="J2933" s="32">
        <f>(Table1[[#This Row],[Gp]]*Table1[[#This Row],[Cr]])/Raw!$R$1</f>
        <v>0.65217391304347827</v>
      </c>
    </row>
    <row r="2934" spans="1:10">
      <c r="A2934" s="63" t="str">
        <f>LEFT(Table1[[#This Row],[Subcode]],3)</f>
        <v>R20</v>
      </c>
      <c r="B2934" s="63" t="s">
        <v>525</v>
      </c>
      <c r="C2934" s="38" t="s">
        <v>517</v>
      </c>
      <c r="D2934" s="39" t="s">
        <v>518</v>
      </c>
      <c r="E2934" s="39">
        <f>VLOOKUP(Table1[[#This Row],[Gr]],Raw!T:U,2,0)</f>
        <v>10</v>
      </c>
      <c r="F2934" s="38" t="s">
        <v>9</v>
      </c>
      <c r="G2934" s="39">
        <v>2</v>
      </c>
      <c r="H2934" s="64" t="str">
        <f>VLOOKUP(MID(Table1[[#This Row],[Htno]],7,2),Raw!A:B,2,0)</f>
        <v>EEE</v>
      </c>
      <c r="I2934" s="60">
        <f>IF(Table1[[#This Row],[Gr]]&lt;&gt;"COMPLE",IF(Table1[[#This Row],[Cr]]&gt;0,1,0),1)</f>
        <v>1</v>
      </c>
      <c r="J2934" s="32">
        <f>(Table1[[#This Row],[Gp]]*Table1[[#This Row],[Cr]])/Raw!$R$1</f>
        <v>0.86956521739130432</v>
      </c>
    </row>
    <row r="2935" spans="1:10">
      <c r="A2935" s="63" t="str">
        <f>LEFT(Table1[[#This Row],[Subcode]],3)</f>
        <v>R20</v>
      </c>
      <c r="B2935" s="63" t="s">
        <v>525</v>
      </c>
      <c r="C2935" s="38" t="s">
        <v>519</v>
      </c>
      <c r="D2935" s="39" t="s">
        <v>93</v>
      </c>
      <c r="E2935" s="39">
        <f>VLOOKUP(Table1[[#This Row],[Gr]],Raw!T:U,2,0)</f>
        <v>10</v>
      </c>
      <c r="F2935" s="38" t="s">
        <v>9</v>
      </c>
      <c r="G2935" s="39">
        <v>3</v>
      </c>
      <c r="H2935" s="64" t="str">
        <f>VLOOKUP(MID(Table1[[#This Row],[Htno]],7,2),Raw!A:B,2,0)</f>
        <v>EEE</v>
      </c>
      <c r="I2935" s="60">
        <f>IF(Table1[[#This Row],[Gr]]&lt;&gt;"COMPLE",IF(Table1[[#This Row],[Cr]]&gt;0,1,0),1)</f>
        <v>1</v>
      </c>
      <c r="J2935" s="32">
        <f>(Table1[[#This Row],[Gp]]*Table1[[#This Row],[Cr]])/Raw!$R$1</f>
        <v>1.3043478260869565</v>
      </c>
    </row>
    <row r="2936" spans="1:10">
      <c r="A2936" s="63" t="str">
        <f>LEFT(Table1[[#This Row],[Subcode]],3)</f>
        <v>R20</v>
      </c>
      <c r="B2936" s="63" t="s">
        <v>525</v>
      </c>
      <c r="C2936" s="38" t="s">
        <v>153</v>
      </c>
      <c r="D2936" s="39" t="s">
        <v>154</v>
      </c>
      <c r="E2936" s="39">
        <f>VLOOKUP(Table1[[#This Row],[Gr]],Raw!T:U,2,0)</f>
        <v>5</v>
      </c>
      <c r="F2936" s="38" t="s">
        <v>7</v>
      </c>
      <c r="G2936" s="39">
        <v>3</v>
      </c>
      <c r="H2936" s="64" t="str">
        <f>VLOOKUP(MID(Table1[[#This Row],[Htno]],7,2),Raw!A:B,2,0)</f>
        <v>EEE</v>
      </c>
      <c r="I2936" s="60">
        <f>IF(Table1[[#This Row],[Gr]]&lt;&gt;"COMPLE",IF(Table1[[#This Row],[Cr]]&gt;0,1,0),1)</f>
        <v>1</v>
      </c>
      <c r="J2936" s="32">
        <f>(Table1[[#This Row],[Gp]]*Table1[[#This Row],[Cr]])/Raw!$R$1</f>
        <v>0.65217391304347827</v>
      </c>
    </row>
    <row r="2937" spans="1:10">
      <c r="A2937" s="63" t="str">
        <f>LEFT(Table1[[#This Row],[Subcode]],3)</f>
        <v>R20</v>
      </c>
      <c r="B2937" s="63" t="s">
        <v>525</v>
      </c>
      <c r="C2937" s="38" t="s">
        <v>155</v>
      </c>
      <c r="D2937" s="39" t="s">
        <v>156</v>
      </c>
      <c r="E2937" s="39">
        <f>VLOOKUP(Table1[[#This Row],[Gr]],Raw!T:U,2,0)</f>
        <v>6</v>
      </c>
      <c r="F2937" s="38" t="s">
        <v>5</v>
      </c>
      <c r="G2937" s="39">
        <v>3</v>
      </c>
      <c r="H2937" s="64" t="str">
        <f>VLOOKUP(MID(Table1[[#This Row],[Htno]],7,2),Raw!A:B,2,0)</f>
        <v>EEE</v>
      </c>
      <c r="I2937" s="60">
        <f>IF(Table1[[#This Row],[Gr]]&lt;&gt;"COMPLE",IF(Table1[[#This Row],[Cr]]&gt;0,1,0),1)</f>
        <v>1</v>
      </c>
      <c r="J2937" s="32">
        <f>(Table1[[#This Row],[Gp]]*Table1[[#This Row],[Cr]])/Raw!$R$1</f>
        <v>0.78260869565217395</v>
      </c>
    </row>
    <row r="2938" spans="1:10">
      <c r="A2938" s="63" t="str">
        <f>LEFT(Table1[[#This Row],[Subcode]],3)</f>
        <v>R20</v>
      </c>
      <c r="B2938" s="63" t="s">
        <v>526</v>
      </c>
      <c r="C2938" s="38" t="s">
        <v>78</v>
      </c>
      <c r="D2938" s="39" t="s">
        <v>79</v>
      </c>
      <c r="E2938" s="39">
        <f>VLOOKUP(Table1[[#This Row],[Gr]],Raw!T:U,2,0)</f>
        <v>7</v>
      </c>
      <c r="F2938" s="38" t="s">
        <v>4</v>
      </c>
      <c r="G2938" s="39">
        <v>3</v>
      </c>
      <c r="H2938" s="64" t="str">
        <f>VLOOKUP(MID(Table1[[#This Row],[Htno]],7,2),Raw!A:B,2,0)</f>
        <v>Mech</v>
      </c>
      <c r="I2938" s="60">
        <f>IF(Table1[[#This Row],[Gr]]&lt;&gt;"COMPLE",IF(Table1[[#This Row],[Cr]]&gt;0,1,0),1)</f>
        <v>1</v>
      </c>
      <c r="J2938" s="32">
        <f>(Table1[[#This Row],[Gp]]*Table1[[#This Row],[Cr]])/Raw!$R$1</f>
        <v>0.91304347826086951</v>
      </c>
    </row>
    <row r="2939" spans="1:10">
      <c r="A2939" s="63" t="str">
        <f>LEFT(Table1[[#This Row],[Subcode]],3)</f>
        <v>R20</v>
      </c>
      <c r="B2939" s="63" t="s">
        <v>526</v>
      </c>
      <c r="C2939" s="38" t="s">
        <v>120</v>
      </c>
      <c r="D2939" s="39" t="s">
        <v>121</v>
      </c>
      <c r="E2939" s="39">
        <f>VLOOKUP(Table1[[#This Row],[Gr]],Raw!T:U,2,0)</f>
        <v>7</v>
      </c>
      <c r="F2939" s="38" t="s">
        <v>4</v>
      </c>
      <c r="G2939" s="39">
        <v>3</v>
      </c>
      <c r="H2939" s="64" t="str">
        <f>VLOOKUP(MID(Table1[[#This Row],[Htno]],7,2),Raw!A:B,2,0)</f>
        <v>Mech</v>
      </c>
      <c r="I2939" s="60">
        <f>IF(Table1[[#This Row],[Gr]]&lt;&gt;"COMPLE",IF(Table1[[#This Row],[Cr]]&gt;0,1,0),1)</f>
        <v>1</v>
      </c>
      <c r="J2939" s="32">
        <f>(Table1[[#This Row],[Gp]]*Table1[[#This Row],[Cr]])/Raw!$R$1</f>
        <v>0.91304347826086951</v>
      </c>
    </row>
    <row r="2940" spans="1:10">
      <c r="A2940" s="63" t="str">
        <f>LEFT(Table1[[#This Row],[Subcode]],3)</f>
        <v>R20</v>
      </c>
      <c r="B2940" s="63" t="s">
        <v>526</v>
      </c>
      <c r="C2940" s="38" t="s">
        <v>122</v>
      </c>
      <c r="D2940" s="39" t="s">
        <v>123</v>
      </c>
      <c r="E2940" s="39">
        <f>VLOOKUP(Table1[[#This Row],[Gr]],Raw!T:U,2,0)</f>
        <v>8</v>
      </c>
      <c r="F2940" s="38" t="s">
        <v>6</v>
      </c>
      <c r="G2940" s="39">
        <v>3</v>
      </c>
      <c r="H2940" s="64" t="str">
        <f>VLOOKUP(MID(Table1[[#This Row],[Htno]],7,2),Raw!A:B,2,0)</f>
        <v>Mech</v>
      </c>
      <c r="I2940" s="60">
        <f>IF(Table1[[#This Row],[Gr]]&lt;&gt;"COMPLE",IF(Table1[[#This Row],[Cr]]&gt;0,1,0),1)</f>
        <v>1</v>
      </c>
      <c r="J2940" s="32">
        <f>(Table1[[#This Row],[Gp]]*Table1[[#This Row],[Cr]])/Raw!$R$1</f>
        <v>1.0434782608695652</v>
      </c>
    </row>
    <row r="2941" spans="1:10">
      <c r="A2941" s="63" t="str">
        <f>LEFT(Table1[[#This Row],[Subcode]],3)</f>
        <v>R20</v>
      </c>
      <c r="B2941" s="63" t="s">
        <v>526</v>
      </c>
      <c r="C2941" s="38" t="s">
        <v>124</v>
      </c>
      <c r="D2941" s="39" t="s">
        <v>125</v>
      </c>
      <c r="E2941" s="39">
        <f>VLOOKUP(Table1[[#This Row],[Gr]],Raw!T:U,2,0)</f>
        <v>8</v>
      </c>
      <c r="F2941" s="38" t="s">
        <v>6</v>
      </c>
      <c r="G2941" s="39">
        <v>3</v>
      </c>
      <c r="H2941" s="64" t="str">
        <f>VLOOKUP(MID(Table1[[#This Row],[Htno]],7,2),Raw!A:B,2,0)</f>
        <v>Mech</v>
      </c>
      <c r="I2941" s="60">
        <f>IF(Table1[[#This Row],[Gr]]&lt;&gt;"COMPLE",IF(Table1[[#This Row],[Cr]]&gt;0,1,0),1)</f>
        <v>1</v>
      </c>
      <c r="J2941" s="32">
        <f>(Table1[[#This Row],[Gp]]*Table1[[#This Row],[Cr]])/Raw!$R$1</f>
        <v>1.0434782608695652</v>
      </c>
    </row>
    <row r="2942" spans="1:10">
      <c r="A2942" s="63" t="str">
        <f>LEFT(Table1[[#This Row],[Subcode]],3)</f>
        <v>R20</v>
      </c>
      <c r="B2942" s="63" t="s">
        <v>526</v>
      </c>
      <c r="C2942" s="38" t="s">
        <v>126</v>
      </c>
      <c r="D2942" s="39" t="s">
        <v>127</v>
      </c>
      <c r="E2942" s="39">
        <f>VLOOKUP(Table1[[#This Row],[Gr]],Raw!T:U,2,0)</f>
        <v>6</v>
      </c>
      <c r="F2942" s="38" t="s">
        <v>5</v>
      </c>
      <c r="G2942" s="39">
        <v>3</v>
      </c>
      <c r="H2942" s="64" t="str">
        <f>VLOOKUP(MID(Table1[[#This Row],[Htno]],7,2),Raw!A:B,2,0)</f>
        <v>Mech</v>
      </c>
      <c r="I2942" s="60">
        <f>IF(Table1[[#This Row],[Gr]]&lt;&gt;"COMPLE",IF(Table1[[#This Row],[Cr]]&gt;0,1,0),1)</f>
        <v>1</v>
      </c>
      <c r="J2942" s="32">
        <f>(Table1[[#This Row],[Gp]]*Table1[[#This Row],[Cr]])/Raw!$R$1</f>
        <v>0.78260869565217395</v>
      </c>
    </row>
    <row r="2943" spans="1:10">
      <c r="A2943" s="63" t="str">
        <f>LEFT(Table1[[#This Row],[Subcode]],3)</f>
        <v>R20</v>
      </c>
      <c r="B2943" s="63" t="s">
        <v>526</v>
      </c>
      <c r="C2943" s="38" t="s">
        <v>128</v>
      </c>
      <c r="D2943" s="39" t="s">
        <v>129</v>
      </c>
      <c r="E2943" s="39">
        <f>VLOOKUP(Table1[[#This Row],[Gr]],Raw!T:U,2,0)</f>
        <v>6</v>
      </c>
      <c r="F2943" s="38" t="s">
        <v>5</v>
      </c>
      <c r="G2943" s="39">
        <v>3</v>
      </c>
      <c r="H2943" s="64" t="str">
        <f>VLOOKUP(MID(Table1[[#This Row],[Htno]],7,2),Raw!A:B,2,0)</f>
        <v>Mech</v>
      </c>
      <c r="I2943" s="60">
        <f>IF(Table1[[#This Row],[Gr]]&lt;&gt;"COMPLE",IF(Table1[[#This Row],[Cr]]&gt;0,1,0),1)</f>
        <v>1</v>
      </c>
      <c r="J2943" s="32">
        <f>(Table1[[#This Row],[Gp]]*Table1[[#This Row],[Cr]])/Raw!$R$1</f>
        <v>0.78260869565217395</v>
      </c>
    </row>
    <row r="2944" spans="1:10">
      <c r="A2944" s="63" t="str">
        <f>LEFT(Table1[[#This Row],[Subcode]],3)</f>
        <v>R20</v>
      </c>
      <c r="B2944" s="63" t="s">
        <v>526</v>
      </c>
      <c r="C2944" s="38" t="s">
        <v>130</v>
      </c>
      <c r="D2944" s="39" t="s">
        <v>131</v>
      </c>
      <c r="E2944" s="39">
        <f>VLOOKUP(Table1[[#This Row],[Gr]],Raw!T:U,2,0)</f>
        <v>7</v>
      </c>
      <c r="F2944" s="38" t="s">
        <v>4</v>
      </c>
      <c r="G2944" s="39">
        <v>2</v>
      </c>
      <c r="H2944" s="64" t="str">
        <f>VLOOKUP(MID(Table1[[#This Row],[Htno]],7,2),Raw!A:B,2,0)</f>
        <v>Mech</v>
      </c>
      <c r="I2944" s="60">
        <f>IF(Table1[[#This Row],[Gr]]&lt;&gt;"COMPLE",IF(Table1[[#This Row],[Cr]]&gt;0,1,0),1)</f>
        <v>1</v>
      </c>
      <c r="J2944" s="32">
        <f>(Table1[[#This Row],[Gp]]*Table1[[#This Row],[Cr]])/Raw!$R$1</f>
        <v>0.60869565217391308</v>
      </c>
    </row>
    <row r="2945" spans="1:10">
      <c r="A2945" s="63" t="str">
        <f>LEFT(Table1[[#This Row],[Subcode]],3)</f>
        <v>R20</v>
      </c>
      <c r="B2945" s="63" t="s">
        <v>526</v>
      </c>
      <c r="C2945" s="38" t="s">
        <v>132</v>
      </c>
      <c r="D2945" s="39" t="s">
        <v>133</v>
      </c>
      <c r="E2945" s="39">
        <f>VLOOKUP(Table1[[#This Row],[Gr]],Raw!T:U,2,0)</f>
        <v>10</v>
      </c>
      <c r="F2945" s="38" t="s">
        <v>9</v>
      </c>
      <c r="G2945" s="39">
        <v>3</v>
      </c>
      <c r="H2945" s="64" t="str">
        <f>VLOOKUP(MID(Table1[[#This Row],[Htno]],7,2),Raw!A:B,2,0)</f>
        <v>Mech</v>
      </c>
      <c r="I2945" s="60">
        <f>IF(Table1[[#This Row],[Gr]]&lt;&gt;"COMPLE",IF(Table1[[#This Row],[Cr]]&gt;0,1,0),1)</f>
        <v>1</v>
      </c>
      <c r="J2945" s="32">
        <f>(Table1[[#This Row],[Gp]]*Table1[[#This Row],[Cr]])/Raw!$R$1</f>
        <v>1.3043478260869565</v>
      </c>
    </row>
    <row r="2946" spans="1:10">
      <c r="A2946" s="63" t="str">
        <f>LEFT(Table1[[#This Row],[Subcode]],3)</f>
        <v>R20</v>
      </c>
      <c r="B2946" s="63" t="s">
        <v>527</v>
      </c>
      <c r="C2946" s="38" t="s">
        <v>78</v>
      </c>
      <c r="D2946" s="39" t="s">
        <v>79</v>
      </c>
      <c r="E2946" s="39">
        <f>VLOOKUP(Table1[[#This Row],[Gr]],Raw!T:U,2,0)</f>
        <v>6</v>
      </c>
      <c r="F2946" s="38" t="s">
        <v>5</v>
      </c>
      <c r="G2946" s="39">
        <v>3</v>
      </c>
      <c r="H2946" s="64" t="str">
        <f>VLOOKUP(MID(Table1[[#This Row],[Htno]],7,2),Raw!A:B,2,0)</f>
        <v>Mech</v>
      </c>
      <c r="I2946" s="60">
        <f>IF(Table1[[#This Row],[Gr]]&lt;&gt;"COMPLE",IF(Table1[[#This Row],[Cr]]&gt;0,1,0),1)</f>
        <v>1</v>
      </c>
      <c r="J2946" s="32">
        <f>(Table1[[#This Row],[Gp]]*Table1[[#This Row],[Cr]])/Raw!$R$1</f>
        <v>0.78260869565217395</v>
      </c>
    </row>
    <row r="2947" spans="1:10">
      <c r="A2947" s="63" t="str">
        <f>LEFT(Table1[[#This Row],[Subcode]],3)</f>
        <v>R20</v>
      </c>
      <c r="B2947" s="63" t="s">
        <v>527</v>
      </c>
      <c r="C2947" s="38" t="s">
        <v>120</v>
      </c>
      <c r="D2947" s="39" t="s">
        <v>121</v>
      </c>
      <c r="E2947" s="39">
        <f>VLOOKUP(Table1[[#This Row],[Gr]],Raw!T:U,2,0)</f>
        <v>8</v>
      </c>
      <c r="F2947" s="38" t="s">
        <v>6</v>
      </c>
      <c r="G2947" s="39">
        <v>3</v>
      </c>
      <c r="H2947" s="64" t="str">
        <f>VLOOKUP(MID(Table1[[#This Row],[Htno]],7,2),Raw!A:B,2,0)</f>
        <v>Mech</v>
      </c>
      <c r="I2947" s="60">
        <f>IF(Table1[[#This Row],[Gr]]&lt;&gt;"COMPLE",IF(Table1[[#This Row],[Cr]]&gt;0,1,0),1)</f>
        <v>1</v>
      </c>
      <c r="J2947" s="32">
        <f>(Table1[[#This Row],[Gp]]*Table1[[#This Row],[Cr]])/Raw!$R$1</f>
        <v>1.0434782608695652</v>
      </c>
    </row>
    <row r="2948" spans="1:10">
      <c r="A2948" s="63" t="str">
        <f>LEFT(Table1[[#This Row],[Subcode]],3)</f>
        <v>R20</v>
      </c>
      <c r="B2948" s="63" t="s">
        <v>527</v>
      </c>
      <c r="C2948" s="38" t="s">
        <v>122</v>
      </c>
      <c r="D2948" s="39" t="s">
        <v>123</v>
      </c>
      <c r="E2948" s="39">
        <f>VLOOKUP(Table1[[#This Row],[Gr]],Raw!T:U,2,0)</f>
        <v>6</v>
      </c>
      <c r="F2948" s="38" t="s">
        <v>5</v>
      </c>
      <c r="G2948" s="39">
        <v>3</v>
      </c>
      <c r="H2948" s="64" t="str">
        <f>VLOOKUP(MID(Table1[[#This Row],[Htno]],7,2),Raw!A:B,2,0)</f>
        <v>Mech</v>
      </c>
      <c r="I2948" s="60">
        <f>IF(Table1[[#This Row],[Gr]]&lt;&gt;"COMPLE",IF(Table1[[#This Row],[Cr]]&gt;0,1,0),1)</f>
        <v>1</v>
      </c>
      <c r="J2948" s="32">
        <f>(Table1[[#This Row],[Gp]]*Table1[[#This Row],[Cr]])/Raw!$R$1</f>
        <v>0.78260869565217395</v>
      </c>
    </row>
    <row r="2949" spans="1:10">
      <c r="A2949" s="63" t="str">
        <f>LEFT(Table1[[#This Row],[Subcode]],3)</f>
        <v>R20</v>
      </c>
      <c r="B2949" s="63" t="s">
        <v>527</v>
      </c>
      <c r="C2949" s="38" t="s">
        <v>124</v>
      </c>
      <c r="D2949" s="39" t="s">
        <v>125</v>
      </c>
      <c r="E2949" s="39">
        <f>VLOOKUP(Table1[[#This Row],[Gr]],Raw!T:U,2,0)</f>
        <v>7</v>
      </c>
      <c r="F2949" s="38" t="s">
        <v>4</v>
      </c>
      <c r="G2949" s="39">
        <v>3</v>
      </c>
      <c r="H2949" s="64" t="str">
        <f>VLOOKUP(MID(Table1[[#This Row],[Htno]],7,2),Raw!A:B,2,0)</f>
        <v>Mech</v>
      </c>
      <c r="I2949" s="60">
        <f>IF(Table1[[#This Row],[Gr]]&lt;&gt;"COMPLE",IF(Table1[[#This Row],[Cr]]&gt;0,1,0),1)</f>
        <v>1</v>
      </c>
      <c r="J2949" s="32">
        <f>(Table1[[#This Row],[Gp]]*Table1[[#This Row],[Cr]])/Raw!$R$1</f>
        <v>0.91304347826086951</v>
      </c>
    </row>
    <row r="2950" spans="1:10">
      <c r="A2950" s="63" t="str">
        <f>LEFT(Table1[[#This Row],[Subcode]],3)</f>
        <v>R20</v>
      </c>
      <c r="B2950" s="63" t="s">
        <v>527</v>
      </c>
      <c r="C2950" s="38" t="s">
        <v>126</v>
      </c>
      <c r="D2950" s="39" t="s">
        <v>127</v>
      </c>
      <c r="E2950" s="39">
        <f>VLOOKUP(Table1[[#This Row],[Gr]],Raw!T:U,2,0)</f>
        <v>7</v>
      </c>
      <c r="F2950" s="38" t="s">
        <v>4</v>
      </c>
      <c r="G2950" s="39">
        <v>3</v>
      </c>
      <c r="H2950" s="64" t="str">
        <f>VLOOKUP(MID(Table1[[#This Row],[Htno]],7,2),Raw!A:B,2,0)</f>
        <v>Mech</v>
      </c>
      <c r="I2950" s="60">
        <f>IF(Table1[[#This Row],[Gr]]&lt;&gt;"COMPLE",IF(Table1[[#This Row],[Cr]]&gt;0,1,0),1)</f>
        <v>1</v>
      </c>
      <c r="J2950" s="32">
        <f>(Table1[[#This Row],[Gp]]*Table1[[#This Row],[Cr]])/Raw!$R$1</f>
        <v>0.91304347826086951</v>
      </c>
    </row>
    <row r="2951" spans="1:10">
      <c r="A2951" s="63" t="str">
        <f>LEFT(Table1[[#This Row],[Subcode]],3)</f>
        <v>R20</v>
      </c>
      <c r="B2951" s="63" t="s">
        <v>527</v>
      </c>
      <c r="C2951" s="38" t="s">
        <v>128</v>
      </c>
      <c r="D2951" s="39" t="s">
        <v>129</v>
      </c>
      <c r="E2951" s="39">
        <f>VLOOKUP(Table1[[#This Row],[Gr]],Raw!T:U,2,0)</f>
        <v>7</v>
      </c>
      <c r="F2951" s="38" t="s">
        <v>4</v>
      </c>
      <c r="G2951" s="39">
        <v>3</v>
      </c>
      <c r="H2951" s="64" t="str">
        <f>VLOOKUP(MID(Table1[[#This Row],[Htno]],7,2),Raw!A:B,2,0)</f>
        <v>Mech</v>
      </c>
      <c r="I2951" s="60">
        <f>IF(Table1[[#This Row],[Gr]]&lt;&gt;"COMPLE",IF(Table1[[#This Row],[Cr]]&gt;0,1,0),1)</f>
        <v>1</v>
      </c>
      <c r="J2951" s="32">
        <f>(Table1[[#This Row],[Gp]]*Table1[[#This Row],[Cr]])/Raw!$R$1</f>
        <v>0.91304347826086951</v>
      </c>
    </row>
    <row r="2952" spans="1:10">
      <c r="A2952" s="63" t="str">
        <f>LEFT(Table1[[#This Row],[Subcode]],3)</f>
        <v>R20</v>
      </c>
      <c r="B2952" s="63" t="s">
        <v>527</v>
      </c>
      <c r="C2952" s="38" t="s">
        <v>130</v>
      </c>
      <c r="D2952" s="39" t="s">
        <v>131</v>
      </c>
      <c r="E2952" s="39">
        <f>VLOOKUP(Table1[[#This Row],[Gr]],Raw!T:U,2,0)</f>
        <v>7</v>
      </c>
      <c r="F2952" s="38" t="s">
        <v>4</v>
      </c>
      <c r="G2952" s="39">
        <v>2</v>
      </c>
      <c r="H2952" s="64" t="str">
        <f>VLOOKUP(MID(Table1[[#This Row],[Htno]],7,2),Raw!A:B,2,0)</f>
        <v>Mech</v>
      </c>
      <c r="I2952" s="60">
        <f>IF(Table1[[#This Row],[Gr]]&lt;&gt;"COMPLE",IF(Table1[[#This Row],[Cr]]&gt;0,1,0),1)</f>
        <v>1</v>
      </c>
      <c r="J2952" s="32">
        <f>(Table1[[#This Row],[Gp]]*Table1[[#This Row],[Cr]])/Raw!$R$1</f>
        <v>0.60869565217391308</v>
      </c>
    </row>
    <row r="2953" spans="1:10">
      <c r="A2953" s="63" t="str">
        <f>LEFT(Table1[[#This Row],[Subcode]],3)</f>
        <v>R20</v>
      </c>
      <c r="B2953" s="63" t="s">
        <v>527</v>
      </c>
      <c r="C2953" s="38" t="s">
        <v>132</v>
      </c>
      <c r="D2953" s="39" t="s">
        <v>133</v>
      </c>
      <c r="E2953" s="39">
        <f>VLOOKUP(Table1[[#This Row],[Gr]],Raw!T:U,2,0)</f>
        <v>10</v>
      </c>
      <c r="F2953" s="38" t="s">
        <v>9</v>
      </c>
      <c r="G2953" s="39">
        <v>3</v>
      </c>
      <c r="H2953" s="64" t="str">
        <f>VLOOKUP(MID(Table1[[#This Row],[Htno]],7,2),Raw!A:B,2,0)</f>
        <v>Mech</v>
      </c>
      <c r="I2953" s="60">
        <f>IF(Table1[[#This Row],[Gr]]&lt;&gt;"COMPLE",IF(Table1[[#This Row],[Cr]]&gt;0,1,0),1)</f>
        <v>1</v>
      </c>
      <c r="J2953" s="32">
        <f>(Table1[[#This Row],[Gp]]*Table1[[#This Row],[Cr]])/Raw!$R$1</f>
        <v>1.3043478260869565</v>
      </c>
    </row>
    <row r="2954" spans="1:10">
      <c r="A2954" s="63" t="str">
        <f>LEFT(Table1[[#This Row],[Subcode]],3)</f>
        <v>R20</v>
      </c>
      <c r="B2954" s="63" t="s">
        <v>528</v>
      </c>
      <c r="C2954" s="38" t="s">
        <v>78</v>
      </c>
      <c r="D2954" s="39" t="s">
        <v>79</v>
      </c>
      <c r="E2954" s="39">
        <f>VLOOKUP(Table1[[#This Row],[Gr]],Raw!T:U,2,0)</f>
        <v>8</v>
      </c>
      <c r="F2954" s="38" t="s">
        <v>6</v>
      </c>
      <c r="G2954" s="39">
        <v>3</v>
      </c>
      <c r="H2954" s="64" t="str">
        <f>VLOOKUP(MID(Table1[[#This Row],[Htno]],7,2),Raw!A:B,2,0)</f>
        <v>Mech</v>
      </c>
      <c r="I2954" s="60">
        <f>IF(Table1[[#This Row],[Gr]]&lt;&gt;"COMPLE",IF(Table1[[#This Row],[Cr]]&gt;0,1,0),1)</f>
        <v>1</v>
      </c>
      <c r="J2954" s="32">
        <f>(Table1[[#This Row],[Gp]]*Table1[[#This Row],[Cr]])/Raw!$R$1</f>
        <v>1.0434782608695652</v>
      </c>
    </row>
    <row r="2955" spans="1:10">
      <c r="A2955" s="63" t="str">
        <f>LEFT(Table1[[#This Row],[Subcode]],3)</f>
        <v>R20</v>
      </c>
      <c r="B2955" s="63" t="s">
        <v>528</v>
      </c>
      <c r="C2955" s="38" t="s">
        <v>120</v>
      </c>
      <c r="D2955" s="39" t="s">
        <v>121</v>
      </c>
      <c r="E2955" s="39">
        <f>VLOOKUP(Table1[[#This Row],[Gr]],Raw!T:U,2,0)</f>
        <v>9</v>
      </c>
      <c r="F2955" s="38" t="s">
        <v>8</v>
      </c>
      <c r="G2955" s="39">
        <v>3</v>
      </c>
      <c r="H2955" s="64" t="str">
        <f>VLOOKUP(MID(Table1[[#This Row],[Htno]],7,2),Raw!A:B,2,0)</f>
        <v>Mech</v>
      </c>
      <c r="I2955" s="60">
        <f>IF(Table1[[#This Row],[Gr]]&lt;&gt;"COMPLE",IF(Table1[[#This Row],[Cr]]&gt;0,1,0),1)</f>
        <v>1</v>
      </c>
      <c r="J2955" s="32">
        <f>(Table1[[#This Row],[Gp]]*Table1[[#This Row],[Cr]])/Raw!$R$1</f>
        <v>1.173913043478261</v>
      </c>
    </row>
    <row r="2956" spans="1:10">
      <c r="A2956" s="63" t="str">
        <f>LEFT(Table1[[#This Row],[Subcode]],3)</f>
        <v>R20</v>
      </c>
      <c r="B2956" s="63" t="s">
        <v>528</v>
      </c>
      <c r="C2956" s="38" t="s">
        <v>122</v>
      </c>
      <c r="D2956" s="39" t="s">
        <v>123</v>
      </c>
      <c r="E2956" s="39">
        <f>VLOOKUP(Table1[[#This Row],[Gr]],Raw!T:U,2,0)</f>
        <v>7</v>
      </c>
      <c r="F2956" s="38" t="s">
        <v>4</v>
      </c>
      <c r="G2956" s="39">
        <v>3</v>
      </c>
      <c r="H2956" s="64" t="str">
        <f>VLOOKUP(MID(Table1[[#This Row],[Htno]],7,2),Raw!A:B,2,0)</f>
        <v>Mech</v>
      </c>
      <c r="I2956" s="60">
        <f>IF(Table1[[#This Row],[Gr]]&lt;&gt;"COMPLE",IF(Table1[[#This Row],[Cr]]&gt;0,1,0),1)</f>
        <v>1</v>
      </c>
      <c r="J2956" s="32">
        <f>(Table1[[#This Row],[Gp]]*Table1[[#This Row],[Cr]])/Raw!$R$1</f>
        <v>0.91304347826086951</v>
      </c>
    </row>
    <row r="2957" spans="1:10">
      <c r="A2957" s="63" t="str">
        <f>LEFT(Table1[[#This Row],[Subcode]],3)</f>
        <v>R20</v>
      </c>
      <c r="B2957" s="63" t="s">
        <v>528</v>
      </c>
      <c r="C2957" s="38" t="s">
        <v>124</v>
      </c>
      <c r="D2957" s="39" t="s">
        <v>125</v>
      </c>
      <c r="E2957" s="39">
        <f>VLOOKUP(Table1[[#This Row],[Gr]],Raw!T:U,2,0)</f>
        <v>8</v>
      </c>
      <c r="F2957" s="38" t="s">
        <v>6</v>
      </c>
      <c r="G2957" s="39">
        <v>3</v>
      </c>
      <c r="H2957" s="64" t="str">
        <f>VLOOKUP(MID(Table1[[#This Row],[Htno]],7,2),Raw!A:B,2,0)</f>
        <v>Mech</v>
      </c>
      <c r="I2957" s="60">
        <f>IF(Table1[[#This Row],[Gr]]&lt;&gt;"COMPLE",IF(Table1[[#This Row],[Cr]]&gt;0,1,0),1)</f>
        <v>1</v>
      </c>
      <c r="J2957" s="32">
        <f>(Table1[[#This Row],[Gp]]*Table1[[#This Row],[Cr]])/Raw!$R$1</f>
        <v>1.0434782608695652</v>
      </c>
    </row>
    <row r="2958" spans="1:10">
      <c r="A2958" s="63" t="str">
        <f>LEFT(Table1[[#This Row],[Subcode]],3)</f>
        <v>R20</v>
      </c>
      <c r="B2958" s="63" t="s">
        <v>528</v>
      </c>
      <c r="C2958" s="38" t="s">
        <v>126</v>
      </c>
      <c r="D2958" s="39" t="s">
        <v>127</v>
      </c>
      <c r="E2958" s="39">
        <f>VLOOKUP(Table1[[#This Row],[Gr]],Raw!T:U,2,0)</f>
        <v>8</v>
      </c>
      <c r="F2958" s="38" t="s">
        <v>6</v>
      </c>
      <c r="G2958" s="39">
        <v>3</v>
      </c>
      <c r="H2958" s="64" t="str">
        <f>VLOOKUP(MID(Table1[[#This Row],[Htno]],7,2),Raw!A:B,2,0)</f>
        <v>Mech</v>
      </c>
      <c r="I2958" s="60">
        <f>IF(Table1[[#This Row],[Gr]]&lt;&gt;"COMPLE",IF(Table1[[#This Row],[Cr]]&gt;0,1,0),1)</f>
        <v>1</v>
      </c>
      <c r="J2958" s="32">
        <f>(Table1[[#This Row],[Gp]]*Table1[[#This Row],[Cr]])/Raw!$R$1</f>
        <v>1.0434782608695652</v>
      </c>
    </row>
    <row r="2959" spans="1:10">
      <c r="A2959" s="63" t="str">
        <f>LEFT(Table1[[#This Row],[Subcode]],3)</f>
        <v>R20</v>
      </c>
      <c r="B2959" s="63" t="s">
        <v>528</v>
      </c>
      <c r="C2959" s="38" t="s">
        <v>128</v>
      </c>
      <c r="D2959" s="39" t="s">
        <v>129</v>
      </c>
      <c r="E2959" s="39">
        <f>VLOOKUP(Table1[[#This Row],[Gr]],Raw!T:U,2,0)</f>
        <v>7</v>
      </c>
      <c r="F2959" s="38" t="s">
        <v>4</v>
      </c>
      <c r="G2959" s="39">
        <v>3</v>
      </c>
      <c r="H2959" s="64" t="str">
        <f>VLOOKUP(MID(Table1[[#This Row],[Htno]],7,2),Raw!A:B,2,0)</f>
        <v>Mech</v>
      </c>
      <c r="I2959" s="60">
        <f>IF(Table1[[#This Row],[Gr]]&lt;&gt;"COMPLE",IF(Table1[[#This Row],[Cr]]&gt;0,1,0),1)</f>
        <v>1</v>
      </c>
      <c r="J2959" s="32">
        <f>(Table1[[#This Row],[Gp]]*Table1[[#This Row],[Cr]])/Raw!$R$1</f>
        <v>0.91304347826086951</v>
      </c>
    </row>
    <row r="2960" spans="1:10">
      <c r="A2960" s="63" t="str">
        <f>LEFT(Table1[[#This Row],[Subcode]],3)</f>
        <v>R20</v>
      </c>
      <c r="B2960" s="63" t="s">
        <v>528</v>
      </c>
      <c r="C2960" s="38" t="s">
        <v>130</v>
      </c>
      <c r="D2960" s="39" t="s">
        <v>131</v>
      </c>
      <c r="E2960" s="39">
        <f>VLOOKUP(Table1[[#This Row],[Gr]],Raw!T:U,2,0)</f>
        <v>7</v>
      </c>
      <c r="F2960" s="38" t="s">
        <v>4</v>
      </c>
      <c r="G2960" s="39">
        <v>2</v>
      </c>
      <c r="H2960" s="64" t="str">
        <f>VLOOKUP(MID(Table1[[#This Row],[Htno]],7,2),Raw!A:B,2,0)</f>
        <v>Mech</v>
      </c>
      <c r="I2960" s="60">
        <f>IF(Table1[[#This Row],[Gr]]&lt;&gt;"COMPLE",IF(Table1[[#This Row],[Cr]]&gt;0,1,0),1)</f>
        <v>1</v>
      </c>
      <c r="J2960" s="32">
        <f>(Table1[[#This Row],[Gp]]*Table1[[#This Row],[Cr]])/Raw!$R$1</f>
        <v>0.60869565217391308</v>
      </c>
    </row>
    <row r="2961" spans="1:10">
      <c r="A2961" s="63" t="str">
        <f>LEFT(Table1[[#This Row],[Subcode]],3)</f>
        <v>R20</v>
      </c>
      <c r="B2961" s="63" t="s">
        <v>528</v>
      </c>
      <c r="C2961" s="38" t="s">
        <v>132</v>
      </c>
      <c r="D2961" s="39" t="s">
        <v>133</v>
      </c>
      <c r="E2961" s="39">
        <f>VLOOKUP(Table1[[#This Row],[Gr]],Raw!T:U,2,0)</f>
        <v>10</v>
      </c>
      <c r="F2961" s="38" t="s">
        <v>9</v>
      </c>
      <c r="G2961" s="39">
        <v>3</v>
      </c>
      <c r="H2961" s="64" t="str">
        <f>VLOOKUP(MID(Table1[[#This Row],[Htno]],7,2),Raw!A:B,2,0)</f>
        <v>Mech</v>
      </c>
      <c r="I2961" s="60">
        <f>IF(Table1[[#This Row],[Gr]]&lt;&gt;"COMPLE",IF(Table1[[#This Row],[Cr]]&gt;0,1,0),1)</f>
        <v>1</v>
      </c>
      <c r="J2961" s="32">
        <f>(Table1[[#This Row],[Gp]]*Table1[[#This Row],[Cr]])/Raw!$R$1</f>
        <v>1.3043478260869565</v>
      </c>
    </row>
    <row r="2962" spans="1:10">
      <c r="A2962" s="63" t="str">
        <f>LEFT(Table1[[#This Row],[Subcode]],3)</f>
        <v>R20</v>
      </c>
      <c r="B2962" s="63" t="s">
        <v>529</v>
      </c>
      <c r="C2962" s="38" t="s">
        <v>78</v>
      </c>
      <c r="D2962" s="39" t="s">
        <v>79</v>
      </c>
      <c r="E2962" s="39">
        <f>VLOOKUP(Table1[[#This Row],[Gr]],Raw!T:U,2,0)</f>
        <v>8</v>
      </c>
      <c r="F2962" s="38" t="s">
        <v>6</v>
      </c>
      <c r="G2962" s="39">
        <v>3</v>
      </c>
      <c r="H2962" s="64" t="str">
        <f>VLOOKUP(MID(Table1[[#This Row],[Htno]],7,2),Raw!A:B,2,0)</f>
        <v>Mech</v>
      </c>
      <c r="I2962" s="60">
        <f>IF(Table1[[#This Row],[Gr]]&lt;&gt;"COMPLE",IF(Table1[[#This Row],[Cr]]&gt;0,1,0),1)</f>
        <v>1</v>
      </c>
      <c r="J2962" s="32">
        <f>(Table1[[#This Row],[Gp]]*Table1[[#This Row],[Cr]])/Raw!$R$1</f>
        <v>1.0434782608695652</v>
      </c>
    </row>
    <row r="2963" spans="1:10">
      <c r="A2963" s="63" t="str">
        <f>LEFT(Table1[[#This Row],[Subcode]],3)</f>
        <v>R20</v>
      </c>
      <c r="B2963" s="63" t="s">
        <v>529</v>
      </c>
      <c r="C2963" s="38" t="s">
        <v>120</v>
      </c>
      <c r="D2963" s="39" t="s">
        <v>121</v>
      </c>
      <c r="E2963" s="39">
        <f>VLOOKUP(Table1[[#This Row],[Gr]],Raw!T:U,2,0)</f>
        <v>8</v>
      </c>
      <c r="F2963" s="38" t="s">
        <v>6</v>
      </c>
      <c r="G2963" s="39">
        <v>3</v>
      </c>
      <c r="H2963" s="64" t="str">
        <f>VLOOKUP(MID(Table1[[#This Row],[Htno]],7,2),Raw!A:B,2,0)</f>
        <v>Mech</v>
      </c>
      <c r="I2963" s="60">
        <f>IF(Table1[[#This Row],[Gr]]&lt;&gt;"COMPLE",IF(Table1[[#This Row],[Cr]]&gt;0,1,0),1)</f>
        <v>1</v>
      </c>
      <c r="J2963" s="32">
        <f>(Table1[[#This Row],[Gp]]*Table1[[#This Row],[Cr]])/Raw!$R$1</f>
        <v>1.0434782608695652</v>
      </c>
    </row>
    <row r="2964" spans="1:10">
      <c r="A2964" s="63" t="str">
        <f>LEFT(Table1[[#This Row],[Subcode]],3)</f>
        <v>R20</v>
      </c>
      <c r="B2964" s="63" t="s">
        <v>529</v>
      </c>
      <c r="C2964" s="38" t="s">
        <v>122</v>
      </c>
      <c r="D2964" s="39" t="s">
        <v>123</v>
      </c>
      <c r="E2964" s="39">
        <f>VLOOKUP(Table1[[#This Row],[Gr]],Raw!T:U,2,0)</f>
        <v>7</v>
      </c>
      <c r="F2964" s="38" t="s">
        <v>4</v>
      </c>
      <c r="G2964" s="39">
        <v>3</v>
      </c>
      <c r="H2964" s="64" t="str">
        <f>VLOOKUP(MID(Table1[[#This Row],[Htno]],7,2),Raw!A:B,2,0)</f>
        <v>Mech</v>
      </c>
      <c r="I2964" s="60">
        <f>IF(Table1[[#This Row],[Gr]]&lt;&gt;"COMPLE",IF(Table1[[#This Row],[Cr]]&gt;0,1,0),1)</f>
        <v>1</v>
      </c>
      <c r="J2964" s="32">
        <f>(Table1[[#This Row],[Gp]]*Table1[[#This Row],[Cr]])/Raw!$R$1</f>
        <v>0.91304347826086951</v>
      </c>
    </row>
    <row r="2965" spans="1:10">
      <c r="A2965" s="63" t="str">
        <f>LEFT(Table1[[#This Row],[Subcode]],3)</f>
        <v>R20</v>
      </c>
      <c r="B2965" s="63" t="s">
        <v>529</v>
      </c>
      <c r="C2965" s="38" t="s">
        <v>124</v>
      </c>
      <c r="D2965" s="39" t="s">
        <v>125</v>
      </c>
      <c r="E2965" s="39">
        <f>VLOOKUP(Table1[[#This Row],[Gr]],Raw!T:U,2,0)</f>
        <v>7</v>
      </c>
      <c r="F2965" s="38" t="s">
        <v>4</v>
      </c>
      <c r="G2965" s="39">
        <v>3</v>
      </c>
      <c r="H2965" s="64" t="str">
        <f>VLOOKUP(MID(Table1[[#This Row],[Htno]],7,2),Raw!A:B,2,0)</f>
        <v>Mech</v>
      </c>
      <c r="I2965" s="60">
        <f>IF(Table1[[#This Row],[Gr]]&lt;&gt;"COMPLE",IF(Table1[[#This Row],[Cr]]&gt;0,1,0),1)</f>
        <v>1</v>
      </c>
      <c r="J2965" s="32">
        <f>(Table1[[#This Row],[Gp]]*Table1[[#This Row],[Cr]])/Raw!$R$1</f>
        <v>0.91304347826086951</v>
      </c>
    </row>
    <row r="2966" spans="1:10">
      <c r="A2966" s="63" t="str">
        <f>LEFT(Table1[[#This Row],[Subcode]],3)</f>
        <v>R20</v>
      </c>
      <c r="B2966" s="63" t="s">
        <v>529</v>
      </c>
      <c r="C2966" s="38" t="s">
        <v>126</v>
      </c>
      <c r="D2966" s="39" t="s">
        <v>127</v>
      </c>
      <c r="E2966" s="39">
        <f>VLOOKUP(Table1[[#This Row],[Gr]],Raw!T:U,2,0)</f>
        <v>6</v>
      </c>
      <c r="F2966" s="38" t="s">
        <v>5</v>
      </c>
      <c r="G2966" s="39">
        <v>3</v>
      </c>
      <c r="H2966" s="64" t="str">
        <f>VLOOKUP(MID(Table1[[#This Row],[Htno]],7,2),Raw!A:B,2,0)</f>
        <v>Mech</v>
      </c>
      <c r="I2966" s="60">
        <f>IF(Table1[[#This Row],[Gr]]&lt;&gt;"COMPLE",IF(Table1[[#This Row],[Cr]]&gt;0,1,0),1)</f>
        <v>1</v>
      </c>
      <c r="J2966" s="32">
        <f>(Table1[[#This Row],[Gp]]*Table1[[#This Row],[Cr]])/Raw!$R$1</f>
        <v>0.78260869565217395</v>
      </c>
    </row>
    <row r="2967" spans="1:10">
      <c r="A2967" s="63" t="str">
        <f>LEFT(Table1[[#This Row],[Subcode]],3)</f>
        <v>R20</v>
      </c>
      <c r="B2967" s="63" t="s">
        <v>529</v>
      </c>
      <c r="C2967" s="38" t="s">
        <v>128</v>
      </c>
      <c r="D2967" s="39" t="s">
        <v>129</v>
      </c>
      <c r="E2967" s="39">
        <f>VLOOKUP(Table1[[#This Row],[Gr]],Raw!T:U,2,0)</f>
        <v>6</v>
      </c>
      <c r="F2967" s="38" t="s">
        <v>5</v>
      </c>
      <c r="G2967" s="39">
        <v>3</v>
      </c>
      <c r="H2967" s="64" t="str">
        <f>VLOOKUP(MID(Table1[[#This Row],[Htno]],7,2),Raw!A:B,2,0)</f>
        <v>Mech</v>
      </c>
      <c r="I2967" s="60">
        <f>IF(Table1[[#This Row],[Gr]]&lt;&gt;"COMPLE",IF(Table1[[#This Row],[Cr]]&gt;0,1,0),1)</f>
        <v>1</v>
      </c>
      <c r="J2967" s="32">
        <f>(Table1[[#This Row],[Gp]]*Table1[[#This Row],[Cr]])/Raw!$R$1</f>
        <v>0.78260869565217395</v>
      </c>
    </row>
    <row r="2968" spans="1:10">
      <c r="A2968" s="63" t="str">
        <f>LEFT(Table1[[#This Row],[Subcode]],3)</f>
        <v>R20</v>
      </c>
      <c r="B2968" s="63" t="s">
        <v>529</v>
      </c>
      <c r="C2968" s="38" t="s">
        <v>130</v>
      </c>
      <c r="D2968" s="39" t="s">
        <v>131</v>
      </c>
      <c r="E2968" s="39">
        <f>VLOOKUP(Table1[[#This Row],[Gr]],Raw!T:U,2,0)</f>
        <v>7</v>
      </c>
      <c r="F2968" s="38" t="s">
        <v>4</v>
      </c>
      <c r="G2968" s="39">
        <v>2</v>
      </c>
      <c r="H2968" s="64" t="str">
        <f>VLOOKUP(MID(Table1[[#This Row],[Htno]],7,2),Raw!A:B,2,0)</f>
        <v>Mech</v>
      </c>
      <c r="I2968" s="60">
        <f>IF(Table1[[#This Row],[Gr]]&lt;&gt;"COMPLE",IF(Table1[[#This Row],[Cr]]&gt;0,1,0),1)</f>
        <v>1</v>
      </c>
      <c r="J2968" s="32">
        <f>(Table1[[#This Row],[Gp]]*Table1[[#This Row],[Cr]])/Raw!$R$1</f>
        <v>0.60869565217391308</v>
      </c>
    </row>
    <row r="2969" spans="1:10">
      <c r="A2969" s="63" t="str">
        <f>LEFT(Table1[[#This Row],[Subcode]],3)</f>
        <v>R20</v>
      </c>
      <c r="B2969" s="63" t="s">
        <v>529</v>
      </c>
      <c r="C2969" s="38" t="s">
        <v>132</v>
      </c>
      <c r="D2969" s="39" t="s">
        <v>133</v>
      </c>
      <c r="E2969" s="39">
        <f>VLOOKUP(Table1[[#This Row],[Gr]],Raw!T:U,2,0)</f>
        <v>10</v>
      </c>
      <c r="F2969" s="38" t="s">
        <v>9</v>
      </c>
      <c r="G2969" s="39">
        <v>3</v>
      </c>
      <c r="H2969" s="64" t="str">
        <f>VLOOKUP(MID(Table1[[#This Row],[Htno]],7,2),Raw!A:B,2,0)</f>
        <v>Mech</v>
      </c>
      <c r="I2969" s="60">
        <f>IF(Table1[[#This Row],[Gr]]&lt;&gt;"COMPLE",IF(Table1[[#This Row],[Cr]]&gt;0,1,0),1)</f>
        <v>1</v>
      </c>
      <c r="J2969" s="32">
        <f>(Table1[[#This Row],[Gp]]*Table1[[#This Row],[Cr]])/Raw!$R$1</f>
        <v>1.3043478260869565</v>
      </c>
    </row>
    <row r="2970" spans="1:10">
      <c r="A2970" s="63" t="str">
        <f>LEFT(Table1[[#This Row],[Subcode]],3)</f>
        <v>R20</v>
      </c>
      <c r="B2970" s="63" t="s">
        <v>530</v>
      </c>
      <c r="C2970" s="38" t="s">
        <v>78</v>
      </c>
      <c r="D2970" s="39" t="s">
        <v>79</v>
      </c>
      <c r="E2970" s="39">
        <f>VLOOKUP(Table1[[#This Row],[Gr]],Raw!T:U,2,0)</f>
        <v>7</v>
      </c>
      <c r="F2970" s="38" t="s">
        <v>4</v>
      </c>
      <c r="G2970" s="39">
        <v>3</v>
      </c>
      <c r="H2970" s="64" t="str">
        <f>VLOOKUP(MID(Table1[[#This Row],[Htno]],7,2),Raw!A:B,2,0)</f>
        <v>Mech</v>
      </c>
      <c r="I2970" s="60">
        <f>IF(Table1[[#This Row],[Gr]]&lt;&gt;"COMPLE",IF(Table1[[#This Row],[Cr]]&gt;0,1,0),1)</f>
        <v>1</v>
      </c>
      <c r="J2970" s="32">
        <f>(Table1[[#This Row],[Gp]]*Table1[[#This Row],[Cr]])/Raw!$R$1</f>
        <v>0.91304347826086951</v>
      </c>
    </row>
    <row r="2971" spans="1:10">
      <c r="A2971" s="63" t="str">
        <f>LEFT(Table1[[#This Row],[Subcode]],3)</f>
        <v>R20</v>
      </c>
      <c r="B2971" s="63" t="s">
        <v>530</v>
      </c>
      <c r="C2971" s="38" t="s">
        <v>120</v>
      </c>
      <c r="D2971" s="39" t="s">
        <v>121</v>
      </c>
      <c r="E2971" s="39">
        <f>VLOOKUP(Table1[[#This Row],[Gr]],Raw!T:U,2,0)</f>
        <v>8</v>
      </c>
      <c r="F2971" s="38" t="s">
        <v>6</v>
      </c>
      <c r="G2971" s="39">
        <v>3</v>
      </c>
      <c r="H2971" s="64" t="str">
        <f>VLOOKUP(MID(Table1[[#This Row],[Htno]],7,2),Raw!A:B,2,0)</f>
        <v>Mech</v>
      </c>
      <c r="I2971" s="60">
        <f>IF(Table1[[#This Row],[Gr]]&lt;&gt;"COMPLE",IF(Table1[[#This Row],[Cr]]&gt;0,1,0),1)</f>
        <v>1</v>
      </c>
      <c r="J2971" s="32">
        <f>(Table1[[#This Row],[Gp]]*Table1[[#This Row],[Cr]])/Raw!$R$1</f>
        <v>1.0434782608695652</v>
      </c>
    </row>
    <row r="2972" spans="1:10">
      <c r="A2972" s="63" t="str">
        <f>LEFT(Table1[[#This Row],[Subcode]],3)</f>
        <v>R20</v>
      </c>
      <c r="B2972" s="63" t="s">
        <v>530</v>
      </c>
      <c r="C2972" s="38" t="s">
        <v>122</v>
      </c>
      <c r="D2972" s="39" t="s">
        <v>123</v>
      </c>
      <c r="E2972" s="39">
        <f>VLOOKUP(Table1[[#This Row],[Gr]],Raw!T:U,2,0)</f>
        <v>6</v>
      </c>
      <c r="F2972" s="38" t="s">
        <v>5</v>
      </c>
      <c r="G2972" s="39">
        <v>3</v>
      </c>
      <c r="H2972" s="64" t="str">
        <f>VLOOKUP(MID(Table1[[#This Row],[Htno]],7,2),Raw!A:B,2,0)</f>
        <v>Mech</v>
      </c>
      <c r="I2972" s="60">
        <f>IF(Table1[[#This Row],[Gr]]&lt;&gt;"COMPLE",IF(Table1[[#This Row],[Cr]]&gt;0,1,0),1)</f>
        <v>1</v>
      </c>
      <c r="J2972" s="32">
        <f>(Table1[[#This Row],[Gp]]*Table1[[#This Row],[Cr]])/Raw!$R$1</f>
        <v>0.78260869565217395</v>
      </c>
    </row>
    <row r="2973" spans="1:10">
      <c r="A2973" s="63" t="str">
        <f>LEFT(Table1[[#This Row],[Subcode]],3)</f>
        <v>R20</v>
      </c>
      <c r="B2973" s="63" t="s">
        <v>530</v>
      </c>
      <c r="C2973" s="38" t="s">
        <v>124</v>
      </c>
      <c r="D2973" s="39" t="s">
        <v>125</v>
      </c>
      <c r="E2973" s="39">
        <f>VLOOKUP(Table1[[#This Row],[Gr]],Raw!T:U,2,0)</f>
        <v>8</v>
      </c>
      <c r="F2973" s="38" t="s">
        <v>6</v>
      </c>
      <c r="G2973" s="39">
        <v>3</v>
      </c>
      <c r="H2973" s="64" t="str">
        <f>VLOOKUP(MID(Table1[[#This Row],[Htno]],7,2),Raw!A:B,2,0)</f>
        <v>Mech</v>
      </c>
      <c r="I2973" s="60">
        <f>IF(Table1[[#This Row],[Gr]]&lt;&gt;"COMPLE",IF(Table1[[#This Row],[Cr]]&gt;0,1,0),1)</f>
        <v>1</v>
      </c>
      <c r="J2973" s="32">
        <f>(Table1[[#This Row],[Gp]]*Table1[[#This Row],[Cr]])/Raw!$R$1</f>
        <v>1.0434782608695652</v>
      </c>
    </row>
    <row r="2974" spans="1:10">
      <c r="A2974" s="63" t="str">
        <f>LEFT(Table1[[#This Row],[Subcode]],3)</f>
        <v>R20</v>
      </c>
      <c r="B2974" s="63" t="s">
        <v>530</v>
      </c>
      <c r="C2974" s="38" t="s">
        <v>126</v>
      </c>
      <c r="D2974" s="39" t="s">
        <v>127</v>
      </c>
      <c r="E2974" s="39">
        <f>VLOOKUP(Table1[[#This Row],[Gr]],Raw!T:U,2,0)</f>
        <v>7</v>
      </c>
      <c r="F2974" s="38" t="s">
        <v>4</v>
      </c>
      <c r="G2974" s="39">
        <v>3</v>
      </c>
      <c r="H2974" s="64" t="str">
        <f>VLOOKUP(MID(Table1[[#This Row],[Htno]],7,2),Raw!A:B,2,0)</f>
        <v>Mech</v>
      </c>
      <c r="I2974" s="60">
        <f>IF(Table1[[#This Row],[Gr]]&lt;&gt;"COMPLE",IF(Table1[[#This Row],[Cr]]&gt;0,1,0),1)</f>
        <v>1</v>
      </c>
      <c r="J2974" s="32">
        <f>(Table1[[#This Row],[Gp]]*Table1[[#This Row],[Cr]])/Raw!$R$1</f>
        <v>0.91304347826086951</v>
      </c>
    </row>
    <row r="2975" spans="1:10">
      <c r="A2975" s="63" t="str">
        <f>LEFT(Table1[[#This Row],[Subcode]],3)</f>
        <v>R20</v>
      </c>
      <c r="B2975" s="63" t="s">
        <v>530</v>
      </c>
      <c r="C2975" s="38" t="s">
        <v>128</v>
      </c>
      <c r="D2975" s="39" t="s">
        <v>129</v>
      </c>
      <c r="E2975" s="39">
        <f>VLOOKUP(Table1[[#This Row],[Gr]],Raw!T:U,2,0)</f>
        <v>6</v>
      </c>
      <c r="F2975" s="38" t="s">
        <v>5</v>
      </c>
      <c r="G2975" s="39">
        <v>3</v>
      </c>
      <c r="H2975" s="64" t="str">
        <f>VLOOKUP(MID(Table1[[#This Row],[Htno]],7,2),Raw!A:B,2,0)</f>
        <v>Mech</v>
      </c>
      <c r="I2975" s="60">
        <f>IF(Table1[[#This Row],[Gr]]&lt;&gt;"COMPLE",IF(Table1[[#This Row],[Cr]]&gt;0,1,0),1)</f>
        <v>1</v>
      </c>
      <c r="J2975" s="32">
        <f>(Table1[[#This Row],[Gp]]*Table1[[#This Row],[Cr]])/Raw!$R$1</f>
        <v>0.78260869565217395</v>
      </c>
    </row>
    <row r="2976" spans="1:10">
      <c r="A2976" s="63" t="str">
        <f>LEFT(Table1[[#This Row],[Subcode]],3)</f>
        <v>R20</v>
      </c>
      <c r="B2976" s="63" t="s">
        <v>530</v>
      </c>
      <c r="C2976" s="38" t="s">
        <v>130</v>
      </c>
      <c r="D2976" s="39" t="s">
        <v>131</v>
      </c>
      <c r="E2976" s="39">
        <f>VLOOKUP(Table1[[#This Row],[Gr]],Raw!T:U,2,0)</f>
        <v>7</v>
      </c>
      <c r="F2976" s="38" t="s">
        <v>4</v>
      </c>
      <c r="G2976" s="39">
        <v>2</v>
      </c>
      <c r="H2976" s="64" t="str">
        <f>VLOOKUP(MID(Table1[[#This Row],[Htno]],7,2),Raw!A:B,2,0)</f>
        <v>Mech</v>
      </c>
      <c r="I2976" s="60">
        <f>IF(Table1[[#This Row],[Gr]]&lt;&gt;"COMPLE",IF(Table1[[#This Row],[Cr]]&gt;0,1,0),1)</f>
        <v>1</v>
      </c>
      <c r="J2976" s="32">
        <f>(Table1[[#This Row],[Gp]]*Table1[[#This Row],[Cr]])/Raw!$R$1</f>
        <v>0.60869565217391308</v>
      </c>
    </row>
    <row r="2977" spans="1:10">
      <c r="A2977" s="63" t="str">
        <f>LEFT(Table1[[#This Row],[Subcode]],3)</f>
        <v>R20</v>
      </c>
      <c r="B2977" s="63" t="s">
        <v>530</v>
      </c>
      <c r="C2977" s="38" t="s">
        <v>132</v>
      </c>
      <c r="D2977" s="39" t="s">
        <v>133</v>
      </c>
      <c r="E2977" s="39">
        <f>VLOOKUP(Table1[[#This Row],[Gr]],Raw!T:U,2,0)</f>
        <v>10</v>
      </c>
      <c r="F2977" s="38" t="s">
        <v>9</v>
      </c>
      <c r="G2977" s="39">
        <v>3</v>
      </c>
      <c r="H2977" s="64" t="str">
        <f>VLOOKUP(MID(Table1[[#This Row],[Htno]],7,2),Raw!A:B,2,0)</f>
        <v>Mech</v>
      </c>
      <c r="I2977" s="60">
        <f>IF(Table1[[#This Row],[Gr]]&lt;&gt;"COMPLE",IF(Table1[[#This Row],[Cr]]&gt;0,1,0),1)</f>
        <v>1</v>
      </c>
      <c r="J2977" s="32">
        <f>(Table1[[#This Row],[Gp]]*Table1[[#This Row],[Cr]])/Raw!$R$1</f>
        <v>1.3043478260869565</v>
      </c>
    </row>
    <row r="2978" spans="1:10">
      <c r="A2978" s="63" t="str">
        <f>LEFT(Table1[[#This Row],[Subcode]],3)</f>
        <v>R20</v>
      </c>
      <c r="B2978" s="63" t="s">
        <v>531</v>
      </c>
      <c r="C2978" s="38" t="s">
        <v>78</v>
      </c>
      <c r="D2978" s="39" t="s">
        <v>79</v>
      </c>
      <c r="E2978" s="39">
        <f>VLOOKUP(Table1[[#This Row],[Gr]],Raw!T:U,2,0)</f>
        <v>7</v>
      </c>
      <c r="F2978" s="38" t="s">
        <v>4</v>
      </c>
      <c r="G2978" s="39">
        <v>3</v>
      </c>
      <c r="H2978" s="64" t="str">
        <f>VLOOKUP(MID(Table1[[#This Row],[Htno]],7,2),Raw!A:B,2,0)</f>
        <v>Mech</v>
      </c>
      <c r="I2978" s="60">
        <f>IF(Table1[[#This Row],[Gr]]&lt;&gt;"COMPLE",IF(Table1[[#This Row],[Cr]]&gt;0,1,0),1)</f>
        <v>1</v>
      </c>
      <c r="J2978" s="32">
        <f>(Table1[[#This Row],[Gp]]*Table1[[#This Row],[Cr]])/Raw!$R$1</f>
        <v>0.91304347826086951</v>
      </c>
    </row>
    <row r="2979" spans="1:10">
      <c r="A2979" s="63" t="str">
        <f>LEFT(Table1[[#This Row],[Subcode]],3)</f>
        <v>R20</v>
      </c>
      <c r="B2979" s="63" t="s">
        <v>531</v>
      </c>
      <c r="C2979" s="38" t="s">
        <v>120</v>
      </c>
      <c r="D2979" s="39" t="s">
        <v>121</v>
      </c>
      <c r="E2979" s="39">
        <f>VLOOKUP(Table1[[#This Row],[Gr]],Raw!T:U,2,0)</f>
        <v>8</v>
      </c>
      <c r="F2979" s="38" t="s">
        <v>6</v>
      </c>
      <c r="G2979" s="39">
        <v>3</v>
      </c>
      <c r="H2979" s="64" t="str">
        <f>VLOOKUP(MID(Table1[[#This Row],[Htno]],7,2),Raw!A:B,2,0)</f>
        <v>Mech</v>
      </c>
      <c r="I2979" s="60">
        <f>IF(Table1[[#This Row],[Gr]]&lt;&gt;"COMPLE",IF(Table1[[#This Row],[Cr]]&gt;0,1,0),1)</f>
        <v>1</v>
      </c>
      <c r="J2979" s="32">
        <f>(Table1[[#This Row],[Gp]]*Table1[[#This Row],[Cr]])/Raw!$R$1</f>
        <v>1.0434782608695652</v>
      </c>
    </row>
    <row r="2980" spans="1:10">
      <c r="A2980" s="63" t="str">
        <f>LEFT(Table1[[#This Row],[Subcode]],3)</f>
        <v>R20</v>
      </c>
      <c r="B2980" s="63" t="s">
        <v>531</v>
      </c>
      <c r="C2980" s="38" t="s">
        <v>122</v>
      </c>
      <c r="D2980" s="39" t="s">
        <v>123</v>
      </c>
      <c r="E2980" s="39">
        <f>VLOOKUP(Table1[[#This Row],[Gr]],Raw!T:U,2,0)</f>
        <v>7</v>
      </c>
      <c r="F2980" s="38" t="s">
        <v>4</v>
      </c>
      <c r="G2980" s="39">
        <v>3</v>
      </c>
      <c r="H2980" s="64" t="str">
        <f>VLOOKUP(MID(Table1[[#This Row],[Htno]],7,2),Raw!A:B,2,0)</f>
        <v>Mech</v>
      </c>
      <c r="I2980" s="60">
        <f>IF(Table1[[#This Row],[Gr]]&lt;&gt;"COMPLE",IF(Table1[[#This Row],[Cr]]&gt;0,1,0),1)</f>
        <v>1</v>
      </c>
      <c r="J2980" s="32">
        <f>(Table1[[#This Row],[Gp]]*Table1[[#This Row],[Cr]])/Raw!$R$1</f>
        <v>0.91304347826086951</v>
      </c>
    </row>
    <row r="2981" spans="1:10">
      <c r="A2981" s="63" t="str">
        <f>LEFT(Table1[[#This Row],[Subcode]],3)</f>
        <v>R20</v>
      </c>
      <c r="B2981" s="63" t="s">
        <v>531</v>
      </c>
      <c r="C2981" s="38" t="s">
        <v>124</v>
      </c>
      <c r="D2981" s="39" t="s">
        <v>125</v>
      </c>
      <c r="E2981" s="39">
        <f>VLOOKUP(Table1[[#This Row],[Gr]],Raw!T:U,2,0)</f>
        <v>7</v>
      </c>
      <c r="F2981" s="38" t="s">
        <v>4</v>
      </c>
      <c r="G2981" s="39">
        <v>3</v>
      </c>
      <c r="H2981" s="64" t="str">
        <f>VLOOKUP(MID(Table1[[#This Row],[Htno]],7,2),Raw!A:B,2,0)</f>
        <v>Mech</v>
      </c>
      <c r="I2981" s="60">
        <f>IF(Table1[[#This Row],[Gr]]&lt;&gt;"COMPLE",IF(Table1[[#This Row],[Cr]]&gt;0,1,0),1)</f>
        <v>1</v>
      </c>
      <c r="J2981" s="32">
        <f>(Table1[[#This Row],[Gp]]*Table1[[#This Row],[Cr]])/Raw!$R$1</f>
        <v>0.91304347826086951</v>
      </c>
    </row>
    <row r="2982" spans="1:10">
      <c r="A2982" s="63" t="str">
        <f>LEFT(Table1[[#This Row],[Subcode]],3)</f>
        <v>R20</v>
      </c>
      <c r="B2982" s="63" t="s">
        <v>531</v>
      </c>
      <c r="C2982" s="38" t="s">
        <v>126</v>
      </c>
      <c r="D2982" s="39" t="s">
        <v>127</v>
      </c>
      <c r="E2982" s="39">
        <f>VLOOKUP(Table1[[#This Row],[Gr]],Raw!T:U,2,0)</f>
        <v>6</v>
      </c>
      <c r="F2982" s="38" t="s">
        <v>5</v>
      </c>
      <c r="G2982" s="39">
        <v>3</v>
      </c>
      <c r="H2982" s="64" t="str">
        <f>VLOOKUP(MID(Table1[[#This Row],[Htno]],7,2),Raw!A:B,2,0)</f>
        <v>Mech</v>
      </c>
      <c r="I2982" s="60">
        <f>IF(Table1[[#This Row],[Gr]]&lt;&gt;"COMPLE",IF(Table1[[#This Row],[Cr]]&gt;0,1,0),1)</f>
        <v>1</v>
      </c>
      <c r="J2982" s="32">
        <f>(Table1[[#This Row],[Gp]]*Table1[[#This Row],[Cr]])/Raw!$R$1</f>
        <v>0.78260869565217395</v>
      </c>
    </row>
    <row r="2983" spans="1:10">
      <c r="A2983" s="63" t="str">
        <f>LEFT(Table1[[#This Row],[Subcode]],3)</f>
        <v>R20</v>
      </c>
      <c r="B2983" s="63" t="s">
        <v>531</v>
      </c>
      <c r="C2983" s="38" t="s">
        <v>128</v>
      </c>
      <c r="D2983" s="39" t="s">
        <v>129</v>
      </c>
      <c r="E2983" s="39">
        <f>VLOOKUP(Table1[[#This Row],[Gr]],Raw!T:U,2,0)</f>
        <v>8</v>
      </c>
      <c r="F2983" s="38" t="s">
        <v>6</v>
      </c>
      <c r="G2983" s="39">
        <v>3</v>
      </c>
      <c r="H2983" s="64" t="str">
        <f>VLOOKUP(MID(Table1[[#This Row],[Htno]],7,2),Raw!A:B,2,0)</f>
        <v>Mech</v>
      </c>
      <c r="I2983" s="60">
        <f>IF(Table1[[#This Row],[Gr]]&lt;&gt;"COMPLE",IF(Table1[[#This Row],[Cr]]&gt;0,1,0),1)</f>
        <v>1</v>
      </c>
      <c r="J2983" s="32">
        <f>(Table1[[#This Row],[Gp]]*Table1[[#This Row],[Cr]])/Raw!$R$1</f>
        <v>1.0434782608695652</v>
      </c>
    </row>
    <row r="2984" spans="1:10">
      <c r="A2984" s="63" t="str">
        <f>LEFT(Table1[[#This Row],[Subcode]],3)</f>
        <v>R20</v>
      </c>
      <c r="B2984" s="63" t="s">
        <v>531</v>
      </c>
      <c r="C2984" s="38" t="s">
        <v>130</v>
      </c>
      <c r="D2984" s="39" t="s">
        <v>131</v>
      </c>
      <c r="E2984" s="39">
        <f>VLOOKUP(Table1[[#This Row],[Gr]],Raw!T:U,2,0)</f>
        <v>7</v>
      </c>
      <c r="F2984" s="38" t="s">
        <v>4</v>
      </c>
      <c r="G2984" s="39">
        <v>2</v>
      </c>
      <c r="H2984" s="64" t="str">
        <f>VLOOKUP(MID(Table1[[#This Row],[Htno]],7,2),Raw!A:B,2,0)</f>
        <v>Mech</v>
      </c>
      <c r="I2984" s="60">
        <f>IF(Table1[[#This Row],[Gr]]&lt;&gt;"COMPLE",IF(Table1[[#This Row],[Cr]]&gt;0,1,0),1)</f>
        <v>1</v>
      </c>
      <c r="J2984" s="32">
        <f>(Table1[[#This Row],[Gp]]*Table1[[#This Row],[Cr]])/Raw!$R$1</f>
        <v>0.60869565217391308</v>
      </c>
    </row>
    <row r="2985" spans="1:10">
      <c r="A2985" s="63" t="str">
        <f>LEFT(Table1[[#This Row],[Subcode]],3)</f>
        <v>R20</v>
      </c>
      <c r="B2985" s="63" t="s">
        <v>531</v>
      </c>
      <c r="C2985" s="38" t="s">
        <v>132</v>
      </c>
      <c r="D2985" s="39" t="s">
        <v>133</v>
      </c>
      <c r="E2985" s="39">
        <f>VLOOKUP(Table1[[#This Row],[Gr]],Raw!T:U,2,0)</f>
        <v>10</v>
      </c>
      <c r="F2985" s="38" t="s">
        <v>9</v>
      </c>
      <c r="G2985" s="39">
        <v>3</v>
      </c>
      <c r="H2985" s="64" t="str">
        <f>VLOOKUP(MID(Table1[[#This Row],[Htno]],7,2),Raw!A:B,2,0)</f>
        <v>Mech</v>
      </c>
      <c r="I2985" s="60">
        <f>IF(Table1[[#This Row],[Gr]]&lt;&gt;"COMPLE",IF(Table1[[#This Row],[Cr]]&gt;0,1,0),1)</f>
        <v>1</v>
      </c>
      <c r="J2985" s="32">
        <f>(Table1[[#This Row],[Gp]]*Table1[[#This Row],[Cr]])/Raw!$R$1</f>
        <v>1.3043478260869565</v>
      </c>
    </row>
    <row r="2986" spans="1:10">
      <c r="A2986" s="63" t="str">
        <f>LEFT(Table1[[#This Row],[Subcode]],3)</f>
        <v>R20</v>
      </c>
      <c r="B2986" s="63" t="s">
        <v>532</v>
      </c>
      <c r="C2986" s="38" t="s">
        <v>78</v>
      </c>
      <c r="D2986" s="39" t="s">
        <v>79</v>
      </c>
      <c r="E2986" s="39">
        <f>VLOOKUP(Table1[[#This Row],[Gr]],Raw!T:U,2,0)</f>
        <v>7</v>
      </c>
      <c r="F2986" s="38" t="s">
        <v>4</v>
      </c>
      <c r="G2986" s="39">
        <v>3</v>
      </c>
      <c r="H2986" s="64" t="str">
        <f>VLOOKUP(MID(Table1[[#This Row],[Htno]],7,2),Raw!A:B,2,0)</f>
        <v>Mech</v>
      </c>
      <c r="I2986" s="60">
        <f>IF(Table1[[#This Row],[Gr]]&lt;&gt;"COMPLE",IF(Table1[[#This Row],[Cr]]&gt;0,1,0),1)</f>
        <v>1</v>
      </c>
      <c r="J2986" s="32">
        <f>(Table1[[#This Row],[Gp]]*Table1[[#This Row],[Cr]])/Raw!$R$1</f>
        <v>0.91304347826086951</v>
      </c>
    </row>
    <row r="2987" spans="1:10">
      <c r="A2987" s="63" t="str">
        <f>LEFT(Table1[[#This Row],[Subcode]],3)</f>
        <v>R20</v>
      </c>
      <c r="B2987" s="63" t="s">
        <v>532</v>
      </c>
      <c r="C2987" s="38" t="s">
        <v>120</v>
      </c>
      <c r="D2987" s="39" t="s">
        <v>121</v>
      </c>
      <c r="E2987" s="39">
        <f>VLOOKUP(Table1[[#This Row],[Gr]],Raw!T:U,2,0)</f>
        <v>7</v>
      </c>
      <c r="F2987" s="38" t="s">
        <v>4</v>
      </c>
      <c r="G2987" s="39">
        <v>3</v>
      </c>
      <c r="H2987" s="64" t="str">
        <f>VLOOKUP(MID(Table1[[#This Row],[Htno]],7,2),Raw!A:B,2,0)</f>
        <v>Mech</v>
      </c>
      <c r="I2987" s="60">
        <f>IF(Table1[[#This Row],[Gr]]&lt;&gt;"COMPLE",IF(Table1[[#This Row],[Cr]]&gt;0,1,0),1)</f>
        <v>1</v>
      </c>
      <c r="J2987" s="32">
        <f>(Table1[[#This Row],[Gp]]*Table1[[#This Row],[Cr]])/Raw!$R$1</f>
        <v>0.91304347826086951</v>
      </c>
    </row>
    <row r="2988" spans="1:10">
      <c r="A2988" s="63" t="str">
        <f>LEFT(Table1[[#This Row],[Subcode]],3)</f>
        <v>R20</v>
      </c>
      <c r="B2988" s="63" t="s">
        <v>532</v>
      </c>
      <c r="C2988" s="38" t="s">
        <v>122</v>
      </c>
      <c r="D2988" s="39" t="s">
        <v>123</v>
      </c>
      <c r="E2988" s="39">
        <f>VLOOKUP(Table1[[#This Row],[Gr]],Raw!T:U,2,0)</f>
        <v>6</v>
      </c>
      <c r="F2988" s="38" t="s">
        <v>5</v>
      </c>
      <c r="G2988" s="39">
        <v>3</v>
      </c>
      <c r="H2988" s="64" t="str">
        <f>VLOOKUP(MID(Table1[[#This Row],[Htno]],7,2),Raw!A:B,2,0)</f>
        <v>Mech</v>
      </c>
      <c r="I2988" s="60">
        <f>IF(Table1[[#This Row],[Gr]]&lt;&gt;"COMPLE",IF(Table1[[#This Row],[Cr]]&gt;0,1,0),1)</f>
        <v>1</v>
      </c>
      <c r="J2988" s="32">
        <f>(Table1[[#This Row],[Gp]]*Table1[[#This Row],[Cr]])/Raw!$R$1</f>
        <v>0.78260869565217395</v>
      </c>
    </row>
    <row r="2989" spans="1:10">
      <c r="A2989" s="63" t="str">
        <f>LEFT(Table1[[#This Row],[Subcode]],3)</f>
        <v>R20</v>
      </c>
      <c r="B2989" s="63" t="s">
        <v>532</v>
      </c>
      <c r="C2989" s="38" t="s">
        <v>124</v>
      </c>
      <c r="D2989" s="39" t="s">
        <v>125</v>
      </c>
      <c r="E2989" s="39">
        <f>VLOOKUP(Table1[[#This Row],[Gr]],Raw!T:U,2,0)</f>
        <v>7</v>
      </c>
      <c r="F2989" s="38" t="s">
        <v>4</v>
      </c>
      <c r="G2989" s="39">
        <v>3</v>
      </c>
      <c r="H2989" s="64" t="str">
        <f>VLOOKUP(MID(Table1[[#This Row],[Htno]],7,2),Raw!A:B,2,0)</f>
        <v>Mech</v>
      </c>
      <c r="I2989" s="60">
        <f>IF(Table1[[#This Row],[Gr]]&lt;&gt;"COMPLE",IF(Table1[[#This Row],[Cr]]&gt;0,1,0),1)</f>
        <v>1</v>
      </c>
      <c r="J2989" s="32">
        <f>(Table1[[#This Row],[Gp]]*Table1[[#This Row],[Cr]])/Raw!$R$1</f>
        <v>0.91304347826086951</v>
      </c>
    </row>
    <row r="2990" spans="1:10">
      <c r="A2990" s="63" t="str">
        <f>LEFT(Table1[[#This Row],[Subcode]],3)</f>
        <v>R20</v>
      </c>
      <c r="B2990" s="63" t="s">
        <v>532</v>
      </c>
      <c r="C2990" s="38" t="s">
        <v>126</v>
      </c>
      <c r="D2990" s="39" t="s">
        <v>127</v>
      </c>
      <c r="E2990" s="39">
        <f>VLOOKUP(Table1[[#This Row],[Gr]],Raw!T:U,2,0)</f>
        <v>7</v>
      </c>
      <c r="F2990" s="38" t="s">
        <v>4</v>
      </c>
      <c r="G2990" s="39">
        <v>3</v>
      </c>
      <c r="H2990" s="64" t="str">
        <f>VLOOKUP(MID(Table1[[#This Row],[Htno]],7,2),Raw!A:B,2,0)</f>
        <v>Mech</v>
      </c>
      <c r="I2990" s="60">
        <f>IF(Table1[[#This Row],[Gr]]&lt;&gt;"COMPLE",IF(Table1[[#This Row],[Cr]]&gt;0,1,0),1)</f>
        <v>1</v>
      </c>
      <c r="J2990" s="32">
        <f>(Table1[[#This Row],[Gp]]*Table1[[#This Row],[Cr]])/Raw!$R$1</f>
        <v>0.91304347826086951</v>
      </c>
    </row>
    <row r="2991" spans="1:10">
      <c r="A2991" s="63" t="str">
        <f>LEFT(Table1[[#This Row],[Subcode]],3)</f>
        <v>R20</v>
      </c>
      <c r="B2991" s="63" t="s">
        <v>532</v>
      </c>
      <c r="C2991" s="38" t="s">
        <v>128</v>
      </c>
      <c r="D2991" s="39" t="s">
        <v>129</v>
      </c>
      <c r="E2991" s="39">
        <f>VLOOKUP(Table1[[#This Row],[Gr]],Raw!T:U,2,0)</f>
        <v>7</v>
      </c>
      <c r="F2991" s="38" t="s">
        <v>4</v>
      </c>
      <c r="G2991" s="39">
        <v>3</v>
      </c>
      <c r="H2991" s="64" t="str">
        <f>VLOOKUP(MID(Table1[[#This Row],[Htno]],7,2),Raw!A:B,2,0)</f>
        <v>Mech</v>
      </c>
      <c r="I2991" s="60">
        <f>IF(Table1[[#This Row],[Gr]]&lt;&gt;"COMPLE",IF(Table1[[#This Row],[Cr]]&gt;0,1,0),1)</f>
        <v>1</v>
      </c>
      <c r="J2991" s="32">
        <f>(Table1[[#This Row],[Gp]]*Table1[[#This Row],[Cr]])/Raw!$R$1</f>
        <v>0.91304347826086951</v>
      </c>
    </row>
    <row r="2992" spans="1:10">
      <c r="A2992" s="63" t="str">
        <f>LEFT(Table1[[#This Row],[Subcode]],3)</f>
        <v>R20</v>
      </c>
      <c r="B2992" s="63" t="s">
        <v>532</v>
      </c>
      <c r="C2992" s="38" t="s">
        <v>130</v>
      </c>
      <c r="D2992" s="39" t="s">
        <v>131</v>
      </c>
      <c r="E2992" s="39">
        <f>VLOOKUP(Table1[[#This Row],[Gr]],Raw!T:U,2,0)</f>
        <v>7</v>
      </c>
      <c r="F2992" s="38" t="s">
        <v>4</v>
      </c>
      <c r="G2992" s="39">
        <v>2</v>
      </c>
      <c r="H2992" s="64" t="str">
        <f>VLOOKUP(MID(Table1[[#This Row],[Htno]],7,2),Raw!A:B,2,0)</f>
        <v>Mech</v>
      </c>
      <c r="I2992" s="60">
        <f>IF(Table1[[#This Row],[Gr]]&lt;&gt;"COMPLE",IF(Table1[[#This Row],[Cr]]&gt;0,1,0),1)</f>
        <v>1</v>
      </c>
      <c r="J2992" s="32">
        <f>(Table1[[#This Row],[Gp]]*Table1[[#This Row],[Cr]])/Raw!$R$1</f>
        <v>0.60869565217391308</v>
      </c>
    </row>
    <row r="2993" spans="1:10">
      <c r="A2993" s="63" t="str">
        <f>LEFT(Table1[[#This Row],[Subcode]],3)</f>
        <v>R20</v>
      </c>
      <c r="B2993" s="63" t="s">
        <v>532</v>
      </c>
      <c r="C2993" s="38" t="s">
        <v>132</v>
      </c>
      <c r="D2993" s="39" t="s">
        <v>133</v>
      </c>
      <c r="E2993" s="39">
        <f>VLOOKUP(Table1[[#This Row],[Gr]],Raw!T:U,2,0)</f>
        <v>10</v>
      </c>
      <c r="F2993" s="38" t="s">
        <v>9</v>
      </c>
      <c r="G2993" s="39">
        <v>3</v>
      </c>
      <c r="H2993" s="64" t="str">
        <f>VLOOKUP(MID(Table1[[#This Row],[Htno]],7,2),Raw!A:B,2,0)</f>
        <v>Mech</v>
      </c>
      <c r="I2993" s="60">
        <f>IF(Table1[[#This Row],[Gr]]&lt;&gt;"COMPLE",IF(Table1[[#This Row],[Cr]]&gt;0,1,0),1)</f>
        <v>1</v>
      </c>
      <c r="J2993" s="32">
        <f>(Table1[[#This Row],[Gp]]*Table1[[#This Row],[Cr]])/Raw!$R$1</f>
        <v>1.3043478260869565</v>
      </c>
    </row>
    <row r="2994" spans="1:10">
      <c r="A2994" s="63" t="str">
        <f>LEFT(Table1[[#This Row],[Subcode]],3)</f>
        <v>R20</v>
      </c>
      <c r="B2994" s="63" t="s">
        <v>533</v>
      </c>
      <c r="C2994" s="38" t="s">
        <v>78</v>
      </c>
      <c r="D2994" s="39" t="s">
        <v>79</v>
      </c>
      <c r="E2994" s="39">
        <f>VLOOKUP(Table1[[#This Row],[Gr]],Raw!T:U,2,0)</f>
        <v>8</v>
      </c>
      <c r="F2994" s="38" t="s">
        <v>6</v>
      </c>
      <c r="G2994" s="39">
        <v>3</v>
      </c>
      <c r="H2994" s="64" t="str">
        <f>VLOOKUP(MID(Table1[[#This Row],[Htno]],7,2),Raw!A:B,2,0)</f>
        <v>Mech</v>
      </c>
      <c r="I2994" s="60">
        <f>IF(Table1[[#This Row],[Gr]]&lt;&gt;"COMPLE",IF(Table1[[#This Row],[Cr]]&gt;0,1,0),1)</f>
        <v>1</v>
      </c>
      <c r="J2994" s="32">
        <f>(Table1[[#This Row],[Gp]]*Table1[[#This Row],[Cr]])/Raw!$R$1</f>
        <v>1.0434782608695652</v>
      </c>
    </row>
    <row r="2995" spans="1:10">
      <c r="A2995" s="63" t="str">
        <f>LEFT(Table1[[#This Row],[Subcode]],3)</f>
        <v>R20</v>
      </c>
      <c r="B2995" s="63" t="s">
        <v>533</v>
      </c>
      <c r="C2995" s="38" t="s">
        <v>120</v>
      </c>
      <c r="D2995" s="39" t="s">
        <v>121</v>
      </c>
      <c r="E2995" s="39">
        <f>VLOOKUP(Table1[[#This Row],[Gr]],Raw!T:U,2,0)</f>
        <v>7</v>
      </c>
      <c r="F2995" s="38" t="s">
        <v>4</v>
      </c>
      <c r="G2995" s="39">
        <v>3</v>
      </c>
      <c r="H2995" s="64" t="str">
        <f>VLOOKUP(MID(Table1[[#This Row],[Htno]],7,2),Raw!A:B,2,0)</f>
        <v>Mech</v>
      </c>
      <c r="I2995" s="60">
        <f>IF(Table1[[#This Row],[Gr]]&lt;&gt;"COMPLE",IF(Table1[[#This Row],[Cr]]&gt;0,1,0),1)</f>
        <v>1</v>
      </c>
      <c r="J2995" s="32">
        <f>(Table1[[#This Row],[Gp]]*Table1[[#This Row],[Cr]])/Raw!$R$1</f>
        <v>0.91304347826086951</v>
      </c>
    </row>
    <row r="2996" spans="1:10">
      <c r="A2996" s="63" t="str">
        <f>LEFT(Table1[[#This Row],[Subcode]],3)</f>
        <v>R20</v>
      </c>
      <c r="B2996" s="63" t="s">
        <v>533</v>
      </c>
      <c r="C2996" s="38" t="s">
        <v>122</v>
      </c>
      <c r="D2996" s="39" t="s">
        <v>123</v>
      </c>
      <c r="E2996" s="39">
        <f>VLOOKUP(Table1[[#This Row],[Gr]],Raw!T:U,2,0)</f>
        <v>6</v>
      </c>
      <c r="F2996" s="38" t="s">
        <v>5</v>
      </c>
      <c r="G2996" s="39">
        <v>3</v>
      </c>
      <c r="H2996" s="64" t="str">
        <f>VLOOKUP(MID(Table1[[#This Row],[Htno]],7,2),Raw!A:B,2,0)</f>
        <v>Mech</v>
      </c>
      <c r="I2996" s="60">
        <f>IF(Table1[[#This Row],[Gr]]&lt;&gt;"COMPLE",IF(Table1[[#This Row],[Cr]]&gt;0,1,0),1)</f>
        <v>1</v>
      </c>
      <c r="J2996" s="32">
        <f>(Table1[[#This Row],[Gp]]*Table1[[#This Row],[Cr]])/Raw!$R$1</f>
        <v>0.78260869565217395</v>
      </c>
    </row>
    <row r="2997" spans="1:10">
      <c r="A2997" s="63" t="str">
        <f>LEFT(Table1[[#This Row],[Subcode]],3)</f>
        <v>R20</v>
      </c>
      <c r="B2997" s="63" t="s">
        <v>533</v>
      </c>
      <c r="C2997" s="38" t="s">
        <v>124</v>
      </c>
      <c r="D2997" s="39" t="s">
        <v>125</v>
      </c>
      <c r="E2997" s="39">
        <f>VLOOKUP(Table1[[#This Row],[Gr]],Raw!T:U,2,0)</f>
        <v>7</v>
      </c>
      <c r="F2997" s="38" t="s">
        <v>4</v>
      </c>
      <c r="G2997" s="39">
        <v>3</v>
      </c>
      <c r="H2997" s="64" t="str">
        <f>VLOOKUP(MID(Table1[[#This Row],[Htno]],7,2),Raw!A:B,2,0)</f>
        <v>Mech</v>
      </c>
      <c r="I2997" s="60">
        <f>IF(Table1[[#This Row],[Gr]]&lt;&gt;"COMPLE",IF(Table1[[#This Row],[Cr]]&gt;0,1,0),1)</f>
        <v>1</v>
      </c>
      <c r="J2997" s="32">
        <f>(Table1[[#This Row],[Gp]]*Table1[[#This Row],[Cr]])/Raw!$R$1</f>
        <v>0.91304347826086951</v>
      </c>
    </row>
    <row r="2998" spans="1:10">
      <c r="A2998" s="63" t="str">
        <f>LEFT(Table1[[#This Row],[Subcode]],3)</f>
        <v>R20</v>
      </c>
      <c r="B2998" s="63" t="s">
        <v>533</v>
      </c>
      <c r="C2998" s="38" t="s">
        <v>126</v>
      </c>
      <c r="D2998" s="39" t="s">
        <v>127</v>
      </c>
      <c r="E2998" s="39">
        <f>VLOOKUP(Table1[[#This Row],[Gr]],Raw!T:U,2,0)</f>
        <v>6</v>
      </c>
      <c r="F2998" s="38" t="s">
        <v>5</v>
      </c>
      <c r="G2998" s="39">
        <v>3</v>
      </c>
      <c r="H2998" s="64" t="str">
        <f>VLOOKUP(MID(Table1[[#This Row],[Htno]],7,2),Raw!A:B,2,0)</f>
        <v>Mech</v>
      </c>
      <c r="I2998" s="60">
        <f>IF(Table1[[#This Row],[Gr]]&lt;&gt;"COMPLE",IF(Table1[[#This Row],[Cr]]&gt;0,1,0),1)</f>
        <v>1</v>
      </c>
      <c r="J2998" s="32">
        <f>(Table1[[#This Row],[Gp]]*Table1[[#This Row],[Cr]])/Raw!$R$1</f>
        <v>0.78260869565217395</v>
      </c>
    </row>
    <row r="2999" spans="1:10">
      <c r="A2999" s="63" t="str">
        <f>LEFT(Table1[[#This Row],[Subcode]],3)</f>
        <v>R20</v>
      </c>
      <c r="B2999" s="63" t="s">
        <v>533</v>
      </c>
      <c r="C2999" s="38" t="s">
        <v>128</v>
      </c>
      <c r="D2999" s="39" t="s">
        <v>129</v>
      </c>
      <c r="E2999" s="39">
        <f>VLOOKUP(Table1[[#This Row],[Gr]],Raw!T:U,2,0)</f>
        <v>6</v>
      </c>
      <c r="F2999" s="38" t="s">
        <v>5</v>
      </c>
      <c r="G2999" s="39">
        <v>3</v>
      </c>
      <c r="H2999" s="64" t="str">
        <f>VLOOKUP(MID(Table1[[#This Row],[Htno]],7,2),Raw!A:B,2,0)</f>
        <v>Mech</v>
      </c>
      <c r="I2999" s="60">
        <f>IF(Table1[[#This Row],[Gr]]&lt;&gt;"COMPLE",IF(Table1[[#This Row],[Cr]]&gt;0,1,0),1)</f>
        <v>1</v>
      </c>
      <c r="J2999" s="32">
        <f>(Table1[[#This Row],[Gp]]*Table1[[#This Row],[Cr]])/Raw!$R$1</f>
        <v>0.78260869565217395</v>
      </c>
    </row>
    <row r="3000" spans="1:10">
      <c r="A3000" s="63" t="str">
        <f>LEFT(Table1[[#This Row],[Subcode]],3)</f>
        <v>R20</v>
      </c>
      <c r="B3000" s="63" t="s">
        <v>533</v>
      </c>
      <c r="C3000" s="38" t="s">
        <v>130</v>
      </c>
      <c r="D3000" s="39" t="s">
        <v>131</v>
      </c>
      <c r="E3000" s="39">
        <f>VLOOKUP(Table1[[#This Row],[Gr]],Raw!T:U,2,0)</f>
        <v>7</v>
      </c>
      <c r="F3000" s="38" t="s">
        <v>4</v>
      </c>
      <c r="G3000" s="39">
        <v>2</v>
      </c>
      <c r="H3000" s="64" t="str">
        <f>VLOOKUP(MID(Table1[[#This Row],[Htno]],7,2),Raw!A:B,2,0)</f>
        <v>Mech</v>
      </c>
      <c r="I3000" s="60">
        <f>IF(Table1[[#This Row],[Gr]]&lt;&gt;"COMPLE",IF(Table1[[#This Row],[Cr]]&gt;0,1,0),1)</f>
        <v>1</v>
      </c>
      <c r="J3000" s="32">
        <f>(Table1[[#This Row],[Gp]]*Table1[[#This Row],[Cr]])/Raw!$R$1</f>
        <v>0.60869565217391308</v>
      </c>
    </row>
    <row r="3001" spans="1:10">
      <c r="A3001" s="63" t="str">
        <f>LEFT(Table1[[#This Row],[Subcode]],3)</f>
        <v>R20</v>
      </c>
      <c r="B3001" s="63" t="s">
        <v>533</v>
      </c>
      <c r="C3001" s="38" t="s">
        <v>132</v>
      </c>
      <c r="D3001" s="39" t="s">
        <v>133</v>
      </c>
      <c r="E3001" s="39">
        <f>VLOOKUP(Table1[[#This Row],[Gr]],Raw!T:U,2,0)</f>
        <v>10</v>
      </c>
      <c r="F3001" s="38" t="s">
        <v>9</v>
      </c>
      <c r="G3001" s="39">
        <v>3</v>
      </c>
      <c r="H3001" s="64" t="str">
        <f>VLOOKUP(MID(Table1[[#This Row],[Htno]],7,2),Raw!A:B,2,0)</f>
        <v>Mech</v>
      </c>
      <c r="I3001" s="60">
        <f>IF(Table1[[#This Row],[Gr]]&lt;&gt;"COMPLE",IF(Table1[[#This Row],[Cr]]&gt;0,1,0),1)</f>
        <v>1</v>
      </c>
      <c r="J3001" s="32">
        <f>(Table1[[#This Row],[Gp]]*Table1[[#This Row],[Cr]])/Raw!$R$1</f>
        <v>1.3043478260869565</v>
      </c>
    </row>
    <row r="3002" spans="1:10">
      <c r="A3002" s="63" t="str">
        <f>LEFT(Table1[[#This Row],[Subcode]],3)</f>
        <v>R20</v>
      </c>
      <c r="B3002" s="63" t="s">
        <v>534</v>
      </c>
      <c r="C3002" s="38" t="s">
        <v>78</v>
      </c>
      <c r="D3002" s="39" t="s">
        <v>79</v>
      </c>
      <c r="E3002" s="39">
        <f>VLOOKUP(Table1[[#This Row],[Gr]],Raw!T:U,2,0)</f>
        <v>6</v>
      </c>
      <c r="F3002" s="38" t="s">
        <v>5</v>
      </c>
      <c r="G3002" s="39">
        <v>3</v>
      </c>
      <c r="H3002" s="64" t="str">
        <f>VLOOKUP(MID(Table1[[#This Row],[Htno]],7,2),Raw!A:B,2,0)</f>
        <v>Mech</v>
      </c>
      <c r="I3002" s="60">
        <f>IF(Table1[[#This Row],[Gr]]&lt;&gt;"COMPLE",IF(Table1[[#This Row],[Cr]]&gt;0,1,0),1)</f>
        <v>1</v>
      </c>
      <c r="J3002" s="32">
        <f>(Table1[[#This Row],[Gp]]*Table1[[#This Row],[Cr]])/Raw!$R$1</f>
        <v>0.78260869565217395</v>
      </c>
    </row>
    <row r="3003" spans="1:10">
      <c r="A3003" s="63" t="str">
        <f>LEFT(Table1[[#This Row],[Subcode]],3)</f>
        <v>R20</v>
      </c>
      <c r="B3003" s="63" t="s">
        <v>534</v>
      </c>
      <c r="C3003" s="38" t="s">
        <v>120</v>
      </c>
      <c r="D3003" s="39" t="s">
        <v>121</v>
      </c>
      <c r="E3003" s="39">
        <f>VLOOKUP(Table1[[#This Row],[Gr]],Raw!T:U,2,0)</f>
        <v>6</v>
      </c>
      <c r="F3003" s="38" t="s">
        <v>5</v>
      </c>
      <c r="G3003" s="39">
        <v>3</v>
      </c>
      <c r="H3003" s="64" t="str">
        <f>VLOOKUP(MID(Table1[[#This Row],[Htno]],7,2),Raw!A:B,2,0)</f>
        <v>Mech</v>
      </c>
      <c r="I3003" s="60">
        <f>IF(Table1[[#This Row],[Gr]]&lt;&gt;"COMPLE",IF(Table1[[#This Row],[Cr]]&gt;0,1,0),1)</f>
        <v>1</v>
      </c>
      <c r="J3003" s="32">
        <f>(Table1[[#This Row],[Gp]]*Table1[[#This Row],[Cr]])/Raw!$R$1</f>
        <v>0.78260869565217395</v>
      </c>
    </row>
    <row r="3004" spans="1:10">
      <c r="A3004" s="63" t="str">
        <f>LEFT(Table1[[#This Row],[Subcode]],3)</f>
        <v>R20</v>
      </c>
      <c r="B3004" s="63" t="s">
        <v>534</v>
      </c>
      <c r="C3004" s="38" t="s">
        <v>122</v>
      </c>
      <c r="D3004" s="39" t="s">
        <v>123</v>
      </c>
      <c r="E3004" s="39">
        <f>VLOOKUP(Table1[[#This Row],[Gr]],Raw!T:U,2,0)</f>
        <v>5</v>
      </c>
      <c r="F3004" s="38" t="s">
        <v>7</v>
      </c>
      <c r="G3004" s="39">
        <v>3</v>
      </c>
      <c r="H3004" s="64" t="str">
        <f>VLOOKUP(MID(Table1[[#This Row],[Htno]],7,2),Raw!A:B,2,0)</f>
        <v>Mech</v>
      </c>
      <c r="I3004" s="60">
        <f>IF(Table1[[#This Row],[Gr]]&lt;&gt;"COMPLE",IF(Table1[[#This Row],[Cr]]&gt;0,1,0),1)</f>
        <v>1</v>
      </c>
      <c r="J3004" s="32">
        <f>(Table1[[#This Row],[Gp]]*Table1[[#This Row],[Cr]])/Raw!$R$1</f>
        <v>0.65217391304347827</v>
      </c>
    </row>
    <row r="3005" spans="1:10">
      <c r="A3005" s="63" t="str">
        <f>LEFT(Table1[[#This Row],[Subcode]],3)</f>
        <v>R20</v>
      </c>
      <c r="B3005" s="63" t="s">
        <v>534</v>
      </c>
      <c r="C3005" s="38" t="s">
        <v>124</v>
      </c>
      <c r="D3005" s="39" t="s">
        <v>125</v>
      </c>
      <c r="E3005" s="39">
        <f>VLOOKUP(Table1[[#This Row],[Gr]],Raw!T:U,2,0)</f>
        <v>6</v>
      </c>
      <c r="F3005" s="38" t="s">
        <v>5</v>
      </c>
      <c r="G3005" s="39">
        <v>3</v>
      </c>
      <c r="H3005" s="64" t="str">
        <f>VLOOKUP(MID(Table1[[#This Row],[Htno]],7,2),Raw!A:B,2,0)</f>
        <v>Mech</v>
      </c>
      <c r="I3005" s="60">
        <f>IF(Table1[[#This Row],[Gr]]&lt;&gt;"COMPLE",IF(Table1[[#This Row],[Cr]]&gt;0,1,0),1)</f>
        <v>1</v>
      </c>
      <c r="J3005" s="32">
        <f>(Table1[[#This Row],[Gp]]*Table1[[#This Row],[Cr]])/Raw!$R$1</f>
        <v>0.78260869565217395</v>
      </c>
    </row>
    <row r="3006" spans="1:10">
      <c r="A3006" s="63" t="str">
        <f>LEFT(Table1[[#This Row],[Subcode]],3)</f>
        <v>R20</v>
      </c>
      <c r="B3006" s="63" t="s">
        <v>534</v>
      </c>
      <c r="C3006" s="38" t="s">
        <v>126</v>
      </c>
      <c r="D3006" s="39" t="s">
        <v>127</v>
      </c>
      <c r="E3006" s="39">
        <f>VLOOKUP(Table1[[#This Row],[Gr]],Raw!T:U,2,0)</f>
        <v>5</v>
      </c>
      <c r="F3006" s="38" t="s">
        <v>7</v>
      </c>
      <c r="G3006" s="39">
        <v>3</v>
      </c>
      <c r="H3006" s="64" t="str">
        <f>VLOOKUP(MID(Table1[[#This Row],[Htno]],7,2),Raw!A:B,2,0)</f>
        <v>Mech</v>
      </c>
      <c r="I3006" s="60">
        <f>IF(Table1[[#This Row],[Gr]]&lt;&gt;"COMPLE",IF(Table1[[#This Row],[Cr]]&gt;0,1,0),1)</f>
        <v>1</v>
      </c>
      <c r="J3006" s="32">
        <f>(Table1[[#This Row],[Gp]]*Table1[[#This Row],[Cr]])/Raw!$R$1</f>
        <v>0.65217391304347827</v>
      </c>
    </row>
    <row r="3007" spans="1:10">
      <c r="A3007" s="63" t="str">
        <f>LEFT(Table1[[#This Row],[Subcode]],3)</f>
        <v>R20</v>
      </c>
      <c r="B3007" s="63" t="s">
        <v>534</v>
      </c>
      <c r="C3007" s="38" t="s">
        <v>128</v>
      </c>
      <c r="D3007" s="39" t="s">
        <v>129</v>
      </c>
      <c r="E3007" s="39">
        <f>VLOOKUP(Table1[[#This Row],[Gr]],Raw!T:U,2,0)</f>
        <v>0</v>
      </c>
      <c r="F3007" s="38" t="s">
        <v>3</v>
      </c>
      <c r="G3007" s="39">
        <v>0</v>
      </c>
      <c r="H3007" s="64" t="str">
        <f>VLOOKUP(MID(Table1[[#This Row],[Htno]],7,2),Raw!A:B,2,0)</f>
        <v>Mech</v>
      </c>
      <c r="I3007" s="60">
        <f>IF(Table1[[#This Row],[Gr]]&lt;&gt;"COMPLE",IF(Table1[[#This Row],[Cr]]&gt;0,1,0),1)</f>
        <v>0</v>
      </c>
      <c r="J3007" s="32">
        <f>(Table1[[#This Row],[Gp]]*Table1[[#This Row],[Cr]])/Raw!$R$1</f>
        <v>0</v>
      </c>
    </row>
    <row r="3008" spans="1:10">
      <c r="A3008" s="63" t="str">
        <f>LEFT(Table1[[#This Row],[Subcode]],3)</f>
        <v>R20</v>
      </c>
      <c r="B3008" s="63" t="s">
        <v>534</v>
      </c>
      <c r="C3008" s="38" t="s">
        <v>130</v>
      </c>
      <c r="D3008" s="39" t="s">
        <v>131</v>
      </c>
      <c r="E3008" s="39">
        <f>VLOOKUP(Table1[[#This Row],[Gr]],Raw!T:U,2,0)</f>
        <v>7</v>
      </c>
      <c r="F3008" s="38" t="s">
        <v>4</v>
      </c>
      <c r="G3008" s="39">
        <v>2</v>
      </c>
      <c r="H3008" s="64" t="str">
        <f>VLOOKUP(MID(Table1[[#This Row],[Htno]],7,2),Raw!A:B,2,0)</f>
        <v>Mech</v>
      </c>
      <c r="I3008" s="60">
        <f>IF(Table1[[#This Row],[Gr]]&lt;&gt;"COMPLE",IF(Table1[[#This Row],[Cr]]&gt;0,1,0),1)</f>
        <v>1</v>
      </c>
      <c r="J3008" s="32">
        <f>(Table1[[#This Row],[Gp]]*Table1[[#This Row],[Cr]])/Raw!$R$1</f>
        <v>0.60869565217391308</v>
      </c>
    </row>
    <row r="3009" spans="1:10">
      <c r="A3009" s="63" t="str">
        <f>LEFT(Table1[[#This Row],[Subcode]],3)</f>
        <v>R20</v>
      </c>
      <c r="B3009" s="63" t="s">
        <v>534</v>
      </c>
      <c r="C3009" s="38" t="s">
        <v>132</v>
      </c>
      <c r="D3009" s="39" t="s">
        <v>133</v>
      </c>
      <c r="E3009" s="39">
        <f>VLOOKUP(Table1[[#This Row],[Gr]],Raw!T:U,2,0)</f>
        <v>10</v>
      </c>
      <c r="F3009" s="38" t="s">
        <v>9</v>
      </c>
      <c r="G3009" s="39">
        <v>3</v>
      </c>
      <c r="H3009" s="64" t="str">
        <f>VLOOKUP(MID(Table1[[#This Row],[Htno]],7,2),Raw!A:B,2,0)</f>
        <v>Mech</v>
      </c>
      <c r="I3009" s="60">
        <f>IF(Table1[[#This Row],[Gr]]&lt;&gt;"COMPLE",IF(Table1[[#This Row],[Cr]]&gt;0,1,0),1)</f>
        <v>1</v>
      </c>
      <c r="J3009" s="32">
        <f>(Table1[[#This Row],[Gp]]*Table1[[#This Row],[Cr]])/Raw!$R$1</f>
        <v>1.3043478260869565</v>
      </c>
    </row>
    <row r="3010" spans="1:10">
      <c r="A3010" s="63" t="str">
        <f>LEFT(Table1[[#This Row],[Subcode]],3)</f>
        <v>R20</v>
      </c>
      <c r="B3010" s="63" t="s">
        <v>535</v>
      </c>
      <c r="C3010" s="38" t="s">
        <v>78</v>
      </c>
      <c r="D3010" s="39" t="s">
        <v>79</v>
      </c>
      <c r="E3010" s="39">
        <f>VLOOKUP(Table1[[#This Row],[Gr]],Raw!T:U,2,0)</f>
        <v>6</v>
      </c>
      <c r="F3010" s="38" t="s">
        <v>5</v>
      </c>
      <c r="G3010" s="39">
        <v>3</v>
      </c>
      <c r="H3010" s="64" t="str">
        <f>VLOOKUP(MID(Table1[[#This Row],[Htno]],7,2),Raw!A:B,2,0)</f>
        <v>Mech</v>
      </c>
      <c r="I3010" s="60">
        <f>IF(Table1[[#This Row],[Gr]]&lt;&gt;"COMPLE",IF(Table1[[#This Row],[Cr]]&gt;0,1,0),1)</f>
        <v>1</v>
      </c>
      <c r="J3010" s="32">
        <f>(Table1[[#This Row],[Gp]]*Table1[[#This Row],[Cr]])/Raw!$R$1</f>
        <v>0.78260869565217395</v>
      </c>
    </row>
    <row r="3011" spans="1:10">
      <c r="A3011" s="63" t="str">
        <f>LEFT(Table1[[#This Row],[Subcode]],3)</f>
        <v>R20</v>
      </c>
      <c r="B3011" s="63" t="s">
        <v>535</v>
      </c>
      <c r="C3011" s="38" t="s">
        <v>120</v>
      </c>
      <c r="D3011" s="39" t="s">
        <v>121</v>
      </c>
      <c r="E3011" s="39">
        <f>VLOOKUP(Table1[[#This Row],[Gr]],Raw!T:U,2,0)</f>
        <v>6</v>
      </c>
      <c r="F3011" s="38" t="s">
        <v>5</v>
      </c>
      <c r="G3011" s="39">
        <v>3</v>
      </c>
      <c r="H3011" s="64" t="str">
        <f>VLOOKUP(MID(Table1[[#This Row],[Htno]],7,2),Raw!A:B,2,0)</f>
        <v>Mech</v>
      </c>
      <c r="I3011" s="60">
        <f>IF(Table1[[#This Row],[Gr]]&lt;&gt;"COMPLE",IF(Table1[[#This Row],[Cr]]&gt;0,1,0),1)</f>
        <v>1</v>
      </c>
      <c r="J3011" s="32">
        <f>(Table1[[#This Row],[Gp]]*Table1[[#This Row],[Cr]])/Raw!$R$1</f>
        <v>0.78260869565217395</v>
      </c>
    </row>
    <row r="3012" spans="1:10">
      <c r="A3012" s="63" t="str">
        <f>LEFT(Table1[[#This Row],[Subcode]],3)</f>
        <v>R20</v>
      </c>
      <c r="B3012" s="63" t="s">
        <v>535</v>
      </c>
      <c r="C3012" s="38" t="s">
        <v>122</v>
      </c>
      <c r="D3012" s="39" t="s">
        <v>123</v>
      </c>
      <c r="E3012" s="39">
        <f>VLOOKUP(Table1[[#This Row],[Gr]],Raw!T:U,2,0)</f>
        <v>5</v>
      </c>
      <c r="F3012" s="38" t="s">
        <v>7</v>
      </c>
      <c r="G3012" s="39">
        <v>3</v>
      </c>
      <c r="H3012" s="64" t="str">
        <f>VLOOKUP(MID(Table1[[#This Row],[Htno]],7,2),Raw!A:B,2,0)</f>
        <v>Mech</v>
      </c>
      <c r="I3012" s="60">
        <f>IF(Table1[[#This Row],[Gr]]&lt;&gt;"COMPLE",IF(Table1[[#This Row],[Cr]]&gt;0,1,0),1)</f>
        <v>1</v>
      </c>
      <c r="J3012" s="32">
        <f>(Table1[[#This Row],[Gp]]*Table1[[#This Row],[Cr]])/Raw!$R$1</f>
        <v>0.65217391304347827</v>
      </c>
    </row>
    <row r="3013" spans="1:10">
      <c r="A3013" s="63" t="str">
        <f>LEFT(Table1[[#This Row],[Subcode]],3)</f>
        <v>R20</v>
      </c>
      <c r="B3013" s="63" t="s">
        <v>535</v>
      </c>
      <c r="C3013" s="38" t="s">
        <v>124</v>
      </c>
      <c r="D3013" s="39" t="s">
        <v>125</v>
      </c>
      <c r="E3013" s="39">
        <f>VLOOKUP(Table1[[#This Row],[Gr]],Raw!T:U,2,0)</f>
        <v>6</v>
      </c>
      <c r="F3013" s="38" t="s">
        <v>5</v>
      </c>
      <c r="G3013" s="39">
        <v>3</v>
      </c>
      <c r="H3013" s="64" t="str">
        <f>VLOOKUP(MID(Table1[[#This Row],[Htno]],7,2),Raw!A:B,2,0)</f>
        <v>Mech</v>
      </c>
      <c r="I3013" s="60">
        <f>IF(Table1[[#This Row],[Gr]]&lt;&gt;"COMPLE",IF(Table1[[#This Row],[Cr]]&gt;0,1,0),1)</f>
        <v>1</v>
      </c>
      <c r="J3013" s="32">
        <f>(Table1[[#This Row],[Gp]]*Table1[[#This Row],[Cr]])/Raw!$R$1</f>
        <v>0.78260869565217395</v>
      </c>
    </row>
    <row r="3014" spans="1:10">
      <c r="A3014" s="63" t="str">
        <f>LEFT(Table1[[#This Row],[Subcode]],3)</f>
        <v>R20</v>
      </c>
      <c r="B3014" s="63" t="s">
        <v>535</v>
      </c>
      <c r="C3014" s="38" t="s">
        <v>126</v>
      </c>
      <c r="D3014" s="39" t="s">
        <v>127</v>
      </c>
      <c r="E3014" s="39">
        <f>VLOOKUP(Table1[[#This Row],[Gr]],Raw!T:U,2,0)</f>
        <v>6</v>
      </c>
      <c r="F3014" s="38" t="s">
        <v>5</v>
      </c>
      <c r="G3014" s="39">
        <v>3</v>
      </c>
      <c r="H3014" s="64" t="str">
        <f>VLOOKUP(MID(Table1[[#This Row],[Htno]],7,2),Raw!A:B,2,0)</f>
        <v>Mech</v>
      </c>
      <c r="I3014" s="60">
        <f>IF(Table1[[#This Row],[Gr]]&lt;&gt;"COMPLE",IF(Table1[[#This Row],[Cr]]&gt;0,1,0),1)</f>
        <v>1</v>
      </c>
      <c r="J3014" s="32">
        <f>(Table1[[#This Row],[Gp]]*Table1[[#This Row],[Cr]])/Raw!$R$1</f>
        <v>0.78260869565217395</v>
      </c>
    </row>
    <row r="3015" spans="1:10">
      <c r="A3015" s="63" t="str">
        <f>LEFT(Table1[[#This Row],[Subcode]],3)</f>
        <v>R20</v>
      </c>
      <c r="B3015" s="63" t="s">
        <v>535</v>
      </c>
      <c r="C3015" s="38" t="s">
        <v>128</v>
      </c>
      <c r="D3015" s="39" t="s">
        <v>129</v>
      </c>
      <c r="E3015" s="39">
        <f>VLOOKUP(Table1[[#This Row],[Gr]],Raw!T:U,2,0)</f>
        <v>5</v>
      </c>
      <c r="F3015" s="38" t="s">
        <v>7</v>
      </c>
      <c r="G3015" s="39">
        <v>3</v>
      </c>
      <c r="H3015" s="64" t="str">
        <f>VLOOKUP(MID(Table1[[#This Row],[Htno]],7,2),Raw!A:B,2,0)</f>
        <v>Mech</v>
      </c>
      <c r="I3015" s="60">
        <f>IF(Table1[[#This Row],[Gr]]&lt;&gt;"COMPLE",IF(Table1[[#This Row],[Cr]]&gt;0,1,0),1)</f>
        <v>1</v>
      </c>
      <c r="J3015" s="32">
        <f>(Table1[[#This Row],[Gp]]*Table1[[#This Row],[Cr]])/Raw!$R$1</f>
        <v>0.65217391304347827</v>
      </c>
    </row>
    <row r="3016" spans="1:10">
      <c r="A3016" s="63" t="str">
        <f>LEFT(Table1[[#This Row],[Subcode]],3)</f>
        <v>R20</v>
      </c>
      <c r="B3016" s="63" t="s">
        <v>535</v>
      </c>
      <c r="C3016" s="38" t="s">
        <v>130</v>
      </c>
      <c r="D3016" s="39" t="s">
        <v>131</v>
      </c>
      <c r="E3016" s="39">
        <f>VLOOKUP(Table1[[#This Row],[Gr]],Raw!T:U,2,0)</f>
        <v>7</v>
      </c>
      <c r="F3016" s="38" t="s">
        <v>4</v>
      </c>
      <c r="G3016" s="39">
        <v>2</v>
      </c>
      <c r="H3016" s="64" t="str">
        <f>VLOOKUP(MID(Table1[[#This Row],[Htno]],7,2),Raw!A:B,2,0)</f>
        <v>Mech</v>
      </c>
      <c r="I3016" s="60">
        <f>IF(Table1[[#This Row],[Gr]]&lt;&gt;"COMPLE",IF(Table1[[#This Row],[Cr]]&gt;0,1,0),1)</f>
        <v>1</v>
      </c>
      <c r="J3016" s="32">
        <f>(Table1[[#This Row],[Gp]]*Table1[[#This Row],[Cr]])/Raw!$R$1</f>
        <v>0.60869565217391308</v>
      </c>
    </row>
    <row r="3017" spans="1:10">
      <c r="A3017" s="63" t="str">
        <f>LEFT(Table1[[#This Row],[Subcode]],3)</f>
        <v>R20</v>
      </c>
      <c r="B3017" s="63" t="s">
        <v>535</v>
      </c>
      <c r="C3017" s="38" t="s">
        <v>132</v>
      </c>
      <c r="D3017" s="39" t="s">
        <v>133</v>
      </c>
      <c r="E3017" s="39">
        <f>VLOOKUP(Table1[[#This Row],[Gr]],Raw!T:U,2,0)</f>
        <v>10</v>
      </c>
      <c r="F3017" s="38" t="s">
        <v>9</v>
      </c>
      <c r="G3017" s="39">
        <v>3</v>
      </c>
      <c r="H3017" s="64" t="str">
        <f>VLOOKUP(MID(Table1[[#This Row],[Htno]],7,2),Raw!A:B,2,0)</f>
        <v>Mech</v>
      </c>
      <c r="I3017" s="60">
        <f>IF(Table1[[#This Row],[Gr]]&lt;&gt;"COMPLE",IF(Table1[[#This Row],[Cr]]&gt;0,1,0),1)</f>
        <v>1</v>
      </c>
      <c r="J3017" s="32">
        <f>(Table1[[#This Row],[Gp]]*Table1[[#This Row],[Cr]])/Raw!$R$1</f>
        <v>1.3043478260869565</v>
      </c>
    </row>
    <row r="3018" spans="1:10">
      <c r="A3018" s="63" t="str">
        <f>LEFT(Table1[[#This Row],[Subcode]],3)</f>
        <v>R20</v>
      </c>
      <c r="B3018" s="63" t="s">
        <v>536</v>
      </c>
      <c r="C3018" s="38" t="s">
        <v>78</v>
      </c>
      <c r="D3018" s="39" t="s">
        <v>79</v>
      </c>
      <c r="E3018" s="39">
        <f>VLOOKUP(Table1[[#This Row],[Gr]],Raw!T:U,2,0)</f>
        <v>5</v>
      </c>
      <c r="F3018" s="38" t="s">
        <v>7</v>
      </c>
      <c r="G3018" s="39">
        <v>3</v>
      </c>
      <c r="H3018" s="64" t="str">
        <f>VLOOKUP(MID(Table1[[#This Row],[Htno]],7,2),Raw!A:B,2,0)</f>
        <v>Mech</v>
      </c>
      <c r="I3018" s="60">
        <f>IF(Table1[[#This Row],[Gr]]&lt;&gt;"COMPLE",IF(Table1[[#This Row],[Cr]]&gt;0,1,0),1)</f>
        <v>1</v>
      </c>
      <c r="J3018" s="32">
        <f>(Table1[[#This Row],[Gp]]*Table1[[#This Row],[Cr]])/Raw!$R$1</f>
        <v>0.65217391304347827</v>
      </c>
    </row>
    <row r="3019" spans="1:10">
      <c r="A3019" s="63" t="str">
        <f>LEFT(Table1[[#This Row],[Subcode]],3)</f>
        <v>R20</v>
      </c>
      <c r="B3019" s="63" t="s">
        <v>536</v>
      </c>
      <c r="C3019" s="38" t="s">
        <v>120</v>
      </c>
      <c r="D3019" s="39" t="s">
        <v>121</v>
      </c>
      <c r="E3019" s="39">
        <f>VLOOKUP(Table1[[#This Row],[Gr]],Raw!T:U,2,0)</f>
        <v>5</v>
      </c>
      <c r="F3019" s="38" t="s">
        <v>7</v>
      </c>
      <c r="G3019" s="39">
        <v>3</v>
      </c>
      <c r="H3019" s="64" t="str">
        <f>VLOOKUP(MID(Table1[[#This Row],[Htno]],7,2),Raw!A:B,2,0)</f>
        <v>Mech</v>
      </c>
      <c r="I3019" s="60">
        <f>IF(Table1[[#This Row],[Gr]]&lt;&gt;"COMPLE",IF(Table1[[#This Row],[Cr]]&gt;0,1,0),1)</f>
        <v>1</v>
      </c>
      <c r="J3019" s="32">
        <f>(Table1[[#This Row],[Gp]]*Table1[[#This Row],[Cr]])/Raw!$R$1</f>
        <v>0.65217391304347827</v>
      </c>
    </row>
    <row r="3020" spans="1:10">
      <c r="A3020" s="63" t="str">
        <f>LEFT(Table1[[#This Row],[Subcode]],3)</f>
        <v>R20</v>
      </c>
      <c r="B3020" s="63" t="s">
        <v>536</v>
      </c>
      <c r="C3020" s="38" t="s">
        <v>122</v>
      </c>
      <c r="D3020" s="39" t="s">
        <v>123</v>
      </c>
      <c r="E3020" s="39">
        <f>VLOOKUP(Table1[[#This Row],[Gr]],Raw!T:U,2,0)</f>
        <v>0</v>
      </c>
      <c r="F3020" s="38" t="s">
        <v>3</v>
      </c>
      <c r="G3020" s="39">
        <v>0</v>
      </c>
      <c r="H3020" s="64" t="str">
        <f>VLOOKUP(MID(Table1[[#This Row],[Htno]],7,2),Raw!A:B,2,0)</f>
        <v>Mech</v>
      </c>
      <c r="I3020" s="60">
        <f>IF(Table1[[#This Row],[Gr]]&lt;&gt;"COMPLE",IF(Table1[[#This Row],[Cr]]&gt;0,1,0),1)</f>
        <v>0</v>
      </c>
      <c r="J3020" s="32">
        <f>(Table1[[#This Row],[Gp]]*Table1[[#This Row],[Cr]])/Raw!$R$1</f>
        <v>0</v>
      </c>
    </row>
    <row r="3021" spans="1:10">
      <c r="A3021" s="63" t="str">
        <f>LEFT(Table1[[#This Row],[Subcode]],3)</f>
        <v>R20</v>
      </c>
      <c r="B3021" s="63" t="s">
        <v>536</v>
      </c>
      <c r="C3021" s="38" t="s">
        <v>124</v>
      </c>
      <c r="D3021" s="39" t="s">
        <v>125</v>
      </c>
      <c r="E3021" s="39">
        <f>VLOOKUP(Table1[[#This Row],[Gr]],Raw!T:U,2,0)</f>
        <v>5</v>
      </c>
      <c r="F3021" s="38" t="s">
        <v>7</v>
      </c>
      <c r="G3021" s="39">
        <v>3</v>
      </c>
      <c r="H3021" s="64" t="str">
        <f>VLOOKUP(MID(Table1[[#This Row],[Htno]],7,2),Raw!A:B,2,0)</f>
        <v>Mech</v>
      </c>
      <c r="I3021" s="60">
        <f>IF(Table1[[#This Row],[Gr]]&lt;&gt;"COMPLE",IF(Table1[[#This Row],[Cr]]&gt;0,1,0),1)</f>
        <v>1</v>
      </c>
      <c r="J3021" s="32">
        <f>(Table1[[#This Row],[Gp]]*Table1[[#This Row],[Cr]])/Raw!$R$1</f>
        <v>0.65217391304347827</v>
      </c>
    </row>
    <row r="3022" spans="1:10">
      <c r="A3022" s="63" t="str">
        <f>LEFT(Table1[[#This Row],[Subcode]],3)</f>
        <v>R20</v>
      </c>
      <c r="B3022" s="63" t="s">
        <v>536</v>
      </c>
      <c r="C3022" s="38" t="s">
        <v>126</v>
      </c>
      <c r="D3022" s="39" t="s">
        <v>127</v>
      </c>
      <c r="E3022" s="39">
        <f>VLOOKUP(Table1[[#This Row],[Gr]],Raw!T:U,2,0)</f>
        <v>0</v>
      </c>
      <c r="F3022" s="38" t="s">
        <v>3</v>
      </c>
      <c r="G3022" s="39">
        <v>0</v>
      </c>
      <c r="H3022" s="64" t="str">
        <f>VLOOKUP(MID(Table1[[#This Row],[Htno]],7,2),Raw!A:B,2,0)</f>
        <v>Mech</v>
      </c>
      <c r="I3022" s="60">
        <f>IF(Table1[[#This Row],[Gr]]&lt;&gt;"COMPLE",IF(Table1[[#This Row],[Cr]]&gt;0,1,0),1)</f>
        <v>0</v>
      </c>
      <c r="J3022" s="32">
        <f>(Table1[[#This Row],[Gp]]*Table1[[#This Row],[Cr]])/Raw!$R$1</f>
        <v>0</v>
      </c>
    </row>
    <row r="3023" spans="1:10">
      <c r="A3023" s="63" t="str">
        <f>LEFT(Table1[[#This Row],[Subcode]],3)</f>
        <v>R20</v>
      </c>
      <c r="B3023" s="63" t="s">
        <v>536</v>
      </c>
      <c r="C3023" s="38" t="s">
        <v>128</v>
      </c>
      <c r="D3023" s="39" t="s">
        <v>129</v>
      </c>
      <c r="E3023" s="39">
        <f>VLOOKUP(Table1[[#This Row],[Gr]],Raw!T:U,2,0)</f>
        <v>5</v>
      </c>
      <c r="F3023" s="38" t="s">
        <v>7</v>
      </c>
      <c r="G3023" s="39">
        <v>3</v>
      </c>
      <c r="H3023" s="64" t="str">
        <f>VLOOKUP(MID(Table1[[#This Row],[Htno]],7,2),Raw!A:B,2,0)</f>
        <v>Mech</v>
      </c>
      <c r="I3023" s="60">
        <f>IF(Table1[[#This Row],[Gr]]&lt;&gt;"COMPLE",IF(Table1[[#This Row],[Cr]]&gt;0,1,0),1)</f>
        <v>1</v>
      </c>
      <c r="J3023" s="32">
        <f>(Table1[[#This Row],[Gp]]*Table1[[#This Row],[Cr]])/Raw!$R$1</f>
        <v>0.65217391304347827</v>
      </c>
    </row>
    <row r="3024" spans="1:10">
      <c r="A3024" s="63" t="str">
        <f>LEFT(Table1[[#This Row],[Subcode]],3)</f>
        <v>R20</v>
      </c>
      <c r="B3024" s="63" t="s">
        <v>536</v>
      </c>
      <c r="C3024" s="38" t="s">
        <v>130</v>
      </c>
      <c r="D3024" s="39" t="s">
        <v>131</v>
      </c>
      <c r="E3024" s="39">
        <f>VLOOKUP(Table1[[#This Row],[Gr]],Raw!T:U,2,0)</f>
        <v>7</v>
      </c>
      <c r="F3024" s="38" t="s">
        <v>4</v>
      </c>
      <c r="G3024" s="39">
        <v>2</v>
      </c>
      <c r="H3024" s="64" t="str">
        <f>VLOOKUP(MID(Table1[[#This Row],[Htno]],7,2),Raw!A:B,2,0)</f>
        <v>Mech</v>
      </c>
      <c r="I3024" s="60">
        <f>IF(Table1[[#This Row],[Gr]]&lt;&gt;"COMPLE",IF(Table1[[#This Row],[Cr]]&gt;0,1,0),1)</f>
        <v>1</v>
      </c>
      <c r="J3024" s="32">
        <f>(Table1[[#This Row],[Gp]]*Table1[[#This Row],[Cr]])/Raw!$R$1</f>
        <v>0.60869565217391308</v>
      </c>
    </row>
    <row r="3025" spans="1:10">
      <c r="A3025" s="63" t="str">
        <f>LEFT(Table1[[#This Row],[Subcode]],3)</f>
        <v>R20</v>
      </c>
      <c r="B3025" s="63" t="s">
        <v>536</v>
      </c>
      <c r="C3025" s="38" t="s">
        <v>132</v>
      </c>
      <c r="D3025" s="39" t="s">
        <v>133</v>
      </c>
      <c r="E3025" s="39">
        <f>VLOOKUP(Table1[[#This Row],[Gr]],Raw!T:U,2,0)</f>
        <v>10</v>
      </c>
      <c r="F3025" s="38" t="s">
        <v>9</v>
      </c>
      <c r="G3025" s="39">
        <v>3</v>
      </c>
      <c r="H3025" s="64" t="str">
        <f>VLOOKUP(MID(Table1[[#This Row],[Htno]],7,2),Raw!A:B,2,0)</f>
        <v>Mech</v>
      </c>
      <c r="I3025" s="60">
        <f>IF(Table1[[#This Row],[Gr]]&lt;&gt;"COMPLE",IF(Table1[[#This Row],[Cr]]&gt;0,1,0),1)</f>
        <v>1</v>
      </c>
      <c r="J3025" s="32">
        <f>(Table1[[#This Row],[Gp]]*Table1[[#This Row],[Cr]])/Raw!$R$1</f>
        <v>1.3043478260869565</v>
      </c>
    </row>
    <row r="3026" spans="1:10">
      <c r="A3026" s="63" t="str">
        <f>LEFT(Table1[[#This Row],[Subcode]],3)</f>
        <v>R20</v>
      </c>
      <c r="B3026" s="63" t="s">
        <v>537</v>
      </c>
      <c r="C3026" s="38" t="s">
        <v>78</v>
      </c>
      <c r="D3026" s="39" t="s">
        <v>79</v>
      </c>
      <c r="E3026" s="39">
        <f>VLOOKUP(Table1[[#This Row],[Gr]],Raw!T:U,2,0)</f>
        <v>7</v>
      </c>
      <c r="F3026" s="38" t="s">
        <v>4</v>
      </c>
      <c r="G3026" s="39">
        <v>3</v>
      </c>
      <c r="H3026" s="64" t="str">
        <f>VLOOKUP(MID(Table1[[#This Row],[Htno]],7,2),Raw!A:B,2,0)</f>
        <v>Mech</v>
      </c>
      <c r="I3026" s="60">
        <f>IF(Table1[[#This Row],[Gr]]&lt;&gt;"COMPLE",IF(Table1[[#This Row],[Cr]]&gt;0,1,0),1)</f>
        <v>1</v>
      </c>
      <c r="J3026" s="32">
        <f>(Table1[[#This Row],[Gp]]*Table1[[#This Row],[Cr]])/Raw!$R$1</f>
        <v>0.91304347826086951</v>
      </c>
    </row>
    <row r="3027" spans="1:10">
      <c r="A3027" s="63" t="str">
        <f>LEFT(Table1[[#This Row],[Subcode]],3)</f>
        <v>R20</v>
      </c>
      <c r="B3027" s="63" t="s">
        <v>537</v>
      </c>
      <c r="C3027" s="38" t="s">
        <v>120</v>
      </c>
      <c r="D3027" s="39" t="s">
        <v>121</v>
      </c>
      <c r="E3027" s="39">
        <f>VLOOKUP(Table1[[#This Row],[Gr]],Raw!T:U,2,0)</f>
        <v>7</v>
      </c>
      <c r="F3027" s="38" t="s">
        <v>4</v>
      </c>
      <c r="G3027" s="39">
        <v>3</v>
      </c>
      <c r="H3027" s="64" t="str">
        <f>VLOOKUP(MID(Table1[[#This Row],[Htno]],7,2),Raw!A:B,2,0)</f>
        <v>Mech</v>
      </c>
      <c r="I3027" s="60">
        <f>IF(Table1[[#This Row],[Gr]]&lt;&gt;"COMPLE",IF(Table1[[#This Row],[Cr]]&gt;0,1,0),1)</f>
        <v>1</v>
      </c>
      <c r="J3027" s="32">
        <f>(Table1[[#This Row],[Gp]]*Table1[[#This Row],[Cr]])/Raw!$R$1</f>
        <v>0.91304347826086951</v>
      </c>
    </row>
    <row r="3028" spans="1:10">
      <c r="A3028" s="63" t="str">
        <f>LEFT(Table1[[#This Row],[Subcode]],3)</f>
        <v>R20</v>
      </c>
      <c r="B3028" s="63" t="s">
        <v>537</v>
      </c>
      <c r="C3028" s="38" t="s">
        <v>122</v>
      </c>
      <c r="D3028" s="39" t="s">
        <v>123</v>
      </c>
      <c r="E3028" s="39">
        <f>VLOOKUP(Table1[[#This Row],[Gr]],Raw!T:U,2,0)</f>
        <v>5</v>
      </c>
      <c r="F3028" s="38" t="s">
        <v>7</v>
      </c>
      <c r="G3028" s="39">
        <v>3</v>
      </c>
      <c r="H3028" s="64" t="str">
        <f>VLOOKUP(MID(Table1[[#This Row],[Htno]],7,2),Raw!A:B,2,0)</f>
        <v>Mech</v>
      </c>
      <c r="I3028" s="60">
        <f>IF(Table1[[#This Row],[Gr]]&lt;&gt;"COMPLE",IF(Table1[[#This Row],[Cr]]&gt;0,1,0),1)</f>
        <v>1</v>
      </c>
      <c r="J3028" s="32">
        <f>(Table1[[#This Row],[Gp]]*Table1[[#This Row],[Cr]])/Raw!$R$1</f>
        <v>0.65217391304347827</v>
      </c>
    </row>
    <row r="3029" spans="1:10">
      <c r="A3029" s="63" t="str">
        <f>LEFT(Table1[[#This Row],[Subcode]],3)</f>
        <v>R20</v>
      </c>
      <c r="B3029" s="63" t="s">
        <v>537</v>
      </c>
      <c r="C3029" s="38" t="s">
        <v>124</v>
      </c>
      <c r="D3029" s="39" t="s">
        <v>125</v>
      </c>
      <c r="E3029" s="39">
        <f>VLOOKUP(Table1[[#This Row],[Gr]],Raw!T:U,2,0)</f>
        <v>6</v>
      </c>
      <c r="F3029" s="38" t="s">
        <v>5</v>
      </c>
      <c r="G3029" s="39">
        <v>3</v>
      </c>
      <c r="H3029" s="64" t="str">
        <f>VLOOKUP(MID(Table1[[#This Row],[Htno]],7,2),Raw!A:B,2,0)</f>
        <v>Mech</v>
      </c>
      <c r="I3029" s="60">
        <f>IF(Table1[[#This Row],[Gr]]&lt;&gt;"COMPLE",IF(Table1[[#This Row],[Cr]]&gt;0,1,0),1)</f>
        <v>1</v>
      </c>
      <c r="J3029" s="32">
        <f>(Table1[[#This Row],[Gp]]*Table1[[#This Row],[Cr]])/Raw!$R$1</f>
        <v>0.78260869565217395</v>
      </c>
    </row>
    <row r="3030" spans="1:10">
      <c r="A3030" s="63" t="str">
        <f>LEFT(Table1[[#This Row],[Subcode]],3)</f>
        <v>R20</v>
      </c>
      <c r="B3030" s="63" t="s">
        <v>537</v>
      </c>
      <c r="C3030" s="38" t="s">
        <v>126</v>
      </c>
      <c r="D3030" s="39" t="s">
        <v>127</v>
      </c>
      <c r="E3030" s="39">
        <f>VLOOKUP(Table1[[#This Row],[Gr]],Raw!T:U,2,0)</f>
        <v>5</v>
      </c>
      <c r="F3030" s="38" t="s">
        <v>7</v>
      </c>
      <c r="G3030" s="39">
        <v>3</v>
      </c>
      <c r="H3030" s="64" t="str">
        <f>VLOOKUP(MID(Table1[[#This Row],[Htno]],7,2),Raw!A:B,2,0)</f>
        <v>Mech</v>
      </c>
      <c r="I3030" s="60">
        <f>IF(Table1[[#This Row],[Gr]]&lt;&gt;"COMPLE",IF(Table1[[#This Row],[Cr]]&gt;0,1,0),1)</f>
        <v>1</v>
      </c>
      <c r="J3030" s="32">
        <f>(Table1[[#This Row],[Gp]]*Table1[[#This Row],[Cr]])/Raw!$R$1</f>
        <v>0.65217391304347827</v>
      </c>
    </row>
    <row r="3031" spans="1:10">
      <c r="A3031" s="63" t="str">
        <f>LEFT(Table1[[#This Row],[Subcode]],3)</f>
        <v>R20</v>
      </c>
      <c r="B3031" s="63" t="s">
        <v>537</v>
      </c>
      <c r="C3031" s="38" t="s">
        <v>128</v>
      </c>
      <c r="D3031" s="39" t="s">
        <v>129</v>
      </c>
      <c r="E3031" s="39">
        <f>VLOOKUP(Table1[[#This Row],[Gr]],Raw!T:U,2,0)</f>
        <v>6</v>
      </c>
      <c r="F3031" s="38" t="s">
        <v>5</v>
      </c>
      <c r="G3031" s="39">
        <v>3</v>
      </c>
      <c r="H3031" s="64" t="str">
        <f>VLOOKUP(MID(Table1[[#This Row],[Htno]],7,2),Raw!A:B,2,0)</f>
        <v>Mech</v>
      </c>
      <c r="I3031" s="60">
        <f>IF(Table1[[#This Row],[Gr]]&lt;&gt;"COMPLE",IF(Table1[[#This Row],[Cr]]&gt;0,1,0),1)</f>
        <v>1</v>
      </c>
      <c r="J3031" s="32">
        <f>(Table1[[#This Row],[Gp]]*Table1[[#This Row],[Cr]])/Raw!$R$1</f>
        <v>0.78260869565217395</v>
      </c>
    </row>
    <row r="3032" spans="1:10">
      <c r="A3032" s="63" t="str">
        <f>LEFT(Table1[[#This Row],[Subcode]],3)</f>
        <v>R20</v>
      </c>
      <c r="B3032" s="63" t="s">
        <v>537</v>
      </c>
      <c r="C3032" s="38" t="s">
        <v>130</v>
      </c>
      <c r="D3032" s="39" t="s">
        <v>131</v>
      </c>
      <c r="E3032" s="39">
        <f>VLOOKUP(Table1[[#This Row],[Gr]],Raw!T:U,2,0)</f>
        <v>8</v>
      </c>
      <c r="F3032" s="38" t="s">
        <v>6</v>
      </c>
      <c r="G3032" s="39">
        <v>2</v>
      </c>
      <c r="H3032" s="64" t="str">
        <f>VLOOKUP(MID(Table1[[#This Row],[Htno]],7,2),Raw!A:B,2,0)</f>
        <v>Mech</v>
      </c>
      <c r="I3032" s="60">
        <f>IF(Table1[[#This Row],[Gr]]&lt;&gt;"COMPLE",IF(Table1[[#This Row],[Cr]]&gt;0,1,0),1)</f>
        <v>1</v>
      </c>
      <c r="J3032" s="32">
        <f>(Table1[[#This Row],[Gp]]*Table1[[#This Row],[Cr]])/Raw!$R$1</f>
        <v>0.69565217391304346</v>
      </c>
    </row>
    <row r="3033" spans="1:10">
      <c r="A3033" s="63" t="str">
        <f>LEFT(Table1[[#This Row],[Subcode]],3)</f>
        <v>R20</v>
      </c>
      <c r="B3033" s="63" t="s">
        <v>537</v>
      </c>
      <c r="C3033" s="38" t="s">
        <v>132</v>
      </c>
      <c r="D3033" s="39" t="s">
        <v>133</v>
      </c>
      <c r="E3033" s="39">
        <f>VLOOKUP(Table1[[#This Row],[Gr]],Raw!T:U,2,0)</f>
        <v>10</v>
      </c>
      <c r="F3033" s="38" t="s">
        <v>9</v>
      </c>
      <c r="G3033" s="39">
        <v>3</v>
      </c>
      <c r="H3033" s="64" t="str">
        <f>VLOOKUP(MID(Table1[[#This Row],[Htno]],7,2),Raw!A:B,2,0)</f>
        <v>Mech</v>
      </c>
      <c r="I3033" s="60">
        <f>IF(Table1[[#This Row],[Gr]]&lt;&gt;"COMPLE",IF(Table1[[#This Row],[Cr]]&gt;0,1,0),1)</f>
        <v>1</v>
      </c>
      <c r="J3033" s="32">
        <f>(Table1[[#This Row],[Gp]]*Table1[[#This Row],[Cr]])/Raw!$R$1</f>
        <v>1.3043478260869565</v>
      </c>
    </row>
    <row r="3034" spans="1:10">
      <c r="A3034" s="63" t="str">
        <f>LEFT(Table1[[#This Row],[Subcode]],3)</f>
        <v>R20</v>
      </c>
      <c r="B3034" s="63" t="s">
        <v>538</v>
      </c>
      <c r="C3034" s="38" t="s">
        <v>78</v>
      </c>
      <c r="D3034" s="39" t="s">
        <v>79</v>
      </c>
      <c r="E3034" s="39">
        <f>VLOOKUP(Table1[[#This Row],[Gr]],Raw!T:U,2,0)</f>
        <v>8</v>
      </c>
      <c r="F3034" s="38" t="s">
        <v>6</v>
      </c>
      <c r="G3034" s="39">
        <v>3</v>
      </c>
      <c r="H3034" s="64" t="str">
        <f>VLOOKUP(MID(Table1[[#This Row],[Htno]],7,2),Raw!A:B,2,0)</f>
        <v>Mech</v>
      </c>
      <c r="I3034" s="60">
        <f>IF(Table1[[#This Row],[Gr]]&lt;&gt;"COMPLE",IF(Table1[[#This Row],[Cr]]&gt;0,1,0),1)</f>
        <v>1</v>
      </c>
      <c r="J3034" s="32">
        <f>(Table1[[#This Row],[Gp]]*Table1[[#This Row],[Cr]])/Raw!$R$1</f>
        <v>1.0434782608695652</v>
      </c>
    </row>
    <row r="3035" spans="1:10">
      <c r="A3035" s="63" t="str">
        <f>LEFT(Table1[[#This Row],[Subcode]],3)</f>
        <v>R20</v>
      </c>
      <c r="B3035" s="63" t="s">
        <v>538</v>
      </c>
      <c r="C3035" s="38" t="s">
        <v>120</v>
      </c>
      <c r="D3035" s="39" t="s">
        <v>121</v>
      </c>
      <c r="E3035" s="39">
        <f>VLOOKUP(Table1[[#This Row],[Gr]],Raw!T:U,2,0)</f>
        <v>7</v>
      </c>
      <c r="F3035" s="38" t="s">
        <v>4</v>
      </c>
      <c r="G3035" s="39">
        <v>3</v>
      </c>
      <c r="H3035" s="64" t="str">
        <f>VLOOKUP(MID(Table1[[#This Row],[Htno]],7,2),Raw!A:B,2,0)</f>
        <v>Mech</v>
      </c>
      <c r="I3035" s="60">
        <f>IF(Table1[[#This Row],[Gr]]&lt;&gt;"COMPLE",IF(Table1[[#This Row],[Cr]]&gt;0,1,0),1)</f>
        <v>1</v>
      </c>
      <c r="J3035" s="32">
        <f>(Table1[[#This Row],[Gp]]*Table1[[#This Row],[Cr]])/Raw!$R$1</f>
        <v>0.91304347826086951</v>
      </c>
    </row>
    <row r="3036" spans="1:10">
      <c r="A3036" s="63" t="str">
        <f>LEFT(Table1[[#This Row],[Subcode]],3)</f>
        <v>R20</v>
      </c>
      <c r="B3036" s="63" t="s">
        <v>538</v>
      </c>
      <c r="C3036" s="38" t="s">
        <v>122</v>
      </c>
      <c r="D3036" s="39" t="s">
        <v>123</v>
      </c>
      <c r="E3036" s="39">
        <f>VLOOKUP(Table1[[#This Row],[Gr]],Raw!T:U,2,0)</f>
        <v>6</v>
      </c>
      <c r="F3036" s="38" t="s">
        <v>5</v>
      </c>
      <c r="G3036" s="39">
        <v>3</v>
      </c>
      <c r="H3036" s="64" t="str">
        <f>VLOOKUP(MID(Table1[[#This Row],[Htno]],7,2),Raw!A:B,2,0)</f>
        <v>Mech</v>
      </c>
      <c r="I3036" s="60">
        <f>IF(Table1[[#This Row],[Gr]]&lt;&gt;"COMPLE",IF(Table1[[#This Row],[Cr]]&gt;0,1,0),1)</f>
        <v>1</v>
      </c>
      <c r="J3036" s="32">
        <f>(Table1[[#This Row],[Gp]]*Table1[[#This Row],[Cr]])/Raw!$R$1</f>
        <v>0.78260869565217395</v>
      </c>
    </row>
    <row r="3037" spans="1:10">
      <c r="A3037" s="63" t="str">
        <f>LEFT(Table1[[#This Row],[Subcode]],3)</f>
        <v>R20</v>
      </c>
      <c r="B3037" s="63" t="s">
        <v>538</v>
      </c>
      <c r="C3037" s="38" t="s">
        <v>124</v>
      </c>
      <c r="D3037" s="39" t="s">
        <v>125</v>
      </c>
      <c r="E3037" s="39">
        <f>VLOOKUP(Table1[[#This Row],[Gr]],Raw!T:U,2,0)</f>
        <v>8</v>
      </c>
      <c r="F3037" s="38" t="s">
        <v>6</v>
      </c>
      <c r="G3037" s="39">
        <v>3</v>
      </c>
      <c r="H3037" s="64" t="str">
        <f>VLOOKUP(MID(Table1[[#This Row],[Htno]],7,2),Raw!A:B,2,0)</f>
        <v>Mech</v>
      </c>
      <c r="I3037" s="60">
        <f>IF(Table1[[#This Row],[Gr]]&lt;&gt;"COMPLE",IF(Table1[[#This Row],[Cr]]&gt;0,1,0),1)</f>
        <v>1</v>
      </c>
      <c r="J3037" s="32">
        <f>(Table1[[#This Row],[Gp]]*Table1[[#This Row],[Cr]])/Raw!$R$1</f>
        <v>1.0434782608695652</v>
      </c>
    </row>
    <row r="3038" spans="1:10">
      <c r="A3038" s="63" t="str">
        <f>LEFT(Table1[[#This Row],[Subcode]],3)</f>
        <v>R20</v>
      </c>
      <c r="B3038" s="63" t="s">
        <v>538</v>
      </c>
      <c r="C3038" s="38" t="s">
        <v>126</v>
      </c>
      <c r="D3038" s="39" t="s">
        <v>127</v>
      </c>
      <c r="E3038" s="39">
        <f>VLOOKUP(Table1[[#This Row],[Gr]],Raw!T:U,2,0)</f>
        <v>8</v>
      </c>
      <c r="F3038" s="38" t="s">
        <v>6</v>
      </c>
      <c r="G3038" s="39">
        <v>3</v>
      </c>
      <c r="H3038" s="64" t="str">
        <f>VLOOKUP(MID(Table1[[#This Row],[Htno]],7,2),Raw!A:B,2,0)</f>
        <v>Mech</v>
      </c>
      <c r="I3038" s="60">
        <f>IF(Table1[[#This Row],[Gr]]&lt;&gt;"COMPLE",IF(Table1[[#This Row],[Cr]]&gt;0,1,0),1)</f>
        <v>1</v>
      </c>
      <c r="J3038" s="32">
        <f>(Table1[[#This Row],[Gp]]*Table1[[#This Row],[Cr]])/Raw!$R$1</f>
        <v>1.0434782608695652</v>
      </c>
    </row>
    <row r="3039" spans="1:10">
      <c r="A3039" s="63" t="str">
        <f>LEFT(Table1[[#This Row],[Subcode]],3)</f>
        <v>R20</v>
      </c>
      <c r="B3039" s="63" t="s">
        <v>538</v>
      </c>
      <c r="C3039" s="38" t="s">
        <v>128</v>
      </c>
      <c r="D3039" s="39" t="s">
        <v>129</v>
      </c>
      <c r="E3039" s="39">
        <f>VLOOKUP(Table1[[#This Row],[Gr]],Raw!T:U,2,0)</f>
        <v>7</v>
      </c>
      <c r="F3039" s="38" t="s">
        <v>4</v>
      </c>
      <c r="G3039" s="39">
        <v>3</v>
      </c>
      <c r="H3039" s="64" t="str">
        <f>VLOOKUP(MID(Table1[[#This Row],[Htno]],7,2),Raw!A:B,2,0)</f>
        <v>Mech</v>
      </c>
      <c r="I3039" s="60">
        <f>IF(Table1[[#This Row],[Gr]]&lt;&gt;"COMPLE",IF(Table1[[#This Row],[Cr]]&gt;0,1,0),1)</f>
        <v>1</v>
      </c>
      <c r="J3039" s="32">
        <f>(Table1[[#This Row],[Gp]]*Table1[[#This Row],[Cr]])/Raw!$R$1</f>
        <v>0.91304347826086951</v>
      </c>
    </row>
    <row r="3040" spans="1:10">
      <c r="A3040" s="63" t="str">
        <f>LEFT(Table1[[#This Row],[Subcode]],3)</f>
        <v>R20</v>
      </c>
      <c r="B3040" s="63" t="s">
        <v>538</v>
      </c>
      <c r="C3040" s="38" t="s">
        <v>130</v>
      </c>
      <c r="D3040" s="39" t="s">
        <v>131</v>
      </c>
      <c r="E3040" s="39">
        <f>VLOOKUP(Table1[[#This Row],[Gr]],Raw!T:U,2,0)</f>
        <v>8</v>
      </c>
      <c r="F3040" s="38" t="s">
        <v>6</v>
      </c>
      <c r="G3040" s="39">
        <v>2</v>
      </c>
      <c r="H3040" s="64" t="str">
        <f>VLOOKUP(MID(Table1[[#This Row],[Htno]],7,2),Raw!A:B,2,0)</f>
        <v>Mech</v>
      </c>
      <c r="I3040" s="60">
        <f>IF(Table1[[#This Row],[Gr]]&lt;&gt;"COMPLE",IF(Table1[[#This Row],[Cr]]&gt;0,1,0),1)</f>
        <v>1</v>
      </c>
      <c r="J3040" s="32">
        <f>(Table1[[#This Row],[Gp]]*Table1[[#This Row],[Cr]])/Raw!$R$1</f>
        <v>0.69565217391304346</v>
      </c>
    </row>
    <row r="3041" spans="1:10">
      <c r="A3041" s="63" t="str">
        <f>LEFT(Table1[[#This Row],[Subcode]],3)</f>
        <v>R20</v>
      </c>
      <c r="B3041" s="63" t="s">
        <v>538</v>
      </c>
      <c r="C3041" s="38" t="s">
        <v>132</v>
      </c>
      <c r="D3041" s="39" t="s">
        <v>133</v>
      </c>
      <c r="E3041" s="39">
        <f>VLOOKUP(Table1[[#This Row],[Gr]],Raw!T:U,2,0)</f>
        <v>10</v>
      </c>
      <c r="F3041" s="38" t="s">
        <v>9</v>
      </c>
      <c r="G3041" s="39">
        <v>3</v>
      </c>
      <c r="H3041" s="64" t="str">
        <f>VLOOKUP(MID(Table1[[#This Row],[Htno]],7,2),Raw!A:B,2,0)</f>
        <v>Mech</v>
      </c>
      <c r="I3041" s="60">
        <f>IF(Table1[[#This Row],[Gr]]&lt;&gt;"COMPLE",IF(Table1[[#This Row],[Cr]]&gt;0,1,0),1)</f>
        <v>1</v>
      </c>
      <c r="J3041" s="32">
        <f>(Table1[[#This Row],[Gp]]*Table1[[#This Row],[Cr]])/Raw!$R$1</f>
        <v>1.3043478260869565</v>
      </c>
    </row>
    <row r="3042" spans="1:10">
      <c r="A3042" s="63" t="str">
        <f>LEFT(Table1[[#This Row],[Subcode]],3)</f>
        <v>R20</v>
      </c>
      <c r="B3042" s="63" t="s">
        <v>539</v>
      </c>
      <c r="C3042" s="38" t="s">
        <v>78</v>
      </c>
      <c r="D3042" s="39" t="s">
        <v>79</v>
      </c>
      <c r="E3042" s="39">
        <f>VLOOKUP(Table1[[#This Row],[Gr]],Raw!T:U,2,0)</f>
        <v>6</v>
      </c>
      <c r="F3042" s="38" t="s">
        <v>5</v>
      </c>
      <c r="G3042" s="39">
        <v>3</v>
      </c>
      <c r="H3042" s="64" t="str">
        <f>VLOOKUP(MID(Table1[[#This Row],[Htno]],7,2),Raw!A:B,2,0)</f>
        <v>Mech</v>
      </c>
      <c r="I3042" s="60">
        <f>IF(Table1[[#This Row],[Gr]]&lt;&gt;"COMPLE",IF(Table1[[#This Row],[Cr]]&gt;0,1,0),1)</f>
        <v>1</v>
      </c>
      <c r="J3042" s="32">
        <f>(Table1[[#This Row],[Gp]]*Table1[[#This Row],[Cr]])/Raw!$R$1</f>
        <v>0.78260869565217395</v>
      </c>
    </row>
    <row r="3043" spans="1:10">
      <c r="A3043" s="63" t="str">
        <f>LEFT(Table1[[#This Row],[Subcode]],3)</f>
        <v>R20</v>
      </c>
      <c r="B3043" s="63" t="s">
        <v>539</v>
      </c>
      <c r="C3043" s="38" t="s">
        <v>120</v>
      </c>
      <c r="D3043" s="39" t="s">
        <v>121</v>
      </c>
      <c r="E3043" s="39">
        <f>VLOOKUP(Table1[[#This Row],[Gr]],Raw!T:U,2,0)</f>
        <v>7</v>
      </c>
      <c r="F3043" s="38" t="s">
        <v>4</v>
      </c>
      <c r="G3043" s="39">
        <v>3</v>
      </c>
      <c r="H3043" s="64" t="str">
        <f>VLOOKUP(MID(Table1[[#This Row],[Htno]],7,2),Raw!A:B,2,0)</f>
        <v>Mech</v>
      </c>
      <c r="I3043" s="60">
        <f>IF(Table1[[#This Row],[Gr]]&lt;&gt;"COMPLE",IF(Table1[[#This Row],[Cr]]&gt;0,1,0),1)</f>
        <v>1</v>
      </c>
      <c r="J3043" s="32">
        <f>(Table1[[#This Row],[Gp]]*Table1[[#This Row],[Cr]])/Raw!$R$1</f>
        <v>0.91304347826086951</v>
      </c>
    </row>
    <row r="3044" spans="1:10">
      <c r="A3044" s="63" t="str">
        <f>LEFT(Table1[[#This Row],[Subcode]],3)</f>
        <v>R20</v>
      </c>
      <c r="B3044" s="63" t="s">
        <v>539</v>
      </c>
      <c r="C3044" s="38" t="s">
        <v>122</v>
      </c>
      <c r="D3044" s="39" t="s">
        <v>123</v>
      </c>
      <c r="E3044" s="39">
        <f>VLOOKUP(Table1[[#This Row],[Gr]],Raw!T:U,2,0)</f>
        <v>6</v>
      </c>
      <c r="F3044" s="38" t="s">
        <v>5</v>
      </c>
      <c r="G3044" s="39">
        <v>3</v>
      </c>
      <c r="H3044" s="64" t="str">
        <f>VLOOKUP(MID(Table1[[#This Row],[Htno]],7,2),Raw!A:B,2,0)</f>
        <v>Mech</v>
      </c>
      <c r="I3044" s="60">
        <f>IF(Table1[[#This Row],[Gr]]&lt;&gt;"COMPLE",IF(Table1[[#This Row],[Cr]]&gt;0,1,0),1)</f>
        <v>1</v>
      </c>
      <c r="J3044" s="32">
        <f>(Table1[[#This Row],[Gp]]*Table1[[#This Row],[Cr]])/Raw!$R$1</f>
        <v>0.78260869565217395</v>
      </c>
    </row>
    <row r="3045" spans="1:10">
      <c r="A3045" s="63" t="str">
        <f>LEFT(Table1[[#This Row],[Subcode]],3)</f>
        <v>R20</v>
      </c>
      <c r="B3045" s="63" t="s">
        <v>539</v>
      </c>
      <c r="C3045" s="38" t="s">
        <v>124</v>
      </c>
      <c r="D3045" s="39" t="s">
        <v>125</v>
      </c>
      <c r="E3045" s="39">
        <f>VLOOKUP(Table1[[#This Row],[Gr]],Raw!T:U,2,0)</f>
        <v>6</v>
      </c>
      <c r="F3045" s="38" t="s">
        <v>5</v>
      </c>
      <c r="G3045" s="39">
        <v>3</v>
      </c>
      <c r="H3045" s="64" t="str">
        <f>VLOOKUP(MID(Table1[[#This Row],[Htno]],7,2),Raw!A:B,2,0)</f>
        <v>Mech</v>
      </c>
      <c r="I3045" s="60">
        <f>IF(Table1[[#This Row],[Gr]]&lt;&gt;"COMPLE",IF(Table1[[#This Row],[Cr]]&gt;0,1,0),1)</f>
        <v>1</v>
      </c>
      <c r="J3045" s="32">
        <f>(Table1[[#This Row],[Gp]]*Table1[[#This Row],[Cr]])/Raw!$R$1</f>
        <v>0.78260869565217395</v>
      </c>
    </row>
    <row r="3046" spans="1:10">
      <c r="A3046" s="63" t="str">
        <f>LEFT(Table1[[#This Row],[Subcode]],3)</f>
        <v>R20</v>
      </c>
      <c r="B3046" s="63" t="s">
        <v>539</v>
      </c>
      <c r="C3046" s="38" t="s">
        <v>126</v>
      </c>
      <c r="D3046" s="39" t="s">
        <v>127</v>
      </c>
      <c r="E3046" s="39">
        <f>VLOOKUP(Table1[[#This Row],[Gr]],Raw!T:U,2,0)</f>
        <v>6</v>
      </c>
      <c r="F3046" s="38" t="s">
        <v>5</v>
      </c>
      <c r="G3046" s="39">
        <v>3</v>
      </c>
      <c r="H3046" s="64" t="str">
        <f>VLOOKUP(MID(Table1[[#This Row],[Htno]],7,2),Raw!A:B,2,0)</f>
        <v>Mech</v>
      </c>
      <c r="I3046" s="60">
        <f>IF(Table1[[#This Row],[Gr]]&lt;&gt;"COMPLE",IF(Table1[[#This Row],[Cr]]&gt;0,1,0),1)</f>
        <v>1</v>
      </c>
      <c r="J3046" s="32">
        <f>(Table1[[#This Row],[Gp]]*Table1[[#This Row],[Cr]])/Raw!$R$1</f>
        <v>0.78260869565217395</v>
      </c>
    </row>
    <row r="3047" spans="1:10">
      <c r="A3047" s="63" t="str">
        <f>LEFT(Table1[[#This Row],[Subcode]],3)</f>
        <v>R20</v>
      </c>
      <c r="B3047" s="63" t="s">
        <v>539</v>
      </c>
      <c r="C3047" s="38" t="s">
        <v>128</v>
      </c>
      <c r="D3047" s="39" t="s">
        <v>129</v>
      </c>
      <c r="E3047" s="39">
        <f>VLOOKUP(Table1[[#This Row],[Gr]],Raw!T:U,2,0)</f>
        <v>5</v>
      </c>
      <c r="F3047" s="38" t="s">
        <v>7</v>
      </c>
      <c r="G3047" s="39">
        <v>3</v>
      </c>
      <c r="H3047" s="64" t="str">
        <f>VLOOKUP(MID(Table1[[#This Row],[Htno]],7,2),Raw!A:B,2,0)</f>
        <v>Mech</v>
      </c>
      <c r="I3047" s="60">
        <f>IF(Table1[[#This Row],[Gr]]&lt;&gt;"COMPLE",IF(Table1[[#This Row],[Cr]]&gt;0,1,0),1)</f>
        <v>1</v>
      </c>
      <c r="J3047" s="32">
        <f>(Table1[[#This Row],[Gp]]*Table1[[#This Row],[Cr]])/Raw!$R$1</f>
        <v>0.65217391304347827</v>
      </c>
    </row>
    <row r="3048" spans="1:10">
      <c r="A3048" s="63" t="str">
        <f>LEFT(Table1[[#This Row],[Subcode]],3)</f>
        <v>R20</v>
      </c>
      <c r="B3048" s="63" t="s">
        <v>539</v>
      </c>
      <c r="C3048" s="38" t="s">
        <v>130</v>
      </c>
      <c r="D3048" s="39" t="s">
        <v>131</v>
      </c>
      <c r="E3048" s="39">
        <f>VLOOKUP(Table1[[#This Row],[Gr]],Raw!T:U,2,0)</f>
        <v>7</v>
      </c>
      <c r="F3048" s="38" t="s">
        <v>4</v>
      </c>
      <c r="G3048" s="39">
        <v>2</v>
      </c>
      <c r="H3048" s="64" t="str">
        <f>VLOOKUP(MID(Table1[[#This Row],[Htno]],7,2),Raw!A:B,2,0)</f>
        <v>Mech</v>
      </c>
      <c r="I3048" s="60">
        <f>IF(Table1[[#This Row],[Gr]]&lt;&gt;"COMPLE",IF(Table1[[#This Row],[Cr]]&gt;0,1,0),1)</f>
        <v>1</v>
      </c>
      <c r="J3048" s="32">
        <f>(Table1[[#This Row],[Gp]]*Table1[[#This Row],[Cr]])/Raw!$R$1</f>
        <v>0.60869565217391308</v>
      </c>
    </row>
    <row r="3049" spans="1:10">
      <c r="A3049" s="63" t="str">
        <f>LEFT(Table1[[#This Row],[Subcode]],3)</f>
        <v>R20</v>
      </c>
      <c r="B3049" s="63" t="s">
        <v>539</v>
      </c>
      <c r="C3049" s="38" t="s">
        <v>132</v>
      </c>
      <c r="D3049" s="39" t="s">
        <v>133</v>
      </c>
      <c r="E3049" s="39">
        <f>VLOOKUP(Table1[[#This Row],[Gr]],Raw!T:U,2,0)</f>
        <v>10</v>
      </c>
      <c r="F3049" s="38" t="s">
        <v>9</v>
      </c>
      <c r="G3049" s="39">
        <v>3</v>
      </c>
      <c r="H3049" s="64" t="str">
        <f>VLOOKUP(MID(Table1[[#This Row],[Htno]],7,2),Raw!A:B,2,0)</f>
        <v>Mech</v>
      </c>
      <c r="I3049" s="60">
        <f>IF(Table1[[#This Row],[Gr]]&lt;&gt;"COMPLE",IF(Table1[[#This Row],[Cr]]&gt;0,1,0),1)</f>
        <v>1</v>
      </c>
      <c r="J3049" s="32">
        <f>(Table1[[#This Row],[Gp]]*Table1[[#This Row],[Cr]])/Raw!$R$1</f>
        <v>1.3043478260869565</v>
      </c>
    </row>
    <row r="3050" spans="1:10">
      <c r="A3050" s="63" t="str">
        <f>LEFT(Table1[[#This Row],[Subcode]],3)</f>
        <v>R20</v>
      </c>
      <c r="B3050" s="63" t="s">
        <v>540</v>
      </c>
      <c r="C3050" s="38" t="s">
        <v>78</v>
      </c>
      <c r="D3050" s="39" t="s">
        <v>79</v>
      </c>
      <c r="E3050" s="39">
        <f>VLOOKUP(Table1[[#This Row],[Gr]],Raw!T:U,2,0)</f>
        <v>7</v>
      </c>
      <c r="F3050" s="38" t="s">
        <v>4</v>
      </c>
      <c r="G3050" s="39">
        <v>3</v>
      </c>
      <c r="H3050" s="64" t="str">
        <f>VLOOKUP(MID(Table1[[#This Row],[Htno]],7,2),Raw!A:B,2,0)</f>
        <v>Mech</v>
      </c>
      <c r="I3050" s="60">
        <f>IF(Table1[[#This Row],[Gr]]&lt;&gt;"COMPLE",IF(Table1[[#This Row],[Cr]]&gt;0,1,0),1)</f>
        <v>1</v>
      </c>
      <c r="J3050" s="32">
        <f>(Table1[[#This Row],[Gp]]*Table1[[#This Row],[Cr]])/Raw!$R$1</f>
        <v>0.91304347826086951</v>
      </c>
    </row>
    <row r="3051" spans="1:10">
      <c r="A3051" s="63" t="str">
        <f>LEFT(Table1[[#This Row],[Subcode]],3)</f>
        <v>R20</v>
      </c>
      <c r="B3051" s="63" t="s">
        <v>540</v>
      </c>
      <c r="C3051" s="38" t="s">
        <v>120</v>
      </c>
      <c r="D3051" s="39" t="s">
        <v>121</v>
      </c>
      <c r="E3051" s="39">
        <f>VLOOKUP(Table1[[#This Row],[Gr]],Raw!T:U,2,0)</f>
        <v>6</v>
      </c>
      <c r="F3051" s="38" t="s">
        <v>5</v>
      </c>
      <c r="G3051" s="39">
        <v>3</v>
      </c>
      <c r="H3051" s="64" t="str">
        <f>VLOOKUP(MID(Table1[[#This Row],[Htno]],7,2),Raw!A:B,2,0)</f>
        <v>Mech</v>
      </c>
      <c r="I3051" s="60">
        <f>IF(Table1[[#This Row],[Gr]]&lt;&gt;"COMPLE",IF(Table1[[#This Row],[Cr]]&gt;0,1,0),1)</f>
        <v>1</v>
      </c>
      <c r="J3051" s="32">
        <f>(Table1[[#This Row],[Gp]]*Table1[[#This Row],[Cr]])/Raw!$R$1</f>
        <v>0.78260869565217395</v>
      </c>
    </row>
    <row r="3052" spans="1:10">
      <c r="A3052" s="63" t="str">
        <f>LEFT(Table1[[#This Row],[Subcode]],3)</f>
        <v>R20</v>
      </c>
      <c r="B3052" s="63" t="s">
        <v>540</v>
      </c>
      <c r="C3052" s="38" t="s">
        <v>122</v>
      </c>
      <c r="D3052" s="39" t="s">
        <v>123</v>
      </c>
      <c r="E3052" s="39">
        <f>VLOOKUP(Table1[[#This Row],[Gr]],Raw!T:U,2,0)</f>
        <v>5</v>
      </c>
      <c r="F3052" s="38" t="s">
        <v>7</v>
      </c>
      <c r="G3052" s="39">
        <v>3</v>
      </c>
      <c r="H3052" s="64" t="str">
        <f>VLOOKUP(MID(Table1[[#This Row],[Htno]],7,2),Raw!A:B,2,0)</f>
        <v>Mech</v>
      </c>
      <c r="I3052" s="60">
        <f>IF(Table1[[#This Row],[Gr]]&lt;&gt;"COMPLE",IF(Table1[[#This Row],[Cr]]&gt;0,1,0),1)</f>
        <v>1</v>
      </c>
      <c r="J3052" s="32">
        <f>(Table1[[#This Row],[Gp]]*Table1[[#This Row],[Cr]])/Raw!$R$1</f>
        <v>0.65217391304347827</v>
      </c>
    </row>
    <row r="3053" spans="1:10">
      <c r="A3053" s="63" t="str">
        <f>LEFT(Table1[[#This Row],[Subcode]],3)</f>
        <v>R20</v>
      </c>
      <c r="B3053" s="63" t="s">
        <v>540</v>
      </c>
      <c r="C3053" s="38" t="s">
        <v>124</v>
      </c>
      <c r="D3053" s="39" t="s">
        <v>125</v>
      </c>
      <c r="E3053" s="39">
        <f>VLOOKUP(Table1[[#This Row],[Gr]],Raw!T:U,2,0)</f>
        <v>6</v>
      </c>
      <c r="F3053" s="38" t="s">
        <v>5</v>
      </c>
      <c r="G3053" s="39">
        <v>3</v>
      </c>
      <c r="H3053" s="64" t="str">
        <f>VLOOKUP(MID(Table1[[#This Row],[Htno]],7,2),Raw!A:B,2,0)</f>
        <v>Mech</v>
      </c>
      <c r="I3053" s="60">
        <f>IF(Table1[[#This Row],[Gr]]&lt;&gt;"COMPLE",IF(Table1[[#This Row],[Cr]]&gt;0,1,0),1)</f>
        <v>1</v>
      </c>
      <c r="J3053" s="32">
        <f>(Table1[[#This Row],[Gp]]*Table1[[#This Row],[Cr]])/Raw!$R$1</f>
        <v>0.78260869565217395</v>
      </c>
    </row>
    <row r="3054" spans="1:10">
      <c r="A3054" s="63" t="str">
        <f>LEFT(Table1[[#This Row],[Subcode]],3)</f>
        <v>R20</v>
      </c>
      <c r="B3054" s="63" t="s">
        <v>540</v>
      </c>
      <c r="C3054" s="38" t="s">
        <v>126</v>
      </c>
      <c r="D3054" s="39" t="s">
        <v>127</v>
      </c>
      <c r="E3054" s="39">
        <f>VLOOKUP(Table1[[#This Row],[Gr]],Raw!T:U,2,0)</f>
        <v>7</v>
      </c>
      <c r="F3054" s="38" t="s">
        <v>4</v>
      </c>
      <c r="G3054" s="39">
        <v>3</v>
      </c>
      <c r="H3054" s="64" t="str">
        <f>VLOOKUP(MID(Table1[[#This Row],[Htno]],7,2),Raw!A:B,2,0)</f>
        <v>Mech</v>
      </c>
      <c r="I3054" s="60">
        <f>IF(Table1[[#This Row],[Gr]]&lt;&gt;"COMPLE",IF(Table1[[#This Row],[Cr]]&gt;0,1,0),1)</f>
        <v>1</v>
      </c>
      <c r="J3054" s="32">
        <f>(Table1[[#This Row],[Gp]]*Table1[[#This Row],[Cr]])/Raw!$R$1</f>
        <v>0.91304347826086951</v>
      </c>
    </row>
    <row r="3055" spans="1:10">
      <c r="A3055" s="63" t="str">
        <f>LEFT(Table1[[#This Row],[Subcode]],3)</f>
        <v>R20</v>
      </c>
      <c r="B3055" s="63" t="s">
        <v>540</v>
      </c>
      <c r="C3055" s="38" t="s">
        <v>128</v>
      </c>
      <c r="D3055" s="39" t="s">
        <v>129</v>
      </c>
      <c r="E3055" s="39">
        <f>VLOOKUP(Table1[[#This Row],[Gr]],Raw!T:U,2,0)</f>
        <v>6</v>
      </c>
      <c r="F3055" s="38" t="s">
        <v>5</v>
      </c>
      <c r="G3055" s="39">
        <v>3</v>
      </c>
      <c r="H3055" s="64" t="str">
        <f>VLOOKUP(MID(Table1[[#This Row],[Htno]],7,2),Raw!A:B,2,0)</f>
        <v>Mech</v>
      </c>
      <c r="I3055" s="60">
        <f>IF(Table1[[#This Row],[Gr]]&lt;&gt;"COMPLE",IF(Table1[[#This Row],[Cr]]&gt;0,1,0),1)</f>
        <v>1</v>
      </c>
      <c r="J3055" s="32">
        <f>(Table1[[#This Row],[Gp]]*Table1[[#This Row],[Cr]])/Raw!$R$1</f>
        <v>0.78260869565217395</v>
      </c>
    </row>
    <row r="3056" spans="1:10">
      <c r="A3056" s="63" t="str">
        <f>LEFT(Table1[[#This Row],[Subcode]],3)</f>
        <v>R20</v>
      </c>
      <c r="B3056" s="63" t="s">
        <v>540</v>
      </c>
      <c r="C3056" s="38" t="s">
        <v>130</v>
      </c>
      <c r="D3056" s="39" t="s">
        <v>131</v>
      </c>
      <c r="E3056" s="39">
        <f>VLOOKUP(Table1[[#This Row],[Gr]],Raw!T:U,2,0)</f>
        <v>7</v>
      </c>
      <c r="F3056" s="38" t="s">
        <v>4</v>
      </c>
      <c r="G3056" s="39">
        <v>2</v>
      </c>
      <c r="H3056" s="64" t="str">
        <f>VLOOKUP(MID(Table1[[#This Row],[Htno]],7,2),Raw!A:B,2,0)</f>
        <v>Mech</v>
      </c>
      <c r="I3056" s="60">
        <f>IF(Table1[[#This Row],[Gr]]&lt;&gt;"COMPLE",IF(Table1[[#This Row],[Cr]]&gt;0,1,0),1)</f>
        <v>1</v>
      </c>
      <c r="J3056" s="32">
        <f>(Table1[[#This Row],[Gp]]*Table1[[#This Row],[Cr]])/Raw!$R$1</f>
        <v>0.60869565217391308</v>
      </c>
    </row>
    <row r="3057" spans="1:10">
      <c r="A3057" s="63" t="str">
        <f>LEFT(Table1[[#This Row],[Subcode]],3)</f>
        <v>R20</v>
      </c>
      <c r="B3057" s="63" t="s">
        <v>540</v>
      </c>
      <c r="C3057" s="38" t="s">
        <v>132</v>
      </c>
      <c r="D3057" s="39" t="s">
        <v>133</v>
      </c>
      <c r="E3057" s="39">
        <f>VLOOKUP(Table1[[#This Row],[Gr]],Raw!T:U,2,0)</f>
        <v>10</v>
      </c>
      <c r="F3057" s="38" t="s">
        <v>9</v>
      </c>
      <c r="G3057" s="39">
        <v>3</v>
      </c>
      <c r="H3057" s="64" t="str">
        <f>VLOOKUP(MID(Table1[[#This Row],[Htno]],7,2),Raw!A:B,2,0)</f>
        <v>Mech</v>
      </c>
      <c r="I3057" s="60">
        <f>IF(Table1[[#This Row],[Gr]]&lt;&gt;"COMPLE",IF(Table1[[#This Row],[Cr]]&gt;0,1,0),1)</f>
        <v>1</v>
      </c>
      <c r="J3057" s="32">
        <f>(Table1[[#This Row],[Gp]]*Table1[[#This Row],[Cr]])/Raw!$R$1</f>
        <v>1.3043478260869565</v>
      </c>
    </row>
    <row r="3058" spans="1:10">
      <c r="A3058" s="63" t="str">
        <f>LEFT(Table1[[#This Row],[Subcode]],3)</f>
        <v>R20</v>
      </c>
      <c r="B3058" s="63" t="s">
        <v>541</v>
      </c>
      <c r="C3058" s="38" t="s">
        <v>78</v>
      </c>
      <c r="D3058" s="39" t="s">
        <v>79</v>
      </c>
      <c r="E3058" s="39">
        <f>VLOOKUP(Table1[[#This Row],[Gr]],Raw!T:U,2,0)</f>
        <v>8</v>
      </c>
      <c r="F3058" s="38" t="s">
        <v>6</v>
      </c>
      <c r="G3058" s="39">
        <v>3</v>
      </c>
      <c r="H3058" s="64" t="str">
        <f>VLOOKUP(MID(Table1[[#This Row],[Htno]],7,2),Raw!A:B,2,0)</f>
        <v>Mech</v>
      </c>
      <c r="I3058" s="60">
        <f>IF(Table1[[#This Row],[Gr]]&lt;&gt;"COMPLE",IF(Table1[[#This Row],[Cr]]&gt;0,1,0),1)</f>
        <v>1</v>
      </c>
      <c r="J3058" s="32">
        <f>(Table1[[#This Row],[Gp]]*Table1[[#This Row],[Cr]])/Raw!$R$1</f>
        <v>1.0434782608695652</v>
      </c>
    </row>
    <row r="3059" spans="1:10">
      <c r="A3059" s="63" t="str">
        <f>LEFT(Table1[[#This Row],[Subcode]],3)</f>
        <v>R20</v>
      </c>
      <c r="B3059" s="63" t="s">
        <v>541</v>
      </c>
      <c r="C3059" s="38" t="s">
        <v>120</v>
      </c>
      <c r="D3059" s="39" t="s">
        <v>121</v>
      </c>
      <c r="E3059" s="39">
        <f>VLOOKUP(Table1[[#This Row],[Gr]],Raw!T:U,2,0)</f>
        <v>6</v>
      </c>
      <c r="F3059" s="38" t="s">
        <v>5</v>
      </c>
      <c r="G3059" s="39">
        <v>3</v>
      </c>
      <c r="H3059" s="64" t="str">
        <f>VLOOKUP(MID(Table1[[#This Row],[Htno]],7,2),Raw!A:B,2,0)</f>
        <v>Mech</v>
      </c>
      <c r="I3059" s="60">
        <f>IF(Table1[[#This Row],[Gr]]&lt;&gt;"COMPLE",IF(Table1[[#This Row],[Cr]]&gt;0,1,0),1)</f>
        <v>1</v>
      </c>
      <c r="J3059" s="32">
        <f>(Table1[[#This Row],[Gp]]*Table1[[#This Row],[Cr]])/Raw!$R$1</f>
        <v>0.78260869565217395</v>
      </c>
    </row>
    <row r="3060" spans="1:10">
      <c r="A3060" s="63" t="str">
        <f>LEFT(Table1[[#This Row],[Subcode]],3)</f>
        <v>R20</v>
      </c>
      <c r="B3060" s="63" t="s">
        <v>541</v>
      </c>
      <c r="C3060" s="38" t="s">
        <v>122</v>
      </c>
      <c r="D3060" s="39" t="s">
        <v>123</v>
      </c>
      <c r="E3060" s="39">
        <f>VLOOKUP(Table1[[#This Row],[Gr]],Raw!T:U,2,0)</f>
        <v>7</v>
      </c>
      <c r="F3060" s="38" t="s">
        <v>4</v>
      </c>
      <c r="G3060" s="39">
        <v>3</v>
      </c>
      <c r="H3060" s="64" t="str">
        <f>VLOOKUP(MID(Table1[[#This Row],[Htno]],7,2),Raw!A:B,2,0)</f>
        <v>Mech</v>
      </c>
      <c r="I3060" s="60">
        <f>IF(Table1[[#This Row],[Gr]]&lt;&gt;"COMPLE",IF(Table1[[#This Row],[Cr]]&gt;0,1,0),1)</f>
        <v>1</v>
      </c>
      <c r="J3060" s="32">
        <f>(Table1[[#This Row],[Gp]]*Table1[[#This Row],[Cr]])/Raw!$R$1</f>
        <v>0.91304347826086951</v>
      </c>
    </row>
    <row r="3061" spans="1:10">
      <c r="A3061" s="63" t="str">
        <f>LEFT(Table1[[#This Row],[Subcode]],3)</f>
        <v>R20</v>
      </c>
      <c r="B3061" s="63" t="s">
        <v>541</v>
      </c>
      <c r="C3061" s="38" t="s">
        <v>124</v>
      </c>
      <c r="D3061" s="39" t="s">
        <v>125</v>
      </c>
      <c r="E3061" s="39">
        <f>VLOOKUP(Table1[[#This Row],[Gr]],Raw!T:U,2,0)</f>
        <v>6</v>
      </c>
      <c r="F3061" s="38" t="s">
        <v>5</v>
      </c>
      <c r="G3061" s="39">
        <v>3</v>
      </c>
      <c r="H3061" s="64" t="str">
        <f>VLOOKUP(MID(Table1[[#This Row],[Htno]],7,2),Raw!A:B,2,0)</f>
        <v>Mech</v>
      </c>
      <c r="I3061" s="60">
        <f>IF(Table1[[#This Row],[Gr]]&lt;&gt;"COMPLE",IF(Table1[[#This Row],[Cr]]&gt;0,1,0),1)</f>
        <v>1</v>
      </c>
      <c r="J3061" s="32">
        <f>(Table1[[#This Row],[Gp]]*Table1[[#This Row],[Cr]])/Raw!$R$1</f>
        <v>0.78260869565217395</v>
      </c>
    </row>
    <row r="3062" spans="1:10">
      <c r="A3062" s="63" t="str">
        <f>LEFT(Table1[[#This Row],[Subcode]],3)</f>
        <v>R20</v>
      </c>
      <c r="B3062" s="63" t="s">
        <v>541</v>
      </c>
      <c r="C3062" s="38" t="s">
        <v>126</v>
      </c>
      <c r="D3062" s="39" t="s">
        <v>127</v>
      </c>
      <c r="E3062" s="39">
        <f>VLOOKUP(Table1[[#This Row],[Gr]],Raw!T:U,2,0)</f>
        <v>6</v>
      </c>
      <c r="F3062" s="38" t="s">
        <v>5</v>
      </c>
      <c r="G3062" s="39">
        <v>3</v>
      </c>
      <c r="H3062" s="64" t="str">
        <f>VLOOKUP(MID(Table1[[#This Row],[Htno]],7,2),Raw!A:B,2,0)</f>
        <v>Mech</v>
      </c>
      <c r="I3062" s="60">
        <f>IF(Table1[[#This Row],[Gr]]&lt;&gt;"COMPLE",IF(Table1[[#This Row],[Cr]]&gt;0,1,0),1)</f>
        <v>1</v>
      </c>
      <c r="J3062" s="32">
        <f>(Table1[[#This Row],[Gp]]*Table1[[#This Row],[Cr]])/Raw!$R$1</f>
        <v>0.78260869565217395</v>
      </c>
    </row>
    <row r="3063" spans="1:10">
      <c r="A3063" s="63" t="str">
        <f>LEFT(Table1[[#This Row],[Subcode]],3)</f>
        <v>R20</v>
      </c>
      <c r="B3063" s="63" t="s">
        <v>541</v>
      </c>
      <c r="C3063" s="38" t="s">
        <v>128</v>
      </c>
      <c r="D3063" s="39" t="s">
        <v>129</v>
      </c>
      <c r="E3063" s="39">
        <f>VLOOKUP(Table1[[#This Row],[Gr]],Raw!T:U,2,0)</f>
        <v>0</v>
      </c>
      <c r="F3063" s="38" t="s">
        <v>3</v>
      </c>
      <c r="G3063" s="39">
        <v>0</v>
      </c>
      <c r="H3063" s="64" t="str">
        <f>VLOOKUP(MID(Table1[[#This Row],[Htno]],7,2),Raw!A:B,2,0)</f>
        <v>Mech</v>
      </c>
      <c r="I3063" s="60">
        <f>IF(Table1[[#This Row],[Gr]]&lt;&gt;"COMPLE",IF(Table1[[#This Row],[Cr]]&gt;0,1,0),1)</f>
        <v>0</v>
      </c>
      <c r="J3063" s="32">
        <f>(Table1[[#This Row],[Gp]]*Table1[[#This Row],[Cr]])/Raw!$R$1</f>
        <v>0</v>
      </c>
    </row>
    <row r="3064" spans="1:10">
      <c r="A3064" s="63" t="str">
        <f>LEFT(Table1[[#This Row],[Subcode]],3)</f>
        <v>R20</v>
      </c>
      <c r="B3064" s="63" t="s">
        <v>541</v>
      </c>
      <c r="C3064" s="38" t="s">
        <v>130</v>
      </c>
      <c r="D3064" s="39" t="s">
        <v>131</v>
      </c>
      <c r="E3064" s="39">
        <f>VLOOKUP(Table1[[#This Row],[Gr]],Raw!T:U,2,0)</f>
        <v>7</v>
      </c>
      <c r="F3064" s="38" t="s">
        <v>4</v>
      </c>
      <c r="G3064" s="39">
        <v>2</v>
      </c>
      <c r="H3064" s="64" t="str">
        <f>VLOOKUP(MID(Table1[[#This Row],[Htno]],7,2),Raw!A:B,2,0)</f>
        <v>Mech</v>
      </c>
      <c r="I3064" s="60">
        <f>IF(Table1[[#This Row],[Gr]]&lt;&gt;"COMPLE",IF(Table1[[#This Row],[Cr]]&gt;0,1,0),1)</f>
        <v>1</v>
      </c>
      <c r="J3064" s="32">
        <f>(Table1[[#This Row],[Gp]]*Table1[[#This Row],[Cr]])/Raw!$R$1</f>
        <v>0.60869565217391308</v>
      </c>
    </row>
    <row r="3065" spans="1:10">
      <c r="A3065" s="63" t="str">
        <f>LEFT(Table1[[#This Row],[Subcode]],3)</f>
        <v>R20</v>
      </c>
      <c r="B3065" s="63" t="s">
        <v>541</v>
      </c>
      <c r="C3065" s="38" t="s">
        <v>132</v>
      </c>
      <c r="D3065" s="39" t="s">
        <v>133</v>
      </c>
      <c r="E3065" s="39">
        <f>VLOOKUP(Table1[[#This Row],[Gr]],Raw!T:U,2,0)</f>
        <v>10</v>
      </c>
      <c r="F3065" s="38" t="s">
        <v>9</v>
      </c>
      <c r="G3065" s="39">
        <v>3</v>
      </c>
      <c r="H3065" s="64" t="str">
        <f>VLOOKUP(MID(Table1[[#This Row],[Htno]],7,2),Raw!A:B,2,0)</f>
        <v>Mech</v>
      </c>
      <c r="I3065" s="60">
        <f>IF(Table1[[#This Row],[Gr]]&lt;&gt;"COMPLE",IF(Table1[[#This Row],[Cr]]&gt;0,1,0),1)</f>
        <v>1</v>
      </c>
      <c r="J3065" s="32">
        <f>(Table1[[#This Row],[Gp]]*Table1[[#This Row],[Cr]])/Raw!$R$1</f>
        <v>1.3043478260869565</v>
      </c>
    </row>
    <row r="3066" spans="1:10">
      <c r="A3066" s="63" t="str">
        <f>LEFT(Table1[[#This Row],[Subcode]],3)</f>
        <v>R20</v>
      </c>
      <c r="B3066" s="63" t="s">
        <v>542</v>
      </c>
      <c r="C3066" s="38" t="s">
        <v>78</v>
      </c>
      <c r="D3066" s="39" t="s">
        <v>79</v>
      </c>
      <c r="E3066" s="39">
        <f>VLOOKUP(Table1[[#This Row],[Gr]],Raw!T:U,2,0)</f>
        <v>7</v>
      </c>
      <c r="F3066" s="38" t="s">
        <v>4</v>
      </c>
      <c r="G3066" s="39">
        <v>3</v>
      </c>
      <c r="H3066" s="64" t="str">
        <f>VLOOKUP(MID(Table1[[#This Row],[Htno]],7,2),Raw!A:B,2,0)</f>
        <v>Mech</v>
      </c>
      <c r="I3066" s="60">
        <f>IF(Table1[[#This Row],[Gr]]&lt;&gt;"COMPLE",IF(Table1[[#This Row],[Cr]]&gt;0,1,0),1)</f>
        <v>1</v>
      </c>
      <c r="J3066" s="32">
        <f>(Table1[[#This Row],[Gp]]*Table1[[#This Row],[Cr]])/Raw!$R$1</f>
        <v>0.91304347826086951</v>
      </c>
    </row>
    <row r="3067" spans="1:10">
      <c r="A3067" s="63" t="str">
        <f>LEFT(Table1[[#This Row],[Subcode]],3)</f>
        <v>R20</v>
      </c>
      <c r="B3067" s="63" t="s">
        <v>542</v>
      </c>
      <c r="C3067" s="38" t="s">
        <v>120</v>
      </c>
      <c r="D3067" s="39" t="s">
        <v>121</v>
      </c>
      <c r="E3067" s="39">
        <f>VLOOKUP(Table1[[#This Row],[Gr]],Raw!T:U,2,0)</f>
        <v>7</v>
      </c>
      <c r="F3067" s="38" t="s">
        <v>4</v>
      </c>
      <c r="G3067" s="39">
        <v>3</v>
      </c>
      <c r="H3067" s="64" t="str">
        <f>VLOOKUP(MID(Table1[[#This Row],[Htno]],7,2),Raw!A:B,2,0)</f>
        <v>Mech</v>
      </c>
      <c r="I3067" s="60">
        <f>IF(Table1[[#This Row],[Gr]]&lt;&gt;"COMPLE",IF(Table1[[#This Row],[Cr]]&gt;0,1,0),1)</f>
        <v>1</v>
      </c>
      <c r="J3067" s="32">
        <f>(Table1[[#This Row],[Gp]]*Table1[[#This Row],[Cr]])/Raw!$R$1</f>
        <v>0.91304347826086951</v>
      </c>
    </row>
    <row r="3068" spans="1:10">
      <c r="A3068" s="63" t="str">
        <f>LEFT(Table1[[#This Row],[Subcode]],3)</f>
        <v>R20</v>
      </c>
      <c r="B3068" s="63" t="s">
        <v>542</v>
      </c>
      <c r="C3068" s="38" t="s">
        <v>122</v>
      </c>
      <c r="D3068" s="39" t="s">
        <v>123</v>
      </c>
      <c r="E3068" s="39">
        <f>VLOOKUP(Table1[[#This Row],[Gr]],Raw!T:U,2,0)</f>
        <v>6</v>
      </c>
      <c r="F3068" s="38" t="s">
        <v>5</v>
      </c>
      <c r="G3068" s="39">
        <v>3</v>
      </c>
      <c r="H3068" s="64" t="str">
        <f>VLOOKUP(MID(Table1[[#This Row],[Htno]],7,2),Raw!A:B,2,0)</f>
        <v>Mech</v>
      </c>
      <c r="I3068" s="60">
        <f>IF(Table1[[#This Row],[Gr]]&lt;&gt;"COMPLE",IF(Table1[[#This Row],[Cr]]&gt;0,1,0),1)</f>
        <v>1</v>
      </c>
      <c r="J3068" s="32">
        <f>(Table1[[#This Row],[Gp]]*Table1[[#This Row],[Cr]])/Raw!$R$1</f>
        <v>0.78260869565217395</v>
      </c>
    </row>
    <row r="3069" spans="1:10">
      <c r="A3069" s="63" t="str">
        <f>LEFT(Table1[[#This Row],[Subcode]],3)</f>
        <v>R20</v>
      </c>
      <c r="B3069" s="63" t="s">
        <v>542</v>
      </c>
      <c r="C3069" s="38" t="s">
        <v>124</v>
      </c>
      <c r="D3069" s="39" t="s">
        <v>125</v>
      </c>
      <c r="E3069" s="39">
        <f>VLOOKUP(Table1[[#This Row],[Gr]],Raw!T:U,2,0)</f>
        <v>8</v>
      </c>
      <c r="F3069" s="38" t="s">
        <v>6</v>
      </c>
      <c r="G3069" s="39">
        <v>3</v>
      </c>
      <c r="H3069" s="64" t="str">
        <f>VLOOKUP(MID(Table1[[#This Row],[Htno]],7,2),Raw!A:B,2,0)</f>
        <v>Mech</v>
      </c>
      <c r="I3069" s="60">
        <f>IF(Table1[[#This Row],[Gr]]&lt;&gt;"COMPLE",IF(Table1[[#This Row],[Cr]]&gt;0,1,0),1)</f>
        <v>1</v>
      </c>
      <c r="J3069" s="32">
        <f>(Table1[[#This Row],[Gp]]*Table1[[#This Row],[Cr]])/Raw!$R$1</f>
        <v>1.0434782608695652</v>
      </c>
    </row>
    <row r="3070" spans="1:10">
      <c r="A3070" s="63" t="str">
        <f>LEFT(Table1[[#This Row],[Subcode]],3)</f>
        <v>R20</v>
      </c>
      <c r="B3070" s="63" t="s">
        <v>542</v>
      </c>
      <c r="C3070" s="38" t="s">
        <v>126</v>
      </c>
      <c r="D3070" s="39" t="s">
        <v>127</v>
      </c>
      <c r="E3070" s="39">
        <f>VLOOKUP(Table1[[#This Row],[Gr]],Raw!T:U,2,0)</f>
        <v>7</v>
      </c>
      <c r="F3070" s="38" t="s">
        <v>4</v>
      </c>
      <c r="G3070" s="39">
        <v>3</v>
      </c>
      <c r="H3070" s="64" t="str">
        <f>VLOOKUP(MID(Table1[[#This Row],[Htno]],7,2),Raw!A:B,2,0)</f>
        <v>Mech</v>
      </c>
      <c r="I3070" s="60">
        <f>IF(Table1[[#This Row],[Gr]]&lt;&gt;"COMPLE",IF(Table1[[#This Row],[Cr]]&gt;0,1,0),1)</f>
        <v>1</v>
      </c>
      <c r="J3070" s="32">
        <f>(Table1[[#This Row],[Gp]]*Table1[[#This Row],[Cr]])/Raw!$R$1</f>
        <v>0.91304347826086951</v>
      </c>
    </row>
    <row r="3071" spans="1:10">
      <c r="A3071" s="63" t="str">
        <f>LEFT(Table1[[#This Row],[Subcode]],3)</f>
        <v>R20</v>
      </c>
      <c r="B3071" s="63" t="s">
        <v>542</v>
      </c>
      <c r="C3071" s="38" t="s">
        <v>128</v>
      </c>
      <c r="D3071" s="39" t="s">
        <v>129</v>
      </c>
      <c r="E3071" s="39">
        <f>VLOOKUP(Table1[[#This Row],[Gr]],Raw!T:U,2,0)</f>
        <v>7</v>
      </c>
      <c r="F3071" s="38" t="s">
        <v>4</v>
      </c>
      <c r="G3071" s="39">
        <v>3</v>
      </c>
      <c r="H3071" s="64" t="str">
        <f>VLOOKUP(MID(Table1[[#This Row],[Htno]],7,2),Raw!A:B,2,0)</f>
        <v>Mech</v>
      </c>
      <c r="I3071" s="60">
        <f>IF(Table1[[#This Row],[Gr]]&lt;&gt;"COMPLE",IF(Table1[[#This Row],[Cr]]&gt;0,1,0),1)</f>
        <v>1</v>
      </c>
      <c r="J3071" s="32">
        <f>(Table1[[#This Row],[Gp]]*Table1[[#This Row],[Cr]])/Raw!$R$1</f>
        <v>0.91304347826086951</v>
      </c>
    </row>
    <row r="3072" spans="1:10">
      <c r="A3072" s="63" t="str">
        <f>LEFT(Table1[[#This Row],[Subcode]],3)</f>
        <v>R20</v>
      </c>
      <c r="B3072" s="63" t="s">
        <v>542</v>
      </c>
      <c r="C3072" s="38" t="s">
        <v>130</v>
      </c>
      <c r="D3072" s="39" t="s">
        <v>131</v>
      </c>
      <c r="E3072" s="39">
        <f>VLOOKUP(Table1[[#This Row],[Gr]],Raw!T:U,2,0)</f>
        <v>7</v>
      </c>
      <c r="F3072" s="38" t="s">
        <v>4</v>
      </c>
      <c r="G3072" s="39">
        <v>2</v>
      </c>
      <c r="H3072" s="64" t="str">
        <f>VLOOKUP(MID(Table1[[#This Row],[Htno]],7,2),Raw!A:B,2,0)</f>
        <v>Mech</v>
      </c>
      <c r="I3072" s="60">
        <f>IF(Table1[[#This Row],[Gr]]&lt;&gt;"COMPLE",IF(Table1[[#This Row],[Cr]]&gt;0,1,0),1)</f>
        <v>1</v>
      </c>
      <c r="J3072" s="32">
        <f>(Table1[[#This Row],[Gp]]*Table1[[#This Row],[Cr]])/Raw!$R$1</f>
        <v>0.60869565217391308</v>
      </c>
    </row>
    <row r="3073" spans="1:10">
      <c r="A3073" s="63" t="str">
        <f>LEFT(Table1[[#This Row],[Subcode]],3)</f>
        <v>R20</v>
      </c>
      <c r="B3073" s="63" t="s">
        <v>542</v>
      </c>
      <c r="C3073" s="38" t="s">
        <v>132</v>
      </c>
      <c r="D3073" s="39" t="s">
        <v>133</v>
      </c>
      <c r="E3073" s="39">
        <f>VLOOKUP(Table1[[#This Row],[Gr]],Raw!T:U,2,0)</f>
        <v>9</v>
      </c>
      <c r="F3073" s="38" t="s">
        <v>8</v>
      </c>
      <c r="G3073" s="39">
        <v>3</v>
      </c>
      <c r="H3073" s="64" t="str">
        <f>VLOOKUP(MID(Table1[[#This Row],[Htno]],7,2),Raw!A:B,2,0)</f>
        <v>Mech</v>
      </c>
      <c r="I3073" s="60">
        <f>IF(Table1[[#This Row],[Gr]]&lt;&gt;"COMPLE",IF(Table1[[#This Row],[Cr]]&gt;0,1,0),1)</f>
        <v>1</v>
      </c>
      <c r="J3073" s="32">
        <f>(Table1[[#This Row],[Gp]]*Table1[[#This Row],[Cr]])/Raw!$R$1</f>
        <v>1.173913043478261</v>
      </c>
    </row>
    <row r="3074" spans="1:10">
      <c r="A3074" s="63" t="str">
        <f>LEFT(Table1[[#This Row],[Subcode]],3)</f>
        <v>R20</v>
      </c>
      <c r="B3074" s="63" t="s">
        <v>543</v>
      </c>
      <c r="C3074" s="38" t="s">
        <v>78</v>
      </c>
      <c r="D3074" s="39" t="s">
        <v>79</v>
      </c>
      <c r="E3074" s="39">
        <f>VLOOKUP(Table1[[#This Row],[Gr]],Raw!T:U,2,0)</f>
        <v>6</v>
      </c>
      <c r="F3074" s="38" t="s">
        <v>5</v>
      </c>
      <c r="G3074" s="39">
        <v>3</v>
      </c>
      <c r="H3074" s="64" t="str">
        <f>VLOOKUP(MID(Table1[[#This Row],[Htno]],7,2),Raw!A:B,2,0)</f>
        <v>Mech</v>
      </c>
      <c r="I3074" s="60">
        <f>IF(Table1[[#This Row],[Gr]]&lt;&gt;"COMPLE",IF(Table1[[#This Row],[Cr]]&gt;0,1,0),1)</f>
        <v>1</v>
      </c>
      <c r="J3074" s="32">
        <f>(Table1[[#This Row],[Gp]]*Table1[[#This Row],[Cr]])/Raw!$R$1</f>
        <v>0.78260869565217395</v>
      </c>
    </row>
    <row r="3075" spans="1:10">
      <c r="A3075" s="63" t="str">
        <f>LEFT(Table1[[#This Row],[Subcode]],3)</f>
        <v>R20</v>
      </c>
      <c r="B3075" s="63" t="s">
        <v>543</v>
      </c>
      <c r="C3075" s="38" t="s">
        <v>120</v>
      </c>
      <c r="D3075" s="39" t="s">
        <v>121</v>
      </c>
      <c r="E3075" s="39">
        <f>VLOOKUP(Table1[[#This Row],[Gr]],Raw!T:U,2,0)</f>
        <v>7</v>
      </c>
      <c r="F3075" s="38" t="s">
        <v>4</v>
      </c>
      <c r="G3075" s="39">
        <v>3</v>
      </c>
      <c r="H3075" s="64" t="str">
        <f>VLOOKUP(MID(Table1[[#This Row],[Htno]],7,2),Raw!A:B,2,0)</f>
        <v>Mech</v>
      </c>
      <c r="I3075" s="60">
        <f>IF(Table1[[#This Row],[Gr]]&lt;&gt;"COMPLE",IF(Table1[[#This Row],[Cr]]&gt;0,1,0),1)</f>
        <v>1</v>
      </c>
      <c r="J3075" s="32">
        <f>(Table1[[#This Row],[Gp]]*Table1[[#This Row],[Cr]])/Raw!$R$1</f>
        <v>0.91304347826086951</v>
      </c>
    </row>
    <row r="3076" spans="1:10">
      <c r="A3076" s="63" t="str">
        <f>LEFT(Table1[[#This Row],[Subcode]],3)</f>
        <v>R20</v>
      </c>
      <c r="B3076" s="63" t="s">
        <v>543</v>
      </c>
      <c r="C3076" s="38" t="s">
        <v>122</v>
      </c>
      <c r="D3076" s="39" t="s">
        <v>123</v>
      </c>
      <c r="E3076" s="39">
        <f>VLOOKUP(Table1[[#This Row],[Gr]],Raw!T:U,2,0)</f>
        <v>5</v>
      </c>
      <c r="F3076" s="38" t="s">
        <v>7</v>
      </c>
      <c r="G3076" s="39">
        <v>3</v>
      </c>
      <c r="H3076" s="64" t="str">
        <f>VLOOKUP(MID(Table1[[#This Row],[Htno]],7,2),Raw!A:B,2,0)</f>
        <v>Mech</v>
      </c>
      <c r="I3076" s="60">
        <f>IF(Table1[[#This Row],[Gr]]&lt;&gt;"COMPLE",IF(Table1[[#This Row],[Cr]]&gt;0,1,0),1)</f>
        <v>1</v>
      </c>
      <c r="J3076" s="32">
        <f>(Table1[[#This Row],[Gp]]*Table1[[#This Row],[Cr]])/Raw!$R$1</f>
        <v>0.65217391304347827</v>
      </c>
    </row>
    <row r="3077" spans="1:10">
      <c r="A3077" s="63" t="str">
        <f>LEFT(Table1[[#This Row],[Subcode]],3)</f>
        <v>R20</v>
      </c>
      <c r="B3077" s="63" t="s">
        <v>543</v>
      </c>
      <c r="C3077" s="38" t="s">
        <v>124</v>
      </c>
      <c r="D3077" s="39" t="s">
        <v>125</v>
      </c>
      <c r="E3077" s="39">
        <f>VLOOKUP(Table1[[#This Row],[Gr]],Raw!T:U,2,0)</f>
        <v>7</v>
      </c>
      <c r="F3077" s="38" t="s">
        <v>4</v>
      </c>
      <c r="G3077" s="39">
        <v>3</v>
      </c>
      <c r="H3077" s="64" t="str">
        <f>VLOOKUP(MID(Table1[[#This Row],[Htno]],7,2),Raw!A:B,2,0)</f>
        <v>Mech</v>
      </c>
      <c r="I3077" s="60">
        <f>IF(Table1[[#This Row],[Gr]]&lt;&gt;"COMPLE",IF(Table1[[#This Row],[Cr]]&gt;0,1,0),1)</f>
        <v>1</v>
      </c>
      <c r="J3077" s="32">
        <f>(Table1[[#This Row],[Gp]]*Table1[[#This Row],[Cr]])/Raw!$R$1</f>
        <v>0.91304347826086951</v>
      </c>
    </row>
    <row r="3078" spans="1:10">
      <c r="A3078" s="63" t="str">
        <f>LEFT(Table1[[#This Row],[Subcode]],3)</f>
        <v>R20</v>
      </c>
      <c r="B3078" s="63" t="s">
        <v>543</v>
      </c>
      <c r="C3078" s="38" t="s">
        <v>126</v>
      </c>
      <c r="D3078" s="39" t="s">
        <v>127</v>
      </c>
      <c r="E3078" s="39">
        <f>VLOOKUP(Table1[[#This Row],[Gr]],Raw!T:U,2,0)</f>
        <v>5</v>
      </c>
      <c r="F3078" s="38" t="s">
        <v>7</v>
      </c>
      <c r="G3078" s="39">
        <v>3</v>
      </c>
      <c r="H3078" s="64" t="str">
        <f>VLOOKUP(MID(Table1[[#This Row],[Htno]],7,2),Raw!A:B,2,0)</f>
        <v>Mech</v>
      </c>
      <c r="I3078" s="60">
        <f>IF(Table1[[#This Row],[Gr]]&lt;&gt;"COMPLE",IF(Table1[[#This Row],[Cr]]&gt;0,1,0),1)</f>
        <v>1</v>
      </c>
      <c r="J3078" s="32">
        <f>(Table1[[#This Row],[Gp]]*Table1[[#This Row],[Cr]])/Raw!$R$1</f>
        <v>0.65217391304347827</v>
      </c>
    </row>
    <row r="3079" spans="1:10">
      <c r="A3079" s="63" t="str">
        <f>LEFT(Table1[[#This Row],[Subcode]],3)</f>
        <v>R20</v>
      </c>
      <c r="B3079" s="63" t="s">
        <v>543</v>
      </c>
      <c r="C3079" s="38" t="s">
        <v>128</v>
      </c>
      <c r="D3079" s="39" t="s">
        <v>129</v>
      </c>
      <c r="E3079" s="39">
        <f>VLOOKUP(Table1[[#This Row],[Gr]],Raw!T:U,2,0)</f>
        <v>6</v>
      </c>
      <c r="F3079" s="38" t="s">
        <v>5</v>
      </c>
      <c r="G3079" s="39">
        <v>3</v>
      </c>
      <c r="H3079" s="64" t="str">
        <f>VLOOKUP(MID(Table1[[#This Row],[Htno]],7,2),Raw!A:B,2,0)</f>
        <v>Mech</v>
      </c>
      <c r="I3079" s="60">
        <f>IF(Table1[[#This Row],[Gr]]&lt;&gt;"COMPLE",IF(Table1[[#This Row],[Cr]]&gt;0,1,0),1)</f>
        <v>1</v>
      </c>
      <c r="J3079" s="32">
        <f>(Table1[[#This Row],[Gp]]*Table1[[#This Row],[Cr]])/Raw!$R$1</f>
        <v>0.78260869565217395</v>
      </c>
    </row>
    <row r="3080" spans="1:10">
      <c r="A3080" s="63" t="str">
        <f>LEFT(Table1[[#This Row],[Subcode]],3)</f>
        <v>R20</v>
      </c>
      <c r="B3080" s="63" t="s">
        <v>543</v>
      </c>
      <c r="C3080" s="38" t="s">
        <v>130</v>
      </c>
      <c r="D3080" s="39" t="s">
        <v>131</v>
      </c>
      <c r="E3080" s="39">
        <f>VLOOKUP(Table1[[#This Row],[Gr]],Raw!T:U,2,0)</f>
        <v>7</v>
      </c>
      <c r="F3080" s="38" t="s">
        <v>4</v>
      </c>
      <c r="G3080" s="39">
        <v>2</v>
      </c>
      <c r="H3080" s="64" t="str">
        <f>VLOOKUP(MID(Table1[[#This Row],[Htno]],7,2),Raw!A:B,2,0)</f>
        <v>Mech</v>
      </c>
      <c r="I3080" s="60">
        <f>IF(Table1[[#This Row],[Gr]]&lt;&gt;"COMPLE",IF(Table1[[#This Row],[Cr]]&gt;0,1,0),1)</f>
        <v>1</v>
      </c>
      <c r="J3080" s="32">
        <f>(Table1[[#This Row],[Gp]]*Table1[[#This Row],[Cr]])/Raw!$R$1</f>
        <v>0.60869565217391308</v>
      </c>
    </row>
    <row r="3081" spans="1:10">
      <c r="A3081" s="63" t="str">
        <f>LEFT(Table1[[#This Row],[Subcode]],3)</f>
        <v>R20</v>
      </c>
      <c r="B3081" s="63" t="s">
        <v>543</v>
      </c>
      <c r="C3081" s="38" t="s">
        <v>132</v>
      </c>
      <c r="D3081" s="39" t="s">
        <v>133</v>
      </c>
      <c r="E3081" s="39">
        <f>VLOOKUP(Table1[[#This Row],[Gr]],Raw!T:U,2,0)</f>
        <v>10</v>
      </c>
      <c r="F3081" s="38" t="s">
        <v>9</v>
      </c>
      <c r="G3081" s="39">
        <v>3</v>
      </c>
      <c r="H3081" s="64" t="str">
        <f>VLOOKUP(MID(Table1[[#This Row],[Htno]],7,2),Raw!A:B,2,0)</f>
        <v>Mech</v>
      </c>
      <c r="I3081" s="60">
        <f>IF(Table1[[#This Row],[Gr]]&lt;&gt;"COMPLE",IF(Table1[[#This Row],[Cr]]&gt;0,1,0),1)</f>
        <v>1</v>
      </c>
      <c r="J3081" s="32">
        <f>(Table1[[#This Row],[Gp]]*Table1[[#This Row],[Cr]])/Raw!$R$1</f>
        <v>1.3043478260869565</v>
      </c>
    </row>
    <row r="3082" spans="1:10">
      <c r="A3082" s="63" t="str">
        <f>LEFT(Table1[[#This Row],[Subcode]],3)</f>
        <v>R20</v>
      </c>
      <c r="B3082" s="63" t="s">
        <v>544</v>
      </c>
      <c r="C3082" s="38" t="s">
        <v>78</v>
      </c>
      <c r="D3082" s="39" t="s">
        <v>79</v>
      </c>
      <c r="E3082" s="39">
        <f>VLOOKUP(Table1[[#This Row],[Gr]],Raw!T:U,2,0)</f>
        <v>7</v>
      </c>
      <c r="F3082" s="38" t="s">
        <v>4</v>
      </c>
      <c r="G3082" s="39">
        <v>3</v>
      </c>
      <c r="H3082" s="64" t="str">
        <f>VLOOKUP(MID(Table1[[#This Row],[Htno]],7,2),Raw!A:B,2,0)</f>
        <v>Mech</v>
      </c>
      <c r="I3082" s="60">
        <f>IF(Table1[[#This Row],[Gr]]&lt;&gt;"COMPLE",IF(Table1[[#This Row],[Cr]]&gt;0,1,0),1)</f>
        <v>1</v>
      </c>
      <c r="J3082" s="32">
        <f>(Table1[[#This Row],[Gp]]*Table1[[#This Row],[Cr]])/Raw!$R$1</f>
        <v>0.91304347826086951</v>
      </c>
    </row>
    <row r="3083" spans="1:10">
      <c r="A3083" s="63" t="str">
        <f>LEFT(Table1[[#This Row],[Subcode]],3)</f>
        <v>R20</v>
      </c>
      <c r="B3083" s="63" t="s">
        <v>544</v>
      </c>
      <c r="C3083" s="38" t="s">
        <v>120</v>
      </c>
      <c r="D3083" s="39" t="s">
        <v>121</v>
      </c>
      <c r="E3083" s="39">
        <f>VLOOKUP(Table1[[#This Row],[Gr]],Raw!T:U,2,0)</f>
        <v>8</v>
      </c>
      <c r="F3083" s="38" t="s">
        <v>6</v>
      </c>
      <c r="G3083" s="39">
        <v>3</v>
      </c>
      <c r="H3083" s="64" t="str">
        <f>VLOOKUP(MID(Table1[[#This Row],[Htno]],7,2),Raw!A:B,2,0)</f>
        <v>Mech</v>
      </c>
      <c r="I3083" s="60">
        <f>IF(Table1[[#This Row],[Gr]]&lt;&gt;"COMPLE",IF(Table1[[#This Row],[Cr]]&gt;0,1,0),1)</f>
        <v>1</v>
      </c>
      <c r="J3083" s="32">
        <f>(Table1[[#This Row],[Gp]]*Table1[[#This Row],[Cr]])/Raw!$R$1</f>
        <v>1.0434782608695652</v>
      </c>
    </row>
    <row r="3084" spans="1:10">
      <c r="A3084" s="63" t="str">
        <f>LEFT(Table1[[#This Row],[Subcode]],3)</f>
        <v>R20</v>
      </c>
      <c r="B3084" s="63" t="s">
        <v>544</v>
      </c>
      <c r="C3084" s="38" t="s">
        <v>122</v>
      </c>
      <c r="D3084" s="39" t="s">
        <v>123</v>
      </c>
      <c r="E3084" s="39">
        <f>VLOOKUP(Table1[[#This Row],[Gr]],Raw!T:U,2,0)</f>
        <v>5</v>
      </c>
      <c r="F3084" s="38" t="s">
        <v>7</v>
      </c>
      <c r="G3084" s="39">
        <v>3</v>
      </c>
      <c r="H3084" s="64" t="str">
        <f>VLOOKUP(MID(Table1[[#This Row],[Htno]],7,2),Raw!A:B,2,0)</f>
        <v>Mech</v>
      </c>
      <c r="I3084" s="60">
        <f>IF(Table1[[#This Row],[Gr]]&lt;&gt;"COMPLE",IF(Table1[[#This Row],[Cr]]&gt;0,1,0),1)</f>
        <v>1</v>
      </c>
      <c r="J3084" s="32">
        <f>(Table1[[#This Row],[Gp]]*Table1[[#This Row],[Cr]])/Raw!$R$1</f>
        <v>0.65217391304347827</v>
      </c>
    </row>
    <row r="3085" spans="1:10">
      <c r="A3085" s="63" t="str">
        <f>LEFT(Table1[[#This Row],[Subcode]],3)</f>
        <v>R20</v>
      </c>
      <c r="B3085" s="63" t="s">
        <v>544</v>
      </c>
      <c r="C3085" s="38" t="s">
        <v>124</v>
      </c>
      <c r="D3085" s="39" t="s">
        <v>125</v>
      </c>
      <c r="E3085" s="39">
        <f>VLOOKUP(Table1[[#This Row],[Gr]],Raw!T:U,2,0)</f>
        <v>7</v>
      </c>
      <c r="F3085" s="38" t="s">
        <v>4</v>
      </c>
      <c r="G3085" s="39">
        <v>3</v>
      </c>
      <c r="H3085" s="64" t="str">
        <f>VLOOKUP(MID(Table1[[#This Row],[Htno]],7,2),Raw!A:B,2,0)</f>
        <v>Mech</v>
      </c>
      <c r="I3085" s="60">
        <f>IF(Table1[[#This Row],[Gr]]&lt;&gt;"COMPLE",IF(Table1[[#This Row],[Cr]]&gt;0,1,0),1)</f>
        <v>1</v>
      </c>
      <c r="J3085" s="32">
        <f>(Table1[[#This Row],[Gp]]*Table1[[#This Row],[Cr]])/Raw!$R$1</f>
        <v>0.91304347826086951</v>
      </c>
    </row>
    <row r="3086" spans="1:10">
      <c r="A3086" s="63" t="str">
        <f>LEFT(Table1[[#This Row],[Subcode]],3)</f>
        <v>R20</v>
      </c>
      <c r="B3086" s="63" t="s">
        <v>544</v>
      </c>
      <c r="C3086" s="38" t="s">
        <v>126</v>
      </c>
      <c r="D3086" s="39" t="s">
        <v>127</v>
      </c>
      <c r="E3086" s="39">
        <f>VLOOKUP(Table1[[#This Row],[Gr]],Raw!T:U,2,0)</f>
        <v>7</v>
      </c>
      <c r="F3086" s="38" t="s">
        <v>4</v>
      </c>
      <c r="G3086" s="39">
        <v>3</v>
      </c>
      <c r="H3086" s="64" t="str">
        <f>VLOOKUP(MID(Table1[[#This Row],[Htno]],7,2),Raw!A:B,2,0)</f>
        <v>Mech</v>
      </c>
      <c r="I3086" s="60">
        <f>IF(Table1[[#This Row],[Gr]]&lt;&gt;"COMPLE",IF(Table1[[#This Row],[Cr]]&gt;0,1,0),1)</f>
        <v>1</v>
      </c>
      <c r="J3086" s="32">
        <f>(Table1[[#This Row],[Gp]]*Table1[[#This Row],[Cr]])/Raw!$R$1</f>
        <v>0.91304347826086951</v>
      </c>
    </row>
    <row r="3087" spans="1:10">
      <c r="A3087" s="63" t="str">
        <f>LEFT(Table1[[#This Row],[Subcode]],3)</f>
        <v>R20</v>
      </c>
      <c r="B3087" s="63" t="s">
        <v>544</v>
      </c>
      <c r="C3087" s="38" t="s">
        <v>128</v>
      </c>
      <c r="D3087" s="39" t="s">
        <v>129</v>
      </c>
      <c r="E3087" s="39">
        <f>VLOOKUP(Table1[[#This Row],[Gr]],Raw!T:U,2,0)</f>
        <v>7</v>
      </c>
      <c r="F3087" s="38" t="s">
        <v>4</v>
      </c>
      <c r="G3087" s="39">
        <v>3</v>
      </c>
      <c r="H3087" s="64" t="str">
        <f>VLOOKUP(MID(Table1[[#This Row],[Htno]],7,2),Raw!A:B,2,0)</f>
        <v>Mech</v>
      </c>
      <c r="I3087" s="60">
        <f>IF(Table1[[#This Row],[Gr]]&lt;&gt;"COMPLE",IF(Table1[[#This Row],[Cr]]&gt;0,1,0),1)</f>
        <v>1</v>
      </c>
      <c r="J3087" s="32">
        <f>(Table1[[#This Row],[Gp]]*Table1[[#This Row],[Cr]])/Raw!$R$1</f>
        <v>0.91304347826086951</v>
      </c>
    </row>
    <row r="3088" spans="1:10">
      <c r="A3088" s="63" t="str">
        <f>LEFT(Table1[[#This Row],[Subcode]],3)</f>
        <v>R20</v>
      </c>
      <c r="B3088" s="63" t="s">
        <v>544</v>
      </c>
      <c r="C3088" s="38" t="s">
        <v>130</v>
      </c>
      <c r="D3088" s="39" t="s">
        <v>131</v>
      </c>
      <c r="E3088" s="39">
        <f>VLOOKUP(Table1[[#This Row],[Gr]],Raw!T:U,2,0)</f>
        <v>7</v>
      </c>
      <c r="F3088" s="38" t="s">
        <v>4</v>
      </c>
      <c r="G3088" s="39">
        <v>2</v>
      </c>
      <c r="H3088" s="64" t="str">
        <f>VLOOKUP(MID(Table1[[#This Row],[Htno]],7,2),Raw!A:B,2,0)</f>
        <v>Mech</v>
      </c>
      <c r="I3088" s="60">
        <f>IF(Table1[[#This Row],[Gr]]&lt;&gt;"COMPLE",IF(Table1[[#This Row],[Cr]]&gt;0,1,0),1)</f>
        <v>1</v>
      </c>
      <c r="J3088" s="32">
        <f>(Table1[[#This Row],[Gp]]*Table1[[#This Row],[Cr]])/Raw!$R$1</f>
        <v>0.60869565217391308</v>
      </c>
    </row>
    <row r="3089" spans="1:10">
      <c r="A3089" s="63" t="str">
        <f>LEFT(Table1[[#This Row],[Subcode]],3)</f>
        <v>R20</v>
      </c>
      <c r="B3089" s="63" t="s">
        <v>544</v>
      </c>
      <c r="C3089" s="38" t="s">
        <v>132</v>
      </c>
      <c r="D3089" s="39" t="s">
        <v>133</v>
      </c>
      <c r="E3089" s="39">
        <f>VLOOKUP(Table1[[#This Row],[Gr]],Raw!T:U,2,0)</f>
        <v>10</v>
      </c>
      <c r="F3089" s="38" t="s">
        <v>9</v>
      </c>
      <c r="G3089" s="39">
        <v>3</v>
      </c>
      <c r="H3089" s="64" t="str">
        <f>VLOOKUP(MID(Table1[[#This Row],[Htno]],7,2),Raw!A:B,2,0)</f>
        <v>Mech</v>
      </c>
      <c r="I3089" s="60">
        <f>IF(Table1[[#This Row],[Gr]]&lt;&gt;"COMPLE",IF(Table1[[#This Row],[Cr]]&gt;0,1,0),1)</f>
        <v>1</v>
      </c>
      <c r="J3089" s="32">
        <f>(Table1[[#This Row],[Gp]]*Table1[[#This Row],[Cr]])/Raw!$R$1</f>
        <v>1.3043478260869565</v>
      </c>
    </row>
    <row r="3090" spans="1:10">
      <c r="A3090" s="63" t="str">
        <f>LEFT(Table1[[#This Row],[Subcode]],3)</f>
        <v>R20</v>
      </c>
      <c r="B3090" s="63" t="s">
        <v>545</v>
      </c>
      <c r="C3090" s="38" t="s">
        <v>78</v>
      </c>
      <c r="D3090" s="39" t="s">
        <v>79</v>
      </c>
      <c r="E3090" s="39">
        <f>VLOOKUP(Table1[[#This Row],[Gr]],Raw!T:U,2,0)</f>
        <v>8</v>
      </c>
      <c r="F3090" s="38" t="s">
        <v>6</v>
      </c>
      <c r="G3090" s="39">
        <v>3</v>
      </c>
      <c r="H3090" s="64" t="str">
        <f>VLOOKUP(MID(Table1[[#This Row],[Htno]],7,2),Raw!A:B,2,0)</f>
        <v>Mech</v>
      </c>
      <c r="I3090" s="60">
        <f>IF(Table1[[#This Row],[Gr]]&lt;&gt;"COMPLE",IF(Table1[[#This Row],[Cr]]&gt;0,1,0),1)</f>
        <v>1</v>
      </c>
      <c r="J3090" s="32">
        <f>(Table1[[#This Row],[Gp]]*Table1[[#This Row],[Cr]])/Raw!$R$1</f>
        <v>1.0434782608695652</v>
      </c>
    </row>
    <row r="3091" spans="1:10">
      <c r="A3091" s="63" t="str">
        <f>LEFT(Table1[[#This Row],[Subcode]],3)</f>
        <v>R20</v>
      </c>
      <c r="B3091" s="63" t="s">
        <v>545</v>
      </c>
      <c r="C3091" s="38" t="s">
        <v>120</v>
      </c>
      <c r="D3091" s="39" t="s">
        <v>121</v>
      </c>
      <c r="E3091" s="39">
        <f>VLOOKUP(Table1[[#This Row],[Gr]],Raw!T:U,2,0)</f>
        <v>6</v>
      </c>
      <c r="F3091" s="38" t="s">
        <v>5</v>
      </c>
      <c r="G3091" s="39">
        <v>3</v>
      </c>
      <c r="H3091" s="64" t="str">
        <f>VLOOKUP(MID(Table1[[#This Row],[Htno]],7,2),Raw!A:B,2,0)</f>
        <v>Mech</v>
      </c>
      <c r="I3091" s="60">
        <f>IF(Table1[[#This Row],[Gr]]&lt;&gt;"COMPLE",IF(Table1[[#This Row],[Cr]]&gt;0,1,0),1)</f>
        <v>1</v>
      </c>
      <c r="J3091" s="32">
        <f>(Table1[[#This Row],[Gp]]*Table1[[#This Row],[Cr]])/Raw!$R$1</f>
        <v>0.78260869565217395</v>
      </c>
    </row>
    <row r="3092" spans="1:10">
      <c r="A3092" s="63" t="str">
        <f>LEFT(Table1[[#This Row],[Subcode]],3)</f>
        <v>R20</v>
      </c>
      <c r="B3092" s="63" t="s">
        <v>545</v>
      </c>
      <c r="C3092" s="38" t="s">
        <v>122</v>
      </c>
      <c r="D3092" s="39" t="s">
        <v>123</v>
      </c>
      <c r="E3092" s="39">
        <f>VLOOKUP(Table1[[#This Row],[Gr]],Raw!T:U,2,0)</f>
        <v>5</v>
      </c>
      <c r="F3092" s="38" t="s">
        <v>7</v>
      </c>
      <c r="G3092" s="39">
        <v>3</v>
      </c>
      <c r="H3092" s="64" t="str">
        <f>VLOOKUP(MID(Table1[[#This Row],[Htno]],7,2),Raw!A:B,2,0)</f>
        <v>Mech</v>
      </c>
      <c r="I3092" s="60">
        <f>IF(Table1[[#This Row],[Gr]]&lt;&gt;"COMPLE",IF(Table1[[#This Row],[Cr]]&gt;0,1,0),1)</f>
        <v>1</v>
      </c>
      <c r="J3092" s="32">
        <f>(Table1[[#This Row],[Gp]]*Table1[[#This Row],[Cr]])/Raw!$R$1</f>
        <v>0.65217391304347827</v>
      </c>
    </row>
    <row r="3093" spans="1:10">
      <c r="A3093" s="63" t="str">
        <f>LEFT(Table1[[#This Row],[Subcode]],3)</f>
        <v>R20</v>
      </c>
      <c r="B3093" s="63" t="s">
        <v>545</v>
      </c>
      <c r="C3093" s="38" t="s">
        <v>124</v>
      </c>
      <c r="D3093" s="39" t="s">
        <v>125</v>
      </c>
      <c r="E3093" s="39">
        <f>VLOOKUP(Table1[[#This Row],[Gr]],Raw!T:U,2,0)</f>
        <v>6</v>
      </c>
      <c r="F3093" s="38" t="s">
        <v>5</v>
      </c>
      <c r="G3093" s="39">
        <v>3</v>
      </c>
      <c r="H3093" s="64" t="str">
        <f>VLOOKUP(MID(Table1[[#This Row],[Htno]],7,2),Raw!A:B,2,0)</f>
        <v>Mech</v>
      </c>
      <c r="I3093" s="60">
        <f>IF(Table1[[#This Row],[Gr]]&lt;&gt;"COMPLE",IF(Table1[[#This Row],[Cr]]&gt;0,1,0),1)</f>
        <v>1</v>
      </c>
      <c r="J3093" s="32">
        <f>(Table1[[#This Row],[Gp]]*Table1[[#This Row],[Cr]])/Raw!$R$1</f>
        <v>0.78260869565217395</v>
      </c>
    </row>
    <row r="3094" spans="1:10">
      <c r="A3094" s="63" t="str">
        <f>LEFT(Table1[[#This Row],[Subcode]],3)</f>
        <v>R20</v>
      </c>
      <c r="B3094" s="63" t="s">
        <v>545</v>
      </c>
      <c r="C3094" s="38" t="s">
        <v>126</v>
      </c>
      <c r="D3094" s="39" t="s">
        <v>127</v>
      </c>
      <c r="E3094" s="39">
        <f>VLOOKUP(Table1[[#This Row],[Gr]],Raw!T:U,2,0)</f>
        <v>6</v>
      </c>
      <c r="F3094" s="38" t="s">
        <v>5</v>
      </c>
      <c r="G3094" s="39">
        <v>3</v>
      </c>
      <c r="H3094" s="64" t="str">
        <f>VLOOKUP(MID(Table1[[#This Row],[Htno]],7,2),Raw!A:B,2,0)</f>
        <v>Mech</v>
      </c>
      <c r="I3094" s="60">
        <f>IF(Table1[[#This Row],[Gr]]&lt;&gt;"COMPLE",IF(Table1[[#This Row],[Cr]]&gt;0,1,0),1)</f>
        <v>1</v>
      </c>
      <c r="J3094" s="32">
        <f>(Table1[[#This Row],[Gp]]*Table1[[#This Row],[Cr]])/Raw!$R$1</f>
        <v>0.78260869565217395</v>
      </c>
    </row>
    <row r="3095" spans="1:10">
      <c r="A3095" s="63" t="str">
        <f>LEFT(Table1[[#This Row],[Subcode]],3)</f>
        <v>R20</v>
      </c>
      <c r="B3095" s="63" t="s">
        <v>545</v>
      </c>
      <c r="C3095" s="38" t="s">
        <v>128</v>
      </c>
      <c r="D3095" s="39" t="s">
        <v>129</v>
      </c>
      <c r="E3095" s="39">
        <f>VLOOKUP(Table1[[#This Row],[Gr]],Raw!T:U,2,0)</f>
        <v>6</v>
      </c>
      <c r="F3095" s="38" t="s">
        <v>5</v>
      </c>
      <c r="G3095" s="39">
        <v>3</v>
      </c>
      <c r="H3095" s="64" t="str">
        <f>VLOOKUP(MID(Table1[[#This Row],[Htno]],7,2),Raw!A:B,2,0)</f>
        <v>Mech</v>
      </c>
      <c r="I3095" s="60">
        <f>IF(Table1[[#This Row],[Gr]]&lt;&gt;"COMPLE",IF(Table1[[#This Row],[Cr]]&gt;0,1,0),1)</f>
        <v>1</v>
      </c>
      <c r="J3095" s="32">
        <f>(Table1[[#This Row],[Gp]]*Table1[[#This Row],[Cr]])/Raw!$R$1</f>
        <v>0.78260869565217395</v>
      </c>
    </row>
    <row r="3096" spans="1:10">
      <c r="A3096" s="63" t="str">
        <f>LEFT(Table1[[#This Row],[Subcode]],3)</f>
        <v>R20</v>
      </c>
      <c r="B3096" s="63" t="s">
        <v>545</v>
      </c>
      <c r="C3096" s="38" t="s">
        <v>130</v>
      </c>
      <c r="D3096" s="39" t="s">
        <v>131</v>
      </c>
      <c r="E3096" s="39">
        <f>VLOOKUP(Table1[[#This Row],[Gr]],Raw!T:U,2,0)</f>
        <v>7</v>
      </c>
      <c r="F3096" s="38" t="s">
        <v>4</v>
      </c>
      <c r="G3096" s="39">
        <v>2</v>
      </c>
      <c r="H3096" s="64" t="str">
        <f>VLOOKUP(MID(Table1[[#This Row],[Htno]],7,2),Raw!A:B,2,0)</f>
        <v>Mech</v>
      </c>
      <c r="I3096" s="60">
        <f>IF(Table1[[#This Row],[Gr]]&lt;&gt;"COMPLE",IF(Table1[[#This Row],[Cr]]&gt;0,1,0),1)</f>
        <v>1</v>
      </c>
      <c r="J3096" s="32">
        <f>(Table1[[#This Row],[Gp]]*Table1[[#This Row],[Cr]])/Raw!$R$1</f>
        <v>0.60869565217391308</v>
      </c>
    </row>
    <row r="3097" spans="1:10">
      <c r="A3097" s="63" t="str">
        <f>LEFT(Table1[[#This Row],[Subcode]],3)</f>
        <v>R20</v>
      </c>
      <c r="B3097" s="63" t="s">
        <v>545</v>
      </c>
      <c r="C3097" s="38" t="s">
        <v>132</v>
      </c>
      <c r="D3097" s="39" t="s">
        <v>133</v>
      </c>
      <c r="E3097" s="39">
        <f>VLOOKUP(Table1[[#This Row],[Gr]],Raw!T:U,2,0)</f>
        <v>10</v>
      </c>
      <c r="F3097" s="38" t="s">
        <v>9</v>
      </c>
      <c r="G3097" s="39">
        <v>3</v>
      </c>
      <c r="H3097" s="64" t="str">
        <f>VLOOKUP(MID(Table1[[#This Row],[Htno]],7,2),Raw!A:B,2,0)</f>
        <v>Mech</v>
      </c>
      <c r="I3097" s="60">
        <f>IF(Table1[[#This Row],[Gr]]&lt;&gt;"COMPLE",IF(Table1[[#This Row],[Cr]]&gt;0,1,0),1)</f>
        <v>1</v>
      </c>
      <c r="J3097" s="32">
        <f>(Table1[[#This Row],[Gp]]*Table1[[#This Row],[Cr]])/Raw!$R$1</f>
        <v>1.3043478260869565</v>
      </c>
    </row>
    <row r="3098" spans="1:10">
      <c r="A3098" s="63" t="str">
        <f>LEFT(Table1[[#This Row],[Subcode]],3)</f>
        <v>R20</v>
      </c>
      <c r="B3098" s="63" t="s">
        <v>546</v>
      </c>
      <c r="C3098" s="38" t="s">
        <v>78</v>
      </c>
      <c r="D3098" s="39" t="s">
        <v>79</v>
      </c>
      <c r="E3098" s="39">
        <f>VLOOKUP(Table1[[#This Row],[Gr]],Raw!T:U,2,0)</f>
        <v>6</v>
      </c>
      <c r="F3098" s="38" t="s">
        <v>5</v>
      </c>
      <c r="G3098" s="39">
        <v>3</v>
      </c>
      <c r="H3098" s="64" t="str">
        <f>VLOOKUP(MID(Table1[[#This Row],[Htno]],7,2),Raw!A:B,2,0)</f>
        <v>Mech</v>
      </c>
      <c r="I3098" s="60">
        <f>IF(Table1[[#This Row],[Gr]]&lt;&gt;"COMPLE",IF(Table1[[#This Row],[Cr]]&gt;0,1,0),1)</f>
        <v>1</v>
      </c>
      <c r="J3098" s="32">
        <f>(Table1[[#This Row],[Gp]]*Table1[[#This Row],[Cr]])/Raw!$R$1</f>
        <v>0.78260869565217395</v>
      </c>
    </row>
    <row r="3099" spans="1:10">
      <c r="A3099" s="63" t="str">
        <f>LEFT(Table1[[#This Row],[Subcode]],3)</f>
        <v>R20</v>
      </c>
      <c r="B3099" s="63" t="s">
        <v>546</v>
      </c>
      <c r="C3099" s="38" t="s">
        <v>120</v>
      </c>
      <c r="D3099" s="39" t="s">
        <v>121</v>
      </c>
      <c r="E3099" s="39">
        <f>VLOOKUP(Table1[[#This Row],[Gr]],Raw!T:U,2,0)</f>
        <v>7</v>
      </c>
      <c r="F3099" s="38" t="s">
        <v>4</v>
      </c>
      <c r="G3099" s="39">
        <v>3</v>
      </c>
      <c r="H3099" s="64" t="str">
        <f>VLOOKUP(MID(Table1[[#This Row],[Htno]],7,2),Raw!A:B,2,0)</f>
        <v>Mech</v>
      </c>
      <c r="I3099" s="60">
        <f>IF(Table1[[#This Row],[Gr]]&lt;&gt;"COMPLE",IF(Table1[[#This Row],[Cr]]&gt;0,1,0),1)</f>
        <v>1</v>
      </c>
      <c r="J3099" s="32">
        <f>(Table1[[#This Row],[Gp]]*Table1[[#This Row],[Cr]])/Raw!$R$1</f>
        <v>0.91304347826086951</v>
      </c>
    </row>
    <row r="3100" spans="1:10">
      <c r="A3100" s="63" t="str">
        <f>LEFT(Table1[[#This Row],[Subcode]],3)</f>
        <v>R20</v>
      </c>
      <c r="B3100" s="63" t="s">
        <v>546</v>
      </c>
      <c r="C3100" s="38" t="s">
        <v>122</v>
      </c>
      <c r="D3100" s="39" t="s">
        <v>123</v>
      </c>
      <c r="E3100" s="39">
        <f>VLOOKUP(Table1[[#This Row],[Gr]],Raw!T:U,2,0)</f>
        <v>6</v>
      </c>
      <c r="F3100" s="38" t="s">
        <v>5</v>
      </c>
      <c r="G3100" s="39">
        <v>3</v>
      </c>
      <c r="H3100" s="64" t="str">
        <f>VLOOKUP(MID(Table1[[#This Row],[Htno]],7,2),Raw!A:B,2,0)</f>
        <v>Mech</v>
      </c>
      <c r="I3100" s="60">
        <f>IF(Table1[[#This Row],[Gr]]&lt;&gt;"COMPLE",IF(Table1[[#This Row],[Cr]]&gt;0,1,0),1)</f>
        <v>1</v>
      </c>
      <c r="J3100" s="32">
        <f>(Table1[[#This Row],[Gp]]*Table1[[#This Row],[Cr]])/Raw!$R$1</f>
        <v>0.78260869565217395</v>
      </c>
    </row>
    <row r="3101" spans="1:10">
      <c r="A3101" s="63" t="str">
        <f>LEFT(Table1[[#This Row],[Subcode]],3)</f>
        <v>R20</v>
      </c>
      <c r="B3101" s="63" t="s">
        <v>546</v>
      </c>
      <c r="C3101" s="38" t="s">
        <v>124</v>
      </c>
      <c r="D3101" s="39" t="s">
        <v>125</v>
      </c>
      <c r="E3101" s="39">
        <f>VLOOKUP(Table1[[#This Row],[Gr]],Raw!T:U,2,0)</f>
        <v>8</v>
      </c>
      <c r="F3101" s="38" t="s">
        <v>6</v>
      </c>
      <c r="G3101" s="39">
        <v>3</v>
      </c>
      <c r="H3101" s="64" t="str">
        <f>VLOOKUP(MID(Table1[[#This Row],[Htno]],7,2),Raw!A:B,2,0)</f>
        <v>Mech</v>
      </c>
      <c r="I3101" s="60">
        <f>IF(Table1[[#This Row],[Gr]]&lt;&gt;"COMPLE",IF(Table1[[#This Row],[Cr]]&gt;0,1,0),1)</f>
        <v>1</v>
      </c>
      <c r="J3101" s="32">
        <f>(Table1[[#This Row],[Gp]]*Table1[[#This Row],[Cr]])/Raw!$R$1</f>
        <v>1.0434782608695652</v>
      </c>
    </row>
    <row r="3102" spans="1:10">
      <c r="A3102" s="63" t="str">
        <f>LEFT(Table1[[#This Row],[Subcode]],3)</f>
        <v>R20</v>
      </c>
      <c r="B3102" s="63" t="s">
        <v>546</v>
      </c>
      <c r="C3102" s="38" t="s">
        <v>126</v>
      </c>
      <c r="D3102" s="39" t="s">
        <v>127</v>
      </c>
      <c r="E3102" s="39">
        <f>VLOOKUP(Table1[[#This Row],[Gr]],Raw!T:U,2,0)</f>
        <v>7</v>
      </c>
      <c r="F3102" s="38" t="s">
        <v>4</v>
      </c>
      <c r="G3102" s="39">
        <v>3</v>
      </c>
      <c r="H3102" s="64" t="str">
        <f>VLOOKUP(MID(Table1[[#This Row],[Htno]],7,2),Raw!A:B,2,0)</f>
        <v>Mech</v>
      </c>
      <c r="I3102" s="60">
        <f>IF(Table1[[#This Row],[Gr]]&lt;&gt;"COMPLE",IF(Table1[[#This Row],[Cr]]&gt;0,1,0),1)</f>
        <v>1</v>
      </c>
      <c r="J3102" s="32">
        <f>(Table1[[#This Row],[Gp]]*Table1[[#This Row],[Cr]])/Raw!$R$1</f>
        <v>0.91304347826086951</v>
      </c>
    </row>
    <row r="3103" spans="1:10">
      <c r="A3103" s="63" t="str">
        <f>LEFT(Table1[[#This Row],[Subcode]],3)</f>
        <v>R20</v>
      </c>
      <c r="B3103" s="63" t="s">
        <v>546</v>
      </c>
      <c r="C3103" s="38" t="s">
        <v>128</v>
      </c>
      <c r="D3103" s="39" t="s">
        <v>129</v>
      </c>
      <c r="E3103" s="39">
        <f>VLOOKUP(Table1[[#This Row],[Gr]],Raw!T:U,2,0)</f>
        <v>6</v>
      </c>
      <c r="F3103" s="38" t="s">
        <v>5</v>
      </c>
      <c r="G3103" s="39">
        <v>3</v>
      </c>
      <c r="H3103" s="64" t="str">
        <f>VLOOKUP(MID(Table1[[#This Row],[Htno]],7,2),Raw!A:B,2,0)</f>
        <v>Mech</v>
      </c>
      <c r="I3103" s="60">
        <f>IF(Table1[[#This Row],[Gr]]&lt;&gt;"COMPLE",IF(Table1[[#This Row],[Cr]]&gt;0,1,0),1)</f>
        <v>1</v>
      </c>
      <c r="J3103" s="32">
        <f>(Table1[[#This Row],[Gp]]*Table1[[#This Row],[Cr]])/Raw!$R$1</f>
        <v>0.78260869565217395</v>
      </c>
    </row>
    <row r="3104" spans="1:10">
      <c r="A3104" s="63" t="str">
        <f>LEFT(Table1[[#This Row],[Subcode]],3)</f>
        <v>R20</v>
      </c>
      <c r="B3104" s="63" t="s">
        <v>546</v>
      </c>
      <c r="C3104" s="38" t="s">
        <v>130</v>
      </c>
      <c r="D3104" s="39" t="s">
        <v>131</v>
      </c>
      <c r="E3104" s="39">
        <f>VLOOKUP(Table1[[#This Row],[Gr]],Raw!T:U,2,0)</f>
        <v>7</v>
      </c>
      <c r="F3104" s="38" t="s">
        <v>4</v>
      </c>
      <c r="G3104" s="39">
        <v>2</v>
      </c>
      <c r="H3104" s="64" t="str">
        <f>VLOOKUP(MID(Table1[[#This Row],[Htno]],7,2),Raw!A:B,2,0)</f>
        <v>Mech</v>
      </c>
      <c r="I3104" s="60">
        <f>IF(Table1[[#This Row],[Gr]]&lt;&gt;"COMPLE",IF(Table1[[#This Row],[Cr]]&gt;0,1,0),1)</f>
        <v>1</v>
      </c>
      <c r="J3104" s="32">
        <f>(Table1[[#This Row],[Gp]]*Table1[[#This Row],[Cr]])/Raw!$R$1</f>
        <v>0.60869565217391308</v>
      </c>
    </row>
    <row r="3105" spans="1:10">
      <c r="A3105" s="63" t="str">
        <f>LEFT(Table1[[#This Row],[Subcode]],3)</f>
        <v>R20</v>
      </c>
      <c r="B3105" s="63" t="s">
        <v>546</v>
      </c>
      <c r="C3105" s="38" t="s">
        <v>132</v>
      </c>
      <c r="D3105" s="39" t="s">
        <v>133</v>
      </c>
      <c r="E3105" s="39">
        <f>VLOOKUP(Table1[[#This Row],[Gr]],Raw!T:U,2,0)</f>
        <v>10</v>
      </c>
      <c r="F3105" s="38" t="s">
        <v>9</v>
      </c>
      <c r="G3105" s="39">
        <v>3</v>
      </c>
      <c r="H3105" s="64" t="str">
        <f>VLOOKUP(MID(Table1[[#This Row],[Htno]],7,2),Raw!A:B,2,0)</f>
        <v>Mech</v>
      </c>
      <c r="I3105" s="60">
        <f>IF(Table1[[#This Row],[Gr]]&lt;&gt;"COMPLE",IF(Table1[[#This Row],[Cr]]&gt;0,1,0),1)</f>
        <v>1</v>
      </c>
      <c r="J3105" s="32">
        <f>(Table1[[#This Row],[Gp]]*Table1[[#This Row],[Cr]])/Raw!$R$1</f>
        <v>1.3043478260869565</v>
      </c>
    </row>
    <row r="3106" spans="1:10">
      <c r="A3106" s="63" t="str">
        <f>LEFT(Table1[[#This Row],[Subcode]],3)</f>
        <v>R20</v>
      </c>
      <c r="B3106" s="63" t="s">
        <v>547</v>
      </c>
      <c r="C3106" s="38" t="s">
        <v>78</v>
      </c>
      <c r="D3106" s="39" t="s">
        <v>79</v>
      </c>
      <c r="E3106" s="39">
        <f>VLOOKUP(Table1[[#This Row],[Gr]],Raw!T:U,2,0)</f>
        <v>8</v>
      </c>
      <c r="F3106" s="38" t="s">
        <v>6</v>
      </c>
      <c r="G3106" s="39">
        <v>3</v>
      </c>
      <c r="H3106" s="64" t="str">
        <f>VLOOKUP(MID(Table1[[#This Row],[Htno]],7,2),Raw!A:B,2,0)</f>
        <v>Mech</v>
      </c>
      <c r="I3106" s="60">
        <f>IF(Table1[[#This Row],[Gr]]&lt;&gt;"COMPLE",IF(Table1[[#This Row],[Cr]]&gt;0,1,0),1)</f>
        <v>1</v>
      </c>
      <c r="J3106" s="32">
        <f>(Table1[[#This Row],[Gp]]*Table1[[#This Row],[Cr]])/Raw!$R$1</f>
        <v>1.0434782608695652</v>
      </c>
    </row>
    <row r="3107" spans="1:10">
      <c r="A3107" s="63" t="str">
        <f>LEFT(Table1[[#This Row],[Subcode]],3)</f>
        <v>R20</v>
      </c>
      <c r="B3107" s="63" t="s">
        <v>547</v>
      </c>
      <c r="C3107" s="38" t="s">
        <v>120</v>
      </c>
      <c r="D3107" s="39" t="s">
        <v>121</v>
      </c>
      <c r="E3107" s="39">
        <f>VLOOKUP(Table1[[#This Row],[Gr]],Raw!T:U,2,0)</f>
        <v>7</v>
      </c>
      <c r="F3107" s="38" t="s">
        <v>4</v>
      </c>
      <c r="G3107" s="39">
        <v>3</v>
      </c>
      <c r="H3107" s="64" t="str">
        <f>VLOOKUP(MID(Table1[[#This Row],[Htno]],7,2),Raw!A:B,2,0)</f>
        <v>Mech</v>
      </c>
      <c r="I3107" s="60">
        <f>IF(Table1[[#This Row],[Gr]]&lt;&gt;"COMPLE",IF(Table1[[#This Row],[Cr]]&gt;0,1,0),1)</f>
        <v>1</v>
      </c>
      <c r="J3107" s="32">
        <f>(Table1[[#This Row],[Gp]]*Table1[[#This Row],[Cr]])/Raw!$R$1</f>
        <v>0.91304347826086951</v>
      </c>
    </row>
    <row r="3108" spans="1:10">
      <c r="A3108" s="63" t="str">
        <f>LEFT(Table1[[#This Row],[Subcode]],3)</f>
        <v>R20</v>
      </c>
      <c r="B3108" s="63" t="s">
        <v>547</v>
      </c>
      <c r="C3108" s="38" t="s">
        <v>122</v>
      </c>
      <c r="D3108" s="39" t="s">
        <v>123</v>
      </c>
      <c r="E3108" s="39">
        <f>VLOOKUP(Table1[[#This Row],[Gr]],Raw!T:U,2,0)</f>
        <v>6</v>
      </c>
      <c r="F3108" s="38" t="s">
        <v>5</v>
      </c>
      <c r="G3108" s="39">
        <v>3</v>
      </c>
      <c r="H3108" s="64" t="str">
        <f>VLOOKUP(MID(Table1[[#This Row],[Htno]],7,2),Raw!A:B,2,0)</f>
        <v>Mech</v>
      </c>
      <c r="I3108" s="60">
        <f>IF(Table1[[#This Row],[Gr]]&lt;&gt;"COMPLE",IF(Table1[[#This Row],[Cr]]&gt;0,1,0),1)</f>
        <v>1</v>
      </c>
      <c r="J3108" s="32">
        <f>(Table1[[#This Row],[Gp]]*Table1[[#This Row],[Cr]])/Raw!$R$1</f>
        <v>0.78260869565217395</v>
      </c>
    </row>
    <row r="3109" spans="1:10">
      <c r="A3109" s="63" t="str">
        <f>LEFT(Table1[[#This Row],[Subcode]],3)</f>
        <v>R20</v>
      </c>
      <c r="B3109" s="63" t="s">
        <v>547</v>
      </c>
      <c r="C3109" s="38" t="s">
        <v>124</v>
      </c>
      <c r="D3109" s="39" t="s">
        <v>125</v>
      </c>
      <c r="E3109" s="39">
        <f>VLOOKUP(Table1[[#This Row],[Gr]],Raw!T:U,2,0)</f>
        <v>7</v>
      </c>
      <c r="F3109" s="38" t="s">
        <v>4</v>
      </c>
      <c r="G3109" s="39">
        <v>3</v>
      </c>
      <c r="H3109" s="64" t="str">
        <f>VLOOKUP(MID(Table1[[#This Row],[Htno]],7,2),Raw!A:B,2,0)</f>
        <v>Mech</v>
      </c>
      <c r="I3109" s="60">
        <f>IF(Table1[[#This Row],[Gr]]&lt;&gt;"COMPLE",IF(Table1[[#This Row],[Cr]]&gt;0,1,0),1)</f>
        <v>1</v>
      </c>
      <c r="J3109" s="32">
        <f>(Table1[[#This Row],[Gp]]*Table1[[#This Row],[Cr]])/Raw!$R$1</f>
        <v>0.91304347826086951</v>
      </c>
    </row>
    <row r="3110" spans="1:10">
      <c r="A3110" s="63" t="str">
        <f>LEFT(Table1[[#This Row],[Subcode]],3)</f>
        <v>R20</v>
      </c>
      <c r="B3110" s="63" t="s">
        <v>547</v>
      </c>
      <c r="C3110" s="38" t="s">
        <v>126</v>
      </c>
      <c r="D3110" s="39" t="s">
        <v>127</v>
      </c>
      <c r="E3110" s="39">
        <f>VLOOKUP(Table1[[#This Row],[Gr]],Raw!T:U,2,0)</f>
        <v>6</v>
      </c>
      <c r="F3110" s="38" t="s">
        <v>5</v>
      </c>
      <c r="G3110" s="39">
        <v>3</v>
      </c>
      <c r="H3110" s="64" t="str">
        <f>VLOOKUP(MID(Table1[[#This Row],[Htno]],7,2),Raw!A:B,2,0)</f>
        <v>Mech</v>
      </c>
      <c r="I3110" s="60">
        <f>IF(Table1[[#This Row],[Gr]]&lt;&gt;"COMPLE",IF(Table1[[#This Row],[Cr]]&gt;0,1,0),1)</f>
        <v>1</v>
      </c>
      <c r="J3110" s="32">
        <f>(Table1[[#This Row],[Gp]]*Table1[[#This Row],[Cr]])/Raw!$R$1</f>
        <v>0.78260869565217395</v>
      </c>
    </row>
    <row r="3111" spans="1:10">
      <c r="A3111" s="63" t="str">
        <f>LEFT(Table1[[#This Row],[Subcode]],3)</f>
        <v>R20</v>
      </c>
      <c r="B3111" s="63" t="s">
        <v>547</v>
      </c>
      <c r="C3111" s="38" t="s">
        <v>128</v>
      </c>
      <c r="D3111" s="39" t="s">
        <v>129</v>
      </c>
      <c r="E3111" s="39">
        <f>VLOOKUP(Table1[[#This Row],[Gr]],Raw!T:U,2,0)</f>
        <v>6</v>
      </c>
      <c r="F3111" s="38" t="s">
        <v>5</v>
      </c>
      <c r="G3111" s="39">
        <v>3</v>
      </c>
      <c r="H3111" s="64" t="str">
        <f>VLOOKUP(MID(Table1[[#This Row],[Htno]],7,2),Raw!A:B,2,0)</f>
        <v>Mech</v>
      </c>
      <c r="I3111" s="60">
        <f>IF(Table1[[#This Row],[Gr]]&lt;&gt;"COMPLE",IF(Table1[[#This Row],[Cr]]&gt;0,1,0),1)</f>
        <v>1</v>
      </c>
      <c r="J3111" s="32">
        <f>(Table1[[#This Row],[Gp]]*Table1[[#This Row],[Cr]])/Raw!$R$1</f>
        <v>0.78260869565217395</v>
      </c>
    </row>
    <row r="3112" spans="1:10">
      <c r="A3112" s="63" t="str">
        <f>LEFT(Table1[[#This Row],[Subcode]],3)</f>
        <v>R20</v>
      </c>
      <c r="B3112" s="63" t="s">
        <v>547</v>
      </c>
      <c r="C3112" s="38" t="s">
        <v>130</v>
      </c>
      <c r="D3112" s="39" t="s">
        <v>131</v>
      </c>
      <c r="E3112" s="39">
        <f>VLOOKUP(Table1[[#This Row],[Gr]],Raw!T:U,2,0)</f>
        <v>7</v>
      </c>
      <c r="F3112" s="38" t="s">
        <v>4</v>
      </c>
      <c r="G3112" s="39">
        <v>2</v>
      </c>
      <c r="H3112" s="64" t="str">
        <f>VLOOKUP(MID(Table1[[#This Row],[Htno]],7,2),Raw!A:B,2,0)</f>
        <v>Mech</v>
      </c>
      <c r="I3112" s="60">
        <f>IF(Table1[[#This Row],[Gr]]&lt;&gt;"COMPLE",IF(Table1[[#This Row],[Cr]]&gt;0,1,0),1)</f>
        <v>1</v>
      </c>
      <c r="J3112" s="32">
        <f>(Table1[[#This Row],[Gp]]*Table1[[#This Row],[Cr]])/Raw!$R$1</f>
        <v>0.60869565217391308</v>
      </c>
    </row>
    <row r="3113" spans="1:10">
      <c r="A3113" s="63" t="str">
        <f>LEFT(Table1[[#This Row],[Subcode]],3)</f>
        <v>R20</v>
      </c>
      <c r="B3113" s="63" t="s">
        <v>547</v>
      </c>
      <c r="C3113" s="38" t="s">
        <v>132</v>
      </c>
      <c r="D3113" s="39" t="s">
        <v>133</v>
      </c>
      <c r="E3113" s="39">
        <f>VLOOKUP(Table1[[#This Row],[Gr]],Raw!T:U,2,0)</f>
        <v>10</v>
      </c>
      <c r="F3113" s="38" t="s">
        <v>9</v>
      </c>
      <c r="G3113" s="39">
        <v>3</v>
      </c>
      <c r="H3113" s="64" t="str">
        <f>VLOOKUP(MID(Table1[[#This Row],[Htno]],7,2),Raw!A:B,2,0)</f>
        <v>Mech</v>
      </c>
      <c r="I3113" s="60">
        <f>IF(Table1[[#This Row],[Gr]]&lt;&gt;"COMPLE",IF(Table1[[#This Row],[Cr]]&gt;0,1,0),1)</f>
        <v>1</v>
      </c>
      <c r="J3113" s="32">
        <f>(Table1[[#This Row],[Gp]]*Table1[[#This Row],[Cr]])/Raw!$R$1</f>
        <v>1.3043478260869565</v>
      </c>
    </row>
    <row r="3114" spans="1:10">
      <c r="A3114" s="63" t="str">
        <f>LEFT(Table1[[#This Row],[Subcode]],3)</f>
        <v>R20</v>
      </c>
      <c r="B3114" s="63" t="s">
        <v>548</v>
      </c>
      <c r="C3114" s="38" t="s">
        <v>78</v>
      </c>
      <c r="D3114" s="39" t="s">
        <v>79</v>
      </c>
      <c r="E3114" s="39">
        <f>VLOOKUP(Table1[[#This Row],[Gr]],Raw!T:U,2,0)</f>
        <v>7</v>
      </c>
      <c r="F3114" s="38" t="s">
        <v>4</v>
      </c>
      <c r="G3114" s="39">
        <v>3</v>
      </c>
      <c r="H3114" s="64" t="str">
        <f>VLOOKUP(MID(Table1[[#This Row],[Htno]],7,2),Raw!A:B,2,0)</f>
        <v>Mech</v>
      </c>
      <c r="I3114" s="60">
        <f>IF(Table1[[#This Row],[Gr]]&lt;&gt;"COMPLE",IF(Table1[[#This Row],[Cr]]&gt;0,1,0),1)</f>
        <v>1</v>
      </c>
      <c r="J3114" s="32">
        <f>(Table1[[#This Row],[Gp]]*Table1[[#This Row],[Cr]])/Raw!$R$1</f>
        <v>0.91304347826086951</v>
      </c>
    </row>
    <row r="3115" spans="1:10">
      <c r="A3115" s="63" t="str">
        <f>LEFT(Table1[[#This Row],[Subcode]],3)</f>
        <v>R20</v>
      </c>
      <c r="B3115" s="63" t="s">
        <v>548</v>
      </c>
      <c r="C3115" s="38" t="s">
        <v>120</v>
      </c>
      <c r="D3115" s="39" t="s">
        <v>121</v>
      </c>
      <c r="E3115" s="39">
        <f>VLOOKUP(Table1[[#This Row],[Gr]],Raw!T:U,2,0)</f>
        <v>8</v>
      </c>
      <c r="F3115" s="38" t="s">
        <v>6</v>
      </c>
      <c r="G3115" s="39">
        <v>3</v>
      </c>
      <c r="H3115" s="64" t="str">
        <f>VLOOKUP(MID(Table1[[#This Row],[Htno]],7,2),Raw!A:B,2,0)</f>
        <v>Mech</v>
      </c>
      <c r="I3115" s="60">
        <f>IF(Table1[[#This Row],[Gr]]&lt;&gt;"COMPLE",IF(Table1[[#This Row],[Cr]]&gt;0,1,0),1)</f>
        <v>1</v>
      </c>
      <c r="J3115" s="32">
        <f>(Table1[[#This Row],[Gp]]*Table1[[#This Row],[Cr]])/Raw!$R$1</f>
        <v>1.0434782608695652</v>
      </c>
    </row>
    <row r="3116" spans="1:10">
      <c r="A3116" s="63" t="str">
        <f>LEFT(Table1[[#This Row],[Subcode]],3)</f>
        <v>R20</v>
      </c>
      <c r="B3116" s="63" t="s">
        <v>548</v>
      </c>
      <c r="C3116" s="38" t="s">
        <v>122</v>
      </c>
      <c r="D3116" s="39" t="s">
        <v>123</v>
      </c>
      <c r="E3116" s="39">
        <f>VLOOKUP(Table1[[#This Row],[Gr]],Raw!T:U,2,0)</f>
        <v>7</v>
      </c>
      <c r="F3116" s="38" t="s">
        <v>4</v>
      </c>
      <c r="G3116" s="39">
        <v>3</v>
      </c>
      <c r="H3116" s="64" t="str">
        <f>VLOOKUP(MID(Table1[[#This Row],[Htno]],7,2),Raw!A:B,2,0)</f>
        <v>Mech</v>
      </c>
      <c r="I3116" s="60">
        <f>IF(Table1[[#This Row],[Gr]]&lt;&gt;"COMPLE",IF(Table1[[#This Row],[Cr]]&gt;0,1,0),1)</f>
        <v>1</v>
      </c>
      <c r="J3116" s="32">
        <f>(Table1[[#This Row],[Gp]]*Table1[[#This Row],[Cr]])/Raw!$R$1</f>
        <v>0.91304347826086951</v>
      </c>
    </row>
    <row r="3117" spans="1:10">
      <c r="A3117" s="63" t="str">
        <f>LEFT(Table1[[#This Row],[Subcode]],3)</f>
        <v>R20</v>
      </c>
      <c r="B3117" s="63" t="s">
        <v>548</v>
      </c>
      <c r="C3117" s="38" t="s">
        <v>124</v>
      </c>
      <c r="D3117" s="39" t="s">
        <v>125</v>
      </c>
      <c r="E3117" s="39">
        <f>VLOOKUP(Table1[[#This Row],[Gr]],Raw!T:U,2,0)</f>
        <v>8</v>
      </c>
      <c r="F3117" s="38" t="s">
        <v>6</v>
      </c>
      <c r="G3117" s="39">
        <v>3</v>
      </c>
      <c r="H3117" s="64" t="str">
        <f>VLOOKUP(MID(Table1[[#This Row],[Htno]],7,2),Raw!A:B,2,0)</f>
        <v>Mech</v>
      </c>
      <c r="I3117" s="60">
        <f>IF(Table1[[#This Row],[Gr]]&lt;&gt;"COMPLE",IF(Table1[[#This Row],[Cr]]&gt;0,1,0),1)</f>
        <v>1</v>
      </c>
      <c r="J3117" s="32">
        <f>(Table1[[#This Row],[Gp]]*Table1[[#This Row],[Cr]])/Raw!$R$1</f>
        <v>1.0434782608695652</v>
      </c>
    </row>
    <row r="3118" spans="1:10">
      <c r="A3118" s="63" t="str">
        <f>LEFT(Table1[[#This Row],[Subcode]],3)</f>
        <v>R20</v>
      </c>
      <c r="B3118" s="63" t="s">
        <v>548</v>
      </c>
      <c r="C3118" s="38" t="s">
        <v>126</v>
      </c>
      <c r="D3118" s="39" t="s">
        <v>127</v>
      </c>
      <c r="E3118" s="39">
        <f>VLOOKUP(Table1[[#This Row],[Gr]],Raw!T:U,2,0)</f>
        <v>9</v>
      </c>
      <c r="F3118" s="38" t="s">
        <v>8</v>
      </c>
      <c r="G3118" s="39">
        <v>3</v>
      </c>
      <c r="H3118" s="64" t="str">
        <f>VLOOKUP(MID(Table1[[#This Row],[Htno]],7,2),Raw!A:B,2,0)</f>
        <v>Mech</v>
      </c>
      <c r="I3118" s="60">
        <f>IF(Table1[[#This Row],[Gr]]&lt;&gt;"COMPLE",IF(Table1[[#This Row],[Cr]]&gt;0,1,0),1)</f>
        <v>1</v>
      </c>
      <c r="J3118" s="32">
        <f>(Table1[[#This Row],[Gp]]*Table1[[#This Row],[Cr]])/Raw!$R$1</f>
        <v>1.173913043478261</v>
      </c>
    </row>
    <row r="3119" spans="1:10">
      <c r="A3119" s="63" t="str">
        <f>LEFT(Table1[[#This Row],[Subcode]],3)</f>
        <v>R20</v>
      </c>
      <c r="B3119" s="63" t="s">
        <v>548</v>
      </c>
      <c r="C3119" s="38" t="s">
        <v>128</v>
      </c>
      <c r="D3119" s="39" t="s">
        <v>129</v>
      </c>
      <c r="E3119" s="39">
        <f>VLOOKUP(Table1[[#This Row],[Gr]],Raw!T:U,2,0)</f>
        <v>7</v>
      </c>
      <c r="F3119" s="38" t="s">
        <v>4</v>
      </c>
      <c r="G3119" s="39">
        <v>3</v>
      </c>
      <c r="H3119" s="64" t="str">
        <f>VLOOKUP(MID(Table1[[#This Row],[Htno]],7,2),Raw!A:B,2,0)</f>
        <v>Mech</v>
      </c>
      <c r="I3119" s="60">
        <f>IF(Table1[[#This Row],[Gr]]&lt;&gt;"COMPLE",IF(Table1[[#This Row],[Cr]]&gt;0,1,0),1)</f>
        <v>1</v>
      </c>
      <c r="J3119" s="32">
        <f>(Table1[[#This Row],[Gp]]*Table1[[#This Row],[Cr]])/Raw!$R$1</f>
        <v>0.91304347826086951</v>
      </c>
    </row>
    <row r="3120" spans="1:10">
      <c r="A3120" s="63" t="str">
        <f>LEFT(Table1[[#This Row],[Subcode]],3)</f>
        <v>R20</v>
      </c>
      <c r="B3120" s="63" t="s">
        <v>548</v>
      </c>
      <c r="C3120" s="38" t="s">
        <v>130</v>
      </c>
      <c r="D3120" s="39" t="s">
        <v>131</v>
      </c>
      <c r="E3120" s="39">
        <f>VLOOKUP(Table1[[#This Row],[Gr]],Raw!T:U,2,0)</f>
        <v>7</v>
      </c>
      <c r="F3120" s="38" t="s">
        <v>4</v>
      </c>
      <c r="G3120" s="39">
        <v>2</v>
      </c>
      <c r="H3120" s="64" t="str">
        <f>VLOOKUP(MID(Table1[[#This Row],[Htno]],7,2),Raw!A:B,2,0)</f>
        <v>Mech</v>
      </c>
      <c r="I3120" s="60">
        <f>IF(Table1[[#This Row],[Gr]]&lt;&gt;"COMPLE",IF(Table1[[#This Row],[Cr]]&gt;0,1,0),1)</f>
        <v>1</v>
      </c>
      <c r="J3120" s="32">
        <f>(Table1[[#This Row],[Gp]]*Table1[[#This Row],[Cr]])/Raw!$R$1</f>
        <v>0.60869565217391308</v>
      </c>
    </row>
    <row r="3121" spans="1:10">
      <c r="A3121" s="63" t="str">
        <f>LEFT(Table1[[#This Row],[Subcode]],3)</f>
        <v>R20</v>
      </c>
      <c r="B3121" s="63" t="s">
        <v>548</v>
      </c>
      <c r="C3121" s="38" t="s">
        <v>132</v>
      </c>
      <c r="D3121" s="39" t="s">
        <v>133</v>
      </c>
      <c r="E3121" s="39">
        <f>VLOOKUP(Table1[[#This Row],[Gr]],Raw!T:U,2,0)</f>
        <v>10</v>
      </c>
      <c r="F3121" s="38" t="s">
        <v>9</v>
      </c>
      <c r="G3121" s="39">
        <v>3</v>
      </c>
      <c r="H3121" s="64" t="str">
        <f>VLOOKUP(MID(Table1[[#This Row],[Htno]],7,2),Raw!A:B,2,0)</f>
        <v>Mech</v>
      </c>
      <c r="I3121" s="60">
        <f>IF(Table1[[#This Row],[Gr]]&lt;&gt;"COMPLE",IF(Table1[[#This Row],[Cr]]&gt;0,1,0),1)</f>
        <v>1</v>
      </c>
      <c r="J3121" s="32">
        <f>(Table1[[#This Row],[Gp]]*Table1[[#This Row],[Cr]])/Raw!$R$1</f>
        <v>1.3043478260869565</v>
      </c>
    </row>
    <row r="3122" spans="1:10">
      <c r="A3122" s="63" t="str">
        <f>LEFT(Table1[[#This Row],[Subcode]],3)</f>
        <v>R20</v>
      </c>
      <c r="B3122" s="63" t="s">
        <v>549</v>
      </c>
      <c r="C3122" s="38" t="s">
        <v>78</v>
      </c>
      <c r="D3122" s="39" t="s">
        <v>79</v>
      </c>
      <c r="E3122" s="39">
        <f>VLOOKUP(Table1[[#This Row],[Gr]],Raw!T:U,2,0)</f>
        <v>7</v>
      </c>
      <c r="F3122" s="38" t="s">
        <v>4</v>
      </c>
      <c r="G3122" s="39">
        <v>3</v>
      </c>
      <c r="H3122" s="64" t="str">
        <f>VLOOKUP(MID(Table1[[#This Row],[Htno]],7,2),Raw!A:B,2,0)</f>
        <v>Mech</v>
      </c>
      <c r="I3122" s="60">
        <f>IF(Table1[[#This Row],[Gr]]&lt;&gt;"COMPLE",IF(Table1[[#This Row],[Cr]]&gt;0,1,0),1)</f>
        <v>1</v>
      </c>
      <c r="J3122" s="32">
        <f>(Table1[[#This Row],[Gp]]*Table1[[#This Row],[Cr]])/Raw!$R$1</f>
        <v>0.91304347826086951</v>
      </c>
    </row>
    <row r="3123" spans="1:10">
      <c r="A3123" s="63" t="str">
        <f>LEFT(Table1[[#This Row],[Subcode]],3)</f>
        <v>R20</v>
      </c>
      <c r="B3123" s="63" t="s">
        <v>549</v>
      </c>
      <c r="C3123" s="38" t="s">
        <v>120</v>
      </c>
      <c r="D3123" s="39" t="s">
        <v>121</v>
      </c>
      <c r="E3123" s="39">
        <f>VLOOKUP(Table1[[#This Row],[Gr]],Raw!T:U,2,0)</f>
        <v>9</v>
      </c>
      <c r="F3123" s="38" t="s">
        <v>8</v>
      </c>
      <c r="G3123" s="39">
        <v>3</v>
      </c>
      <c r="H3123" s="64" t="str">
        <f>VLOOKUP(MID(Table1[[#This Row],[Htno]],7,2),Raw!A:B,2,0)</f>
        <v>Mech</v>
      </c>
      <c r="I3123" s="60">
        <f>IF(Table1[[#This Row],[Gr]]&lt;&gt;"COMPLE",IF(Table1[[#This Row],[Cr]]&gt;0,1,0),1)</f>
        <v>1</v>
      </c>
      <c r="J3123" s="32">
        <f>(Table1[[#This Row],[Gp]]*Table1[[#This Row],[Cr]])/Raw!$R$1</f>
        <v>1.173913043478261</v>
      </c>
    </row>
    <row r="3124" spans="1:10">
      <c r="A3124" s="63" t="str">
        <f>LEFT(Table1[[#This Row],[Subcode]],3)</f>
        <v>R20</v>
      </c>
      <c r="B3124" s="63" t="s">
        <v>549</v>
      </c>
      <c r="C3124" s="38" t="s">
        <v>122</v>
      </c>
      <c r="D3124" s="39" t="s">
        <v>123</v>
      </c>
      <c r="E3124" s="39">
        <f>VLOOKUP(Table1[[#This Row],[Gr]],Raw!T:U,2,0)</f>
        <v>6</v>
      </c>
      <c r="F3124" s="38" t="s">
        <v>5</v>
      </c>
      <c r="G3124" s="39">
        <v>3</v>
      </c>
      <c r="H3124" s="64" t="str">
        <f>VLOOKUP(MID(Table1[[#This Row],[Htno]],7,2),Raw!A:B,2,0)</f>
        <v>Mech</v>
      </c>
      <c r="I3124" s="60">
        <f>IF(Table1[[#This Row],[Gr]]&lt;&gt;"COMPLE",IF(Table1[[#This Row],[Cr]]&gt;0,1,0),1)</f>
        <v>1</v>
      </c>
      <c r="J3124" s="32">
        <f>(Table1[[#This Row],[Gp]]*Table1[[#This Row],[Cr]])/Raw!$R$1</f>
        <v>0.78260869565217395</v>
      </c>
    </row>
    <row r="3125" spans="1:10">
      <c r="A3125" s="63" t="str">
        <f>LEFT(Table1[[#This Row],[Subcode]],3)</f>
        <v>R20</v>
      </c>
      <c r="B3125" s="63" t="s">
        <v>549</v>
      </c>
      <c r="C3125" s="38" t="s">
        <v>124</v>
      </c>
      <c r="D3125" s="39" t="s">
        <v>125</v>
      </c>
      <c r="E3125" s="39">
        <f>VLOOKUP(Table1[[#This Row],[Gr]],Raw!T:U,2,0)</f>
        <v>7</v>
      </c>
      <c r="F3125" s="38" t="s">
        <v>4</v>
      </c>
      <c r="G3125" s="39">
        <v>3</v>
      </c>
      <c r="H3125" s="64" t="str">
        <f>VLOOKUP(MID(Table1[[#This Row],[Htno]],7,2),Raw!A:B,2,0)</f>
        <v>Mech</v>
      </c>
      <c r="I3125" s="60">
        <f>IF(Table1[[#This Row],[Gr]]&lt;&gt;"COMPLE",IF(Table1[[#This Row],[Cr]]&gt;0,1,0),1)</f>
        <v>1</v>
      </c>
      <c r="J3125" s="32">
        <f>(Table1[[#This Row],[Gp]]*Table1[[#This Row],[Cr]])/Raw!$R$1</f>
        <v>0.91304347826086951</v>
      </c>
    </row>
    <row r="3126" spans="1:10">
      <c r="A3126" s="63" t="str">
        <f>LEFT(Table1[[#This Row],[Subcode]],3)</f>
        <v>R20</v>
      </c>
      <c r="B3126" s="63" t="s">
        <v>549</v>
      </c>
      <c r="C3126" s="38" t="s">
        <v>126</v>
      </c>
      <c r="D3126" s="39" t="s">
        <v>127</v>
      </c>
      <c r="E3126" s="39">
        <f>VLOOKUP(Table1[[#This Row],[Gr]],Raw!T:U,2,0)</f>
        <v>7</v>
      </c>
      <c r="F3126" s="38" t="s">
        <v>4</v>
      </c>
      <c r="G3126" s="39">
        <v>3</v>
      </c>
      <c r="H3126" s="64" t="str">
        <f>VLOOKUP(MID(Table1[[#This Row],[Htno]],7,2),Raw!A:B,2,0)</f>
        <v>Mech</v>
      </c>
      <c r="I3126" s="60">
        <f>IF(Table1[[#This Row],[Gr]]&lt;&gt;"COMPLE",IF(Table1[[#This Row],[Cr]]&gt;0,1,0),1)</f>
        <v>1</v>
      </c>
      <c r="J3126" s="32">
        <f>(Table1[[#This Row],[Gp]]*Table1[[#This Row],[Cr]])/Raw!$R$1</f>
        <v>0.91304347826086951</v>
      </c>
    </row>
    <row r="3127" spans="1:10">
      <c r="A3127" s="63" t="str">
        <f>LEFT(Table1[[#This Row],[Subcode]],3)</f>
        <v>R20</v>
      </c>
      <c r="B3127" s="63" t="s">
        <v>549</v>
      </c>
      <c r="C3127" s="38" t="s">
        <v>128</v>
      </c>
      <c r="D3127" s="39" t="s">
        <v>129</v>
      </c>
      <c r="E3127" s="39">
        <f>VLOOKUP(Table1[[#This Row],[Gr]],Raw!T:U,2,0)</f>
        <v>7</v>
      </c>
      <c r="F3127" s="38" t="s">
        <v>4</v>
      </c>
      <c r="G3127" s="39">
        <v>3</v>
      </c>
      <c r="H3127" s="64" t="str">
        <f>VLOOKUP(MID(Table1[[#This Row],[Htno]],7,2),Raw!A:B,2,0)</f>
        <v>Mech</v>
      </c>
      <c r="I3127" s="60">
        <f>IF(Table1[[#This Row],[Gr]]&lt;&gt;"COMPLE",IF(Table1[[#This Row],[Cr]]&gt;0,1,0),1)</f>
        <v>1</v>
      </c>
      <c r="J3127" s="32">
        <f>(Table1[[#This Row],[Gp]]*Table1[[#This Row],[Cr]])/Raw!$R$1</f>
        <v>0.91304347826086951</v>
      </c>
    </row>
    <row r="3128" spans="1:10">
      <c r="A3128" s="63" t="str">
        <f>LEFT(Table1[[#This Row],[Subcode]],3)</f>
        <v>R20</v>
      </c>
      <c r="B3128" s="63" t="s">
        <v>549</v>
      </c>
      <c r="C3128" s="38" t="s">
        <v>130</v>
      </c>
      <c r="D3128" s="39" t="s">
        <v>131</v>
      </c>
      <c r="E3128" s="39">
        <f>VLOOKUP(Table1[[#This Row],[Gr]],Raw!T:U,2,0)</f>
        <v>7</v>
      </c>
      <c r="F3128" s="38" t="s">
        <v>4</v>
      </c>
      <c r="G3128" s="39">
        <v>2</v>
      </c>
      <c r="H3128" s="64" t="str">
        <f>VLOOKUP(MID(Table1[[#This Row],[Htno]],7,2),Raw!A:B,2,0)</f>
        <v>Mech</v>
      </c>
      <c r="I3128" s="60">
        <f>IF(Table1[[#This Row],[Gr]]&lt;&gt;"COMPLE",IF(Table1[[#This Row],[Cr]]&gt;0,1,0),1)</f>
        <v>1</v>
      </c>
      <c r="J3128" s="32">
        <f>(Table1[[#This Row],[Gp]]*Table1[[#This Row],[Cr]])/Raw!$R$1</f>
        <v>0.60869565217391308</v>
      </c>
    </row>
    <row r="3129" spans="1:10">
      <c r="A3129" s="63" t="str">
        <f>LEFT(Table1[[#This Row],[Subcode]],3)</f>
        <v>R20</v>
      </c>
      <c r="B3129" s="63" t="s">
        <v>549</v>
      </c>
      <c r="C3129" s="38" t="s">
        <v>132</v>
      </c>
      <c r="D3129" s="39" t="s">
        <v>133</v>
      </c>
      <c r="E3129" s="39">
        <f>VLOOKUP(Table1[[#This Row],[Gr]],Raw!T:U,2,0)</f>
        <v>10</v>
      </c>
      <c r="F3129" s="38" t="s">
        <v>9</v>
      </c>
      <c r="G3129" s="39">
        <v>3</v>
      </c>
      <c r="H3129" s="64" t="str">
        <f>VLOOKUP(MID(Table1[[#This Row],[Htno]],7,2),Raw!A:B,2,0)</f>
        <v>Mech</v>
      </c>
      <c r="I3129" s="60">
        <f>IF(Table1[[#This Row],[Gr]]&lt;&gt;"COMPLE",IF(Table1[[#This Row],[Cr]]&gt;0,1,0),1)</f>
        <v>1</v>
      </c>
      <c r="J3129" s="32">
        <f>(Table1[[#This Row],[Gp]]*Table1[[#This Row],[Cr]])/Raw!$R$1</f>
        <v>1.3043478260869565</v>
      </c>
    </row>
    <row r="3130" spans="1:10">
      <c r="A3130" s="63" t="str">
        <f>LEFT(Table1[[#This Row],[Subcode]],3)</f>
        <v>R20</v>
      </c>
      <c r="B3130" s="63" t="s">
        <v>550</v>
      </c>
      <c r="C3130" s="38" t="s">
        <v>78</v>
      </c>
      <c r="D3130" s="39" t="s">
        <v>79</v>
      </c>
      <c r="E3130" s="39">
        <f>VLOOKUP(Table1[[#This Row],[Gr]],Raw!T:U,2,0)</f>
        <v>6</v>
      </c>
      <c r="F3130" s="38" t="s">
        <v>5</v>
      </c>
      <c r="G3130" s="39">
        <v>3</v>
      </c>
      <c r="H3130" s="64" t="str">
        <f>VLOOKUP(MID(Table1[[#This Row],[Htno]],7,2),Raw!A:B,2,0)</f>
        <v>Mech</v>
      </c>
      <c r="I3130" s="60">
        <f>IF(Table1[[#This Row],[Gr]]&lt;&gt;"COMPLE",IF(Table1[[#This Row],[Cr]]&gt;0,1,0),1)</f>
        <v>1</v>
      </c>
      <c r="J3130" s="32">
        <f>(Table1[[#This Row],[Gp]]*Table1[[#This Row],[Cr]])/Raw!$R$1</f>
        <v>0.78260869565217395</v>
      </c>
    </row>
    <row r="3131" spans="1:10">
      <c r="A3131" s="63" t="str">
        <f>LEFT(Table1[[#This Row],[Subcode]],3)</f>
        <v>R20</v>
      </c>
      <c r="B3131" s="63" t="s">
        <v>550</v>
      </c>
      <c r="C3131" s="38" t="s">
        <v>120</v>
      </c>
      <c r="D3131" s="39" t="s">
        <v>121</v>
      </c>
      <c r="E3131" s="39">
        <f>VLOOKUP(Table1[[#This Row],[Gr]],Raw!T:U,2,0)</f>
        <v>8</v>
      </c>
      <c r="F3131" s="38" t="s">
        <v>6</v>
      </c>
      <c r="G3131" s="39">
        <v>3</v>
      </c>
      <c r="H3131" s="64" t="str">
        <f>VLOOKUP(MID(Table1[[#This Row],[Htno]],7,2),Raw!A:B,2,0)</f>
        <v>Mech</v>
      </c>
      <c r="I3131" s="60">
        <f>IF(Table1[[#This Row],[Gr]]&lt;&gt;"COMPLE",IF(Table1[[#This Row],[Cr]]&gt;0,1,0),1)</f>
        <v>1</v>
      </c>
      <c r="J3131" s="32">
        <f>(Table1[[#This Row],[Gp]]*Table1[[#This Row],[Cr]])/Raw!$R$1</f>
        <v>1.0434782608695652</v>
      </c>
    </row>
    <row r="3132" spans="1:10">
      <c r="A3132" s="63" t="str">
        <f>LEFT(Table1[[#This Row],[Subcode]],3)</f>
        <v>R20</v>
      </c>
      <c r="B3132" s="63" t="s">
        <v>550</v>
      </c>
      <c r="C3132" s="38" t="s">
        <v>122</v>
      </c>
      <c r="D3132" s="39" t="s">
        <v>123</v>
      </c>
      <c r="E3132" s="39">
        <f>VLOOKUP(Table1[[#This Row],[Gr]],Raw!T:U,2,0)</f>
        <v>5</v>
      </c>
      <c r="F3132" s="38" t="s">
        <v>7</v>
      </c>
      <c r="G3132" s="39">
        <v>3</v>
      </c>
      <c r="H3132" s="64" t="str">
        <f>VLOOKUP(MID(Table1[[#This Row],[Htno]],7,2),Raw!A:B,2,0)</f>
        <v>Mech</v>
      </c>
      <c r="I3132" s="60">
        <f>IF(Table1[[#This Row],[Gr]]&lt;&gt;"COMPLE",IF(Table1[[#This Row],[Cr]]&gt;0,1,0),1)</f>
        <v>1</v>
      </c>
      <c r="J3132" s="32">
        <f>(Table1[[#This Row],[Gp]]*Table1[[#This Row],[Cr]])/Raw!$R$1</f>
        <v>0.65217391304347827</v>
      </c>
    </row>
    <row r="3133" spans="1:10">
      <c r="A3133" s="63" t="str">
        <f>LEFT(Table1[[#This Row],[Subcode]],3)</f>
        <v>R20</v>
      </c>
      <c r="B3133" s="63" t="s">
        <v>550</v>
      </c>
      <c r="C3133" s="38" t="s">
        <v>124</v>
      </c>
      <c r="D3133" s="39" t="s">
        <v>125</v>
      </c>
      <c r="E3133" s="39">
        <f>VLOOKUP(Table1[[#This Row],[Gr]],Raw!T:U,2,0)</f>
        <v>6</v>
      </c>
      <c r="F3133" s="38" t="s">
        <v>5</v>
      </c>
      <c r="G3133" s="39">
        <v>3</v>
      </c>
      <c r="H3133" s="64" t="str">
        <f>VLOOKUP(MID(Table1[[#This Row],[Htno]],7,2),Raw!A:B,2,0)</f>
        <v>Mech</v>
      </c>
      <c r="I3133" s="60">
        <f>IF(Table1[[#This Row],[Gr]]&lt;&gt;"COMPLE",IF(Table1[[#This Row],[Cr]]&gt;0,1,0),1)</f>
        <v>1</v>
      </c>
      <c r="J3133" s="32">
        <f>(Table1[[#This Row],[Gp]]*Table1[[#This Row],[Cr]])/Raw!$R$1</f>
        <v>0.78260869565217395</v>
      </c>
    </row>
    <row r="3134" spans="1:10">
      <c r="A3134" s="63" t="str">
        <f>LEFT(Table1[[#This Row],[Subcode]],3)</f>
        <v>R20</v>
      </c>
      <c r="B3134" s="63" t="s">
        <v>550</v>
      </c>
      <c r="C3134" s="38" t="s">
        <v>126</v>
      </c>
      <c r="D3134" s="39" t="s">
        <v>127</v>
      </c>
      <c r="E3134" s="39">
        <f>VLOOKUP(Table1[[#This Row],[Gr]],Raw!T:U,2,0)</f>
        <v>6</v>
      </c>
      <c r="F3134" s="38" t="s">
        <v>5</v>
      </c>
      <c r="G3134" s="39">
        <v>3</v>
      </c>
      <c r="H3134" s="64" t="str">
        <f>VLOOKUP(MID(Table1[[#This Row],[Htno]],7,2),Raw!A:B,2,0)</f>
        <v>Mech</v>
      </c>
      <c r="I3134" s="60">
        <f>IF(Table1[[#This Row],[Gr]]&lt;&gt;"COMPLE",IF(Table1[[#This Row],[Cr]]&gt;0,1,0),1)</f>
        <v>1</v>
      </c>
      <c r="J3134" s="32">
        <f>(Table1[[#This Row],[Gp]]*Table1[[#This Row],[Cr]])/Raw!$R$1</f>
        <v>0.78260869565217395</v>
      </c>
    </row>
    <row r="3135" spans="1:10">
      <c r="A3135" s="63" t="str">
        <f>LEFT(Table1[[#This Row],[Subcode]],3)</f>
        <v>R20</v>
      </c>
      <c r="B3135" s="63" t="s">
        <v>550</v>
      </c>
      <c r="C3135" s="38" t="s">
        <v>128</v>
      </c>
      <c r="D3135" s="39" t="s">
        <v>129</v>
      </c>
      <c r="E3135" s="39">
        <f>VLOOKUP(Table1[[#This Row],[Gr]],Raw!T:U,2,0)</f>
        <v>6</v>
      </c>
      <c r="F3135" s="38" t="s">
        <v>5</v>
      </c>
      <c r="G3135" s="39">
        <v>3</v>
      </c>
      <c r="H3135" s="64" t="str">
        <f>VLOOKUP(MID(Table1[[#This Row],[Htno]],7,2),Raw!A:B,2,0)</f>
        <v>Mech</v>
      </c>
      <c r="I3135" s="60">
        <f>IF(Table1[[#This Row],[Gr]]&lt;&gt;"COMPLE",IF(Table1[[#This Row],[Cr]]&gt;0,1,0),1)</f>
        <v>1</v>
      </c>
      <c r="J3135" s="32">
        <f>(Table1[[#This Row],[Gp]]*Table1[[#This Row],[Cr]])/Raw!$R$1</f>
        <v>0.78260869565217395</v>
      </c>
    </row>
    <row r="3136" spans="1:10">
      <c r="A3136" s="63" t="str">
        <f>LEFT(Table1[[#This Row],[Subcode]],3)</f>
        <v>R20</v>
      </c>
      <c r="B3136" s="63" t="s">
        <v>550</v>
      </c>
      <c r="C3136" s="38" t="s">
        <v>130</v>
      </c>
      <c r="D3136" s="39" t="s">
        <v>131</v>
      </c>
      <c r="E3136" s="39">
        <f>VLOOKUP(Table1[[#This Row],[Gr]],Raw!T:U,2,0)</f>
        <v>7</v>
      </c>
      <c r="F3136" s="38" t="s">
        <v>4</v>
      </c>
      <c r="G3136" s="39">
        <v>2</v>
      </c>
      <c r="H3136" s="64" t="str">
        <f>VLOOKUP(MID(Table1[[#This Row],[Htno]],7,2),Raw!A:B,2,0)</f>
        <v>Mech</v>
      </c>
      <c r="I3136" s="60">
        <f>IF(Table1[[#This Row],[Gr]]&lt;&gt;"COMPLE",IF(Table1[[#This Row],[Cr]]&gt;0,1,0),1)</f>
        <v>1</v>
      </c>
      <c r="J3136" s="32">
        <f>(Table1[[#This Row],[Gp]]*Table1[[#This Row],[Cr]])/Raw!$R$1</f>
        <v>0.60869565217391308</v>
      </c>
    </row>
    <row r="3137" spans="1:10">
      <c r="A3137" s="63" t="str">
        <f>LEFT(Table1[[#This Row],[Subcode]],3)</f>
        <v>R20</v>
      </c>
      <c r="B3137" s="63" t="s">
        <v>550</v>
      </c>
      <c r="C3137" s="38" t="s">
        <v>132</v>
      </c>
      <c r="D3137" s="39" t="s">
        <v>133</v>
      </c>
      <c r="E3137" s="39">
        <f>VLOOKUP(Table1[[#This Row],[Gr]],Raw!T:U,2,0)</f>
        <v>10</v>
      </c>
      <c r="F3137" s="38" t="s">
        <v>9</v>
      </c>
      <c r="G3137" s="39">
        <v>3</v>
      </c>
      <c r="H3137" s="64" t="str">
        <f>VLOOKUP(MID(Table1[[#This Row],[Htno]],7,2),Raw!A:B,2,0)</f>
        <v>Mech</v>
      </c>
      <c r="I3137" s="60">
        <f>IF(Table1[[#This Row],[Gr]]&lt;&gt;"COMPLE",IF(Table1[[#This Row],[Cr]]&gt;0,1,0),1)</f>
        <v>1</v>
      </c>
      <c r="J3137" s="32">
        <f>(Table1[[#This Row],[Gp]]*Table1[[#This Row],[Cr]])/Raw!$R$1</f>
        <v>1.3043478260869565</v>
      </c>
    </row>
    <row r="3138" spans="1:10">
      <c r="A3138" s="63" t="str">
        <f>LEFT(Table1[[#This Row],[Subcode]],3)</f>
        <v>R20</v>
      </c>
      <c r="B3138" s="63" t="s">
        <v>551</v>
      </c>
      <c r="C3138" s="38" t="s">
        <v>78</v>
      </c>
      <c r="D3138" s="39" t="s">
        <v>79</v>
      </c>
      <c r="E3138" s="39">
        <f>VLOOKUP(Table1[[#This Row],[Gr]],Raw!T:U,2,0)</f>
        <v>7</v>
      </c>
      <c r="F3138" s="38" t="s">
        <v>4</v>
      </c>
      <c r="G3138" s="39">
        <v>3</v>
      </c>
      <c r="H3138" s="64" t="str">
        <f>VLOOKUP(MID(Table1[[#This Row],[Htno]],7,2),Raw!A:B,2,0)</f>
        <v>Mech</v>
      </c>
      <c r="I3138" s="60">
        <f>IF(Table1[[#This Row],[Gr]]&lt;&gt;"COMPLE",IF(Table1[[#This Row],[Cr]]&gt;0,1,0),1)</f>
        <v>1</v>
      </c>
      <c r="J3138" s="32">
        <f>(Table1[[#This Row],[Gp]]*Table1[[#This Row],[Cr]])/Raw!$R$1</f>
        <v>0.91304347826086951</v>
      </c>
    </row>
    <row r="3139" spans="1:10">
      <c r="A3139" s="63" t="str">
        <f>LEFT(Table1[[#This Row],[Subcode]],3)</f>
        <v>R20</v>
      </c>
      <c r="B3139" s="63" t="s">
        <v>551</v>
      </c>
      <c r="C3139" s="38" t="s">
        <v>120</v>
      </c>
      <c r="D3139" s="39" t="s">
        <v>121</v>
      </c>
      <c r="E3139" s="39">
        <f>VLOOKUP(Table1[[#This Row],[Gr]],Raw!T:U,2,0)</f>
        <v>8</v>
      </c>
      <c r="F3139" s="38" t="s">
        <v>6</v>
      </c>
      <c r="G3139" s="39">
        <v>3</v>
      </c>
      <c r="H3139" s="64" t="str">
        <f>VLOOKUP(MID(Table1[[#This Row],[Htno]],7,2),Raw!A:B,2,0)</f>
        <v>Mech</v>
      </c>
      <c r="I3139" s="60">
        <f>IF(Table1[[#This Row],[Gr]]&lt;&gt;"COMPLE",IF(Table1[[#This Row],[Cr]]&gt;0,1,0),1)</f>
        <v>1</v>
      </c>
      <c r="J3139" s="32">
        <f>(Table1[[#This Row],[Gp]]*Table1[[#This Row],[Cr]])/Raw!$R$1</f>
        <v>1.0434782608695652</v>
      </c>
    </row>
    <row r="3140" spans="1:10">
      <c r="A3140" s="63" t="str">
        <f>LEFT(Table1[[#This Row],[Subcode]],3)</f>
        <v>R20</v>
      </c>
      <c r="B3140" s="63" t="s">
        <v>551</v>
      </c>
      <c r="C3140" s="38" t="s">
        <v>122</v>
      </c>
      <c r="D3140" s="39" t="s">
        <v>123</v>
      </c>
      <c r="E3140" s="39">
        <f>VLOOKUP(Table1[[#This Row],[Gr]],Raw!T:U,2,0)</f>
        <v>6</v>
      </c>
      <c r="F3140" s="38" t="s">
        <v>5</v>
      </c>
      <c r="G3140" s="39">
        <v>3</v>
      </c>
      <c r="H3140" s="64" t="str">
        <f>VLOOKUP(MID(Table1[[#This Row],[Htno]],7,2),Raw!A:B,2,0)</f>
        <v>Mech</v>
      </c>
      <c r="I3140" s="60">
        <f>IF(Table1[[#This Row],[Gr]]&lt;&gt;"COMPLE",IF(Table1[[#This Row],[Cr]]&gt;0,1,0),1)</f>
        <v>1</v>
      </c>
      <c r="J3140" s="32">
        <f>(Table1[[#This Row],[Gp]]*Table1[[#This Row],[Cr]])/Raw!$R$1</f>
        <v>0.78260869565217395</v>
      </c>
    </row>
    <row r="3141" spans="1:10">
      <c r="A3141" s="63" t="str">
        <f>LEFT(Table1[[#This Row],[Subcode]],3)</f>
        <v>R20</v>
      </c>
      <c r="B3141" s="63" t="s">
        <v>551</v>
      </c>
      <c r="C3141" s="38" t="s">
        <v>124</v>
      </c>
      <c r="D3141" s="39" t="s">
        <v>125</v>
      </c>
      <c r="E3141" s="39">
        <f>VLOOKUP(Table1[[#This Row],[Gr]],Raw!T:U,2,0)</f>
        <v>7</v>
      </c>
      <c r="F3141" s="38" t="s">
        <v>4</v>
      </c>
      <c r="G3141" s="39">
        <v>3</v>
      </c>
      <c r="H3141" s="64" t="str">
        <f>VLOOKUP(MID(Table1[[#This Row],[Htno]],7,2),Raw!A:B,2,0)</f>
        <v>Mech</v>
      </c>
      <c r="I3141" s="60">
        <f>IF(Table1[[#This Row],[Gr]]&lt;&gt;"COMPLE",IF(Table1[[#This Row],[Cr]]&gt;0,1,0),1)</f>
        <v>1</v>
      </c>
      <c r="J3141" s="32">
        <f>(Table1[[#This Row],[Gp]]*Table1[[#This Row],[Cr]])/Raw!$R$1</f>
        <v>0.91304347826086951</v>
      </c>
    </row>
    <row r="3142" spans="1:10">
      <c r="A3142" s="63" t="str">
        <f>LEFT(Table1[[#This Row],[Subcode]],3)</f>
        <v>R20</v>
      </c>
      <c r="B3142" s="63" t="s">
        <v>551</v>
      </c>
      <c r="C3142" s="38" t="s">
        <v>126</v>
      </c>
      <c r="D3142" s="39" t="s">
        <v>127</v>
      </c>
      <c r="E3142" s="39">
        <f>VLOOKUP(Table1[[#This Row],[Gr]],Raw!T:U,2,0)</f>
        <v>5</v>
      </c>
      <c r="F3142" s="38" t="s">
        <v>7</v>
      </c>
      <c r="G3142" s="39">
        <v>3</v>
      </c>
      <c r="H3142" s="64" t="str">
        <f>VLOOKUP(MID(Table1[[#This Row],[Htno]],7,2),Raw!A:B,2,0)</f>
        <v>Mech</v>
      </c>
      <c r="I3142" s="60">
        <f>IF(Table1[[#This Row],[Gr]]&lt;&gt;"COMPLE",IF(Table1[[#This Row],[Cr]]&gt;0,1,0),1)</f>
        <v>1</v>
      </c>
      <c r="J3142" s="32">
        <f>(Table1[[#This Row],[Gp]]*Table1[[#This Row],[Cr]])/Raw!$R$1</f>
        <v>0.65217391304347827</v>
      </c>
    </row>
    <row r="3143" spans="1:10">
      <c r="A3143" s="63" t="str">
        <f>LEFT(Table1[[#This Row],[Subcode]],3)</f>
        <v>R20</v>
      </c>
      <c r="B3143" s="63" t="s">
        <v>551</v>
      </c>
      <c r="C3143" s="38" t="s">
        <v>128</v>
      </c>
      <c r="D3143" s="39" t="s">
        <v>129</v>
      </c>
      <c r="E3143" s="39">
        <f>VLOOKUP(Table1[[#This Row],[Gr]],Raw!T:U,2,0)</f>
        <v>6</v>
      </c>
      <c r="F3143" s="38" t="s">
        <v>5</v>
      </c>
      <c r="G3143" s="39">
        <v>3</v>
      </c>
      <c r="H3143" s="64" t="str">
        <f>VLOOKUP(MID(Table1[[#This Row],[Htno]],7,2),Raw!A:B,2,0)</f>
        <v>Mech</v>
      </c>
      <c r="I3143" s="60">
        <f>IF(Table1[[#This Row],[Gr]]&lt;&gt;"COMPLE",IF(Table1[[#This Row],[Cr]]&gt;0,1,0),1)</f>
        <v>1</v>
      </c>
      <c r="J3143" s="32">
        <f>(Table1[[#This Row],[Gp]]*Table1[[#This Row],[Cr]])/Raw!$R$1</f>
        <v>0.78260869565217395</v>
      </c>
    </row>
    <row r="3144" spans="1:10">
      <c r="A3144" s="63" t="str">
        <f>LEFT(Table1[[#This Row],[Subcode]],3)</f>
        <v>R20</v>
      </c>
      <c r="B3144" s="63" t="s">
        <v>551</v>
      </c>
      <c r="C3144" s="38" t="s">
        <v>130</v>
      </c>
      <c r="D3144" s="39" t="s">
        <v>131</v>
      </c>
      <c r="E3144" s="39">
        <f>VLOOKUP(Table1[[#This Row],[Gr]],Raw!T:U,2,0)</f>
        <v>8</v>
      </c>
      <c r="F3144" s="38" t="s">
        <v>6</v>
      </c>
      <c r="G3144" s="39">
        <v>2</v>
      </c>
      <c r="H3144" s="64" t="str">
        <f>VLOOKUP(MID(Table1[[#This Row],[Htno]],7,2),Raw!A:B,2,0)</f>
        <v>Mech</v>
      </c>
      <c r="I3144" s="60">
        <f>IF(Table1[[#This Row],[Gr]]&lt;&gt;"COMPLE",IF(Table1[[#This Row],[Cr]]&gt;0,1,0),1)</f>
        <v>1</v>
      </c>
      <c r="J3144" s="32">
        <f>(Table1[[#This Row],[Gp]]*Table1[[#This Row],[Cr]])/Raw!$R$1</f>
        <v>0.69565217391304346</v>
      </c>
    </row>
    <row r="3145" spans="1:10">
      <c r="A3145" s="63" t="str">
        <f>LEFT(Table1[[#This Row],[Subcode]],3)</f>
        <v>R20</v>
      </c>
      <c r="B3145" s="63" t="s">
        <v>551</v>
      </c>
      <c r="C3145" s="38" t="s">
        <v>132</v>
      </c>
      <c r="D3145" s="39" t="s">
        <v>133</v>
      </c>
      <c r="E3145" s="39">
        <f>VLOOKUP(Table1[[#This Row],[Gr]],Raw!T:U,2,0)</f>
        <v>10</v>
      </c>
      <c r="F3145" s="38" t="s">
        <v>9</v>
      </c>
      <c r="G3145" s="39">
        <v>3</v>
      </c>
      <c r="H3145" s="64" t="str">
        <f>VLOOKUP(MID(Table1[[#This Row],[Htno]],7,2),Raw!A:B,2,0)</f>
        <v>Mech</v>
      </c>
      <c r="I3145" s="60">
        <f>IF(Table1[[#This Row],[Gr]]&lt;&gt;"COMPLE",IF(Table1[[#This Row],[Cr]]&gt;0,1,0),1)</f>
        <v>1</v>
      </c>
      <c r="J3145" s="32">
        <f>(Table1[[#This Row],[Gp]]*Table1[[#This Row],[Cr]])/Raw!$R$1</f>
        <v>1.3043478260869565</v>
      </c>
    </row>
    <row r="3146" spans="1:10">
      <c r="A3146" s="63" t="str">
        <f>LEFT(Table1[[#This Row],[Subcode]],3)</f>
        <v>R20</v>
      </c>
      <c r="B3146" s="63" t="s">
        <v>552</v>
      </c>
      <c r="C3146" s="38" t="s">
        <v>78</v>
      </c>
      <c r="D3146" s="39" t="s">
        <v>79</v>
      </c>
      <c r="E3146" s="39">
        <f>VLOOKUP(Table1[[#This Row],[Gr]],Raw!T:U,2,0)</f>
        <v>6</v>
      </c>
      <c r="F3146" s="38" t="s">
        <v>5</v>
      </c>
      <c r="G3146" s="39">
        <v>3</v>
      </c>
      <c r="H3146" s="64" t="str">
        <f>VLOOKUP(MID(Table1[[#This Row],[Htno]],7,2),Raw!A:B,2,0)</f>
        <v>Mech</v>
      </c>
      <c r="I3146" s="60">
        <f>IF(Table1[[#This Row],[Gr]]&lt;&gt;"COMPLE",IF(Table1[[#This Row],[Cr]]&gt;0,1,0),1)</f>
        <v>1</v>
      </c>
      <c r="J3146" s="32">
        <f>(Table1[[#This Row],[Gp]]*Table1[[#This Row],[Cr]])/Raw!$R$1</f>
        <v>0.78260869565217395</v>
      </c>
    </row>
    <row r="3147" spans="1:10">
      <c r="A3147" s="63" t="str">
        <f>LEFT(Table1[[#This Row],[Subcode]],3)</f>
        <v>R20</v>
      </c>
      <c r="B3147" s="63" t="s">
        <v>552</v>
      </c>
      <c r="C3147" s="38" t="s">
        <v>120</v>
      </c>
      <c r="D3147" s="39" t="s">
        <v>121</v>
      </c>
      <c r="E3147" s="39">
        <f>VLOOKUP(Table1[[#This Row],[Gr]],Raw!T:U,2,0)</f>
        <v>8</v>
      </c>
      <c r="F3147" s="38" t="s">
        <v>6</v>
      </c>
      <c r="G3147" s="39">
        <v>3</v>
      </c>
      <c r="H3147" s="64" t="str">
        <f>VLOOKUP(MID(Table1[[#This Row],[Htno]],7,2),Raw!A:B,2,0)</f>
        <v>Mech</v>
      </c>
      <c r="I3147" s="60">
        <f>IF(Table1[[#This Row],[Gr]]&lt;&gt;"COMPLE",IF(Table1[[#This Row],[Cr]]&gt;0,1,0),1)</f>
        <v>1</v>
      </c>
      <c r="J3147" s="32">
        <f>(Table1[[#This Row],[Gp]]*Table1[[#This Row],[Cr]])/Raw!$R$1</f>
        <v>1.0434782608695652</v>
      </c>
    </row>
    <row r="3148" spans="1:10">
      <c r="A3148" s="63" t="str">
        <f>LEFT(Table1[[#This Row],[Subcode]],3)</f>
        <v>R20</v>
      </c>
      <c r="B3148" s="63" t="s">
        <v>552</v>
      </c>
      <c r="C3148" s="38" t="s">
        <v>122</v>
      </c>
      <c r="D3148" s="39" t="s">
        <v>123</v>
      </c>
      <c r="E3148" s="39">
        <f>VLOOKUP(Table1[[#This Row],[Gr]],Raw!T:U,2,0)</f>
        <v>6</v>
      </c>
      <c r="F3148" s="38" t="s">
        <v>5</v>
      </c>
      <c r="G3148" s="39">
        <v>3</v>
      </c>
      <c r="H3148" s="64" t="str">
        <f>VLOOKUP(MID(Table1[[#This Row],[Htno]],7,2),Raw!A:B,2,0)</f>
        <v>Mech</v>
      </c>
      <c r="I3148" s="60">
        <f>IF(Table1[[#This Row],[Gr]]&lt;&gt;"COMPLE",IF(Table1[[#This Row],[Cr]]&gt;0,1,0),1)</f>
        <v>1</v>
      </c>
      <c r="J3148" s="32">
        <f>(Table1[[#This Row],[Gp]]*Table1[[#This Row],[Cr]])/Raw!$R$1</f>
        <v>0.78260869565217395</v>
      </c>
    </row>
    <row r="3149" spans="1:10">
      <c r="A3149" s="63" t="str">
        <f>LEFT(Table1[[#This Row],[Subcode]],3)</f>
        <v>R20</v>
      </c>
      <c r="B3149" s="63" t="s">
        <v>552</v>
      </c>
      <c r="C3149" s="38" t="s">
        <v>124</v>
      </c>
      <c r="D3149" s="39" t="s">
        <v>125</v>
      </c>
      <c r="E3149" s="39">
        <f>VLOOKUP(Table1[[#This Row],[Gr]],Raw!T:U,2,0)</f>
        <v>6</v>
      </c>
      <c r="F3149" s="38" t="s">
        <v>5</v>
      </c>
      <c r="G3149" s="39">
        <v>3</v>
      </c>
      <c r="H3149" s="64" t="str">
        <f>VLOOKUP(MID(Table1[[#This Row],[Htno]],7,2),Raw!A:B,2,0)</f>
        <v>Mech</v>
      </c>
      <c r="I3149" s="60">
        <f>IF(Table1[[#This Row],[Gr]]&lt;&gt;"COMPLE",IF(Table1[[#This Row],[Cr]]&gt;0,1,0),1)</f>
        <v>1</v>
      </c>
      <c r="J3149" s="32">
        <f>(Table1[[#This Row],[Gp]]*Table1[[#This Row],[Cr]])/Raw!$R$1</f>
        <v>0.78260869565217395</v>
      </c>
    </row>
    <row r="3150" spans="1:10">
      <c r="A3150" s="63" t="str">
        <f>LEFT(Table1[[#This Row],[Subcode]],3)</f>
        <v>R20</v>
      </c>
      <c r="B3150" s="63" t="s">
        <v>552</v>
      </c>
      <c r="C3150" s="38" t="s">
        <v>126</v>
      </c>
      <c r="D3150" s="39" t="s">
        <v>127</v>
      </c>
      <c r="E3150" s="39">
        <f>VLOOKUP(Table1[[#This Row],[Gr]],Raw!T:U,2,0)</f>
        <v>5</v>
      </c>
      <c r="F3150" s="38" t="s">
        <v>7</v>
      </c>
      <c r="G3150" s="39">
        <v>3</v>
      </c>
      <c r="H3150" s="64" t="str">
        <f>VLOOKUP(MID(Table1[[#This Row],[Htno]],7,2),Raw!A:B,2,0)</f>
        <v>Mech</v>
      </c>
      <c r="I3150" s="60">
        <f>IF(Table1[[#This Row],[Gr]]&lt;&gt;"COMPLE",IF(Table1[[#This Row],[Cr]]&gt;0,1,0),1)</f>
        <v>1</v>
      </c>
      <c r="J3150" s="32">
        <f>(Table1[[#This Row],[Gp]]*Table1[[#This Row],[Cr]])/Raw!$R$1</f>
        <v>0.65217391304347827</v>
      </c>
    </row>
    <row r="3151" spans="1:10">
      <c r="A3151" s="63" t="str">
        <f>LEFT(Table1[[#This Row],[Subcode]],3)</f>
        <v>R20</v>
      </c>
      <c r="B3151" s="63" t="s">
        <v>552</v>
      </c>
      <c r="C3151" s="38" t="s">
        <v>128</v>
      </c>
      <c r="D3151" s="39" t="s">
        <v>129</v>
      </c>
      <c r="E3151" s="39">
        <f>VLOOKUP(Table1[[#This Row],[Gr]],Raw!T:U,2,0)</f>
        <v>6</v>
      </c>
      <c r="F3151" s="38" t="s">
        <v>5</v>
      </c>
      <c r="G3151" s="39">
        <v>3</v>
      </c>
      <c r="H3151" s="64" t="str">
        <f>VLOOKUP(MID(Table1[[#This Row],[Htno]],7,2),Raw!A:B,2,0)</f>
        <v>Mech</v>
      </c>
      <c r="I3151" s="60">
        <f>IF(Table1[[#This Row],[Gr]]&lt;&gt;"COMPLE",IF(Table1[[#This Row],[Cr]]&gt;0,1,0),1)</f>
        <v>1</v>
      </c>
      <c r="J3151" s="32">
        <f>(Table1[[#This Row],[Gp]]*Table1[[#This Row],[Cr]])/Raw!$R$1</f>
        <v>0.78260869565217395</v>
      </c>
    </row>
    <row r="3152" spans="1:10">
      <c r="A3152" s="63" t="str">
        <f>LEFT(Table1[[#This Row],[Subcode]],3)</f>
        <v>R20</v>
      </c>
      <c r="B3152" s="63" t="s">
        <v>552</v>
      </c>
      <c r="C3152" s="38" t="s">
        <v>130</v>
      </c>
      <c r="D3152" s="39" t="s">
        <v>131</v>
      </c>
      <c r="E3152" s="39">
        <f>VLOOKUP(Table1[[#This Row],[Gr]],Raw!T:U,2,0)</f>
        <v>7</v>
      </c>
      <c r="F3152" s="38" t="s">
        <v>4</v>
      </c>
      <c r="G3152" s="39">
        <v>2</v>
      </c>
      <c r="H3152" s="64" t="str">
        <f>VLOOKUP(MID(Table1[[#This Row],[Htno]],7,2),Raw!A:B,2,0)</f>
        <v>Mech</v>
      </c>
      <c r="I3152" s="60">
        <f>IF(Table1[[#This Row],[Gr]]&lt;&gt;"COMPLE",IF(Table1[[#This Row],[Cr]]&gt;0,1,0),1)</f>
        <v>1</v>
      </c>
      <c r="J3152" s="32">
        <f>(Table1[[#This Row],[Gp]]*Table1[[#This Row],[Cr]])/Raw!$R$1</f>
        <v>0.60869565217391308</v>
      </c>
    </row>
    <row r="3153" spans="1:10">
      <c r="A3153" s="63" t="str">
        <f>LEFT(Table1[[#This Row],[Subcode]],3)</f>
        <v>R20</v>
      </c>
      <c r="B3153" s="63" t="s">
        <v>552</v>
      </c>
      <c r="C3153" s="38" t="s">
        <v>132</v>
      </c>
      <c r="D3153" s="39" t="s">
        <v>133</v>
      </c>
      <c r="E3153" s="39">
        <f>VLOOKUP(Table1[[#This Row],[Gr]],Raw!T:U,2,0)</f>
        <v>10</v>
      </c>
      <c r="F3153" s="38" t="s">
        <v>9</v>
      </c>
      <c r="G3153" s="39">
        <v>3</v>
      </c>
      <c r="H3153" s="64" t="str">
        <f>VLOOKUP(MID(Table1[[#This Row],[Htno]],7,2),Raw!A:B,2,0)</f>
        <v>Mech</v>
      </c>
      <c r="I3153" s="60">
        <f>IF(Table1[[#This Row],[Gr]]&lt;&gt;"COMPLE",IF(Table1[[#This Row],[Cr]]&gt;0,1,0),1)</f>
        <v>1</v>
      </c>
      <c r="J3153" s="32">
        <f>(Table1[[#This Row],[Gp]]*Table1[[#This Row],[Cr]])/Raw!$R$1</f>
        <v>1.3043478260869565</v>
      </c>
    </row>
    <row r="3154" spans="1:10">
      <c r="A3154" s="63" t="str">
        <f>LEFT(Table1[[#This Row],[Subcode]],3)</f>
        <v>R20</v>
      </c>
      <c r="B3154" s="63" t="s">
        <v>553</v>
      </c>
      <c r="C3154" s="38" t="s">
        <v>78</v>
      </c>
      <c r="D3154" s="39" t="s">
        <v>79</v>
      </c>
      <c r="E3154" s="39">
        <f>VLOOKUP(Table1[[#This Row],[Gr]],Raw!T:U,2,0)</f>
        <v>7</v>
      </c>
      <c r="F3154" s="38" t="s">
        <v>4</v>
      </c>
      <c r="G3154" s="39">
        <v>3</v>
      </c>
      <c r="H3154" s="64" t="str">
        <f>VLOOKUP(MID(Table1[[#This Row],[Htno]],7,2),Raw!A:B,2,0)</f>
        <v>Mech</v>
      </c>
      <c r="I3154" s="60">
        <f>IF(Table1[[#This Row],[Gr]]&lt;&gt;"COMPLE",IF(Table1[[#This Row],[Cr]]&gt;0,1,0),1)</f>
        <v>1</v>
      </c>
      <c r="J3154" s="32">
        <f>(Table1[[#This Row],[Gp]]*Table1[[#This Row],[Cr]])/Raw!$R$1</f>
        <v>0.91304347826086951</v>
      </c>
    </row>
    <row r="3155" spans="1:10">
      <c r="A3155" s="63" t="str">
        <f>LEFT(Table1[[#This Row],[Subcode]],3)</f>
        <v>R20</v>
      </c>
      <c r="B3155" s="63" t="s">
        <v>553</v>
      </c>
      <c r="C3155" s="38" t="s">
        <v>120</v>
      </c>
      <c r="D3155" s="39" t="s">
        <v>121</v>
      </c>
      <c r="E3155" s="39">
        <f>VLOOKUP(Table1[[#This Row],[Gr]],Raw!T:U,2,0)</f>
        <v>8</v>
      </c>
      <c r="F3155" s="38" t="s">
        <v>6</v>
      </c>
      <c r="G3155" s="39">
        <v>3</v>
      </c>
      <c r="H3155" s="64" t="str">
        <f>VLOOKUP(MID(Table1[[#This Row],[Htno]],7,2),Raw!A:B,2,0)</f>
        <v>Mech</v>
      </c>
      <c r="I3155" s="60">
        <f>IF(Table1[[#This Row],[Gr]]&lt;&gt;"COMPLE",IF(Table1[[#This Row],[Cr]]&gt;0,1,0),1)</f>
        <v>1</v>
      </c>
      <c r="J3155" s="32">
        <f>(Table1[[#This Row],[Gp]]*Table1[[#This Row],[Cr]])/Raw!$R$1</f>
        <v>1.0434782608695652</v>
      </c>
    </row>
    <row r="3156" spans="1:10">
      <c r="A3156" s="63" t="str">
        <f>LEFT(Table1[[#This Row],[Subcode]],3)</f>
        <v>R20</v>
      </c>
      <c r="B3156" s="63" t="s">
        <v>553</v>
      </c>
      <c r="C3156" s="38" t="s">
        <v>122</v>
      </c>
      <c r="D3156" s="39" t="s">
        <v>123</v>
      </c>
      <c r="E3156" s="39">
        <f>VLOOKUP(Table1[[#This Row],[Gr]],Raw!T:U,2,0)</f>
        <v>7</v>
      </c>
      <c r="F3156" s="38" t="s">
        <v>4</v>
      </c>
      <c r="G3156" s="39">
        <v>3</v>
      </c>
      <c r="H3156" s="64" t="str">
        <f>VLOOKUP(MID(Table1[[#This Row],[Htno]],7,2),Raw!A:B,2,0)</f>
        <v>Mech</v>
      </c>
      <c r="I3156" s="60">
        <f>IF(Table1[[#This Row],[Gr]]&lt;&gt;"COMPLE",IF(Table1[[#This Row],[Cr]]&gt;0,1,0),1)</f>
        <v>1</v>
      </c>
      <c r="J3156" s="32">
        <f>(Table1[[#This Row],[Gp]]*Table1[[#This Row],[Cr]])/Raw!$R$1</f>
        <v>0.91304347826086951</v>
      </c>
    </row>
    <row r="3157" spans="1:10">
      <c r="A3157" s="63" t="str">
        <f>LEFT(Table1[[#This Row],[Subcode]],3)</f>
        <v>R20</v>
      </c>
      <c r="B3157" s="63" t="s">
        <v>553</v>
      </c>
      <c r="C3157" s="38" t="s">
        <v>124</v>
      </c>
      <c r="D3157" s="39" t="s">
        <v>125</v>
      </c>
      <c r="E3157" s="39">
        <f>VLOOKUP(Table1[[#This Row],[Gr]],Raw!T:U,2,0)</f>
        <v>7</v>
      </c>
      <c r="F3157" s="38" t="s">
        <v>4</v>
      </c>
      <c r="G3157" s="39">
        <v>3</v>
      </c>
      <c r="H3157" s="64" t="str">
        <f>VLOOKUP(MID(Table1[[#This Row],[Htno]],7,2),Raw!A:B,2,0)</f>
        <v>Mech</v>
      </c>
      <c r="I3157" s="60">
        <f>IF(Table1[[#This Row],[Gr]]&lt;&gt;"COMPLE",IF(Table1[[#This Row],[Cr]]&gt;0,1,0),1)</f>
        <v>1</v>
      </c>
      <c r="J3157" s="32">
        <f>(Table1[[#This Row],[Gp]]*Table1[[#This Row],[Cr]])/Raw!$R$1</f>
        <v>0.91304347826086951</v>
      </c>
    </row>
    <row r="3158" spans="1:10">
      <c r="A3158" s="63" t="str">
        <f>LEFT(Table1[[#This Row],[Subcode]],3)</f>
        <v>R20</v>
      </c>
      <c r="B3158" s="63" t="s">
        <v>553</v>
      </c>
      <c r="C3158" s="38" t="s">
        <v>126</v>
      </c>
      <c r="D3158" s="39" t="s">
        <v>127</v>
      </c>
      <c r="E3158" s="39">
        <f>VLOOKUP(Table1[[#This Row],[Gr]],Raw!T:U,2,0)</f>
        <v>6</v>
      </c>
      <c r="F3158" s="38" t="s">
        <v>5</v>
      </c>
      <c r="G3158" s="39">
        <v>3</v>
      </c>
      <c r="H3158" s="64" t="str">
        <f>VLOOKUP(MID(Table1[[#This Row],[Htno]],7,2),Raw!A:B,2,0)</f>
        <v>Mech</v>
      </c>
      <c r="I3158" s="60">
        <f>IF(Table1[[#This Row],[Gr]]&lt;&gt;"COMPLE",IF(Table1[[#This Row],[Cr]]&gt;0,1,0),1)</f>
        <v>1</v>
      </c>
      <c r="J3158" s="32">
        <f>(Table1[[#This Row],[Gp]]*Table1[[#This Row],[Cr]])/Raw!$R$1</f>
        <v>0.78260869565217395</v>
      </c>
    </row>
    <row r="3159" spans="1:10">
      <c r="A3159" s="63" t="str">
        <f>LEFT(Table1[[#This Row],[Subcode]],3)</f>
        <v>R20</v>
      </c>
      <c r="B3159" s="63" t="s">
        <v>553</v>
      </c>
      <c r="C3159" s="38" t="s">
        <v>128</v>
      </c>
      <c r="D3159" s="39" t="s">
        <v>129</v>
      </c>
      <c r="E3159" s="39">
        <f>VLOOKUP(Table1[[#This Row],[Gr]],Raw!T:U,2,0)</f>
        <v>7</v>
      </c>
      <c r="F3159" s="38" t="s">
        <v>4</v>
      </c>
      <c r="G3159" s="39">
        <v>3</v>
      </c>
      <c r="H3159" s="64" t="str">
        <f>VLOOKUP(MID(Table1[[#This Row],[Htno]],7,2),Raw!A:B,2,0)</f>
        <v>Mech</v>
      </c>
      <c r="I3159" s="60">
        <f>IF(Table1[[#This Row],[Gr]]&lt;&gt;"COMPLE",IF(Table1[[#This Row],[Cr]]&gt;0,1,0),1)</f>
        <v>1</v>
      </c>
      <c r="J3159" s="32">
        <f>(Table1[[#This Row],[Gp]]*Table1[[#This Row],[Cr]])/Raw!$R$1</f>
        <v>0.91304347826086951</v>
      </c>
    </row>
    <row r="3160" spans="1:10">
      <c r="A3160" s="63" t="str">
        <f>LEFT(Table1[[#This Row],[Subcode]],3)</f>
        <v>R20</v>
      </c>
      <c r="B3160" s="63" t="s">
        <v>553</v>
      </c>
      <c r="C3160" s="38" t="s">
        <v>130</v>
      </c>
      <c r="D3160" s="39" t="s">
        <v>131</v>
      </c>
      <c r="E3160" s="39">
        <f>VLOOKUP(Table1[[#This Row],[Gr]],Raw!T:U,2,0)</f>
        <v>8</v>
      </c>
      <c r="F3160" s="38" t="s">
        <v>6</v>
      </c>
      <c r="G3160" s="39">
        <v>2</v>
      </c>
      <c r="H3160" s="64" t="str">
        <f>VLOOKUP(MID(Table1[[#This Row],[Htno]],7,2),Raw!A:B,2,0)</f>
        <v>Mech</v>
      </c>
      <c r="I3160" s="60">
        <f>IF(Table1[[#This Row],[Gr]]&lt;&gt;"COMPLE",IF(Table1[[#This Row],[Cr]]&gt;0,1,0),1)</f>
        <v>1</v>
      </c>
      <c r="J3160" s="32">
        <f>(Table1[[#This Row],[Gp]]*Table1[[#This Row],[Cr]])/Raw!$R$1</f>
        <v>0.69565217391304346</v>
      </c>
    </row>
    <row r="3161" spans="1:10">
      <c r="A3161" s="63" t="str">
        <f>LEFT(Table1[[#This Row],[Subcode]],3)</f>
        <v>R20</v>
      </c>
      <c r="B3161" s="63" t="s">
        <v>553</v>
      </c>
      <c r="C3161" s="38" t="s">
        <v>132</v>
      </c>
      <c r="D3161" s="39" t="s">
        <v>133</v>
      </c>
      <c r="E3161" s="39">
        <f>VLOOKUP(Table1[[#This Row],[Gr]],Raw!T:U,2,0)</f>
        <v>10</v>
      </c>
      <c r="F3161" s="38" t="s">
        <v>9</v>
      </c>
      <c r="G3161" s="39">
        <v>3</v>
      </c>
      <c r="H3161" s="64" t="str">
        <f>VLOOKUP(MID(Table1[[#This Row],[Htno]],7,2),Raw!A:B,2,0)</f>
        <v>Mech</v>
      </c>
      <c r="I3161" s="60">
        <f>IF(Table1[[#This Row],[Gr]]&lt;&gt;"COMPLE",IF(Table1[[#This Row],[Cr]]&gt;0,1,0),1)</f>
        <v>1</v>
      </c>
      <c r="J3161" s="32">
        <f>(Table1[[#This Row],[Gp]]*Table1[[#This Row],[Cr]])/Raw!$R$1</f>
        <v>1.3043478260869565</v>
      </c>
    </row>
    <row r="3162" spans="1:10">
      <c r="A3162" s="63" t="str">
        <f>LEFT(Table1[[#This Row],[Subcode]],3)</f>
        <v>R20</v>
      </c>
      <c r="B3162" s="63" t="s">
        <v>554</v>
      </c>
      <c r="C3162" s="38" t="s">
        <v>78</v>
      </c>
      <c r="D3162" s="39" t="s">
        <v>79</v>
      </c>
      <c r="E3162" s="39">
        <f>VLOOKUP(Table1[[#This Row],[Gr]],Raw!T:U,2,0)</f>
        <v>9</v>
      </c>
      <c r="F3162" s="38" t="s">
        <v>8</v>
      </c>
      <c r="G3162" s="39">
        <v>3</v>
      </c>
      <c r="H3162" s="64" t="str">
        <f>VLOOKUP(MID(Table1[[#This Row],[Htno]],7,2),Raw!A:B,2,0)</f>
        <v>Mech</v>
      </c>
      <c r="I3162" s="60">
        <f>IF(Table1[[#This Row],[Gr]]&lt;&gt;"COMPLE",IF(Table1[[#This Row],[Cr]]&gt;0,1,0),1)</f>
        <v>1</v>
      </c>
      <c r="J3162" s="32">
        <f>(Table1[[#This Row],[Gp]]*Table1[[#This Row],[Cr]])/Raw!$R$1</f>
        <v>1.173913043478261</v>
      </c>
    </row>
    <row r="3163" spans="1:10">
      <c r="A3163" s="63" t="str">
        <f>LEFT(Table1[[#This Row],[Subcode]],3)</f>
        <v>R20</v>
      </c>
      <c r="B3163" s="63" t="s">
        <v>554</v>
      </c>
      <c r="C3163" s="38" t="s">
        <v>120</v>
      </c>
      <c r="D3163" s="39" t="s">
        <v>121</v>
      </c>
      <c r="E3163" s="39">
        <f>VLOOKUP(Table1[[#This Row],[Gr]],Raw!T:U,2,0)</f>
        <v>8</v>
      </c>
      <c r="F3163" s="38" t="s">
        <v>6</v>
      </c>
      <c r="G3163" s="39">
        <v>3</v>
      </c>
      <c r="H3163" s="64" t="str">
        <f>VLOOKUP(MID(Table1[[#This Row],[Htno]],7,2),Raw!A:B,2,0)</f>
        <v>Mech</v>
      </c>
      <c r="I3163" s="60">
        <f>IF(Table1[[#This Row],[Gr]]&lt;&gt;"COMPLE",IF(Table1[[#This Row],[Cr]]&gt;0,1,0),1)</f>
        <v>1</v>
      </c>
      <c r="J3163" s="32">
        <f>(Table1[[#This Row],[Gp]]*Table1[[#This Row],[Cr]])/Raw!$R$1</f>
        <v>1.0434782608695652</v>
      </c>
    </row>
    <row r="3164" spans="1:10">
      <c r="A3164" s="63" t="str">
        <f>LEFT(Table1[[#This Row],[Subcode]],3)</f>
        <v>R20</v>
      </c>
      <c r="B3164" s="63" t="s">
        <v>554</v>
      </c>
      <c r="C3164" s="38" t="s">
        <v>122</v>
      </c>
      <c r="D3164" s="39" t="s">
        <v>123</v>
      </c>
      <c r="E3164" s="39">
        <f>VLOOKUP(Table1[[#This Row],[Gr]],Raw!T:U,2,0)</f>
        <v>8</v>
      </c>
      <c r="F3164" s="38" t="s">
        <v>6</v>
      </c>
      <c r="G3164" s="39">
        <v>3</v>
      </c>
      <c r="H3164" s="64" t="str">
        <f>VLOOKUP(MID(Table1[[#This Row],[Htno]],7,2),Raw!A:B,2,0)</f>
        <v>Mech</v>
      </c>
      <c r="I3164" s="60">
        <f>IF(Table1[[#This Row],[Gr]]&lt;&gt;"COMPLE",IF(Table1[[#This Row],[Cr]]&gt;0,1,0),1)</f>
        <v>1</v>
      </c>
      <c r="J3164" s="32">
        <f>(Table1[[#This Row],[Gp]]*Table1[[#This Row],[Cr]])/Raw!$R$1</f>
        <v>1.0434782608695652</v>
      </c>
    </row>
    <row r="3165" spans="1:10">
      <c r="A3165" s="63" t="str">
        <f>LEFT(Table1[[#This Row],[Subcode]],3)</f>
        <v>R20</v>
      </c>
      <c r="B3165" s="63" t="s">
        <v>554</v>
      </c>
      <c r="C3165" s="38" t="s">
        <v>124</v>
      </c>
      <c r="D3165" s="39" t="s">
        <v>125</v>
      </c>
      <c r="E3165" s="39">
        <f>VLOOKUP(Table1[[#This Row],[Gr]],Raw!T:U,2,0)</f>
        <v>8</v>
      </c>
      <c r="F3165" s="38" t="s">
        <v>6</v>
      </c>
      <c r="G3165" s="39">
        <v>3</v>
      </c>
      <c r="H3165" s="64" t="str">
        <f>VLOOKUP(MID(Table1[[#This Row],[Htno]],7,2),Raw!A:B,2,0)</f>
        <v>Mech</v>
      </c>
      <c r="I3165" s="60">
        <f>IF(Table1[[#This Row],[Gr]]&lt;&gt;"COMPLE",IF(Table1[[#This Row],[Cr]]&gt;0,1,0),1)</f>
        <v>1</v>
      </c>
      <c r="J3165" s="32">
        <f>(Table1[[#This Row],[Gp]]*Table1[[#This Row],[Cr]])/Raw!$R$1</f>
        <v>1.0434782608695652</v>
      </c>
    </row>
    <row r="3166" spans="1:10">
      <c r="A3166" s="63" t="str">
        <f>LEFT(Table1[[#This Row],[Subcode]],3)</f>
        <v>R20</v>
      </c>
      <c r="B3166" s="63" t="s">
        <v>554</v>
      </c>
      <c r="C3166" s="38" t="s">
        <v>126</v>
      </c>
      <c r="D3166" s="39" t="s">
        <v>127</v>
      </c>
      <c r="E3166" s="39">
        <f>VLOOKUP(Table1[[#This Row],[Gr]],Raw!T:U,2,0)</f>
        <v>9</v>
      </c>
      <c r="F3166" s="38" t="s">
        <v>8</v>
      </c>
      <c r="G3166" s="39">
        <v>3</v>
      </c>
      <c r="H3166" s="64" t="str">
        <f>VLOOKUP(MID(Table1[[#This Row],[Htno]],7,2),Raw!A:B,2,0)</f>
        <v>Mech</v>
      </c>
      <c r="I3166" s="60">
        <f>IF(Table1[[#This Row],[Gr]]&lt;&gt;"COMPLE",IF(Table1[[#This Row],[Cr]]&gt;0,1,0),1)</f>
        <v>1</v>
      </c>
      <c r="J3166" s="32">
        <f>(Table1[[#This Row],[Gp]]*Table1[[#This Row],[Cr]])/Raw!$R$1</f>
        <v>1.173913043478261</v>
      </c>
    </row>
    <row r="3167" spans="1:10">
      <c r="A3167" s="63" t="str">
        <f>LEFT(Table1[[#This Row],[Subcode]],3)</f>
        <v>R20</v>
      </c>
      <c r="B3167" s="63" t="s">
        <v>554</v>
      </c>
      <c r="C3167" s="38" t="s">
        <v>128</v>
      </c>
      <c r="D3167" s="39" t="s">
        <v>129</v>
      </c>
      <c r="E3167" s="39">
        <f>VLOOKUP(Table1[[#This Row],[Gr]],Raw!T:U,2,0)</f>
        <v>6</v>
      </c>
      <c r="F3167" s="38" t="s">
        <v>5</v>
      </c>
      <c r="G3167" s="39">
        <v>3</v>
      </c>
      <c r="H3167" s="64" t="str">
        <f>VLOOKUP(MID(Table1[[#This Row],[Htno]],7,2),Raw!A:B,2,0)</f>
        <v>Mech</v>
      </c>
      <c r="I3167" s="60">
        <f>IF(Table1[[#This Row],[Gr]]&lt;&gt;"COMPLE",IF(Table1[[#This Row],[Cr]]&gt;0,1,0),1)</f>
        <v>1</v>
      </c>
      <c r="J3167" s="32">
        <f>(Table1[[#This Row],[Gp]]*Table1[[#This Row],[Cr]])/Raw!$R$1</f>
        <v>0.78260869565217395</v>
      </c>
    </row>
    <row r="3168" spans="1:10">
      <c r="A3168" s="63" t="str">
        <f>LEFT(Table1[[#This Row],[Subcode]],3)</f>
        <v>R20</v>
      </c>
      <c r="B3168" s="63" t="s">
        <v>554</v>
      </c>
      <c r="C3168" s="38" t="s">
        <v>130</v>
      </c>
      <c r="D3168" s="39" t="s">
        <v>131</v>
      </c>
      <c r="E3168" s="39">
        <f>VLOOKUP(Table1[[#This Row],[Gr]],Raw!T:U,2,0)</f>
        <v>8</v>
      </c>
      <c r="F3168" s="38" t="s">
        <v>6</v>
      </c>
      <c r="G3168" s="39">
        <v>2</v>
      </c>
      <c r="H3168" s="64" t="str">
        <f>VLOOKUP(MID(Table1[[#This Row],[Htno]],7,2),Raw!A:B,2,0)</f>
        <v>Mech</v>
      </c>
      <c r="I3168" s="60">
        <f>IF(Table1[[#This Row],[Gr]]&lt;&gt;"COMPLE",IF(Table1[[#This Row],[Cr]]&gt;0,1,0),1)</f>
        <v>1</v>
      </c>
      <c r="J3168" s="32">
        <f>(Table1[[#This Row],[Gp]]*Table1[[#This Row],[Cr]])/Raw!$R$1</f>
        <v>0.69565217391304346</v>
      </c>
    </row>
    <row r="3169" spans="1:10">
      <c r="A3169" s="63" t="str">
        <f>LEFT(Table1[[#This Row],[Subcode]],3)</f>
        <v>R20</v>
      </c>
      <c r="B3169" s="63" t="s">
        <v>554</v>
      </c>
      <c r="C3169" s="38" t="s">
        <v>132</v>
      </c>
      <c r="D3169" s="39" t="s">
        <v>133</v>
      </c>
      <c r="E3169" s="39">
        <f>VLOOKUP(Table1[[#This Row],[Gr]],Raw!T:U,2,0)</f>
        <v>10</v>
      </c>
      <c r="F3169" s="38" t="s">
        <v>9</v>
      </c>
      <c r="G3169" s="39">
        <v>3</v>
      </c>
      <c r="H3169" s="64" t="str">
        <f>VLOOKUP(MID(Table1[[#This Row],[Htno]],7,2),Raw!A:B,2,0)</f>
        <v>Mech</v>
      </c>
      <c r="I3169" s="60">
        <f>IF(Table1[[#This Row],[Gr]]&lt;&gt;"COMPLE",IF(Table1[[#This Row],[Cr]]&gt;0,1,0),1)</f>
        <v>1</v>
      </c>
      <c r="J3169" s="32">
        <f>(Table1[[#This Row],[Gp]]*Table1[[#This Row],[Cr]])/Raw!$R$1</f>
        <v>1.3043478260869565</v>
      </c>
    </row>
    <row r="3170" spans="1:10">
      <c r="A3170" s="63" t="str">
        <f>LEFT(Table1[[#This Row],[Subcode]],3)</f>
        <v>R20</v>
      </c>
      <c r="B3170" s="63" t="s">
        <v>555</v>
      </c>
      <c r="C3170" s="38" t="s">
        <v>78</v>
      </c>
      <c r="D3170" s="39" t="s">
        <v>79</v>
      </c>
      <c r="E3170" s="39">
        <f>VLOOKUP(Table1[[#This Row],[Gr]],Raw!T:U,2,0)</f>
        <v>6</v>
      </c>
      <c r="F3170" s="38" t="s">
        <v>5</v>
      </c>
      <c r="G3170" s="39">
        <v>3</v>
      </c>
      <c r="H3170" s="64" t="str">
        <f>VLOOKUP(MID(Table1[[#This Row],[Htno]],7,2),Raw!A:B,2,0)</f>
        <v>ECE</v>
      </c>
      <c r="I3170" s="60">
        <f>IF(Table1[[#This Row],[Gr]]&lt;&gt;"COMPLE",IF(Table1[[#This Row],[Cr]]&gt;0,1,0),1)</f>
        <v>1</v>
      </c>
      <c r="J3170" s="32">
        <f>(Table1[[#This Row],[Gp]]*Table1[[#This Row],[Cr]])/Raw!$R$1</f>
        <v>0.78260869565217395</v>
      </c>
    </row>
    <row r="3171" spans="1:10">
      <c r="A3171" s="63" t="str">
        <f>LEFT(Table1[[#This Row],[Subcode]],3)</f>
        <v>R20</v>
      </c>
      <c r="B3171" s="63" t="s">
        <v>555</v>
      </c>
      <c r="C3171" s="38" t="s">
        <v>144</v>
      </c>
      <c r="D3171" s="39" t="s">
        <v>93</v>
      </c>
      <c r="E3171" s="39">
        <f>VLOOKUP(Table1[[#This Row],[Gr]],Raw!T:U,2,0)</f>
        <v>10</v>
      </c>
      <c r="F3171" s="38" t="s">
        <v>9</v>
      </c>
      <c r="G3171" s="39">
        <v>3</v>
      </c>
      <c r="H3171" s="64" t="str">
        <f>VLOOKUP(MID(Table1[[#This Row],[Htno]],7,2),Raw!A:B,2,0)</f>
        <v>ECE</v>
      </c>
      <c r="I3171" s="60">
        <f>IF(Table1[[#This Row],[Gr]]&lt;&gt;"COMPLE",IF(Table1[[#This Row],[Cr]]&gt;0,1,0),1)</f>
        <v>1</v>
      </c>
      <c r="J3171" s="32">
        <f>(Table1[[#This Row],[Gp]]*Table1[[#This Row],[Cr]])/Raw!$R$1</f>
        <v>1.3043478260869565</v>
      </c>
    </row>
    <row r="3172" spans="1:10">
      <c r="A3172" s="63" t="str">
        <f>LEFT(Table1[[#This Row],[Subcode]],3)</f>
        <v>R20</v>
      </c>
      <c r="B3172" s="63" t="s">
        <v>555</v>
      </c>
      <c r="C3172" s="38" t="s">
        <v>145</v>
      </c>
      <c r="D3172" s="39" t="s">
        <v>146</v>
      </c>
      <c r="E3172" s="39">
        <f>VLOOKUP(Table1[[#This Row],[Gr]],Raw!T:U,2,0)</f>
        <v>0</v>
      </c>
      <c r="F3172" s="38" t="s">
        <v>3</v>
      </c>
      <c r="G3172" s="39">
        <v>0</v>
      </c>
      <c r="H3172" s="64" t="str">
        <f>VLOOKUP(MID(Table1[[#This Row],[Htno]],7,2),Raw!A:B,2,0)</f>
        <v>ECE</v>
      </c>
      <c r="I3172" s="60">
        <f>IF(Table1[[#This Row],[Gr]]&lt;&gt;"COMPLE",IF(Table1[[#This Row],[Cr]]&gt;0,1,0),1)</f>
        <v>0</v>
      </c>
      <c r="J3172" s="32">
        <f>(Table1[[#This Row],[Gp]]*Table1[[#This Row],[Cr]])/Raw!$R$1</f>
        <v>0</v>
      </c>
    </row>
    <row r="3173" spans="1:10">
      <c r="A3173" s="63" t="str">
        <f>LEFT(Table1[[#This Row],[Subcode]],3)</f>
        <v>R20</v>
      </c>
      <c r="B3173" s="63" t="s">
        <v>555</v>
      </c>
      <c r="C3173" s="38" t="s">
        <v>147</v>
      </c>
      <c r="D3173" s="39" t="s">
        <v>148</v>
      </c>
      <c r="E3173" s="39">
        <f>VLOOKUP(Table1[[#This Row],[Gr]],Raw!T:U,2,0)</f>
        <v>0</v>
      </c>
      <c r="F3173" s="38" t="s">
        <v>3</v>
      </c>
      <c r="G3173" s="39">
        <v>0</v>
      </c>
      <c r="H3173" s="64" t="str">
        <f>VLOOKUP(MID(Table1[[#This Row],[Htno]],7,2),Raw!A:B,2,0)</f>
        <v>ECE</v>
      </c>
      <c r="I3173" s="60">
        <f>IF(Table1[[#This Row],[Gr]]&lt;&gt;"COMPLE",IF(Table1[[#This Row],[Cr]]&gt;0,1,0),1)</f>
        <v>0</v>
      </c>
      <c r="J3173" s="32">
        <f>(Table1[[#This Row],[Gp]]*Table1[[#This Row],[Cr]])/Raw!$R$1</f>
        <v>0</v>
      </c>
    </row>
    <row r="3174" spans="1:10">
      <c r="A3174" s="63" t="str">
        <f>LEFT(Table1[[#This Row],[Subcode]],3)</f>
        <v>R20</v>
      </c>
      <c r="B3174" s="63" t="s">
        <v>555</v>
      </c>
      <c r="C3174" s="38" t="s">
        <v>149</v>
      </c>
      <c r="D3174" s="39" t="s">
        <v>150</v>
      </c>
      <c r="E3174" s="39">
        <f>VLOOKUP(Table1[[#This Row],[Gr]],Raw!T:U,2,0)</f>
        <v>5</v>
      </c>
      <c r="F3174" s="38" t="s">
        <v>7</v>
      </c>
      <c r="G3174" s="39">
        <v>3</v>
      </c>
      <c r="H3174" s="64" t="str">
        <f>VLOOKUP(MID(Table1[[#This Row],[Htno]],7,2),Raw!A:B,2,0)</f>
        <v>ECE</v>
      </c>
      <c r="I3174" s="60">
        <f>IF(Table1[[#This Row],[Gr]]&lt;&gt;"COMPLE",IF(Table1[[#This Row],[Cr]]&gt;0,1,0),1)</f>
        <v>1</v>
      </c>
      <c r="J3174" s="32">
        <f>(Table1[[#This Row],[Gp]]*Table1[[#This Row],[Cr]])/Raw!$R$1</f>
        <v>0.65217391304347827</v>
      </c>
    </row>
    <row r="3175" spans="1:10">
      <c r="A3175" s="63" t="str">
        <f>LEFT(Table1[[#This Row],[Subcode]],3)</f>
        <v>R20</v>
      </c>
      <c r="B3175" s="63" t="s">
        <v>555</v>
      </c>
      <c r="C3175" s="38" t="s">
        <v>151</v>
      </c>
      <c r="D3175" s="39" t="s">
        <v>152</v>
      </c>
      <c r="E3175" s="39">
        <f>VLOOKUP(Table1[[#This Row],[Gr]],Raw!T:U,2,0)</f>
        <v>10</v>
      </c>
      <c r="F3175" s="38" t="s">
        <v>9</v>
      </c>
      <c r="G3175" s="39">
        <v>2</v>
      </c>
      <c r="H3175" s="64" t="str">
        <f>VLOOKUP(MID(Table1[[#This Row],[Htno]],7,2),Raw!A:B,2,0)</f>
        <v>ECE</v>
      </c>
      <c r="I3175" s="60">
        <f>IF(Table1[[#This Row],[Gr]]&lt;&gt;"COMPLE",IF(Table1[[#This Row],[Cr]]&gt;0,1,0),1)</f>
        <v>1</v>
      </c>
      <c r="J3175" s="32">
        <f>(Table1[[#This Row],[Gp]]*Table1[[#This Row],[Cr]])/Raw!$R$1</f>
        <v>0.86956521739130432</v>
      </c>
    </row>
    <row r="3176" spans="1:10">
      <c r="A3176" s="63" t="str">
        <f>LEFT(Table1[[#This Row],[Subcode]],3)</f>
        <v>R20</v>
      </c>
      <c r="B3176" s="63" t="s">
        <v>555</v>
      </c>
      <c r="C3176" s="38" t="s">
        <v>153</v>
      </c>
      <c r="D3176" s="39" t="s">
        <v>154</v>
      </c>
      <c r="E3176" s="39">
        <f>VLOOKUP(Table1[[#This Row],[Gr]],Raw!T:U,2,0)</f>
        <v>5</v>
      </c>
      <c r="F3176" s="38" t="s">
        <v>7</v>
      </c>
      <c r="G3176" s="39">
        <v>3</v>
      </c>
      <c r="H3176" s="64" t="str">
        <f>VLOOKUP(MID(Table1[[#This Row],[Htno]],7,2),Raw!A:B,2,0)</f>
        <v>ECE</v>
      </c>
      <c r="I3176" s="60">
        <f>IF(Table1[[#This Row],[Gr]]&lt;&gt;"COMPLE",IF(Table1[[#This Row],[Cr]]&gt;0,1,0),1)</f>
        <v>1</v>
      </c>
      <c r="J3176" s="32">
        <f>(Table1[[#This Row],[Gp]]*Table1[[#This Row],[Cr]])/Raw!$R$1</f>
        <v>0.65217391304347827</v>
      </c>
    </row>
    <row r="3177" spans="1:10">
      <c r="A3177" s="63" t="str">
        <f>LEFT(Table1[[#This Row],[Subcode]],3)</f>
        <v>R20</v>
      </c>
      <c r="B3177" s="63" t="s">
        <v>555</v>
      </c>
      <c r="C3177" s="38" t="s">
        <v>155</v>
      </c>
      <c r="D3177" s="39" t="s">
        <v>156</v>
      </c>
      <c r="E3177" s="39">
        <f>VLOOKUP(Table1[[#This Row],[Gr]],Raw!T:U,2,0)</f>
        <v>6</v>
      </c>
      <c r="F3177" s="38" t="s">
        <v>5</v>
      </c>
      <c r="G3177" s="39">
        <v>3</v>
      </c>
      <c r="H3177" s="64" t="str">
        <f>VLOOKUP(MID(Table1[[#This Row],[Htno]],7,2),Raw!A:B,2,0)</f>
        <v>ECE</v>
      </c>
      <c r="I3177" s="60">
        <f>IF(Table1[[#This Row],[Gr]]&lt;&gt;"COMPLE",IF(Table1[[#This Row],[Cr]]&gt;0,1,0),1)</f>
        <v>1</v>
      </c>
      <c r="J3177" s="32">
        <f>(Table1[[#This Row],[Gp]]*Table1[[#This Row],[Cr]])/Raw!$R$1</f>
        <v>0.78260869565217395</v>
      </c>
    </row>
    <row r="3178" spans="1:10">
      <c r="A3178" s="63" t="str">
        <f>LEFT(Table1[[#This Row],[Subcode]],3)</f>
        <v>R20</v>
      </c>
      <c r="B3178" s="63" t="s">
        <v>556</v>
      </c>
      <c r="C3178" s="38" t="s">
        <v>78</v>
      </c>
      <c r="D3178" s="39" t="s">
        <v>79</v>
      </c>
      <c r="E3178" s="39">
        <f>VLOOKUP(Table1[[#This Row],[Gr]],Raw!T:U,2,0)</f>
        <v>8</v>
      </c>
      <c r="F3178" s="38" t="s">
        <v>6</v>
      </c>
      <c r="G3178" s="39">
        <v>3</v>
      </c>
      <c r="H3178" s="64" t="str">
        <f>VLOOKUP(MID(Table1[[#This Row],[Htno]],7,2),Raw!A:B,2,0)</f>
        <v>ECE</v>
      </c>
      <c r="I3178" s="60">
        <f>IF(Table1[[#This Row],[Gr]]&lt;&gt;"COMPLE",IF(Table1[[#This Row],[Cr]]&gt;0,1,0),1)</f>
        <v>1</v>
      </c>
      <c r="J3178" s="32">
        <f>(Table1[[#This Row],[Gp]]*Table1[[#This Row],[Cr]])/Raw!$R$1</f>
        <v>1.0434782608695652</v>
      </c>
    </row>
    <row r="3179" spans="1:10">
      <c r="A3179" s="63" t="str">
        <f>LEFT(Table1[[#This Row],[Subcode]],3)</f>
        <v>R20</v>
      </c>
      <c r="B3179" s="63" t="s">
        <v>556</v>
      </c>
      <c r="C3179" s="38" t="s">
        <v>144</v>
      </c>
      <c r="D3179" s="39" t="s">
        <v>93</v>
      </c>
      <c r="E3179" s="39">
        <f>VLOOKUP(Table1[[#This Row],[Gr]],Raw!T:U,2,0)</f>
        <v>10</v>
      </c>
      <c r="F3179" s="38" t="s">
        <v>9</v>
      </c>
      <c r="G3179" s="39">
        <v>3</v>
      </c>
      <c r="H3179" s="64" t="str">
        <f>VLOOKUP(MID(Table1[[#This Row],[Htno]],7,2),Raw!A:B,2,0)</f>
        <v>ECE</v>
      </c>
      <c r="I3179" s="60">
        <f>IF(Table1[[#This Row],[Gr]]&lt;&gt;"COMPLE",IF(Table1[[#This Row],[Cr]]&gt;0,1,0),1)</f>
        <v>1</v>
      </c>
      <c r="J3179" s="32">
        <f>(Table1[[#This Row],[Gp]]*Table1[[#This Row],[Cr]])/Raw!$R$1</f>
        <v>1.3043478260869565</v>
      </c>
    </row>
    <row r="3180" spans="1:10">
      <c r="A3180" s="63" t="str">
        <f>LEFT(Table1[[#This Row],[Subcode]],3)</f>
        <v>R20</v>
      </c>
      <c r="B3180" s="63" t="s">
        <v>556</v>
      </c>
      <c r="C3180" s="38" t="s">
        <v>145</v>
      </c>
      <c r="D3180" s="39" t="s">
        <v>146</v>
      </c>
      <c r="E3180" s="39">
        <f>VLOOKUP(Table1[[#This Row],[Gr]],Raw!T:U,2,0)</f>
        <v>7</v>
      </c>
      <c r="F3180" s="38" t="s">
        <v>4</v>
      </c>
      <c r="G3180" s="39">
        <v>3</v>
      </c>
      <c r="H3180" s="64" t="str">
        <f>VLOOKUP(MID(Table1[[#This Row],[Htno]],7,2),Raw!A:B,2,0)</f>
        <v>ECE</v>
      </c>
      <c r="I3180" s="60">
        <f>IF(Table1[[#This Row],[Gr]]&lt;&gt;"COMPLE",IF(Table1[[#This Row],[Cr]]&gt;0,1,0),1)</f>
        <v>1</v>
      </c>
      <c r="J3180" s="32">
        <f>(Table1[[#This Row],[Gp]]*Table1[[#This Row],[Cr]])/Raw!$R$1</f>
        <v>0.91304347826086951</v>
      </c>
    </row>
    <row r="3181" spans="1:10">
      <c r="A3181" s="63" t="str">
        <f>LEFT(Table1[[#This Row],[Subcode]],3)</f>
        <v>R20</v>
      </c>
      <c r="B3181" s="63" t="s">
        <v>556</v>
      </c>
      <c r="C3181" s="38" t="s">
        <v>147</v>
      </c>
      <c r="D3181" s="39" t="s">
        <v>148</v>
      </c>
      <c r="E3181" s="39">
        <f>VLOOKUP(Table1[[#This Row],[Gr]],Raw!T:U,2,0)</f>
        <v>8</v>
      </c>
      <c r="F3181" s="38" t="s">
        <v>6</v>
      </c>
      <c r="G3181" s="39">
        <v>3</v>
      </c>
      <c r="H3181" s="64" t="str">
        <f>VLOOKUP(MID(Table1[[#This Row],[Htno]],7,2),Raw!A:B,2,0)</f>
        <v>ECE</v>
      </c>
      <c r="I3181" s="60">
        <f>IF(Table1[[#This Row],[Gr]]&lt;&gt;"COMPLE",IF(Table1[[#This Row],[Cr]]&gt;0,1,0),1)</f>
        <v>1</v>
      </c>
      <c r="J3181" s="32">
        <f>(Table1[[#This Row],[Gp]]*Table1[[#This Row],[Cr]])/Raw!$R$1</f>
        <v>1.0434782608695652</v>
      </c>
    </row>
    <row r="3182" spans="1:10">
      <c r="A3182" s="63" t="str">
        <f>LEFT(Table1[[#This Row],[Subcode]],3)</f>
        <v>R20</v>
      </c>
      <c r="B3182" s="63" t="s">
        <v>556</v>
      </c>
      <c r="C3182" s="38" t="s">
        <v>149</v>
      </c>
      <c r="D3182" s="39" t="s">
        <v>150</v>
      </c>
      <c r="E3182" s="39">
        <f>VLOOKUP(Table1[[#This Row],[Gr]],Raw!T:U,2,0)</f>
        <v>8</v>
      </c>
      <c r="F3182" s="38" t="s">
        <v>6</v>
      </c>
      <c r="G3182" s="39">
        <v>3</v>
      </c>
      <c r="H3182" s="64" t="str">
        <f>VLOOKUP(MID(Table1[[#This Row],[Htno]],7,2),Raw!A:B,2,0)</f>
        <v>ECE</v>
      </c>
      <c r="I3182" s="60">
        <f>IF(Table1[[#This Row],[Gr]]&lt;&gt;"COMPLE",IF(Table1[[#This Row],[Cr]]&gt;0,1,0),1)</f>
        <v>1</v>
      </c>
      <c r="J3182" s="32">
        <f>(Table1[[#This Row],[Gp]]*Table1[[#This Row],[Cr]])/Raw!$R$1</f>
        <v>1.0434782608695652</v>
      </c>
    </row>
    <row r="3183" spans="1:10">
      <c r="A3183" s="63" t="str">
        <f>LEFT(Table1[[#This Row],[Subcode]],3)</f>
        <v>R20</v>
      </c>
      <c r="B3183" s="63" t="s">
        <v>556</v>
      </c>
      <c r="C3183" s="38" t="s">
        <v>151</v>
      </c>
      <c r="D3183" s="39" t="s">
        <v>152</v>
      </c>
      <c r="E3183" s="39">
        <f>VLOOKUP(Table1[[#This Row],[Gr]],Raw!T:U,2,0)</f>
        <v>10</v>
      </c>
      <c r="F3183" s="38" t="s">
        <v>9</v>
      </c>
      <c r="G3183" s="39">
        <v>2</v>
      </c>
      <c r="H3183" s="64" t="str">
        <f>VLOOKUP(MID(Table1[[#This Row],[Htno]],7,2),Raw!A:B,2,0)</f>
        <v>ECE</v>
      </c>
      <c r="I3183" s="60">
        <f>IF(Table1[[#This Row],[Gr]]&lt;&gt;"COMPLE",IF(Table1[[#This Row],[Cr]]&gt;0,1,0),1)</f>
        <v>1</v>
      </c>
      <c r="J3183" s="32">
        <f>(Table1[[#This Row],[Gp]]*Table1[[#This Row],[Cr]])/Raw!$R$1</f>
        <v>0.86956521739130432</v>
      </c>
    </row>
    <row r="3184" spans="1:10">
      <c r="A3184" s="63" t="str">
        <f>LEFT(Table1[[#This Row],[Subcode]],3)</f>
        <v>R20</v>
      </c>
      <c r="B3184" s="63" t="s">
        <v>556</v>
      </c>
      <c r="C3184" s="38" t="s">
        <v>153</v>
      </c>
      <c r="D3184" s="39" t="s">
        <v>154</v>
      </c>
      <c r="E3184" s="39">
        <f>VLOOKUP(Table1[[#This Row],[Gr]],Raw!T:U,2,0)</f>
        <v>6</v>
      </c>
      <c r="F3184" s="38" t="s">
        <v>5</v>
      </c>
      <c r="G3184" s="39">
        <v>3</v>
      </c>
      <c r="H3184" s="64" t="str">
        <f>VLOOKUP(MID(Table1[[#This Row],[Htno]],7,2),Raw!A:B,2,0)</f>
        <v>ECE</v>
      </c>
      <c r="I3184" s="60">
        <f>IF(Table1[[#This Row],[Gr]]&lt;&gt;"COMPLE",IF(Table1[[#This Row],[Cr]]&gt;0,1,0),1)</f>
        <v>1</v>
      </c>
      <c r="J3184" s="32">
        <f>(Table1[[#This Row],[Gp]]*Table1[[#This Row],[Cr]])/Raw!$R$1</f>
        <v>0.78260869565217395</v>
      </c>
    </row>
    <row r="3185" spans="1:10">
      <c r="A3185" s="63" t="str">
        <f>LEFT(Table1[[#This Row],[Subcode]],3)</f>
        <v>R20</v>
      </c>
      <c r="B3185" s="63" t="s">
        <v>556</v>
      </c>
      <c r="C3185" s="38" t="s">
        <v>155</v>
      </c>
      <c r="D3185" s="39" t="s">
        <v>156</v>
      </c>
      <c r="E3185" s="39">
        <f>VLOOKUP(Table1[[#This Row],[Gr]],Raw!T:U,2,0)</f>
        <v>6</v>
      </c>
      <c r="F3185" s="38" t="s">
        <v>5</v>
      </c>
      <c r="G3185" s="39">
        <v>3</v>
      </c>
      <c r="H3185" s="64" t="str">
        <f>VLOOKUP(MID(Table1[[#This Row],[Htno]],7,2),Raw!A:B,2,0)</f>
        <v>ECE</v>
      </c>
      <c r="I3185" s="60">
        <f>IF(Table1[[#This Row],[Gr]]&lt;&gt;"COMPLE",IF(Table1[[#This Row],[Cr]]&gt;0,1,0),1)</f>
        <v>1</v>
      </c>
      <c r="J3185" s="32">
        <f>(Table1[[#This Row],[Gp]]*Table1[[#This Row],[Cr]])/Raw!$R$1</f>
        <v>0.78260869565217395</v>
      </c>
    </row>
    <row r="3186" spans="1:10">
      <c r="A3186" s="63" t="str">
        <f>LEFT(Table1[[#This Row],[Subcode]],3)</f>
        <v>R20</v>
      </c>
      <c r="B3186" s="63" t="s">
        <v>557</v>
      </c>
      <c r="C3186" s="38" t="s">
        <v>78</v>
      </c>
      <c r="D3186" s="39" t="s">
        <v>79</v>
      </c>
      <c r="E3186" s="39">
        <f>VLOOKUP(Table1[[#This Row],[Gr]],Raw!T:U,2,0)</f>
        <v>7</v>
      </c>
      <c r="F3186" s="38" t="s">
        <v>4</v>
      </c>
      <c r="G3186" s="39">
        <v>3</v>
      </c>
      <c r="H3186" s="64" t="str">
        <f>VLOOKUP(MID(Table1[[#This Row],[Htno]],7,2),Raw!A:B,2,0)</f>
        <v>ECE</v>
      </c>
      <c r="I3186" s="60">
        <f>IF(Table1[[#This Row],[Gr]]&lt;&gt;"COMPLE",IF(Table1[[#This Row],[Cr]]&gt;0,1,0),1)</f>
        <v>1</v>
      </c>
      <c r="J3186" s="32">
        <f>(Table1[[#This Row],[Gp]]*Table1[[#This Row],[Cr]])/Raw!$R$1</f>
        <v>0.91304347826086951</v>
      </c>
    </row>
    <row r="3187" spans="1:10">
      <c r="A3187" s="63" t="str">
        <f>LEFT(Table1[[#This Row],[Subcode]],3)</f>
        <v>R20</v>
      </c>
      <c r="B3187" s="63" t="s">
        <v>557</v>
      </c>
      <c r="C3187" s="38" t="s">
        <v>144</v>
      </c>
      <c r="D3187" s="39" t="s">
        <v>93</v>
      </c>
      <c r="E3187" s="39">
        <f>VLOOKUP(Table1[[#This Row],[Gr]],Raw!T:U,2,0)</f>
        <v>10</v>
      </c>
      <c r="F3187" s="38" t="s">
        <v>9</v>
      </c>
      <c r="G3187" s="39">
        <v>3</v>
      </c>
      <c r="H3187" s="64" t="str">
        <f>VLOOKUP(MID(Table1[[#This Row],[Htno]],7,2),Raw!A:B,2,0)</f>
        <v>ECE</v>
      </c>
      <c r="I3187" s="60">
        <f>IF(Table1[[#This Row],[Gr]]&lt;&gt;"COMPLE",IF(Table1[[#This Row],[Cr]]&gt;0,1,0),1)</f>
        <v>1</v>
      </c>
      <c r="J3187" s="32">
        <f>(Table1[[#This Row],[Gp]]*Table1[[#This Row],[Cr]])/Raw!$R$1</f>
        <v>1.3043478260869565</v>
      </c>
    </row>
    <row r="3188" spans="1:10">
      <c r="A3188" s="63" t="str">
        <f>LEFT(Table1[[#This Row],[Subcode]],3)</f>
        <v>R20</v>
      </c>
      <c r="B3188" s="63" t="s">
        <v>557</v>
      </c>
      <c r="C3188" s="38" t="s">
        <v>145</v>
      </c>
      <c r="D3188" s="39" t="s">
        <v>146</v>
      </c>
      <c r="E3188" s="39">
        <f>VLOOKUP(Table1[[#This Row],[Gr]],Raw!T:U,2,0)</f>
        <v>6</v>
      </c>
      <c r="F3188" s="38" t="s">
        <v>5</v>
      </c>
      <c r="G3188" s="39">
        <v>3</v>
      </c>
      <c r="H3188" s="64" t="str">
        <f>VLOOKUP(MID(Table1[[#This Row],[Htno]],7,2),Raw!A:B,2,0)</f>
        <v>ECE</v>
      </c>
      <c r="I3188" s="60">
        <f>IF(Table1[[#This Row],[Gr]]&lt;&gt;"COMPLE",IF(Table1[[#This Row],[Cr]]&gt;0,1,0),1)</f>
        <v>1</v>
      </c>
      <c r="J3188" s="32">
        <f>(Table1[[#This Row],[Gp]]*Table1[[#This Row],[Cr]])/Raw!$R$1</f>
        <v>0.78260869565217395</v>
      </c>
    </row>
    <row r="3189" spans="1:10">
      <c r="A3189" s="63" t="str">
        <f>LEFT(Table1[[#This Row],[Subcode]],3)</f>
        <v>R20</v>
      </c>
      <c r="B3189" s="63" t="s">
        <v>557</v>
      </c>
      <c r="C3189" s="38" t="s">
        <v>147</v>
      </c>
      <c r="D3189" s="39" t="s">
        <v>148</v>
      </c>
      <c r="E3189" s="39">
        <f>VLOOKUP(Table1[[#This Row],[Gr]],Raw!T:U,2,0)</f>
        <v>6</v>
      </c>
      <c r="F3189" s="38" t="s">
        <v>5</v>
      </c>
      <c r="G3189" s="39">
        <v>3</v>
      </c>
      <c r="H3189" s="64" t="str">
        <f>VLOOKUP(MID(Table1[[#This Row],[Htno]],7,2),Raw!A:B,2,0)</f>
        <v>ECE</v>
      </c>
      <c r="I3189" s="60">
        <f>IF(Table1[[#This Row],[Gr]]&lt;&gt;"COMPLE",IF(Table1[[#This Row],[Cr]]&gt;0,1,0),1)</f>
        <v>1</v>
      </c>
      <c r="J3189" s="32">
        <f>(Table1[[#This Row],[Gp]]*Table1[[#This Row],[Cr]])/Raw!$R$1</f>
        <v>0.78260869565217395</v>
      </c>
    </row>
    <row r="3190" spans="1:10">
      <c r="A3190" s="63" t="str">
        <f>LEFT(Table1[[#This Row],[Subcode]],3)</f>
        <v>R20</v>
      </c>
      <c r="B3190" s="63" t="s">
        <v>557</v>
      </c>
      <c r="C3190" s="38" t="s">
        <v>149</v>
      </c>
      <c r="D3190" s="39" t="s">
        <v>150</v>
      </c>
      <c r="E3190" s="39">
        <f>VLOOKUP(Table1[[#This Row],[Gr]],Raw!T:U,2,0)</f>
        <v>7</v>
      </c>
      <c r="F3190" s="38" t="s">
        <v>4</v>
      </c>
      <c r="G3190" s="39">
        <v>3</v>
      </c>
      <c r="H3190" s="64" t="str">
        <f>VLOOKUP(MID(Table1[[#This Row],[Htno]],7,2),Raw!A:B,2,0)</f>
        <v>ECE</v>
      </c>
      <c r="I3190" s="60">
        <f>IF(Table1[[#This Row],[Gr]]&lt;&gt;"COMPLE",IF(Table1[[#This Row],[Cr]]&gt;0,1,0),1)</f>
        <v>1</v>
      </c>
      <c r="J3190" s="32">
        <f>(Table1[[#This Row],[Gp]]*Table1[[#This Row],[Cr]])/Raw!$R$1</f>
        <v>0.91304347826086951</v>
      </c>
    </row>
    <row r="3191" spans="1:10">
      <c r="A3191" s="63" t="str">
        <f>LEFT(Table1[[#This Row],[Subcode]],3)</f>
        <v>R20</v>
      </c>
      <c r="B3191" s="63" t="s">
        <v>557</v>
      </c>
      <c r="C3191" s="38" t="s">
        <v>151</v>
      </c>
      <c r="D3191" s="39" t="s">
        <v>152</v>
      </c>
      <c r="E3191" s="39">
        <f>VLOOKUP(Table1[[#This Row],[Gr]],Raw!T:U,2,0)</f>
        <v>10</v>
      </c>
      <c r="F3191" s="38" t="s">
        <v>9</v>
      </c>
      <c r="G3191" s="39">
        <v>2</v>
      </c>
      <c r="H3191" s="64" t="str">
        <f>VLOOKUP(MID(Table1[[#This Row],[Htno]],7,2),Raw!A:B,2,0)</f>
        <v>ECE</v>
      </c>
      <c r="I3191" s="60">
        <f>IF(Table1[[#This Row],[Gr]]&lt;&gt;"COMPLE",IF(Table1[[#This Row],[Cr]]&gt;0,1,0),1)</f>
        <v>1</v>
      </c>
      <c r="J3191" s="32">
        <f>(Table1[[#This Row],[Gp]]*Table1[[#This Row],[Cr]])/Raw!$R$1</f>
        <v>0.86956521739130432</v>
      </c>
    </row>
    <row r="3192" spans="1:10">
      <c r="A3192" s="63" t="str">
        <f>LEFT(Table1[[#This Row],[Subcode]],3)</f>
        <v>R20</v>
      </c>
      <c r="B3192" s="63" t="s">
        <v>557</v>
      </c>
      <c r="C3192" s="38" t="s">
        <v>153</v>
      </c>
      <c r="D3192" s="39" t="s">
        <v>154</v>
      </c>
      <c r="E3192" s="39">
        <f>VLOOKUP(Table1[[#This Row],[Gr]],Raw!T:U,2,0)</f>
        <v>6</v>
      </c>
      <c r="F3192" s="38" t="s">
        <v>5</v>
      </c>
      <c r="G3192" s="39">
        <v>3</v>
      </c>
      <c r="H3192" s="64" t="str">
        <f>VLOOKUP(MID(Table1[[#This Row],[Htno]],7,2),Raw!A:B,2,0)</f>
        <v>ECE</v>
      </c>
      <c r="I3192" s="60">
        <f>IF(Table1[[#This Row],[Gr]]&lt;&gt;"COMPLE",IF(Table1[[#This Row],[Cr]]&gt;0,1,0),1)</f>
        <v>1</v>
      </c>
      <c r="J3192" s="32">
        <f>(Table1[[#This Row],[Gp]]*Table1[[#This Row],[Cr]])/Raw!$R$1</f>
        <v>0.78260869565217395</v>
      </c>
    </row>
    <row r="3193" spans="1:10">
      <c r="A3193" s="63" t="str">
        <f>LEFT(Table1[[#This Row],[Subcode]],3)</f>
        <v>R20</v>
      </c>
      <c r="B3193" s="63" t="s">
        <v>557</v>
      </c>
      <c r="C3193" s="38" t="s">
        <v>155</v>
      </c>
      <c r="D3193" s="39" t="s">
        <v>156</v>
      </c>
      <c r="E3193" s="39">
        <f>VLOOKUP(Table1[[#This Row],[Gr]],Raw!T:U,2,0)</f>
        <v>0</v>
      </c>
      <c r="F3193" s="38" t="s">
        <v>3</v>
      </c>
      <c r="G3193" s="39">
        <v>0</v>
      </c>
      <c r="H3193" s="64" t="str">
        <f>VLOOKUP(MID(Table1[[#This Row],[Htno]],7,2),Raw!A:B,2,0)</f>
        <v>ECE</v>
      </c>
      <c r="I3193" s="60">
        <f>IF(Table1[[#This Row],[Gr]]&lt;&gt;"COMPLE",IF(Table1[[#This Row],[Cr]]&gt;0,1,0),1)</f>
        <v>0</v>
      </c>
      <c r="J3193" s="32">
        <f>(Table1[[#This Row],[Gp]]*Table1[[#This Row],[Cr]])/Raw!$R$1</f>
        <v>0</v>
      </c>
    </row>
    <row r="3194" spans="1:10">
      <c r="A3194" s="63" t="str">
        <f>LEFT(Table1[[#This Row],[Subcode]],3)</f>
        <v>R20</v>
      </c>
      <c r="B3194" s="63" t="s">
        <v>558</v>
      </c>
      <c r="C3194" s="38" t="s">
        <v>78</v>
      </c>
      <c r="D3194" s="39" t="s">
        <v>79</v>
      </c>
      <c r="E3194" s="39">
        <f>VLOOKUP(Table1[[#This Row],[Gr]],Raw!T:U,2,0)</f>
        <v>7</v>
      </c>
      <c r="F3194" s="38" t="s">
        <v>4</v>
      </c>
      <c r="G3194" s="39">
        <v>3</v>
      </c>
      <c r="H3194" s="64" t="str">
        <f>VLOOKUP(MID(Table1[[#This Row],[Htno]],7,2),Raw!A:B,2,0)</f>
        <v>ECE</v>
      </c>
      <c r="I3194" s="60">
        <f>IF(Table1[[#This Row],[Gr]]&lt;&gt;"COMPLE",IF(Table1[[#This Row],[Cr]]&gt;0,1,0),1)</f>
        <v>1</v>
      </c>
      <c r="J3194" s="32">
        <f>(Table1[[#This Row],[Gp]]*Table1[[#This Row],[Cr]])/Raw!$R$1</f>
        <v>0.91304347826086951</v>
      </c>
    </row>
    <row r="3195" spans="1:10">
      <c r="A3195" s="63" t="str">
        <f>LEFT(Table1[[#This Row],[Subcode]],3)</f>
        <v>R20</v>
      </c>
      <c r="B3195" s="63" t="s">
        <v>558</v>
      </c>
      <c r="C3195" s="38" t="s">
        <v>144</v>
      </c>
      <c r="D3195" s="39" t="s">
        <v>93</v>
      </c>
      <c r="E3195" s="39">
        <f>VLOOKUP(Table1[[#This Row],[Gr]],Raw!T:U,2,0)</f>
        <v>10</v>
      </c>
      <c r="F3195" s="38" t="s">
        <v>9</v>
      </c>
      <c r="G3195" s="39">
        <v>3</v>
      </c>
      <c r="H3195" s="64" t="str">
        <f>VLOOKUP(MID(Table1[[#This Row],[Htno]],7,2),Raw!A:B,2,0)</f>
        <v>ECE</v>
      </c>
      <c r="I3195" s="60">
        <f>IF(Table1[[#This Row],[Gr]]&lt;&gt;"COMPLE",IF(Table1[[#This Row],[Cr]]&gt;0,1,0),1)</f>
        <v>1</v>
      </c>
      <c r="J3195" s="32">
        <f>(Table1[[#This Row],[Gp]]*Table1[[#This Row],[Cr]])/Raw!$R$1</f>
        <v>1.3043478260869565</v>
      </c>
    </row>
    <row r="3196" spans="1:10">
      <c r="A3196" s="63" t="str">
        <f>LEFT(Table1[[#This Row],[Subcode]],3)</f>
        <v>R20</v>
      </c>
      <c r="B3196" s="63" t="s">
        <v>558</v>
      </c>
      <c r="C3196" s="38" t="s">
        <v>145</v>
      </c>
      <c r="D3196" s="39" t="s">
        <v>146</v>
      </c>
      <c r="E3196" s="39">
        <f>VLOOKUP(Table1[[#This Row],[Gr]],Raw!T:U,2,0)</f>
        <v>6</v>
      </c>
      <c r="F3196" s="38" t="s">
        <v>5</v>
      </c>
      <c r="G3196" s="39">
        <v>3</v>
      </c>
      <c r="H3196" s="64" t="str">
        <f>VLOOKUP(MID(Table1[[#This Row],[Htno]],7,2),Raw!A:B,2,0)</f>
        <v>ECE</v>
      </c>
      <c r="I3196" s="60">
        <f>IF(Table1[[#This Row],[Gr]]&lt;&gt;"COMPLE",IF(Table1[[#This Row],[Cr]]&gt;0,1,0),1)</f>
        <v>1</v>
      </c>
      <c r="J3196" s="32">
        <f>(Table1[[#This Row],[Gp]]*Table1[[#This Row],[Cr]])/Raw!$R$1</f>
        <v>0.78260869565217395</v>
      </c>
    </row>
    <row r="3197" spans="1:10">
      <c r="A3197" s="63" t="str">
        <f>LEFT(Table1[[#This Row],[Subcode]],3)</f>
        <v>R20</v>
      </c>
      <c r="B3197" s="63" t="s">
        <v>558</v>
      </c>
      <c r="C3197" s="38" t="s">
        <v>147</v>
      </c>
      <c r="D3197" s="39" t="s">
        <v>148</v>
      </c>
      <c r="E3197" s="39">
        <f>VLOOKUP(Table1[[#This Row],[Gr]],Raw!T:U,2,0)</f>
        <v>6</v>
      </c>
      <c r="F3197" s="38" t="s">
        <v>5</v>
      </c>
      <c r="G3197" s="39">
        <v>3</v>
      </c>
      <c r="H3197" s="64" t="str">
        <f>VLOOKUP(MID(Table1[[#This Row],[Htno]],7,2),Raw!A:B,2,0)</f>
        <v>ECE</v>
      </c>
      <c r="I3197" s="60">
        <f>IF(Table1[[#This Row],[Gr]]&lt;&gt;"COMPLE",IF(Table1[[#This Row],[Cr]]&gt;0,1,0),1)</f>
        <v>1</v>
      </c>
      <c r="J3197" s="32">
        <f>(Table1[[#This Row],[Gp]]*Table1[[#This Row],[Cr]])/Raw!$R$1</f>
        <v>0.78260869565217395</v>
      </c>
    </row>
    <row r="3198" spans="1:10">
      <c r="A3198" s="63" t="str">
        <f>LEFT(Table1[[#This Row],[Subcode]],3)</f>
        <v>R20</v>
      </c>
      <c r="B3198" s="63" t="s">
        <v>558</v>
      </c>
      <c r="C3198" s="38" t="s">
        <v>149</v>
      </c>
      <c r="D3198" s="39" t="s">
        <v>150</v>
      </c>
      <c r="E3198" s="39">
        <f>VLOOKUP(Table1[[#This Row],[Gr]],Raw!T:U,2,0)</f>
        <v>6</v>
      </c>
      <c r="F3198" s="38" t="s">
        <v>5</v>
      </c>
      <c r="G3198" s="39">
        <v>3</v>
      </c>
      <c r="H3198" s="64" t="str">
        <f>VLOOKUP(MID(Table1[[#This Row],[Htno]],7,2),Raw!A:B,2,0)</f>
        <v>ECE</v>
      </c>
      <c r="I3198" s="60">
        <f>IF(Table1[[#This Row],[Gr]]&lt;&gt;"COMPLE",IF(Table1[[#This Row],[Cr]]&gt;0,1,0),1)</f>
        <v>1</v>
      </c>
      <c r="J3198" s="32">
        <f>(Table1[[#This Row],[Gp]]*Table1[[#This Row],[Cr]])/Raw!$R$1</f>
        <v>0.78260869565217395</v>
      </c>
    </row>
    <row r="3199" spans="1:10">
      <c r="A3199" s="63" t="str">
        <f>LEFT(Table1[[#This Row],[Subcode]],3)</f>
        <v>R20</v>
      </c>
      <c r="B3199" s="63" t="s">
        <v>558</v>
      </c>
      <c r="C3199" s="38" t="s">
        <v>151</v>
      </c>
      <c r="D3199" s="39" t="s">
        <v>152</v>
      </c>
      <c r="E3199" s="39">
        <f>VLOOKUP(Table1[[#This Row],[Gr]],Raw!T:U,2,0)</f>
        <v>10</v>
      </c>
      <c r="F3199" s="38" t="s">
        <v>9</v>
      </c>
      <c r="G3199" s="39">
        <v>2</v>
      </c>
      <c r="H3199" s="64" t="str">
        <f>VLOOKUP(MID(Table1[[#This Row],[Htno]],7,2),Raw!A:B,2,0)</f>
        <v>ECE</v>
      </c>
      <c r="I3199" s="60">
        <f>IF(Table1[[#This Row],[Gr]]&lt;&gt;"COMPLE",IF(Table1[[#This Row],[Cr]]&gt;0,1,0),1)</f>
        <v>1</v>
      </c>
      <c r="J3199" s="32">
        <f>(Table1[[#This Row],[Gp]]*Table1[[#This Row],[Cr]])/Raw!$R$1</f>
        <v>0.86956521739130432</v>
      </c>
    </row>
    <row r="3200" spans="1:10">
      <c r="A3200" s="63" t="str">
        <f>LEFT(Table1[[#This Row],[Subcode]],3)</f>
        <v>R20</v>
      </c>
      <c r="B3200" s="63" t="s">
        <v>558</v>
      </c>
      <c r="C3200" s="38" t="s">
        <v>153</v>
      </c>
      <c r="D3200" s="39" t="s">
        <v>154</v>
      </c>
      <c r="E3200" s="39">
        <f>VLOOKUP(Table1[[#This Row],[Gr]],Raw!T:U,2,0)</f>
        <v>6</v>
      </c>
      <c r="F3200" s="38" t="s">
        <v>5</v>
      </c>
      <c r="G3200" s="39">
        <v>3</v>
      </c>
      <c r="H3200" s="64" t="str">
        <f>VLOOKUP(MID(Table1[[#This Row],[Htno]],7,2),Raw!A:B,2,0)</f>
        <v>ECE</v>
      </c>
      <c r="I3200" s="60">
        <f>IF(Table1[[#This Row],[Gr]]&lt;&gt;"COMPLE",IF(Table1[[#This Row],[Cr]]&gt;0,1,0),1)</f>
        <v>1</v>
      </c>
      <c r="J3200" s="32">
        <f>(Table1[[#This Row],[Gp]]*Table1[[#This Row],[Cr]])/Raw!$R$1</f>
        <v>0.78260869565217395</v>
      </c>
    </row>
    <row r="3201" spans="1:10">
      <c r="A3201" s="63" t="str">
        <f>LEFT(Table1[[#This Row],[Subcode]],3)</f>
        <v>R20</v>
      </c>
      <c r="B3201" s="63" t="s">
        <v>558</v>
      </c>
      <c r="C3201" s="38" t="s">
        <v>155</v>
      </c>
      <c r="D3201" s="39" t="s">
        <v>156</v>
      </c>
      <c r="E3201" s="39">
        <f>VLOOKUP(Table1[[#This Row],[Gr]],Raw!T:U,2,0)</f>
        <v>0</v>
      </c>
      <c r="F3201" s="38" t="s">
        <v>3</v>
      </c>
      <c r="G3201" s="39">
        <v>0</v>
      </c>
      <c r="H3201" s="64" t="str">
        <f>VLOOKUP(MID(Table1[[#This Row],[Htno]],7,2),Raw!A:B,2,0)</f>
        <v>ECE</v>
      </c>
      <c r="I3201" s="60">
        <f>IF(Table1[[#This Row],[Gr]]&lt;&gt;"COMPLE",IF(Table1[[#This Row],[Cr]]&gt;0,1,0),1)</f>
        <v>0</v>
      </c>
      <c r="J3201" s="32">
        <f>(Table1[[#This Row],[Gp]]*Table1[[#This Row],[Cr]])/Raw!$R$1</f>
        <v>0</v>
      </c>
    </row>
    <row r="3202" spans="1:10">
      <c r="A3202" s="63" t="str">
        <f>LEFT(Table1[[#This Row],[Subcode]],3)</f>
        <v>R20</v>
      </c>
      <c r="B3202" s="63" t="s">
        <v>559</v>
      </c>
      <c r="C3202" s="38" t="s">
        <v>78</v>
      </c>
      <c r="D3202" s="39" t="s">
        <v>79</v>
      </c>
      <c r="E3202" s="39">
        <f>VLOOKUP(Table1[[#This Row],[Gr]],Raw!T:U,2,0)</f>
        <v>8</v>
      </c>
      <c r="F3202" s="38" t="s">
        <v>6</v>
      </c>
      <c r="G3202" s="39">
        <v>3</v>
      </c>
      <c r="H3202" s="64" t="str">
        <f>VLOOKUP(MID(Table1[[#This Row],[Htno]],7,2),Raw!A:B,2,0)</f>
        <v>ECE</v>
      </c>
      <c r="I3202" s="60">
        <f>IF(Table1[[#This Row],[Gr]]&lt;&gt;"COMPLE",IF(Table1[[#This Row],[Cr]]&gt;0,1,0),1)</f>
        <v>1</v>
      </c>
      <c r="J3202" s="32">
        <f>(Table1[[#This Row],[Gp]]*Table1[[#This Row],[Cr]])/Raw!$R$1</f>
        <v>1.0434782608695652</v>
      </c>
    </row>
    <row r="3203" spans="1:10">
      <c r="A3203" s="63" t="str">
        <f>LEFT(Table1[[#This Row],[Subcode]],3)</f>
        <v>R20</v>
      </c>
      <c r="B3203" s="63" t="s">
        <v>559</v>
      </c>
      <c r="C3203" s="38" t="s">
        <v>144</v>
      </c>
      <c r="D3203" s="39" t="s">
        <v>93</v>
      </c>
      <c r="E3203" s="39">
        <f>VLOOKUP(Table1[[#This Row],[Gr]],Raw!T:U,2,0)</f>
        <v>10</v>
      </c>
      <c r="F3203" s="38" t="s">
        <v>9</v>
      </c>
      <c r="G3203" s="39">
        <v>3</v>
      </c>
      <c r="H3203" s="64" t="str">
        <f>VLOOKUP(MID(Table1[[#This Row],[Htno]],7,2),Raw!A:B,2,0)</f>
        <v>ECE</v>
      </c>
      <c r="I3203" s="60">
        <f>IF(Table1[[#This Row],[Gr]]&lt;&gt;"COMPLE",IF(Table1[[#This Row],[Cr]]&gt;0,1,0),1)</f>
        <v>1</v>
      </c>
      <c r="J3203" s="32">
        <f>(Table1[[#This Row],[Gp]]*Table1[[#This Row],[Cr]])/Raw!$R$1</f>
        <v>1.3043478260869565</v>
      </c>
    </row>
    <row r="3204" spans="1:10">
      <c r="A3204" s="63" t="str">
        <f>LEFT(Table1[[#This Row],[Subcode]],3)</f>
        <v>R20</v>
      </c>
      <c r="B3204" s="63" t="s">
        <v>559</v>
      </c>
      <c r="C3204" s="38" t="s">
        <v>145</v>
      </c>
      <c r="D3204" s="39" t="s">
        <v>146</v>
      </c>
      <c r="E3204" s="39">
        <f>VLOOKUP(Table1[[#This Row],[Gr]],Raw!T:U,2,0)</f>
        <v>5</v>
      </c>
      <c r="F3204" s="38" t="s">
        <v>7</v>
      </c>
      <c r="G3204" s="39">
        <v>3</v>
      </c>
      <c r="H3204" s="64" t="str">
        <f>VLOOKUP(MID(Table1[[#This Row],[Htno]],7,2),Raw!A:B,2,0)</f>
        <v>ECE</v>
      </c>
      <c r="I3204" s="60">
        <f>IF(Table1[[#This Row],[Gr]]&lt;&gt;"COMPLE",IF(Table1[[#This Row],[Cr]]&gt;0,1,0),1)</f>
        <v>1</v>
      </c>
      <c r="J3204" s="32">
        <f>(Table1[[#This Row],[Gp]]*Table1[[#This Row],[Cr]])/Raw!$R$1</f>
        <v>0.65217391304347827</v>
      </c>
    </row>
    <row r="3205" spans="1:10">
      <c r="A3205" s="63" t="str">
        <f>LEFT(Table1[[#This Row],[Subcode]],3)</f>
        <v>R20</v>
      </c>
      <c r="B3205" s="63" t="s">
        <v>559</v>
      </c>
      <c r="C3205" s="38" t="s">
        <v>147</v>
      </c>
      <c r="D3205" s="39" t="s">
        <v>148</v>
      </c>
      <c r="E3205" s="39">
        <f>VLOOKUP(Table1[[#This Row],[Gr]],Raw!T:U,2,0)</f>
        <v>0</v>
      </c>
      <c r="F3205" s="38" t="s">
        <v>3</v>
      </c>
      <c r="G3205" s="39">
        <v>0</v>
      </c>
      <c r="H3205" s="64" t="str">
        <f>VLOOKUP(MID(Table1[[#This Row],[Htno]],7,2),Raw!A:B,2,0)</f>
        <v>ECE</v>
      </c>
      <c r="I3205" s="60">
        <f>IF(Table1[[#This Row],[Gr]]&lt;&gt;"COMPLE",IF(Table1[[#This Row],[Cr]]&gt;0,1,0),1)</f>
        <v>0</v>
      </c>
      <c r="J3205" s="32">
        <f>(Table1[[#This Row],[Gp]]*Table1[[#This Row],[Cr]])/Raw!$R$1</f>
        <v>0</v>
      </c>
    </row>
    <row r="3206" spans="1:10">
      <c r="A3206" s="63" t="str">
        <f>LEFT(Table1[[#This Row],[Subcode]],3)</f>
        <v>R20</v>
      </c>
      <c r="B3206" s="63" t="s">
        <v>559</v>
      </c>
      <c r="C3206" s="38" t="s">
        <v>149</v>
      </c>
      <c r="D3206" s="39" t="s">
        <v>150</v>
      </c>
      <c r="E3206" s="39">
        <f>VLOOKUP(Table1[[#This Row],[Gr]],Raw!T:U,2,0)</f>
        <v>7</v>
      </c>
      <c r="F3206" s="38" t="s">
        <v>4</v>
      </c>
      <c r="G3206" s="39">
        <v>3</v>
      </c>
      <c r="H3206" s="64" t="str">
        <f>VLOOKUP(MID(Table1[[#This Row],[Htno]],7,2),Raw!A:B,2,0)</f>
        <v>ECE</v>
      </c>
      <c r="I3206" s="60">
        <f>IF(Table1[[#This Row],[Gr]]&lt;&gt;"COMPLE",IF(Table1[[#This Row],[Cr]]&gt;0,1,0),1)</f>
        <v>1</v>
      </c>
      <c r="J3206" s="32">
        <f>(Table1[[#This Row],[Gp]]*Table1[[#This Row],[Cr]])/Raw!$R$1</f>
        <v>0.91304347826086951</v>
      </c>
    </row>
    <row r="3207" spans="1:10">
      <c r="A3207" s="63" t="str">
        <f>LEFT(Table1[[#This Row],[Subcode]],3)</f>
        <v>R20</v>
      </c>
      <c r="B3207" s="63" t="s">
        <v>559</v>
      </c>
      <c r="C3207" s="38" t="s">
        <v>151</v>
      </c>
      <c r="D3207" s="39" t="s">
        <v>152</v>
      </c>
      <c r="E3207" s="39">
        <f>VLOOKUP(Table1[[#This Row],[Gr]],Raw!T:U,2,0)</f>
        <v>10</v>
      </c>
      <c r="F3207" s="38" t="s">
        <v>9</v>
      </c>
      <c r="G3207" s="39">
        <v>2</v>
      </c>
      <c r="H3207" s="64" t="str">
        <f>VLOOKUP(MID(Table1[[#This Row],[Htno]],7,2),Raw!A:B,2,0)</f>
        <v>ECE</v>
      </c>
      <c r="I3207" s="60">
        <f>IF(Table1[[#This Row],[Gr]]&lt;&gt;"COMPLE",IF(Table1[[#This Row],[Cr]]&gt;0,1,0),1)</f>
        <v>1</v>
      </c>
      <c r="J3207" s="32">
        <f>(Table1[[#This Row],[Gp]]*Table1[[#This Row],[Cr]])/Raw!$R$1</f>
        <v>0.86956521739130432</v>
      </c>
    </row>
    <row r="3208" spans="1:10">
      <c r="A3208" s="63" t="str">
        <f>LEFT(Table1[[#This Row],[Subcode]],3)</f>
        <v>R20</v>
      </c>
      <c r="B3208" s="63" t="s">
        <v>559</v>
      </c>
      <c r="C3208" s="38" t="s">
        <v>153</v>
      </c>
      <c r="D3208" s="39" t="s">
        <v>154</v>
      </c>
      <c r="E3208" s="39">
        <f>VLOOKUP(Table1[[#This Row],[Gr]],Raw!T:U,2,0)</f>
        <v>6</v>
      </c>
      <c r="F3208" s="38" t="s">
        <v>5</v>
      </c>
      <c r="G3208" s="39">
        <v>3</v>
      </c>
      <c r="H3208" s="64" t="str">
        <f>VLOOKUP(MID(Table1[[#This Row],[Htno]],7,2),Raw!A:B,2,0)</f>
        <v>ECE</v>
      </c>
      <c r="I3208" s="60">
        <f>IF(Table1[[#This Row],[Gr]]&lt;&gt;"COMPLE",IF(Table1[[#This Row],[Cr]]&gt;0,1,0),1)</f>
        <v>1</v>
      </c>
      <c r="J3208" s="32">
        <f>(Table1[[#This Row],[Gp]]*Table1[[#This Row],[Cr]])/Raw!$R$1</f>
        <v>0.78260869565217395</v>
      </c>
    </row>
    <row r="3209" spans="1:10">
      <c r="A3209" s="63" t="str">
        <f>LEFT(Table1[[#This Row],[Subcode]],3)</f>
        <v>R20</v>
      </c>
      <c r="B3209" s="63" t="s">
        <v>559</v>
      </c>
      <c r="C3209" s="38" t="s">
        <v>155</v>
      </c>
      <c r="D3209" s="39" t="s">
        <v>156</v>
      </c>
      <c r="E3209" s="39">
        <f>VLOOKUP(Table1[[#This Row],[Gr]],Raw!T:U,2,0)</f>
        <v>0</v>
      </c>
      <c r="F3209" s="38" t="s">
        <v>3</v>
      </c>
      <c r="G3209" s="39">
        <v>0</v>
      </c>
      <c r="H3209" s="64" t="str">
        <f>VLOOKUP(MID(Table1[[#This Row],[Htno]],7,2),Raw!A:B,2,0)</f>
        <v>ECE</v>
      </c>
      <c r="I3209" s="60">
        <f>IF(Table1[[#This Row],[Gr]]&lt;&gt;"COMPLE",IF(Table1[[#This Row],[Cr]]&gt;0,1,0),1)</f>
        <v>0</v>
      </c>
      <c r="J3209" s="32">
        <f>(Table1[[#This Row],[Gp]]*Table1[[#This Row],[Cr]])/Raw!$R$1</f>
        <v>0</v>
      </c>
    </row>
    <row r="3210" spans="1:10">
      <c r="A3210" s="63" t="str">
        <f>LEFT(Table1[[#This Row],[Subcode]],3)</f>
        <v>R20</v>
      </c>
      <c r="B3210" s="63" t="s">
        <v>560</v>
      </c>
      <c r="C3210" s="38" t="s">
        <v>78</v>
      </c>
      <c r="D3210" s="39" t="s">
        <v>79</v>
      </c>
      <c r="E3210" s="39">
        <f>VLOOKUP(Table1[[#This Row],[Gr]],Raw!T:U,2,0)</f>
        <v>6</v>
      </c>
      <c r="F3210" s="38" t="s">
        <v>5</v>
      </c>
      <c r="G3210" s="39">
        <v>3</v>
      </c>
      <c r="H3210" s="64" t="str">
        <f>VLOOKUP(MID(Table1[[#This Row],[Htno]],7,2),Raw!A:B,2,0)</f>
        <v>ECE</v>
      </c>
      <c r="I3210" s="60">
        <f>IF(Table1[[#This Row],[Gr]]&lt;&gt;"COMPLE",IF(Table1[[#This Row],[Cr]]&gt;0,1,0),1)</f>
        <v>1</v>
      </c>
      <c r="J3210" s="32">
        <f>(Table1[[#This Row],[Gp]]*Table1[[#This Row],[Cr]])/Raw!$R$1</f>
        <v>0.78260869565217395</v>
      </c>
    </row>
    <row r="3211" spans="1:10">
      <c r="A3211" s="63" t="str">
        <f>LEFT(Table1[[#This Row],[Subcode]],3)</f>
        <v>R20</v>
      </c>
      <c r="B3211" s="63" t="s">
        <v>560</v>
      </c>
      <c r="C3211" s="38" t="s">
        <v>144</v>
      </c>
      <c r="D3211" s="39" t="s">
        <v>93</v>
      </c>
      <c r="E3211" s="39">
        <f>VLOOKUP(Table1[[#This Row],[Gr]],Raw!T:U,2,0)</f>
        <v>10</v>
      </c>
      <c r="F3211" s="38" t="s">
        <v>9</v>
      </c>
      <c r="G3211" s="39">
        <v>3</v>
      </c>
      <c r="H3211" s="64" t="str">
        <f>VLOOKUP(MID(Table1[[#This Row],[Htno]],7,2),Raw!A:B,2,0)</f>
        <v>ECE</v>
      </c>
      <c r="I3211" s="60">
        <f>IF(Table1[[#This Row],[Gr]]&lt;&gt;"COMPLE",IF(Table1[[#This Row],[Cr]]&gt;0,1,0),1)</f>
        <v>1</v>
      </c>
      <c r="J3211" s="32">
        <f>(Table1[[#This Row],[Gp]]*Table1[[#This Row],[Cr]])/Raw!$R$1</f>
        <v>1.3043478260869565</v>
      </c>
    </row>
    <row r="3212" spans="1:10">
      <c r="A3212" s="63" t="str">
        <f>LEFT(Table1[[#This Row],[Subcode]],3)</f>
        <v>R20</v>
      </c>
      <c r="B3212" s="63" t="s">
        <v>560</v>
      </c>
      <c r="C3212" s="38" t="s">
        <v>145</v>
      </c>
      <c r="D3212" s="39" t="s">
        <v>146</v>
      </c>
      <c r="E3212" s="39">
        <f>VLOOKUP(Table1[[#This Row],[Gr]],Raw!T:U,2,0)</f>
        <v>6</v>
      </c>
      <c r="F3212" s="38" t="s">
        <v>5</v>
      </c>
      <c r="G3212" s="39">
        <v>3</v>
      </c>
      <c r="H3212" s="64" t="str">
        <f>VLOOKUP(MID(Table1[[#This Row],[Htno]],7,2),Raw!A:B,2,0)</f>
        <v>ECE</v>
      </c>
      <c r="I3212" s="60">
        <f>IF(Table1[[#This Row],[Gr]]&lt;&gt;"COMPLE",IF(Table1[[#This Row],[Cr]]&gt;0,1,0),1)</f>
        <v>1</v>
      </c>
      <c r="J3212" s="32">
        <f>(Table1[[#This Row],[Gp]]*Table1[[#This Row],[Cr]])/Raw!$R$1</f>
        <v>0.78260869565217395</v>
      </c>
    </row>
    <row r="3213" spans="1:10">
      <c r="A3213" s="63" t="str">
        <f>LEFT(Table1[[#This Row],[Subcode]],3)</f>
        <v>R20</v>
      </c>
      <c r="B3213" s="63" t="s">
        <v>560</v>
      </c>
      <c r="C3213" s="38" t="s">
        <v>147</v>
      </c>
      <c r="D3213" s="39" t="s">
        <v>148</v>
      </c>
      <c r="E3213" s="39">
        <f>VLOOKUP(Table1[[#This Row],[Gr]],Raw!T:U,2,0)</f>
        <v>7</v>
      </c>
      <c r="F3213" s="38" t="s">
        <v>4</v>
      </c>
      <c r="G3213" s="39">
        <v>3</v>
      </c>
      <c r="H3213" s="64" t="str">
        <f>VLOOKUP(MID(Table1[[#This Row],[Htno]],7,2),Raw!A:B,2,0)</f>
        <v>ECE</v>
      </c>
      <c r="I3213" s="60">
        <f>IF(Table1[[#This Row],[Gr]]&lt;&gt;"COMPLE",IF(Table1[[#This Row],[Cr]]&gt;0,1,0),1)</f>
        <v>1</v>
      </c>
      <c r="J3213" s="32">
        <f>(Table1[[#This Row],[Gp]]*Table1[[#This Row],[Cr]])/Raw!$R$1</f>
        <v>0.91304347826086951</v>
      </c>
    </row>
    <row r="3214" spans="1:10">
      <c r="A3214" s="63" t="str">
        <f>LEFT(Table1[[#This Row],[Subcode]],3)</f>
        <v>R20</v>
      </c>
      <c r="B3214" s="63" t="s">
        <v>560</v>
      </c>
      <c r="C3214" s="38" t="s">
        <v>149</v>
      </c>
      <c r="D3214" s="39" t="s">
        <v>150</v>
      </c>
      <c r="E3214" s="39">
        <f>VLOOKUP(Table1[[#This Row],[Gr]],Raw!T:U,2,0)</f>
        <v>5</v>
      </c>
      <c r="F3214" s="38" t="s">
        <v>7</v>
      </c>
      <c r="G3214" s="39">
        <v>3</v>
      </c>
      <c r="H3214" s="64" t="str">
        <f>VLOOKUP(MID(Table1[[#This Row],[Htno]],7,2),Raw!A:B,2,0)</f>
        <v>ECE</v>
      </c>
      <c r="I3214" s="60">
        <f>IF(Table1[[#This Row],[Gr]]&lt;&gt;"COMPLE",IF(Table1[[#This Row],[Cr]]&gt;0,1,0),1)</f>
        <v>1</v>
      </c>
      <c r="J3214" s="32">
        <f>(Table1[[#This Row],[Gp]]*Table1[[#This Row],[Cr]])/Raw!$R$1</f>
        <v>0.65217391304347827</v>
      </c>
    </row>
    <row r="3215" spans="1:10">
      <c r="A3215" s="63" t="str">
        <f>LEFT(Table1[[#This Row],[Subcode]],3)</f>
        <v>R20</v>
      </c>
      <c r="B3215" s="63" t="s">
        <v>560</v>
      </c>
      <c r="C3215" s="38" t="s">
        <v>151</v>
      </c>
      <c r="D3215" s="39" t="s">
        <v>152</v>
      </c>
      <c r="E3215" s="39">
        <f>VLOOKUP(Table1[[#This Row],[Gr]],Raw!T:U,2,0)</f>
        <v>10</v>
      </c>
      <c r="F3215" s="38" t="s">
        <v>9</v>
      </c>
      <c r="G3215" s="39">
        <v>2</v>
      </c>
      <c r="H3215" s="64" t="str">
        <f>VLOOKUP(MID(Table1[[#This Row],[Htno]],7,2),Raw!A:B,2,0)</f>
        <v>ECE</v>
      </c>
      <c r="I3215" s="60">
        <f>IF(Table1[[#This Row],[Gr]]&lt;&gt;"COMPLE",IF(Table1[[#This Row],[Cr]]&gt;0,1,0),1)</f>
        <v>1</v>
      </c>
      <c r="J3215" s="32">
        <f>(Table1[[#This Row],[Gp]]*Table1[[#This Row],[Cr]])/Raw!$R$1</f>
        <v>0.86956521739130432</v>
      </c>
    </row>
    <row r="3216" spans="1:10">
      <c r="A3216" s="63" t="str">
        <f>LEFT(Table1[[#This Row],[Subcode]],3)</f>
        <v>R20</v>
      </c>
      <c r="B3216" s="63" t="s">
        <v>560</v>
      </c>
      <c r="C3216" s="38" t="s">
        <v>153</v>
      </c>
      <c r="D3216" s="39" t="s">
        <v>154</v>
      </c>
      <c r="E3216" s="39">
        <f>VLOOKUP(Table1[[#This Row],[Gr]],Raw!T:U,2,0)</f>
        <v>5</v>
      </c>
      <c r="F3216" s="38" t="s">
        <v>7</v>
      </c>
      <c r="G3216" s="39">
        <v>3</v>
      </c>
      <c r="H3216" s="64" t="str">
        <f>VLOOKUP(MID(Table1[[#This Row],[Htno]],7,2),Raw!A:B,2,0)</f>
        <v>ECE</v>
      </c>
      <c r="I3216" s="60">
        <f>IF(Table1[[#This Row],[Gr]]&lt;&gt;"COMPLE",IF(Table1[[#This Row],[Cr]]&gt;0,1,0),1)</f>
        <v>1</v>
      </c>
      <c r="J3216" s="32">
        <f>(Table1[[#This Row],[Gp]]*Table1[[#This Row],[Cr]])/Raw!$R$1</f>
        <v>0.65217391304347827</v>
      </c>
    </row>
    <row r="3217" spans="1:10">
      <c r="A3217" s="63" t="str">
        <f>LEFT(Table1[[#This Row],[Subcode]],3)</f>
        <v>R20</v>
      </c>
      <c r="B3217" s="63" t="s">
        <v>560</v>
      </c>
      <c r="C3217" s="38" t="s">
        <v>155</v>
      </c>
      <c r="D3217" s="39" t="s">
        <v>156</v>
      </c>
      <c r="E3217" s="39">
        <f>VLOOKUP(Table1[[#This Row],[Gr]],Raw!T:U,2,0)</f>
        <v>0</v>
      </c>
      <c r="F3217" s="38" t="s">
        <v>3</v>
      </c>
      <c r="G3217" s="39">
        <v>0</v>
      </c>
      <c r="H3217" s="64" t="str">
        <f>VLOOKUP(MID(Table1[[#This Row],[Htno]],7,2),Raw!A:B,2,0)</f>
        <v>ECE</v>
      </c>
      <c r="I3217" s="60">
        <f>IF(Table1[[#This Row],[Gr]]&lt;&gt;"COMPLE",IF(Table1[[#This Row],[Cr]]&gt;0,1,0),1)</f>
        <v>0</v>
      </c>
      <c r="J3217" s="32">
        <f>(Table1[[#This Row],[Gp]]*Table1[[#This Row],[Cr]])/Raw!$R$1</f>
        <v>0</v>
      </c>
    </row>
    <row r="3218" spans="1:10">
      <c r="A3218" s="63" t="str">
        <f>LEFT(Table1[[#This Row],[Subcode]],3)</f>
        <v>R20</v>
      </c>
      <c r="B3218" s="63" t="s">
        <v>561</v>
      </c>
      <c r="C3218" s="38" t="s">
        <v>78</v>
      </c>
      <c r="D3218" s="39" t="s">
        <v>79</v>
      </c>
      <c r="E3218" s="39">
        <f>VLOOKUP(Table1[[#This Row],[Gr]],Raw!T:U,2,0)</f>
        <v>7</v>
      </c>
      <c r="F3218" s="38" t="s">
        <v>4</v>
      </c>
      <c r="G3218" s="39">
        <v>3</v>
      </c>
      <c r="H3218" s="64" t="str">
        <f>VLOOKUP(MID(Table1[[#This Row],[Htno]],7,2),Raw!A:B,2,0)</f>
        <v>ECE</v>
      </c>
      <c r="I3218" s="60">
        <f>IF(Table1[[#This Row],[Gr]]&lt;&gt;"COMPLE",IF(Table1[[#This Row],[Cr]]&gt;0,1,0),1)</f>
        <v>1</v>
      </c>
      <c r="J3218" s="32">
        <f>(Table1[[#This Row],[Gp]]*Table1[[#This Row],[Cr]])/Raw!$R$1</f>
        <v>0.91304347826086951</v>
      </c>
    </row>
    <row r="3219" spans="1:10">
      <c r="A3219" s="63" t="str">
        <f>LEFT(Table1[[#This Row],[Subcode]],3)</f>
        <v>R20</v>
      </c>
      <c r="B3219" s="63" t="s">
        <v>561</v>
      </c>
      <c r="C3219" s="38" t="s">
        <v>144</v>
      </c>
      <c r="D3219" s="39" t="s">
        <v>93</v>
      </c>
      <c r="E3219" s="39">
        <f>VLOOKUP(Table1[[#This Row],[Gr]],Raw!T:U,2,0)</f>
        <v>10</v>
      </c>
      <c r="F3219" s="38" t="s">
        <v>9</v>
      </c>
      <c r="G3219" s="39">
        <v>3</v>
      </c>
      <c r="H3219" s="64" t="str">
        <f>VLOOKUP(MID(Table1[[#This Row],[Htno]],7,2),Raw!A:B,2,0)</f>
        <v>ECE</v>
      </c>
      <c r="I3219" s="60">
        <f>IF(Table1[[#This Row],[Gr]]&lt;&gt;"COMPLE",IF(Table1[[#This Row],[Cr]]&gt;0,1,0),1)</f>
        <v>1</v>
      </c>
      <c r="J3219" s="32">
        <f>(Table1[[#This Row],[Gp]]*Table1[[#This Row],[Cr]])/Raw!$R$1</f>
        <v>1.3043478260869565</v>
      </c>
    </row>
    <row r="3220" spans="1:10">
      <c r="A3220" s="63" t="str">
        <f>LEFT(Table1[[#This Row],[Subcode]],3)</f>
        <v>R20</v>
      </c>
      <c r="B3220" s="63" t="s">
        <v>561</v>
      </c>
      <c r="C3220" s="38" t="s">
        <v>145</v>
      </c>
      <c r="D3220" s="39" t="s">
        <v>146</v>
      </c>
      <c r="E3220" s="39">
        <f>VLOOKUP(Table1[[#This Row],[Gr]],Raw!T:U,2,0)</f>
        <v>6</v>
      </c>
      <c r="F3220" s="38" t="s">
        <v>5</v>
      </c>
      <c r="G3220" s="39">
        <v>3</v>
      </c>
      <c r="H3220" s="64" t="str">
        <f>VLOOKUP(MID(Table1[[#This Row],[Htno]],7,2),Raw!A:B,2,0)</f>
        <v>ECE</v>
      </c>
      <c r="I3220" s="60">
        <f>IF(Table1[[#This Row],[Gr]]&lt;&gt;"COMPLE",IF(Table1[[#This Row],[Cr]]&gt;0,1,0),1)</f>
        <v>1</v>
      </c>
      <c r="J3220" s="32">
        <f>(Table1[[#This Row],[Gp]]*Table1[[#This Row],[Cr]])/Raw!$R$1</f>
        <v>0.78260869565217395</v>
      </c>
    </row>
    <row r="3221" spans="1:10">
      <c r="A3221" s="63" t="str">
        <f>LEFT(Table1[[#This Row],[Subcode]],3)</f>
        <v>R20</v>
      </c>
      <c r="B3221" s="63" t="s">
        <v>561</v>
      </c>
      <c r="C3221" s="38" t="s">
        <v>147</v>
      </c>
      <c r="D3221" s="39" t="s">
        <v>148</v>
      </c>
      <c r="E3221" s="39">
        <f>VLOOKUP(Table1[[#This Row],[Gr]],Raw!T:U,2,0)</f>
        <v>6</v>
      </c>
      <c r="F3221" s="38" t="s">
        <v>5</v>
      </c>
      <c r="G3221" s="39">
        <v>3</v>
      </c>
      <c r="H3221" s="64" t="str">
        <f>VLOOKUP(MID(Table1[[#This Row],[Htno]],7,2),Raw!A:B,2,0)</f>
        <v>ECE</v>
      </c>
      <c r="I3221" s="60">
        <f>IF(Table1[[#This Row],[Gr]]&lt;&gt;"COMPLE",IF(Table1[[#This Row],[Cr]]&gt;0,1,0),1)</f>
        <v>1</v>
      </c>
      <c r="J3221" s="32">
        <f>(Table1[[#This Row],[Gp]]*Table1[[#This Row],[Cr]])/Raw!$R$1</f>
        <v>0.78260869565217395</v>
      </c>
    </row>
    <row r="3222" spans="1:10">
      <c r="A3222" s="63" t="str">
        <f>LEFT(Table1[[#This Row],[Subcode]],3)</f>
        <v>R20</v>
      </c>
      <c r="B3222" s="63" t="s">
        <v>561</v>
      </c>
      <c r="C3222" s="38" t="s">
        <v>149</v>
      </c>
      <c r="D3222" s="39" t="s">
        <v>150</v>
      </c>
      <c r="E3222" s="39">
        <f>VLOOKUP(Table1[[#This Row],[Gr]],Raw!T:U,2,0)</f>
        <v>6</v>
      </c>
      <c r="F3222" s="38" t="s">
        <v>5</v>
      </c>
      <c r="G3222" s="39">
        <v>3</v>
      </c>
      <c r="H3222" s="64" t="str">
        <f>VLOOKUP(MID(Table1[[#This Row],[Htno]],7,2),Raw!A:B,2,0)</f>
        <v>ECE</v>
      </c>
      <c r="I3222" s="60">
        <f>IF(Table1[[#This Row],[Gr]]&lt;&gt;"COMPLE",IF(Table1[[#This Row],[Cr]]&gt;0,1,0),1)</f>
        <v>1</v>
      </c>
      <c r="J3222" s="32">
        <f>(Table1[[#This Row],[Gp]]*Table1[[#This Row],[Cr]])/Raw!$R$1</f>
        <v>0.78260869565217395</v>
      </c>
    </row>
    <row r="3223" spans="1:10">
      <c r="A3223" s="63" t="str">
        <f>LEFT(Table1[[#This Row],[Subcode]],3)</f>
        <v>R20</v>
      </c>
      <c r="B3223" s="63" t="s">
        <v>561</v>
      </c>
      <c r="C3223" s="38" t="s">
        <v>151</v>
      </c>
      <c r="D3223" s="39" t="s">
        <v>152</v>
      </c>
      <c r="E3223" s="39">
        <f>VLOOKUP(Table1[[#This Row],[Gr]],Raw!T:U,2,0)</f>
        <v>10</v>
      </c>
      <c r="F3223" s="38" t="s">
        <v>9</v>
      </c>
      <c r="G3223" s="39">
        <v>2</v>
      </c>
      <c r="H3223" s="64" t="str">
        <f>VLOOKUP(MID(Table1[[#This Row],[Htno]],7,2),Raw!A:B,2,0)</f>
        <v>ECE</v>
      </c>
      <c r="I3223" s="60">
        <f>IF(Table1[[#This Row],[Gr]]&lt;&gt;"COMPLE",IF(Table1[[#This Row],[Cr]]&gt;0,1,0),1)</f>
        <v>1</v>
      </c>
      <c r="J3223" s="32">
        <f>(Table1[[#This Row],[Gp]]*Table1[[#This Row],[Cr]])/Raw!$R$1</f>
        <v>0.86956521739130432</v>
      </c>
    </row>
    <row r="3224" spans="1:10">
      <c r="A3224" s="63" t="str">
        <f>LEFT(Table1[[#This Row],[Subcode]],3)</f>
        <v>R20</v>
      </c>
      <c r="B3224" s="63" t="s">
        <v>561</v>
      </c>
      <c r="C3224" s="38" t="s">
        <v>153</v>
      </c>
      <c r="D3224" s="39" t="s">
        <v>154</v>
      </c>
      <c r="E3224" s="39">
        <f>VLOOKUP(Table1[[#This Row],[Gr]],Raw!T:U,2,0)</f>
        <v>5</v>
      </c>
      <c r="F3224" s="38" t="s">
        <v>7</v>
      </c>
      <c r="G3224" s="39">
        <v>3</v>
      </c>
      <c r="H3224" s="64" t="str">
        <f>VLOOKUP(MID(Table1[[#This Row],[Htno]],7,2),Raw!A:B,2,0)</f>
        <v>ECE</v>
      </c>
      <c r="I3224" s="60">
        <f>IF(Table1[[#This Row],[Gr]]&lt;&gt;"COMPLE",IF(Table1[[#This Row],[Cr]]&gt;0,1,0),1)</f>
        <v>1</v>
      </c>
      <c r="J3224" s="32">
        <f>(Table1[[#This Row],[Gp]]*Table1[[#This Row],[Cr]])/Raw!$R$1</f>
        <v>0.65217391304347827</v>
      </c>
    </row>
    <row r="3225" spans="1:10">
      <c r="A3225" s="63" t="str">
        <f>LEFT(Table1[[#This Row],[Subcode]],3)</f>
        <v>R20</v>
      </c>
      <c r="B3225" s="63" t="s">
        <v>561</v>
      </c>
      <c r="C3225" s="38" t="s">
        <v>155</v>
      </c>
      <c r="D3225" s="39" t="s">
        <v>156</v>
      </c>
      <c r="E3225" s="39">
        <f>VLOOKUP(Table1[[#This Row],[Gr]],Raw!T:U,2,0)</f>
        <v>7</v>
      </c>
      <c r="F3225" s="38" t="s">
        <v>4</v>
      </c>
      <c r="G3225" s="39">
        <v>3</v>
      </c>
      <c r="H3225" s="64" t="str">
        <f>VLOOKUP(MID(Table1[[#This Row],[Htno]],7,2),Raw!A:B,2,0)</f>
        <v>ECE</v>
      </c>
      <c r="I3225" s="60">
        <f>IF(Table1[[#This Row],[Gr]]&lt;&gt;"COMPLE",IF(Table1[[#This Row],[Cr]]&gt;0,1,0),1)</f>
        <v>1</v>
      </c>
      <c r="J3225" s="32">
        <f>(Table1[[#This Row],[Gp]]*Table1[[#This Row],[Cr]])/Raw!$R$1</f>
        <v>0.91304347826086951</v>
      </c>
    </row>
    <row r="3226" spans="1:10">
      <c r="A3226" s="63" t="str">
        <f>LEFT(Table1[[#This Row],[Subcode]],3)</f>
        <v>R20</v>
      </c>
      <c r="B3226" s="63" t="s">
        <v>562</v>
      </c>
      <c r="C3226" s="38" t="s">
        <v>78</v>
      </c>
      <c r="D3226" s="39" t="s">
        <v>79</v>
      </c>
      <c r="E3226" s="39">
        <f>VLOOKUP(Table1[[#This Row],[Gr]],Raw!T:U,2,0)</f>
        <v>8</v>
      </c>
      <c r="F3226" s="38" t="s">
        <v>6</v>
      </c>
      <c r="G3226" s="39">
        <v>3</v>
      </c>
      <c r="H3226" s="64" t="str">
        <f>VLOOKUP(MID(Table1[[#This Row],[Htno]],7,2),Raw!A:B,2,0)</f>
        <v>ECE</v>
      </c>
      <c r="I3226" s="60">
        <f>IF(Table1[[#This Row],[Gr]]&lt;&gt;"COMPLE",IF(Table1[[#This Row],[Cr]]&gt;0,1,0),1)</f>
        <v>1</v>
      </c>
      <c r="J3226" s="32">
        <f>(Table1[[#This Row],[Gp]]*Table1[[#This Row],[Cr]])/Raw!$R$1</f>
        <v>1.0434782608695652</v>
      </c>
    </row>
    <row r="3227" spans="1:10">
      <c r="A3227" s="63" t="str">
        <f>LEFT(Table1[[#This Row],[Subcode]],3)</f>
        <v>R20</v>
      </c>
      <c r="B3227" s="63" t="s">
        <v>562</v>
      </c>
      <c r="C3227" s="38" t="s">
        <v>144</v>
      </c>
      <c r="D3227" s="39" t="s">
        <v>93</v>
      </c>
      <c r="E3227" s="39">
        <f>VLOOKUP(Table1[[#This Row],[Gr]],Raw!T:U,2,0)</f>
        <v>10</v>
      </c>
      <c r="F3227" s="38" t="s">
        <v>9</v>
      </c>
      <c r="G3227" s="39">
        <v>3</v>
      </c>
      <c r="H3227" s="64" t="str">
        <f>VLOOKUP(MID(Table1[[#This Row],[Htno]],7,2),Raw!A:B,2,0)</f>
        <v>ECE</v>
      </c>
      <c r="I3227" s="60">
        <f>IF(Table1[[#This Row],[Gr]]&lt;&gt;"COMPLE",IF(Table1[[#This Row],[Cr]]&gt;0,1,0),1)</f>
        <v>1</v>
      </c>
      <c r="J3227" s="32">
        <f>(Table1[[#This Row],[Gp]]*Table1[[#This Row],[Cr]])/Raw!$R$1</f>
        <v>1.3043478260869565</v>
      </c>
    </row>
    <row r="3228" spans="1:10">
      <c r="A3228" s="63" t="str">
        <f>LEFT(Table1[[#This Row],[Subcode]],3)</f>
        <v>R20</v>
      </c>
      <c r="B3228" s="63" t="s">
        <v>562</v>
      </c>
      <c r="C3228" s="38" t="s">
        <v>145</v>
      </c>
      <c r="D3228" s="39" t="s">
        <v>146</v>
      </c>
      <c r="E3228" s="39">
        <f>VLOOKUP(Table1[[#This Row],[Gr]],Raw!T:U,2,0)</f>
        <v>6</v>
      </c>
      <c r="F3228" s="38" t="s">
        <v>5</v>
      </c>
      <c r="G3228" s="39">
        <v>3</v>
      </c>
      <c r="H3228" s="64" t="str">
        <f>VLOOKUP(MID(Table1[[#This Row],[Htno]],7,2),Raw!A:B,2,0)</f>
        <v>ECE</v>
      </c>
      <c r="I3228" s="60">
        <f>IF(Table1[[#This Row],[Gr]]&lt;&gt;"COMPLE",IF(Table1[[#This Row],[Cr]]&gt;0,1,0),1)</f>
        <v>1</v>
      </c>
      <c r="J3228" s="32">
        <f>(Table1[[#This Row],[Gp]]*Table1[[#This Row],[Cr]])/Raw!$R$1</f>
        <v>0.78260869565217395</v>
      </c>
    </row>
    <row r="3229" spans="1:10">
      <c r="A3229" s="63" t="str">
        <f>LEFT(Table1[[#This Row],[Subcode]],3)</f>
        <v>R20</v>
      </c>
      <c r="B3229" s="63" t="s">
        <v>562</v>
      </c>
      <c r="C3229" s="38" t="s">
        <v>147</v>
      </c>
      <c r="D3229" s="39" t="s">
        <v>148</v>
      </c>
      <c r="E3229" s="39">
        <f>VLOOKUP(Table1[[#This Row],[Gr]],Raw!T:U,2,0)</f>
        <v>8</v>
      </c>
      <c r="F3229" s="38" t="s">
        <v>6</v>
      </c>
      <c r="G3229" s="39">
        <v>3</v>
      </c>
      <c r="H3229" s="64" t="str">
        <f>VLOOKUP(MID(Table1[[#This Row],[Htno]],7,2),Raw!A:B,2,0)</f>
        <v>ECE</v>
      </c>
      <c r="I3229" s="60">
        <f>IF(Table1[[#This Row],[Gr]]&lt;&gt;"COMPLE",IF(Table1[[#This Row],[Cr]]&gt;0,1,0),1)</f>
        <v>1</v>
      </c>
      <c r="J3229" s="32">
        <f>(Table1[[#This Row],[Gp]]*Table1[[#This Row],[Cr]])/Raw!$R$1</f>
        <v>1.0434782608695652</v>
      </c>
    </row>
    <row r="3230" spans="1:10">
      <c r="A3230" s="63" t="str">
        <f>LEFT(Table1[[#This Row],[Subcode]],3)</f>
        <v>R20</v>
      </c>
      <c r="B3230" s="63" t="s">
        <v>562</v>
      </c>
      <c r="C3230" s="38" t="s">
        <v>149</v>
      </c>
      <c r="D3230" s="39" t="s">
        <v>150</v>
      </c>
      <c r="E3230" s="39">
        <f>VLOOKUP(Table1[[#This Row],[Gr]],Raw!T:U,2,0)</f>
        <v>7</v>
      </c>
      <c r="F3230" s="38" t="s">
        <v>4</v>
      </c>
      <c r="G3230" s="39">
        <v>3</v>
      </c>
      <c r="H3230" s="64" t="str">
        <f>VLOOKUP(MID(Table1[[#This Row],[Htno]],7,2),Raw!A:B,2,0)</f>
        <v>ECE</v>
      </c>
      <c r="I3230" s="60">
        <f>IF(Table1[[#This Row],[Gr]]&lt;&gt;"COMPLE",IF(Table1[[#This Row],[Cr]]&gt;0,1,0),1)</f>
        <v>1</v>
      </c>
      <c r="J3230" s="32">
        <f>(Table1[[#This Row],[Gp]]*Table1[[#This Row],[Cr]])/Raw!$R$1</f>
        <v>0.91304347826086951</v>
      </c>
    </row>
    <row r="3231" spans="1:10">
      <c r="A3231" s="63" t="str">
        <f>LEFT(Table1[[#This Row],[Subcode]],3)</f>
        <v>R20</v>
      </c>
      <c r="B3231" s="63" t="s">
        <v>562</v>
      </c>
      <c r="C3231" s="38" t="s">
        <v>151</v>
      </c>
      <c r="D3231" s="39" t="s">
        <v>152</v>
      </c>
      <c r="E3231" s="39">
        <f>VLOOKUP(Table1[[#This Row],[Gr]],Raw!T:U,2,0)</f>
        <v>10</v>
      </c>
      <c r="F3231" s="38" t="s">
        <v>9</v>
      </c>
      <c r="G3231" s="39">
        <v>2</v>
      </c>
      <c r="H3231" s="64" t="str">
        <f>VLOOKUP(MID(Table1[[#This Row],[Htno]],7,2),Raw!A:B,2,0)</f>
        <v>ECE</v>
      </c>
      <c r="I3231" s="60">
        <f>IF(Table1[[#This Row],[Gr]]&lt;&gt;"COMPLE",IF(Table1[[#This Row],[Cr]]&gt;0,1,0),1)</f>
        <v>1</v>
      </c>
      <c r="J3231" s="32">
        <f>(Table1[[#This Row],[Gp]]*Table1[[#This Row],[Cr]])/Raw!$R$1</f>
        <v>0.86956521739130432</v>
      </c>
    </row>
    <row r="3232" spans="1:10">
      <c r="A3232" s="63" t="str">
        <f>LEFT(Table1[[#This Row],[Subcode]],3)</f>
        <v>R20</v>
      </c>
      <c r="B3232" s="63" t="s">
        <v>562</v>
      </c>
      <c r="C3232" s="38" t="s">
        <v>153</v>
      </c>
      <c r="D3232" s="39" t="s">
        <v>154</v>
      </c>
      <c r="E3232" s="39">
        <f>VLOOKUP(Table1[[#This Row],[Gr]],Raw!T:U,2,0)</f>
        <v>6</v>
      </c>
      <c r="F3232" s="38" t="s">
        <v>5</v>
      </c>
      <c r="G3232" s="39">
        <v>3</v>
      </c>
      <c r="H3232" s="64" t="str">
        <f>VLOOKUP(MID(Table1[[#This Row],[Htno]],7,2),Raw!A:B,2,0)</f>
        <v>ECE</v>
      </c>
      <c r="I3232" s="60">
        <f>IF(Table1[[#This Row],[Gr]]&lt;&gt;"COMPLE",IF(Table1[[#This Row],[Cr]]&gt;0,1,0),1)</f>
        <v>1</v>
      </c>
      <c r="J3232" s="32">
        <f>(Table1[[#This Row],[Gp]]*Table1[[#This Row],[Cr]])/Raw!$R$1</f>
        <v>0.78260869565217395</v>
      </c>
    </row>
    <row r="3233" spans="1:10">
      <c r="A3233" s="63" t="str">
        <f>LEFT(Table1[[#This Row],[Subcode]],3)</f>
        <v>R20</v>
      </c>
      <c r="B3233" s="63" t="s">
        <v>562</v>
      </c>
      <c r="C3233" s="38" t="s">
        <v>155</v>
      </c>
      <c r="D3233" s="39" t="s">
        <v>156</v>
      </c>
      <c r="E3233" s="39">
        <f>VLOOKUP(Table1[[#This Row],[Gr]],Raw!T:U,2,0)</f>
        <v>7</v>
      </c>
      <c r="F3233" s="38" t="s">
        <v>4</v>
      </c>
      <c r="G3233" s="39">
        <v>3</v>
      </c>
      <c r="H3233" s="64" t="str">
        <f>VLOOKUP(MID(Table1[[#This Row],[Htno]],7,2),Raw!A:B,2,0)</f>
        <v>ECE</v>
      </c>
      <c r="I3233" s="60">
        <f>IF(Table1[[#This Row],[Gr]]&lt;&gt;"COMPLE",IF(Table1[[#This Row],[Cr]]&gt;0,1,0),1)</f>
        <v>1</v>
      </c>
      <c r="J3233" s="32">
        <f>(Table1[[#This Row],[Gp]]*Table1[[#This Row],[Cr]])/Raw!$R$1</f>
        <v>0.91304347826086951</v>
      </c>
    </row>
    <row r="3234" spans="1:10">
      <c r="A3234" s="63" t="str">
        <f>LEFT(Table1[[#This Row],[Subcode]],3)</f>
        <v>R20</v>
      </c>
      <c r="B3234" s="63" t="s">
        <v>563</v>
      </c>
      <c r="C3234" s="38" t="s">
        <v>78</v>
      </c>
      <c r="D3234" s="39" t="s">
        <v>79</v>
      </c>
      <c r="E3234" s="39">
        <f>VLOOKUP(Table1[[#This Row],[Gr]],Raw!T:U,2,0)</f>
        <v>6</v>
      </c>
      <c r="F3234" s="38" t="s">
        <v>5</v>
      </c>
      <c r="G3234" s="39">
        <v>3</v>
      </c>
      <c r="H3234" s="64" t="str">
        <f>VLOOKUP(MID(Table1[[#This Row],[Htno]],7,2),Raw!A:B,2,0)</f>
        <v>ECE</v>
      </c>
      <c r="I3234" s="60">
        <f>IF(Table1[[#This Row],[Gr]]&lt;&gt;"COMPLE",IF(Table1[[#This Row],[Cr]]&gt;0,1,0),1)</f>
        <v>1</v>
      </c>
      <c r="J3234" s="32">
        <f>(Table1[[#This Row],[Gp]]*Table1[[#This Row],[Cr]])/Raw!$R$1</f>
        <v>0.78260869565217395</v>
      </c>
    </row>
    <row r="3235" spans="1:10">
      <c r="A3235" s="63" t="str">
        <f>LEFT(Table1[[#This Row],[Subcode]],3)</f>
        <v>R20</v>
      </c>
      <c r="B3235" s="63" t="s">
        <v>563</v>
      </c>
      <c r="C3235" s="38" t="s">
        <v>144</v>
      </c>
      <c r="D3235" s="39" t="s">
        <v>93</v>
      </c>
      <c r="E3235" s="39">
        <f>VLOOKUP(Table1[[#This Row],[Gr]],Raw!T:U,2,0)</f>
        <v>10</v>
      </c>
      <c r="F3235" s="38" t="s">
        <v>9</v>
      </c>
      <c r="G3235" s="39">
        <v>3</v>
      </c>
      <c r="H3235" s="64" t="str">
        <f>VLOOKUP(MID(Table1[[#This Row],[Htno]],7,2),Raw!A:B,2,0)</f>
        <v>ECE</v>
      </c>
      <c r="I3235" s="60">
        <f>IF(Table1[[#This Row],[Gr]]&lt;&gt;"COMPLE",IF(Table1[[#This Row],[Cr]]&gt;0,1,0),1)</f>
        <v>1</v>
      </c>
      <c r="J3235" s="32">
        <f>(Table1[[#This Row],[Gp]]*Table1[[#This Row],[Cr]])/Raw!$R$1</f>
        <v>1.3043478260869565</v>
      </c>
    </row>
    <row r="3236" spans="1:10">
      <c r="A3236" s="63" t="str">
        <f>LEFT(Table1[[#This Row],[Subcode]],3)</f>
        <v>R20</v>
      </c>
      <c r="B3236" s="63" t="s">
        <v>563</v>
      </c>
      <c r="C3236" s="38" t="s">
        <v>145</v>
      </c>
      <c r="D3236" s="39" t="s">
        <v>146</v>
      </c>
      <c r="E3236" s="39">
        <f>VLOOKUP(Table1[[#This Row],[Gr]],Raw!T:U,2,0)</f>
        <v>0</v>
      </c>
      <c r="F3236" s="38" t="s">
        <v>3</v>
      </c>
      <c r="G3236" s="39">
        <v>0</v>
      </c>
      <c r="H3236" s="64" t="str">
        <f>VLOOKUP(MID(Table1[[#This Row],[Htno]],7,2),Raw!A:B,2,0)</f>
        <v>ECE</v>
      </c>
      <c r="I3236" s="60">
        <f>IF(Table1[[#This Row],[Gr]]&lt;&gt;"COMPLE",IF(Table1[[#This Row],[Cr]]&gt;0,1,0),1)</f>
        <v>0</v>
      </c>
      <c r="J3236" s="32">
        <f>(Table1[[#This Row],[Gp]]*Table1[[#This Row],[Cr]])/Raw!$R$1</f>
        <v>0</v>
      </c>
    </row>
    <row r="3237" spans="1:10">
      <c r="A3237" s="63" t="str">
        <f>LEFT(Table1[[#This Row],[Subcode]],3)</f>
        <v>R20</v>
      </c>
      <c r="B3237" s="63" t="s">
        <v>563</v>
      </c>
      <c r="C3237" s="38" t="s">
        <v>147</v>
      </c>
      <c r="D3237" s="39" t="s">
        <v>148</v>
      </c>
      <c r="E3237" s="39">
        <f>VLOOKUP(Table1[[#This Row],[Gr]],Raw!T:U,2,0)</f>
        <v>0</v>
      </c>
      <c r="F3237" s="38" t="s">
        <v>3</v>
      </c>
      <c r="G3237" s="39">
        <v>0</v>
      </c>
      <c r="H3237" s="64" t="str">
        <f>VLOOKUP(MID(Table1[[#This Row],[Htno]],7,2),Raw!A:B,2,0)</f>
        <v>ECE</v>
      </c>
      <c r="I3237" s="60">
        <f>IF(Table1[[#This Row],[Gr]]&lt;&gt;"COMPLE",IF(Table1[[#This Row],[Cr]]&gt;0,1,0),1)</f>
        <v>0</v>
      </c>
      <c r="J3237" s="32">
        <f>(Table1[[#This Row],[Gp]]*Table1[[#This Row],[Cr]])/Raw!$R$1</f>
        <v>0</v>
      </c>
    </row>
    <row r="3238" spans="1:10">
      <c r="A3238" s="63" t="str">
        <f>LEFT(Table1[[#This Row],[Subcode]],3)</f>
        <v>R20</v>
      </c>
      <c r="B3238" s="63" t="s">
        <v>563</v>
      </c>
      <c r="C3238" s="38" t="s">
        <v>149</v>
      </c>
      <c r="D3238" s="39" t="s">
        <v>150</v>
      </c>
      <c r="E3238" s="39">
        <f>VLOOKUP(Table1[[#This Row],[Gr]],Raw!T:U,2,0)</f>
        <v>7</v>
      </c>
      <c r="F3238" s="38" t="s">
        <v>4</v>
      </c>
      <c r="G3238" s="39">
        <v>3</v>
      </c>
      <c r="H3238" s="64" t="str">
        <f>VLOOKUP(MID(Table1[[#This Row],[Htno]],7,2),Raw!A:B,2,0)</f>
        <v>ECE</v>
      </c>
      <c r="I3238" s="60">
        <f>IF(Table1[[#This Row],[Gr]]&lt;&gt;"COMPLE",IF(Table1[[#This Row],[Cr]]&gt;0,1,0),1)</f>
        <v>1</v>
      </c>
      <c r="J3238" s="32">
        <f>(Table1[[#This Row],[Gp]]*Table1[[#This Row],[Cr]])/Raw!$R$1</f>
        <v>0.91304347826086951</v>
      </c>
    </row>
    <row r="3239" spans="1:10">
      <c r="A3239" s="63" t="str">
        <f>LEFT(Table1[[#This Row],[Subcode]],3)</f>
        <v>R20</v>
      </c>
      <c r="B3239" s="63" t="s">
        <v>563</v>
      </c>
      <c r="C3239" s="38" t="s">
        <v>151</v>
      </c>
      <c r="D3239" s="39" t="s">
        <v>152</v>
      </c>
      <c r="E3239" s="39">
        <f>VLOOKUP(Table1[[#This Row],[Gr]],Raw!T:U,2,0)</f>
        <v>10</v>
      </c>
      <c r="F3239" s="38" t="s">
        <v>9</v>
      </c>
      <c r="G3239" s="39">
        <v>2</v>
      </c>
      <c r="H3239" s="64" t="str">
        <f>VLOOKUP(MID(Table1[[#This Row],[Htno]],7,2),Raw!A:B,2,0)</f>
        <v>ECE</v>
      </c>
      <c r="I3239" s="60">
        <f>IF(Table1[[#This Row],[Gr]]&lt;&gt;"COMPLE",IF(Table1[[#This Row],[Cr]]&gt;0,1,0),1)</f>
        <v>1</v>
      </c>
      <c r="J3239" s="32">
        <f>(Table1[[#This Row],[Gp]]*Table1[[#This Row],[Cr]])/Raw!$R$1</f>
        <v>0.86956521739130432</v>
      </c>
    </row>
    <row r="3240" spans="1:10">
      <c r="A3240" s="63" t="str">
        <f>LEFT(Table1[[#This Row],[Subcode]],3)</f>
        <v>R20</v>
      </c>
      <c r="B3240" s="63" t="s">
        <v>563</v>
      </c>
      <c r="C3240" s="38" t="s">
        <v>153</v>
      </c>
      <c r="D3240" s="39" t="s">
        <v>154</v>
      </c>
      <c r="E3240" s="39">
        <f>VLOOKUP(Table1[[#This Row],[Gr]],Raw!T:U,2,0)</f>
        <v>5</v>
      </c>
      <c r="F3240" s="38" t="s">
        <v>7</v>
      </c>
      <c r="G3240" s="39">
        <v>3</v>
      </c>
      <c r="H3240" s="64" t="str">
        <f>VLOOKUP(MID(Table1[[#This Row],[Htno]],7,2),Raw!A:B,2,0)</f>
        <v>ECE</v>
      </c>
      <c r="I3240" s="60">
        <f>IF(Table1[[#This Row],[Gr]]&lt;&gt;"COMPLE",IF(Table1[[#This Row],[Cr]]&gt;0,1,0),1)</f>
        <v>1</v>
      </c>
      <c r="J3240" s="32">
        <f>(Table1[[#This Row],[Gp]]*Table1[[#This Row],[Cr]])/Raw!$R$1</f>
        <v>0.65217391304347827</v>
      </c>
    </row>
    <row r="3241" spans="1:10">
      <c r="A3241" s="63" t="str">
        <f>LEFT(Table1[[#This Row],[Subcode]],3)</f>
        <v>R20</v>
      </c>
      <c r="B3241" s="63" t="s">
        <v>563</v>
      </c>
      <c r="C3241" s="38" t="s">
        <v>155</v>
      </c>
      <c r="D3241" s="39" t="s">
        <v>156</v>
      </c>
      <c r="E3241" s="39">
        <f>VLOOKUP(Table1[[#This Row],[Gr]],Raw!T:U,2,0)</f>
        <v>0</v>
      </c>
      <c r="F3241" s="38" t="s">
        <v>3</v>
      </c>
      <c r="G3241" s="39">
        <v>0</v>
      </c>
      <c r="H3241" s="64" t="str">
        <f>VLOOKUP(MID(Table1[[#This Row],[Htno]],7,2),Raw!A:B,2,0)</f>
        <v>ECE</v>
      </c>
      <c r="I3241" s="60">
        <f>IF(Table1[[#This Row],[Gr]]&lt;&gt;"COMPLE",IF(Table1[[#This Row],[Cr]]&gt;0,1,0),1)</f>
        <v>0</v>
      </c>
      <c r="J3241" s="32">
        <f>(Table1[[#This Row],[Gp]]*Table1[[#This Row],[Cr]])/Raw!$R$1</f>
        <v>0</v>
      </c>
    </row>
    <row r="3242" spans="1:10">
      <c r="A3242" s="63" t="str">
        <f>LEFT(Table1[[#This Row],[Subcode]],3)</f>
        <v>R20</v>
      </c>
      <c r="B3242" s="63" t="s">
        <v>564</v>
      </c>
      <c r="C3242" s="38" t="s">
        <v>78</v>
      </c>
      <c r="D3242" s="39" t="s">
        <v>79</v>
      </c>
      <c r="E3242" s="39">
        <f>VLOOKUP(Table1[[#This Row],[Gr]],Raw!T:U,2,0)</f>
        <v>6</v>
      </c>
      <c r="F3242" s="38" t="s">
        <v>5</v>
      </c>
      <c r="G3242" s="39">
        <v>3</v>
      </c>
      <c r="H3242" s="64" t="str">
        <f>VLOOKUP(MID(Table1[[#This Row],[Htno]],7,2),Raw!A:B,2,0)</f>
        <v>ECE</v>
      </c>
      <c r="I3242" s="60">
        <f>IF(Table1[[#This Row],[Gr]]&lt;&gt;"COMPLE",IF(Table1[[#This Row],[Cr]]&gt;0,1,0),1)</f>
        <v>1</v>
      </c>
      <c r="J3242" s="32">
        <f>(Table1[[#This Row],[Gp]]*Table1[[#This Row],[Cr]])/Raw!$R$1</f>
        <v>0.78260869565217395</v>
      </c>
    </row>
    <row r="3243" spans="1:10">
      <c r="A3243" s="63" t="str">
        <f>LEFT(Table1[[#This Row],[Subcode]],3)</f>
        <v>R20</v>
      </c>
      <c r="B3243" s="63" t="s">
        <v>564</v>
      </c>
      <c r="C3243" s="38" t="s">
        <v>144</v>
      </c>
      <c r="D3243" s="39" t="s">
        <v>93</v>
      </c>
      <c r="E3243" s="39">
        <f>VLOOKUP(Table1[[#This Row],[Gr]],Raw!T:U,2,0)</f>
        <v>10</v>
      </c>
      <c r="F3243" s="38" t="s">
        <v>9</v>
      </c>
      <c r="G3243" s="39">
        <v>3</v>
      </c>
      <c r="H3243" s="64" t="str">
        <f>VLOOKUP(MID(Table1[[#This Row],[Htno]],7,2),Raw!A:B,2,0)</f>
        <v>ECE</v>
      </c>
      <c r="I3243" s="60">
        <f>IF(Table1[[#This Row],[Gr]]&lt;&gt;"COMPLE",IF(Table1[[#This Row],[Cr]]&gt;0,1,0),1)</f>
        <v>1</v>
      </c>
      <c r="J3243" s="32">
        <f>(Table1[[#This Row],[Gp]]*Table1[[#This Row],[Cr]])/Raw!$R$1</f>
        <v>1.3043478260869565</v>
      </c>
    </row>
    <row r="3244" spans="1:10">
      <c r="A3244" s="63" t="str">
        <f>LEFT(Table1[[#This Row],[Subcode]],3)</f>
        <v>R20</v>
      </c>
      <c r="B3244" s="63" t="s">
        <v>564</v>
      </c>
      <c r="C3244" s="38" t="s">
        <v>145</v>
      </c>
      <c r="D3244" s="39" t="s">
        <v>146</v>
      </c>
      <c r="E3244" s="39">
        <f>VLOOKUP(Table1[[#This Row],[Gr]],Raw!T:U,2,0)</f>
        <v>6</v>
      </c>
      <c r="F3244" s="38" t="s">
        <v>5</v>
      </c>
      <c r="G3244" s="39">
        <v>3</v>
      </c>
      <c r="H3244" s="64" t="str">
        <f>VLOOKUP(MID(Table1[[#This Row],[Htno]],7,2),Raw!A:B,2,0)</f>
        <v>ECE</v>
      </c>
      <c r="I3244" s="60">
        <f>IF(Table1[[#This Row],[Gr]]&lt;&gt;"COMPLE",IF(Table1[[#This Row],[Cr]]&gt;0,1,0),1)</f>
        <v>1</v>
      </c>
      <c r="J3244" s="32">
        <f>(Table1[[#This Row],[Gp]]*Table1[[#This Row],[Cr]])/Raw!$R$1</f>
        <v>0.78260869565217395</v>
      </c>
    </row>
    <row r="3245" spans="1:10">
      <c r="A3245" s="63" t="str">
        <f>LEFT(Table1[[#This Row],[Subcode]],3)</f>
        <v>R20</v>
      </c>
      <c r="B3245" s="63" t="s">
        <v>564</v>
      </c>
      <c r="C3245" s="38" t="s">
        <v>147</v>
      </c>
      <c r="D3245" s="39" t="s">
        <v>148</v>
      </c>
      <c r="E3245" s="39">
        <f>VLOOKUP(Table1[[#This Row],[Gr]],Raw!T:U,2,0)</f>
        <v>6</v>
      </c>
      <c r="F3245" s="38" t="s">
        <v>5</v>
      </c>
      <c r="G3245" s="39">
        <v>3</v>
      </c>
      <c r="H3245" s="64" t="str">
        <f>VLOOKUP(MID(Table1[[#This Row],[Htno]],7,2),Raw!A:B,2,0)</f>
        <v>ECE</v>
      </c>
      <c r="I3245" s="60">
        <f>IF(Table1[[#This Row],[Gr]]&lt;&gt;"COMPLE",IF(Table1[[#This Row],[Cr]]&gt;0,1,0),1)</f>
        <v>1</v>
      </c>
      <c r="J3245" s="32">
        <f>(Table1[[#This Row],[Gp]]*Table1[[#This Row],[Cr]])/Raw!$R$1</f>
        <v>0.78260869565217395</v>
      </c>
    </row>
    <row r="3246" spans="1:10">
      <c r="A3246" s="63" t="str">
        <f>LEFT(Table1[[#This Row],[Subcode]],3)</f>
        <v>R20</v>
      </c>
      <c r="B3246" s="63" t="s">
        <v>564</v>
      </c>
      <c r="C3246" s="38" t="s">
        <v>149</v>
      </c>
      <c r="D3246" s="39" t="s">
        <v>150</v>
      </c>
      <c r="E3246" s="39">
        <f>VLOOKUP(Table1[[#This Row],[Gr]],Raw!T:U,2,0)</f>
        <v>5</v>
      </c>
      <c r="F3246" s="38" t="s">
        <v>7</v>
      </c>
      <c r="G3246" s="39">
        <v>3</v>
      </c>
      <c r="H3246" s="64" t="str">
        <f>VLOOKUP(MID(Table1[[#This Row],[Htno]],7,2),Raw!A:B,2,0)</f>
        <v>ECE</v>
      </c>
      <c r="I3246" s="60">
        <f>IF(Table1[[#This Row],[Gr]]&lt;&gt;"COMPLE",IF(Table1[[#This Row],[Cr]]&gt;0,1,0),1)</f>
        <v>1</v>
      </c>
      <c r="J3246" s="32">
        <f>(Table1[[#This Row],[Gp]]*Table1[[#This Row],[Cr]])/Raw!$R$1</f>
        <v>0.65217391304347827</v>
      </c>
    </row>
    <row r="3247" spans="1:10">
      <c r="A3247" s="63" t="str">
        <f>LEFT(Table1[[#This Row],[Subcode]],3)</f>
        <v>R20</v>
      </c>
      <c r="B3247" s="63" t="s">
        <v>564</v>
      </c>
      <c r="C3247" s="38" t="s">
        <v>151</v>
      </c>
      <c r="D3247" s="39" t="s">
        <v>152</v>
      </c>
      <c r="E3247" s="39">
        <f>VLOOKUP(Table1[[#This Row],[Gr]],Raw!T:U,2,0)</f>
        <v>10</v>
      </c>
      <c r="F3247" s="38" t="s">
        <v>9</v>
      </c>
      <c r="G3247" s="39">
        <v>2</v>
      </c>
      <c r="H3247" s="64" t="str">
        <f>VLOOKUP(MID(Table1[[#This Row],[Htno]],7,2),Raw!A:B,2,0)</f>
        <v>ECE</v>
      </c>
      <c r="I3247" s="60">
        <f>IF(Table1[[#This Row],[Gr]]&lt;&gt;"COMPLE",IF(Table1[[#This Row],[Cr]]&gt;0,1,0),1)</f>
        <v>1</v>
      </c>
      <c r="J3247" s="32">
        <f>(Table1[[#This Row],[Gp]]*Table1[[#This Row],[Cr]])/Raw!$R$1</f>
        <v>0.86956521739130432</v>
      </c>
    </row>
    <row r="3248" spans="1:10">
      <c r="A3248" s="63" t="str">
        <f>LEFT(Table1[[#This Row],[Subcode]],3)</f>
        <v>R20</v>
      </c>
      <c r="B3248" s="63" t="s">
        <v>564</v>
      </c>
      <c r="C3248" s="38" t="s">
        <v>153</v>
      </c>
      <c r="D3248" s="39" t="s">
        <v>154</v>
      </c>
      <c r="E3248" s="39">
        <f>VLOOKUP(Table1[[#This Row],[Gr]],Raw!T:U,2,0)</f>
        <v>5</v>
      </c>
      <c r="F3248" s="38" t="s">
        <v>7</v>
      </c>
      <c r="G3248" s="39">
        <v>3</v>
      </c>
      <c r="H3248" s="64" t="str">
        <f>VLOOKUP(MID(Table1[[#This Row],[Htno]],7,2),Raw!A:B,2,0)</f>
        <v>ECE</v>
      </c>
      <c r="I3248" s="60">
        <f>IF(Table1[[#This Row],[Gr]]&lt;&gt;"COMPLE",IF(Table1[[#This Row],[Cr]]&gt;0,1,0),1)</f>
        <v>1</v>
      </c>
      <c r="J3248" s="32">
        <f>(Table1[[#This Row],[Gp]]*Table1[[#This Row],[Cr]])/Raw!$R$1</f>
        <v>0.65217391304347827</v>
      </c>
    </row>
    <row r="3249" spans="1:10">
      <c r="A3249" s="63" t="str">
        <f>LEFT(Table1[[#This Row],[Subcode]],3)</f>
        <v>R20</v>
      </c>
      <c r="B3249" s="63" t="s">
        <v>564</v>
      </c>
      <c r="C3249" s="38" t="s">
        <v>155</v>
      </c>
      <c r="D3249" s="39" t="s">
        <v>156</v>
      </c>
      <c r="E3249" s="39">
        <f>VLOOKUP(Table1[[#This Row],[Gr]],Raw!T:U,2,0)</f>
        <v>0</v>
      </c>
      <c r="F3249" s="38" t="s">
        <v>3</v>
      </c>
      <c r="G3249" s="39">
        <v>0</v>
      </c>
      <c r="H3249" s="64" t="str">
        <f>VLOOKUP(MID(Table1[[#This Row],[Htno]],7,2),Raw!A:B,2,0)</f>
        <v>ECE</v>
      </c>
      <c r="I3249" s="60">
        <f>IF(Table1[[#This Row],[Gr]]&lt;&gt;"COMPLE",IF(Table1[[#This Row],[Cr]]&gt;0,1,0),1)</f>
        <v>0</v>
      </c>
      <c r="J3249" s="32">
        <f>(Table1[[#This Row],[Gp]]*Table1[[#This Row],[Cr]])/Raw!$R$1</f>
        <v>0</v>
      </c>
    </row>
    <row r="3250" spans="1:10">
      <c r="A3250" s="63" t="str">
        <f>LEFT(Table1[[#This Row],[Subcode]],3)</f>
        <v>R20</v>
      </c>
      <c r="B3250" s="63" t="s">
        <v>565</v>
      </c>
      <c r="C3250" s="38" t="s">
        <v>78</v>
      </c>
      <c r="D3250" s="39" t="s">
        <v>79</v>
      </c>
      <c r="E3250" s="39">
        <f>VLOOKUP(Table1[[#This Row],[Gr]],Raw!T:U,2,0)</f>
        <v>8</v>
      </c>
      <c r="F3250" s="38" t="s">
        <v>6</v>
      </c>
      <c r="G3250" s="39">
        <v>3</v>
      </c>
      <c r="H3250" s="64" t="str">
        <f>VLOOKUP(MID(Table1[[#This Row],[Htno]],7,2),Raw!A:B,2,0)</f>
        <v>ECE</v>
      </c>
      <c r="I3250" s="60">
        <f>IF(Table1[[#This Row],[Gr]]&lt;&gt;"COMPLE",IF(Table1[[#This Row],[Cr]]&gt;0,1,0),1)</f>
        <v>1</v>
      </c>
      <c r="J3250" s="32">
        <f>(Table1[[#This Row],[Gp]]*Table1[[#This Row],[Cr]])/Raw!$R$1</f>
        <v>1.0434782608695652</v>
      </c>
    </row>
    <row r="3251" spans="1:10">
      <c r="A3251" s="63" t="str">
        <f>LEFT(Table1[[#This Row],[Subcode]],3)</f>
        <v>R20</v>
      </c>
      <c r="B3251" s="63" t="s">
        <v>565</v>
      </c>
      <c r="C3251" s="38" t="s">
        <v>144</v>
      </c>
      <c r="D3251" s="39" t="s">
        <v>93</v>
      </c>
      <c r="E3251" s="39">
        <f>VLOOKUP(Table1[[#This Row],[Gr]],Raw!T:U,2,0)</f>
        <v>10</v>
      </c>
      <c r="F3251" s="38" t="s">
        <v>9</v>
      </c>
      <c r="G3251" s="39">
        <v>3</v>
      </c>
      <c r="H3251" s="64" t="str">
        <f>VLOOKUP(MID(Table1[[#This Row],[Htno]],7,2),Raw!A:B,2,0)</f>
        <v>ECE</v>
      </c>
      <c r="I3251" s="60">
        <f>IF(Table1[[#This Row],[Gr]]&lt;&gt;"COMPLE",IF(Table1[[#This Row],[Cr]]&gt;0,1,0),1)</f>
        <v>1</v>
      </c>
      <c r="J3251" s="32">
        <f>(Table1[[#This Row],[Gp]]*Table1[[#This Row],[Cr]])/Raw!$R$1</f>
        <v>1.3043478260869565</v>
      </c>
    </row>
    <row r="3252" spans="1:10">
      <c r="A3252" s="63" t="str">
        <f>LEFT(Table1[[#This Row],[Subcode]],3)</f>
        <v>R20</v>
      </c>
      <c r="B3252" s="63" t="s">
        <v>565</v>
      </c>
      <c r="C3252" s="38" t="s">
        <v>145</v>
      </c>
      <c r="D3252" s="39" t="s">
        <v>146</v>
      </c>
      <c r="E3252" s="39">
        <f>VLOOKUP(Table1[[#This Row],[Gr]],Raw!T:U,2,0)</f>
        <v>7</v>
      </c>
      <c r="F3252" s="38" t="s">
        <v>4</v>
      </c>
      <c r="G3252" s="39">
        <v>3</v>
      </c>
      <c r="H3252" s="64" t="str">
        <f>VLOOKUP(MID(Table1[[#This Row],[Htno]],7,2),Raw!A:B,2,0)</f>
        <v>ECE</v>
      </c>
      <c r="I3252" s="60">
        <f>IF(Table1[[#This Row],[Gr]]&lt;&gt;"COMPLE",IF(Table1[[#This Row],[Cr]]&gt;0,1,0),1)</f>
        <v>1</v>
      </c>
      <c r="J3252" s="32">
        <f>(Table1[[#This Row],[Gp]]*Table1[[#This Row],[Cr]])/Raw!$R$1</f>
        <v>0.91304347826086951</v>
      </c>
    </row>
    <row r="3253" spans="1:10">
      <c r="A3253" s="63" t="str">
        <f>LEFT(Table1[[#This Row],[Subcode]],3)</f>
        <v>R20</v>
      </c>
      <c r="B3253" s="63" t="s">
        <v>565</v>
      </c>
      <c r="C3253" s="38" t="s">
        <v>147</v>
      </c>
      <c r="D3253" s="39" t="s">
        <v>148</v>
      </c>
      <c r="E3253" s="39">
        <f>VLOOKUP(Table1[[#This Row],[Gr]],Raw!T:U,2,0)</f>
        <v>6</v>
      </c>
      <c r="F3253" s="38" t="s">
        <v>5</v>
      </c>
      <c r="G3253" s="39">
        <v>3</v>
      </c>
      <c r="H3253" s="64" t="str">
        <f>VLOOKUP(MID(Table1[[#This Row],[Htno]],7,2),Raw!A:B,2,0)</f>
        <v>ECE</v>
      </c>
      <c r="I3253" s="60">
        <f>IF(Table1[[#This Row],[Gr]]&lt;&gt;"COMPLE",IF(Table1[[#This Row],[Cr]]&gt;0,1,0),1)</f>
        <v>1</v>
      </c>
      <c r="J3253" s="32">
        <f>(Table1[[#This Row],[Gp]]*Table1[[#This Row],[Cr]])/Raw!$R$1</f>
        <v>0.78260869565217395</v>
      </c>
    </row>
    <row r="3254" spans="1:10">
      <c r="A3254" s="63" t="str">
        <f>LEFT(Table1[[#This Row],[Subcode]],3)</f>
        <v>R20</v>
      </c>
      <c r="B3254" s="63" t="s">
        <v>565</v>
      </c>
      <c r="C3254" s="38" t="s">
        <v>149</v>
      </c>
      <c r="D3254" s="39" t="s">
        <v>150</v>
      </c>
      <c r="E3254" s="39">
        <f>VLOOKUP(Table1[[#This Row],[Gr]],Raw!T:U,2,0)</f>
        <v>7</v>
      </c>
      <c r="F3254" s="38" t="s">
        <v>4</v>
      </c>
      <c r="G3254" s="39">
        <v>3</v>
      </c>
      <c r="H3254" s="64" t="str">
        <f>VLOOKUP(MID(Table1[[#This Row],[Htno]],7,2),Raw!A:B,2,0)</f>
        <v>ECE</v>
      </c>
      <c r="I3254" s="60">
        <f>IF(Table1[[#This Row],[Gr]]&lt;&gt;"COMPLE",IF(Table1[[#This Row],[Cr]]&gt;0,1,0),1)</f>
        <v>1</v>
      </c>
      <c r="J3254" s="32">
        <f>(Table1[[#This Row],[Gp]]*Table1[[#This Row],[Cr]])/Raw!$R$1</f>
        <v>0.91304347826086951</v>
      </c>
    </row>
    <row r="3255" spans="1:10">
      <c r="A3255" s="63" t="str">
        <f>LEFT(Table1[[#This Row],[Subcode]],3)</f>
        <v>R20</v>
      </c>
      <c r="B3255" s="63" t="s">
        <v>565</v>
      </c>
      <c r="C3255" s="38" t="s">
        <v>151</v>
      </c>
      <c r="D3255" s="39" t="s">
        <v>152</v>
      </c>
      <c r="E3255" s="39">
        <f>VLOOKUP(Table1[[#This Row],[Gr]],Raw!T:U,2,0)</f>
        <v>10</v>
      </c>
      <c r="F3255" s="38" t="s">
        <v>9</v>
      </c>
      <c r="G3255" s="39">
        <v>2</v>
      </c>
      <c r="H3255" s="64" t="str">
        <f>VLOOKUP(MID(Table1[[#This Row],[Htno]],7,2),Raw!A:B,2,0)</f>
        <v>ECE</v>
      </c>
      <c r="I3255" s="60">
        <f>IF(Table1[[#This Row],[Gr]]&lt;&gt;"COMPLE",IF(Table1[[#This Row],[Cr]]&gt;0,1,0),1)</f>
        <v>1</v>
      </c>
      <c r="J3255" s="32">
        <f>(Table1[[#This Row],[Gp]]*Table1[[#This Row],[Cr]])/Raw!$R$1</f>
        <v>0.86956521739130432</v>
      </c>
    </row>
    <row r="3256" spans="1:10">
      <c r="A3256" s="63" t="str">
        <f>LEFT(Table1[[#This Row],[Subcode]],3)</f>
        <v>R20</v>
      </c>
      <c r="B3256" s="63" t="s">
        <v>565</v>
      </c>
      <c r="C3256" s="38" t="s">
        <v>153</v>
      </c>
      <c r="D3256" s="39" t="s">
        <v>154</v>
      </c>
      <c r="E3256" s="39">
        <f>VLOOKUP(Table1[[#This Row],[Gr]],Raw!T:U,2,0)</f>
        <v>7</v>
      </c>
      <c r="F3256" s="38" t="s">
        <v>4</v>
      </c>
      <c r="G3256" s="39">
        <v>3</v>
      </c>
      <c r="H3256" s="64" t="str">
        <f>VLOOKUP(MID(Table1[[#This Row],[Htno]],7,2),Raw!A:B,2,0)</f>
        <v>ECE</v>
      </c>
      <c r="I3256" s="60">
        <f>IF(Table1[[#This Row],[Gr]]&lt;&gt;"COMPLE",IF(Table1[[#This Row],[Cr]]&gt;0,1,0),1)</f>
        <v>1</v>
      </c>
      <c r="J3256" s="32">
        <f>(Table1[[#This Row],[Gp]]*Table1[[#This Row],[Cr]])/Raw!$R$1</f>
        <v>0.91304347826086951</v>
      </c>
    </row>
    <row r="3257" spans="1:10">
      <c r="A3257" s="63" t="str">
        <f>LEFT(Table1[[#This Row],[Subcode]],3)</f>
        <v>R20</v>
      </c>
      <c r="B3257" s="63" t="s">
        <v>565</v>
      </c>
      <c r="C3257" s="38" t="s">
        <v>155</v>
      </c>
      <c r="D3257" s="39" t="s">
        <v>156</v>
      </c>
      <c r="E3257" s="39">
        <f>VLOOKUP(Table1[[#This Row],[Gr]],Raw!T:U,2,0)</f>
        <v>8</v>
      </c>
      <c r="F3257" s="38" t="s">
        <v>6</v>
      </c>
      <c r="G3257" s="39">
        <v>3</v>
      </c>
      <c r="H3257" s="64" t="str">
        <f>VLOOKUP(MID(Table1[[#This Row],[Htno]],7,2),Raw!A:B,2,0)</f>
        <v>ECE</v>
      </c>
      <c r="I3257" s="60">
        <f>IF(Table1[[#This Row],[Gr]]&lt;&gt;"COMPLE",IF(Table1[[#This Row],[Cr]]&gt;0,1,0),1)</f>
        <v>1</v>
      </c>
      <c r="J3257" s="32">
        <f>(Table1[[#This Row],[Gp]]*Table1[[#This Row],[Cr]])/Raw!$R$1</f>
        <v>1.0434782608695652</v>
      </c>
    </row>
    <row r="3258" spans="1:10">
      <c r="A3258" s="63" t="str">
        <f>LEFT(Table1[[#This Row],[Subcode]],3)</f>
        <v>R20</v>
      </c>
      <c r="B3258" s="63" t="s">
        <v>566</v>
      </c>
      <c r="C3258" s="38" t="s">
        <v>78</v>
      </c>
      <c r="D3258" s="39" t="s">
        <v>79</v>
      </c>
      <c r="E3258" s="39">
        <f>VLOOKUP(Table1[[#This Row],[Gr]],Raw!T:U,2,0)</f>
        <v>7</v>
      </c>
      <c r="F3258" s="38" t="s">
        <v>4</v>
      </c>
      <c r="G3258" s="39">
        <v>3</v>
      </c>
      <c r="H3258" s="64" t="str">
        <f>VLOOKUP(MID(Table1[[#This Row],[Htno]],7,2),Raw!A:B,2,0)</f>
        <v>ECE</v>
      </c>
      <c r="I3258" s="60">
        <f>IF(Table1[[#This Row],[Gr]]&lt;&gt;"COMPLE",IF(Table1[[#This Row],[Cr]]&gt;0,1,0),1)</f>
        <v>1</v>
      </c>
      <c r="J3258" s="32">
        <f>(Table1[[#This Row],[Gp]]*Table1[[#This Row],[Cr]])/Raw!$R$1</f>
        <v>0.91304347826086951</v>
      </c>
    </row>
    <row r="3259" spans="1:10">
      <c r="A3259" s="63" t="str">
        <f>LEFT(Table1[[#This Row],[Subcode]],3)</f>
        <v>R20</v>
      </c>
      <c r="B3259" s="63" t="s">
        <v>566</v>
      </c>
      <c r="C3259" s="38" t="s">
        <v>144</v>
      </c>
      <c r="D3259" s="39" t="s">
        <v>93</v>
      </c>
      <c r="E3259" s="39">
        <f>VLOOKUP(Table1[[#This Row],[Gr]],Raw!T:U,2,0)</f>
        <v>10</v>
      </c>
      <c r="F3259" s="38" t="s">
        <v>9</v>
      </c>
      <c r="G3259" s="39">
        <v>3</v>
      </c>
      <c r="H3259" s="64" t="str">
        <f>VLOOKUP(MID(Table1[[#This Row],[Htno]],7,2),Raw!A:B,2,0)</f>
        <v>ECE</v>
      </c>
      <c r="I3259" s="60">
        <f>IF(Table1[[#This Row],[Gr]]&lt;&gt;"COMPLE",IF(Table1[[#This Row],[Cr]]&gt;0,1,0),1)</f>
        <v>1</v>
      </c>
      <c r="J3259" s="32">
        <f>(Table1[[#This Row],[Gp]]*Table1[[#This Row],[Cr]])/Raw!$R$1</f>
        <v>1.3043478260869565</v>
      </c>
    </row>
    <row r="3260" spans="1:10">
      <c r="A3260" s="63" t="str">
        <f>LEFT(Table1[[#This Row],[Subcode]],3)</f>
        <v>R20</v>
      </c>
      <c r="B3260" s="63" t="s">
        <v>566</v>
      </c>
      <c r="C3260" s="38" t="s">
        <v>145</v>
      </c>
      <c r="D3260" s="39" t="s">
        <v>146</v>
      </c>
      <c r="E3260" s="39">
        <f>VLOOKUP(Table1[[#This Row],[Gr]],Raw!T:U,2,0)</f>
        <v>6</v>
      </c>
      <c r="F3260" s="38" t="s">
        <v>5</v>
      </c>
      <c r="G3260" s="39">
        <v>3</v>
      </c>
      <c r="H3260" s="64" t="str">
        <f>VLOOKUP(MID(Table1[[#This Row],[Htno]],7,2),Raw!A:B,2,0)</f>
        <v>ECE</v>
      </c>
      <c r="I3260" s="60">
        <f>IF(Table1[[#This Row],[Gr]]&lt;&gt;"COMPLE",IF(Table1[[#This Row],[Cr]]&gt;0,1,0),1)</f>
        <v>1</v>
      </c>
      <c r="J3260" s="32">
        <f>(Table1[[#This Row],[Gp]]*Table1[[#This Row],[Cr]])/Raw!$R$1</f>
        <v>0.78260869565217395</v>
      </c>
    </row>
    <row r="3261" spans="1:10">
      <c r="A3261" s="63" t="str">
        <f>LEFT(Table1[[#This Row],[Subcode]],3)</f>
        <v>R20</v>
      </c>
      <c r="B3261" s="63" t="s">
        <v>566</v>
      </c>
      <c r="C3261" s="38" t="s">
        <v>147</v>
      </c>
      <c r="D3261" s="39" t="s">
        <v>148</v>
      </c>
      <c r="E3261" s="39">
        <f>VLOOKUP(Table1[[#This Row],[Gr]],Raw!T:U,2,0)</f>
        <v>7</v>
      </c>
      <c r="F3261" s="38" t="s">
        <v>4</v>
      </c>
      <c r="G3261" s="39">
        <v>3</v>
      </c>
      <c r="H3261" s="64" t="str">
        <f>VLOOKUP(MID(Table1[[#This Row],[Htno]],7,2),Raw!A:B,2,0)</f>
        <v>ECE</v>
      </c>
      <c r="I3261" s="60">
        <f>IF(Table1[[#This Row],[Gr]]&lt;&gt;"COMPLE",IF(Table1[[#This Row],[Cr]]&gt;0,1,0),1)</f>
        <v>1</v>
      </c>
      <c r="J3261" s="32">
        <f>(Table1[[#This Row],[Gp]]*Table1[[#This Row],[Cr]])/Raw!$R$1</f>
        <v>0.91304347826086951</v>
      </c>
    </row>
    <row r="3262" spans="1:10">
      <c r="A3262" s="63" t="str">
        <f>LEFT(Table1[[#This Row],[Subcode]],3)</f>
        <v>R20</v>
      </c>
      <c r="B3262" s="63" t="s">
        <v>566</v>
      </c>
      <c r="C3262" s="38" t="s">
        <v>149</v>
      </c>
      <c r="D3262" s="39" t="s">
        <v>150</v>
      </c>
      <c r="E3262" s="39">
        <f>VLOOKUP(Table1[[#This Row],[Gr]],Raw!T:U,2,0)</f>
        <v>7</v>
      </c>
      <c r="F3262" s="38" t="s">
        <v>4</v>
      </c>
      <c r="G3262" s="39">
        <v>3</v>
      </c>
      <c r="H3262" s="64" t="str">
        <f>VLOOKUP(MID(Table1[[#This Row],[Htno]],7,2),Raw!A:B,2,0)</f>
        <v>ECE</v>
      </c>
      <c r="I3262" s="60">
        <f>IF(Table1[[#This Row],[Gr]]&lt;&gt;"COMPLE",IF(Table1[[#This Row],[Cr]]&gt;0,1,0),1)</f>
        <v>1</v>
      </c>
      <c r="J3262" s="32">
        <f>(Table1[[#This Row],[Gp]]*Table1[[#This Row],[Cr]])/Raw!$R$1</f>
        <v>0.91304347826086951</v>
      </c>
    </row>
    <row r="3263" spans="1:10">
      <c r="A3263" s="63" t="str">
        <f>LEFT(Table1[[#This Row],[Subcode]],3)</f>
        <v>R20</v>
      </c>
      <c r="B3263" s="63" t="s">
        <v>566</v>
      </c>
      <c r="C3263" s="38" t="s">
        <v>151</v>
      </c>
      <c r="D3263" s="39" t="s">
        <v>152</v>
      </c>
      <c r="E3263" s="39">
        <f>VLOOKUP(Table1[[#This Row],[Gr]],Raw!T:U,2,0)</f>
        <v>10</v>
      </c>
      <c r="F3263" s="38" t="s">
        <v>9</v>
      </c>
      <c r="G3263" s="39">
        <v>2</v>
      </c>
      <c r="H3263" s="64" t="str">
        <f>VLOOKUP(MID(Table1[[#This Row],[Htno]],7,2),Raw!A:B,2,0)</f>
        <v>ECE</v>
      </c>
      <c r="I3263" s="60">
        <f>IF(Table1[[#This Row],[Gr]]&lt;&gt;"COMPLE",IF(Table1[[#This Row],[Cr]]&gt;0,1,0),1)</f>
        <v>1</v>
      </c>
      <c r="J3263" s="32">
        <f>(Table1[[#This Row],[Gp]]*Table1[[#This Row],[Cr]])/Raw!$R$1</f>
        <v>0.86956521739130432</v>
      </c>
    </row>
    <row r="3264" spans="1:10">
      <c r="A3264" s="63" t="str">
        <f>LEFT(Table1[[#This Row],[Subcode]],3)</f>
        <v>R20</v>
      </c>
      <c r="B3264" s="63" t="s">
        <v>566</v>
      </c>
      <c r="C3264" s="38" t="s">
        <v>153</v>
      </c>
      <c r="D3264" s="39" t="s">
        <v>154</v>
      </c>
      <c r="E3264" s="39">
        <f>VLOOKUP(Table1[[#This Row],[Gr]],Raw!T:U,2,0)</f>
        <v>6</v>
      </c>
      <c r="F3264" s="38" t="s">
        <v>5</v>
      </c>
      <c r="G3264" s="39">
        <v>3</v>
      </c>
      <c r="H3264" s="64" t="str">
        <f>VLOOKUP(MID(Table1[[#This Row],[Htno]],7,2),Raw!A:B,2,0)</f>
        <v>ECE</v>
      </c>
      <c r="I3264" s="60">
        <f>IF(Table1[[#This Row],[Gr]]&lt;&gt;"COMPLE",IF(Table1[[#This Row],[Cr]]&gt;0,1,0),1)</f>
        <v>1</v>
      </c>
      <c r="J3264" s="32">
        <f>(Table1[[#This Row],[Gp]]*Table1[[#This Row],[Cr]])/Raw!$R$1</f>
        <v>0.78260869565217395</v>
      </c>
    </row>
    <row r="3265" spans="1:10">
      <c r="A3265" s="63" t="str">
        <f>LEFT(Table1[[#This Row],[Subcode]],3)</f>
        <v>R20</v>
      </c>
      <c r="B3265" s="63" t="s">
        <v>566</v>
      </c>
      <c r="C3265" s="38" t="s">
        <v>155</v>
      </c>
      <c r="D3265" s="39" t="s">
        <v>156</v>
      </c>
      <c r="E3265" s="39">
        <f>VLOOKUP(Table1[[#This Row],[Gr]],Raw!T:U,2,0)</f>
        <v>7</v>
      </c>
      <c r="F3265" s="38" t="s">
        <v>4</v>
      </c>
      <c r="G3265" s="39">
        <v>3</v>
      </c>
      <c r="H3265" s="64" t="str">
        <f>VLOOKUP(MID(Table1[[#This Row],[Htno]],7,2),Raw!A:B,2,0)</f>
        <v>ECE</v>
      </c>
      <c r="I3265" s="60">
        <f>IF(Table1[[#This Row],[Gr]]&lt;&gt;"COMPLE",IF(Table1[[#This Row],[Cr]]&gt;0,1,0),1)</f>
        <v>1</v>
      </c>
      <c r="J3265" s="32">
        <f>(Table1[[#This Row],[Gp]]*Table1[[#This Row],[Cr]])/Raw!$R$1</f>
        <v>0.91304347826086951</v>
      </c>
    </row>
    <row r="3266" spans="1:10">
      <c r="A3266" s="63" t="str">
        <f>LEFT(Table1[[#This Row],[Subcode]],3)</f>
        <v>R20</v>
      </c>
      <c r="B3266" s="63" t="s">
        <v>567</v>
      </c>
      <c r="C3266" s="38" t="s">
        <v>78</v>
      </c>
      <c r="D3266" s="39" t="s">
        <v>79</v>
      </c>
      <c r="E3266" s="39">
        <f>VLOOKUP(Table1[[#This Row],[Gr]],Raw!T:U,2,0)</f>
        <v>7</v>
      </c>
      <c r="F3266" s="38" t="s">
        <v>4</v>
      </c>
      <c r="G3266" s="39">
        <v>3</v>
      </c>
      <c r="H3266" s="64" t="str">
        <f>VLOOKUP(MID(Table1[[#This Row],[Htno]],7,2),Raw!A:B,2,0)</f>
        <v>ECE</v>
      </c>
      <c r="I3266" s="60">
        <f>IF(Table1[[#This Row],[Gr]]&lt;&gt;"COMPLE",IF(Table1[[#This Row],[Cr]]&gt;0,1,0),1)</f>
        <v>1</v>
      </c>
      <c r="J3266" s="32">
        <f>(Table1[[#This Row],[Gp]]*Table1[[#This Row],[Cr]])/Raw!$R$1</f>
        <v>0.91304347826086951</v>
      </c>
    </row>
    <row r="3267" spans="1:10">
      <c r="A3267" s="63" t="str">
        <f>LEFT(Table1[[#This Row],[Subcode]],3)</f>
        <v>R20</v>
      </c>
      <c r="B3267" s="63" t="s">
        <v>567</v>
      </c>
      <c r="C3267" s="38" t="s">
        <v>144</v>
      </c>
      <c r="D3267" s="39" t="s">
        <v>93</v>
      </c>
      <c r="E3267" s="39">
        <f>VLOOKUP(Table1[[#This Row],[Gr]],Raw!T:U,2,0)</f>
        <v>10</v>
      </c>
      <c r="F3267" s="38" t="s">
        <v>9</v>
      </c>
      <c r="G3267" s="39">
        <v>3</v>
      </c>
      <c r="H3267" s="64" t="str">
        <f>VLOOKUP(MID(Table1[[#This Row],[Htno]],7,2),Raw!A:B,2,0)</f>
        <v>ECE</v>
      </c>
      <c r="I3267" s="60">
        <f>IF(Table1[[#This Row],[Gr]]&lt;&gt;"COMPLE",IF(Table1[[#This Row],[Cr]]&gt;0,1,0),1)</f>
        <v>1</v>
      </c>
      <c r="J3267" s="32">
        <f>(Table1[[#This Row],[Gp]]*Table1[[#This Row],[Cr]])/Raw!$R$1</f>
        <v>1.3043478260869565</v>
      </c>
    </row>
    <row r="3268" spans="1:10">
      <c r="A3268" s="63" t="str">
        <f>LEFT(Table1[[#This Row],[Subcode]],3)</f>
        <v>R20</v>
      </c>
      <c r="B3268" s="63" t="s">
        <v>567</v>
      </c>
      <c r="C3268" s="38" t="s">
        <v>145</v>
      </c>
      <c r="D3268" s="39" t="s">
        <v>146</v>
      </c>
      <c r="E3268" s="39">
        <f>VLOOKUP(Table1[[#This Row],[Gr]],Raw!T:U,2,0)</f>
        <v>7</v>
      </c>
      <c r="F3268" s="38" t="s">
        <v>4</v>
      </c>
      <c r="G3268" s="39">
        <v>3</v>
      </c>
      <c r="H3268" s="64" t="str">
        <f>VLOOKUP(MID(Table1[[#This Row],[Htno]],7,2),Raw!A:B,2,0)</f>
        <v>ECE</v>
      </c>
      <c r="I3268" s="60">
        <f>IF(Table1[[#This Row],[Gr]]&lt;&gt;"COMPLE",IF(Table1[[#This Row],[Cr]]&gt;0,1,0),1)</f>
        <v>1</v>
      </c>
      <c r="J3268" s="32">
        <f>(Table1[[#This Row],[Gp]]*Table1[[#This Row],[Cr]])/Raw!$R$1</f>
        <v>0.91304347826086951</v>
      </c>
    </row>
    <row r="3269" spans="1:10">
      <c r="A3269" s="63" t="str">
        <f>LEFT(Table1[[#This Row],[Subcode]],3)</f>
        <v>R20</v>
      </c>
      <c r="B3269" s="63" t="s">
        <v>567</v>
      </c>
      <c r="C3269" s="38" t="s">
        <v>147</v>
      </c>
      <c r="D3269" s="39" t="s">
        <v>148</v>
      </c>
      <c r="E3269" s="39">
        <f>VLOOKUP(Table1[[#This Row],[Gr]],Raw!T:U,2,0)</f>
        <v>6</v>
      </c>
      <c r="F3269" s="38" t="s">
        <v>5</v>
      </c>
      <c r="G3269" s="39">
        <v>3</v>
      </c>
      <c r="H3269" s="64" t="str">
        <f>VLOOKUP(MID(Table1[[#This Row],[Htno]],7,2),Raw!A:B,2,0)</f>
        <v>ECE</v>
      </c>
      <c r="I3269" s="60">
        <f>IF(Table1[[#This Row],[Gr]]&lt;&gt;"COMPLE",IF(Table1[[#This Row],[Cr]]&gt;0,1,0),1)</f>
        <v>1</v>
      </c>
      <c r="J3269" s="32">
        <f>(Table1[[#This Row],[Gp]]*Table1[[#This Row],[Cr]])/Raw!$R$1</f>
        <v>0.78260869565217395</v>
      </c>
    </row>
    <row r="3270" spans="1:10">
      <c r="A3270" s="63" t="str">
        <f>LEFT(Table1[[#This Row],[Subcode]],3)</f>
        <v>R20</v>
      </c>
      <c r="B3270" s="63" t="s">
        <v>567</v>
      </c>
      <c r="C3270" s="38" t="s">
        <v>149</v>
      </c>
      <c r="D3270" s="39" t="s">
        <v>150</v>
      </c>
      <c r="E3270" s="39">
        <f>VLOOKUP(Table1[[#This Row],[Gr]],Raw!T:U,2,0)</f>
        <v>8</v>
      </c>
      <c r="F3270" s="38" t="s">
        <v>6</v>
      </c>
      <c r="G3270" s="39">
        <v>3</v>
      </c>
      <c r="H3270" s="64" t="str">
        <f>VLOOKUP(MID(Table1[[#This Row],[Htno]],7,2),Raw!A:B,2,0)</f>
        <v>ECE</v>
      </c>
      <c r="I3270" s="60">
        <f>IF(Table1[[#This Row],[Gr]]&lt;&gt;"COMPLE",IF(Table1[[#This Row],[Cr]]&gt;0,1,0),1)</f>
        <v>1</v>
      </c>
      <c r="J3270" s="32">
        <f>(Table1[[#This Row],[Gp]]*Table1[[#This Row],[Cr]])/Raw!$R$1</f>
        <v>1.0434782608695652</v>
      </c>
    </row>
    <row r="3271" spans="1:10">
      <c r="A3271" s="63" t="str">
        <f>LEFT(Table1[[#This Row],[Subcode]],3)</f>
        <v>R20</v>
      </c>
      <c r="B3271" s="63" t="s">
        <v>567</v>
      </c>
      <c r="C3271" s="38" t="s">
        <v>151</v>
      </c>
      <c r="D3271" s="39" t="s">
        <v>152</v>
      </c>
      <c r="E3271" s="39">
        <f>VLOOKUP(Table1[[#This Row],[Gr]],Raw!T:U,2,0)</f>
        <v>10</v>
      </c>
      <c r="F3271" s="38" t="s">
        <v>9</v>
      </c>
      <c r="G3271" s="39">
        <v>2</v>
      </c>
      <c r="H3271" s="64" t="str">
        <f>VLOOKUP(MID(Table1[[#This Row],[Htno]],7,2),Raw!A:B,2,0)</f>
        <v>ECE</v>
      </c>
      <c r="I3271" s="60">
        <f>IF(Table1[[#This Row],[Gr]]&lt;&gt;"COMPLE",IF(Table1[[#This Row],[Cr]]&gt;0,1,0),1)</f>
        <v>1</v>
      </c>
      <c r="J3271" s="32">
        <f>(Table1[[#This Row],[Gp]]*Table1[[#This Row],[Cr]])/Raw!$R$1</f>
        <v>0.86956521739130432</v>
      </c>
    </row>
    <row r="3272" spans="1:10">
      <c r="A3272" s="63" t="str">
        <f>LEFT(Table1[[#This Row],[Subcode]],3)</f>
        <v>R20</v>
      </c>
      <c r="B3272" s="63" t="s">
        <v>567</v>
      </c>
      <c r="C3272" s="38" t="s">
        <v>153</v>
      </c>
      <c r="D3272" s="39" t="s">
        <v>154</v>
      </c>
      <c r="E3272" s="39">
        <f>VLOOKUP(Table1[[#This Row],[Gr]],Raw!T:U,2,0)</f>
        <v>8</v>
      </c>
      <c r="F3272" s="38" t="s">
        <v>6</v>
      </c>
      <c r="G3272" s="39">
        <v>3</v>
      </c>
      <c r="H3272" s="64" t="str">
        <f>VLOOKUP(MID(Table1[[#This Row],[Htno]],7,2),Raw!A:B,2,0)</f>
        <v>ECE</v>
      </c>
      <c r="I3272" s="60">
        <f>IF(Table1[[#This Row],[Gr]]&lt;&gt;"COMPLE",IF(Table1[[#This Row],[Cr]]&gt;0,1,0),1)</f>
        <v>1</v>
      </c>
      <c r="J3272" s="32">
        <f>(Table1[[#This Row],[Gp]]*Table1[[#This Row],[Cr]])/Raw!$R$1</f>
        <v>1.0434782608695652</v>
      </c>
    </row>
    <row r="3273" spans="1:10">
      <c r="A3273" s="63" t="str">
        <f>LEFT(Table1[[#This Row],[Subcode]],3)</f>
        <v>R20</v>
      </c>
      <c r="B3273" s="63" t="s">
        <v>567</v>
      </c>
      <c r="C3273" s="38" t="s">
        <v>155</v>
      </c>
      <c r="D3273" s="39" t="s">
        <v>156</v>
      </c>
      <c r="E3273" s="39">
        <f>VLOOKUP(Table1[[#This Row],[Gr]],Raw!T:U,2,0)</f>
        <v>7</v>
      </c>
      <c r="F3273" s="38" t="s">
        <v>4</v>
      </c>
      <c r="G3273" s="39">
        <v>3</v>
      </c>
      <c r="H3273" s="64" t="str">
        <f>VLOOKUP(MID(Table1[[#This Row],[Htno]],7,2),Raw!A:B,2,0)</f>
        <v>ECE</v>
      </c>
      <c r="I3273" s="60">
        <f>IF(Table1[[#This Row],[Gr]]&lt;&gt;"COMPLE",IF(Table1[[#This Row],[Cr]]&gt;0,1,0),1)</f>
        <v>1</v>
      </c>
      <c r="J3273" s="32">
        <f>(Table1[[#This Row],[Gp]]*Table1[[#This Row],[Cr]])/Raw!$R$1</f>
        <v>0.91304347826086951</v>
      </c>
    </row>
    <row r="3274" spans="1:10">
      <c r="A3274" s="63" t="str">
        <f>LEFT(Table1[[#This Row],[Subcode]],3)</f>
        <v>R20</v>
      </c>
      <c r="B3274" s="63" t="s">
        <v>568</v>
      </c>
      <c r="C3274" s="38" t="s">
        <v>78</v>
      </c>
      <c r="D3274" s="39" t="s">
        <v>79</v>
      </c>
      <c r="E3274" s="39">
        <f>VLOOKUP(Table1[[#This Row],[Gr]],Raw!T:U,2,0)</f>
        <v>6</v>
      </c>
      <c r="F3274" s="38" t="s">
        <v>5</v>
      </c>
      <c r="G3274" s="39">
        <v>3</v>
      </c>
      <c r="H3274" s="64" t="str">
        <f>VLOOKUP(MID(Table1[[#This Row],[Htno]],7,2),Raw!A:B,2,0)</f>
        <v>ECE</v>
      </c>
      <c r="I3274" s="60">
        <f>IF(Table1[[#This Row],[Gr]]&lt;&gt;"COMPLE",IF(Table1[[#This Row],[Cr]]&gt;0,1,0),1)</f>
        <v>1</v>
      </c>
      <c r="J3274" s="32">
        <f>(Table1[[#This Row],[Gp]]*Table1[[#This Row],[Cr]])/Raw!$R$1</f>
        <v>0.78260869565217395</v>
      </c>
    </row>
    <row r="3275" spans="1:10">
      <c r="A3275" s="63" t="str">
        <f>LEFT(Table1[[#This Row],[Subcode]],3)</f>
        <v>R20</v>
      </c>
      <c r="B3275" s="63" t="s">
        <v>568</v>
      </c>
      <c r="C3275" s="38" t="s">
        <v>144</v>
      </c>
      <c r="D3275" s="39" t="s">
        <v>93</v>
      </c>
      <c r="E3275" s="39">
        <f>VLOOKUP(Table1[[#This Row],[Gr]],Raw!T:U,2,0)</f>
        <v>10</v>
      </c>
      <c r="F3275" s="38" t="s">
        <v>9</v>
      </c>
      <c r="G3275" s="39">
        <v>3</v>
      </c>
      <c r="H3275" s="64" t="str">
        <f>VLOOKUP(MID(Table1[[#This Row],[Htno]],7,2),Raw!A:B,2,0)</f>
        <v>ECE</v>
      </c>
      <c r="I3275" s="60">
        <f>IF(Table1[[#This Row],[Gr]]&lt;&gt;"COMPLE",IF(Table1[[#This Row],[Cr]]&gt;0,1,0),1)</f>
        <v>1</v>
      </c>
      <c r="J3275" s="32">
        <f>(Table1[[#This Row],[Gp]]*Table1[[#This Row],[Cr]])/Raw!$R$1</f>
        <v>1.3043478260869565</v>
      </c>
    </row>
    <row r="3276" spans="1:10">
      <c r="A3276" s="63" t="str">
        <f>LEFT(Table1[[#This Row],[Subcode]],3)</f>
        <v>R20</v>
      </c>
      <c r="B3276" s="63" t="s">
        <v>568</v>
      </c>
      <c r="C3276" s="38" t="s">
        <v>145</v>
      </c>
      <c r="D3276" s="39" t="s">
        <v>146</v>
      </c>
      <c r="E3276" s="39">
        <f>VLOOKUP(Table1[[#This Row],[Gr]],Raw!T:U,2,0)</f>
        <v>6</v>
      </c>
      <c r="F3276" s="38" t="s">
        <v>5</v>
      </c>
      <c r="G3276" s="39">
        <v>3</v>
      </c>
      <c r="H3276" s="64" t="str">
        <f>VLOOKUP(MID(Table1[[#This Row],[Htno]],7,2),Raw!A:B,2,0)</f>
        <v>ECE</v>
      </c>
      <c r="I3276" s="60">
        <f>IF(Table1[[#This Row],[Gr]]&lt;&gt;"COMPLE",IF(Table1[[#This Row],[Cr]]&gt;0,1,0),1)</f>
        <v>1</v>
      </c>
      <c r="J3276" s="32">
        <f>(Table1[[#This Row],[Gp]]*Table1[[#This Row],[Cr]])/Raw!$R$1</f>
        <v>0.78260869565217395</v>
      </c>
    </row>
    <row r="3277" spans="1:10">
      <c r="A3277" s="63" t="str">
        <f>LEFT(Table1[[#This Row],[Subcode]],3)</f>
        <v>R20</v>
      </c>
      <c r="B3277" s="63" t="s">
        <v>568</v>
      </c>
      <c r="C3277" s="38" t="s">
        <v>147</v>
      </c>
      <c r="D3277" s="39" t="s">
        <v>148</v>
      </c>
      <c r="E3277" s="39">
        <f>VLOOKUP(Table1[[#This Row],[Gr]],Raw!T:U,2,0)</f>
        <v>8</v>
      </c>
      <c r="F3277" s="38" t="s">
        <v>6</v>
      </c>
      <c r="G3277" s="39">
        <v>3</v>
      </c>
      <c r="H3277" s="64" t="str">
        <f>VLOOKUP(MID(Table1[[#This Row],[Htno]],7,2),Raw!A:B,2,0)</f>
        <v>ECE</v>
      </c>
      <c r="I3277" s="60">
        <f>IF(Table1[[#This Row],[Gr]]&lt;&gt;"COMPLE",IF(Table1[[#This Row],[Cr]]&gt;0,1,0),1)</f>
        <v>1</v>
      </c>
      <c r="J3277" s="32">
        <f>(Table1[[#This Row],[Gp]]*Table1[[#This Row],[Cr]])/Raw!$R$1</f>
        <v>1.0434782608695652</v>
      </c>
    </row>
    <row r="3278" spans="1:10">
      <c r="A3278" s="63" t="str">
        <f>LEFT(Table1[[#This Row],[Subcode]],3)</f>
        <v>R20</v>
      </c>
      <c r="B3278" s="63" t="s">
        <v>568</v>
      </c>
      <c r="C3278" s="38" t="s">
        <v>149</v>
      </c>
      <c r="D3278" s="39" t="s">
        <v>150</v>
      </c>
      <c r="E3278" s="39">
        <f>VLOOKUP(Table1[[#This Row],[Gr]],Raw!T:U,2,0)</f>
        <v>6</v>
      </c>
      <c r="F3278" s="38" t="s">
        <v>5</v>
      </c>
      <c r="G3278" s="39">
        <v>3</v>
      </c>
      <c r="H3278" s="64" t="str">
        <f>VLOOKUP(MID(Table1[[#This Row],[Htno]],7,2),Raw!A:B,2,0)</f>
        <v>ECE</v>
      </c>
      <c r="I3278" s="60">
        <f>IF(Table1[[#This Row],[Gr]]&lt;&gt;"COMPLE",IF(Table1[[#This Row],[Cr]]&gt;0,1,0),1)</f>
        <v>1</v>
      </c>
      <c r="J3278" s="32">
        <f>(Table1[[#This Row],[Gp]]*Table1[[#This Row],[Cr]])/Raw!$R$1</f>
        <v>0.78260869565217395</v>
      </c>
    </row>
    <row r="3279" spans="1:10">
      <c r="A3279" s="63" t="str">
        <f>LEFT(Table1[[#This Row],[Subcode]],3)</f>
        <v>R20</v>
      </c>
      <c r="B3279" s="63" t="s">
        <v>568</v>
      </c>
      <c r="C3279" s="38" t="s">
        <v>151</v>
      </c>
      <c r="D3279" s="39" t="s">
        <v>152</v>
      </c>
      <c r="E3279" s="39">
        <f>VLOOKUP(Table1[[#This Row],[Gr]],Raw!T:U,2,0)</f>
        <v>10</v>
      </c>
      <c r="F3279" s="38" t="s">
        <v>9</v>
      </c>
      <c r="G3279" s="39">
        <v>2</v>
      </c>
      <c r="H3279" s="64" t="str">
        <f>VLOOKUP(MID(Table1[[#This Row],[Htno]],7,2),Raw!A:B,2,0)</f>
        <v>ECE</v>
      </c>
      <c r="I3279" s="60">
        <f>IF(Table1[[#This Row],[Gr]]&lt;&gt;"COMPLE",IF(Table1[[#This Row],[Cr]]&gt;0,1,0),1)</f>
        <v>1</v>
      </c>
      <c r="J3279" s="32">
        <f>(Table1[[#This Row],[Gp]]*Table1[[#This Row],[Cr]])/Raw!$R$1</f>
        <v>0.86956521739130432</v>
      </c>
    </row>
    <row r="3280" spans="1:10">
      <c r="A3280" s="63" t="str">
        <f>LEFT(Table1[[#This Row],[Subcode]],3)</f>
        <v>R20</v>
      </c>
      <c r="B3280" s="63" t="s">
        <v>568</v>
      </c>
      <c r="C3280" s="38" t="s">
        <v>153</v>
      </c>
      <c r="D3280" s="39" t="s">
        <v>154</v>
      </c>
      <c r="E3280" s="39">
        <f>VLOOKUP(Table1[[#This Row],[Gr]],Raw!T:U,2,0)</f>
        <v>6</v>
      </c>
      <c r="F3280" s="38" t="s">
        <v>5</v>
      </c>
      <c r="G3280" s="39">
        <v>3</v>
      </c>
      <c r="H3280" s="64" t="str">
        <f>VLOOKUP(MID(Table1[[#This Row],[Htno]],7,2),Raw!A:B,2,0)</f>
        <v>ECE</v>
      </c>
      <c r="I3280" s="60">
        <f>IF(Table1[[#This Row],[Gr]]&lt;&gt;"COMPLE",IF(Table1[[#This Row],[Cr]]&gt;0,1,0),1)</f>
        <v>1</v>
      </c>
      <c r="J3280" s="32">
        <f>(Table1[[#This Row],[Gp]]*Table1[[#This Row],[Cr]])/Raw!$R$1</f>
        <v>0.78260869565217395</v>
      </c>
    </row>
    <row r="3281" spans="1:10">
      <c r="A3281" s="63" t="str">
        <f>LEFT(Table1[[#This Row],[Subcode]],3)</f>
        <v>R20</v>
      </c>
      <c r="B3281" s="63" t="s">
        <v>568</v>
      </c>
      <c r="C3281" s="38" t="s">
        <v>155</v>
      </c>
      <c r="D3281" s="39" t="s">
        <v>156</v>
      </c>
      <c r="E3281" s="39">
        <f>VLOOKUP(Table1[[#This Row],[Gr]],Raw!T:U,2,0)</f>
        <v>6</v>
      </c>
      <c r="F3281" s="38" t="s">
        <v>5</v>
      </c>
      <c r="G3281" s="39">
        <v>3</v>
      </c>
      <c r="H3281" s="64" t="str">
        <f>VLOOKUP(MID(Table1[[#This Row],[Htno]],7,2),Raw!A:B,2,0)</f>
        <v>ECE</v>
      </c>
      <c r="I3281" s="60">
        <f>IF(Table1[[#This Row],[Gr]]&lt;&gt;"COMPLE",IF(Table1[[#This Row],[Cr]]&gt;0,1,0),1)</f>
        <v>1</v>
      </c>
      <c r="J3281" s="32">
        <f>(Table1[[#This Row],[Gp]]*Table1[[#This Row],[Cr]])/Raw!$R$1</f>
        <v>0.78260869565217395</v>
      </c>
    </row>
    <row r="3282" spans="1:10">
      <c r="A3282" s="63" t="str">
        <f>LEFT(Table1[[#This Row],[Subcode]],3)</f>
        <v>R20</v>
      </c>
      <c r="B3282" s="63" t="s">
        <v>569</v>
      </c>
      <c r="C3282" s="38" t="s">
        <v>78</v>
      </c>
      <c r="D3282" s="39" t="s">
        <v>79</v>
      </c>
      <c r="E3282" s="39">
        <f>VLOOKUP(Table1[[#This Row],[Gr]],Raw!T:U,2,0)</f>
        <v>6</v>
      </c>
      <c r="F3282" s="38" t="s">
        <v>5</v>
      </c>
      <c r="G3282" s="39">
        <v>3</v>
      </c>
      <c r="H3282" s="64" t="str">
        <f>VLOOKUP(MID(Table1[[#This Row],[Htno]],7,2),Raw!A:B,2,0)</f>
        <v>CSE</v>
      </c>
      <c r="I3282" s="60">
        <f>IF(Table1[[#This Row],[Gr]]&lt;&gt;"COMPLE",IF(Table1[[#This Row],[Cr]]&gt;0,1,0),1)</f>
        <v>1</v>
      </c>
      <c r="J3282" s="32">
        <f>(Table1[[#This Row],[Gp]]*Table1[[#This Row],[Cr]])/Raw!$R$1</f>
        <v>0.78260869565217395</v>
      </c>
    </row>
    <row r="3283" spans="1:10">
      <c r="A3283" s="63" t="str">
        <f>LEFT(Table1[[#This Row],[Subcode]],3)</f>
        <v>R20</v>
      </c>
      <c r="B3283" s="63" t="s">
        <v>569</v>
      </c>
      <c r="C3283" s="38" t="s">
        <v>292</v>
      </c>
      <c r="D3283" s="39" t="s">
        <v>293</v>
      </c>
      <c r="E3283" s="39">
        <f>VLOOKUP(Table1[[#This Row],[Gr]],Raw!T:U,2,0)</f>
        <v>7</v>
      </c>
      <c r="F3283" s="38" t="s">
        <v>4</v>
      </c>
      <c r="G3283" s="39">
        <v>3</v>
      </c>
      <c r="H3283" s="64" t="str">
        <f>VLOOKUP(MID(Table1[[#This Row],[Htno]],7,2),Raw!A:B,2,0)</f>
        <v>CSE</v>
      </c>
      <c r="I3283" s="60">
        <f>IF(Table1[[#This Row],[Gr]]&lt;&gt;"COMPLE",IF(Table1[[#This Row],[Cr]]&gt;0,1,0),1)</f>
        <v>1</v>
      </c>
      <c r="J3283" s="32">
        <f>(Table1[[#This Row],[Gp]]*Table1[[#This Row],[Cr]])/Raw!$R$1</f>
        <v>0.91304347826086951</v>
      </c>
    </row>
    <row r="3284" spans="1:10">
      <c r="A3284" s="63" t="str">
        <f>LEFT(Table1[[#This Row],[Subcode]],3)</f>
        <v>R20</v>
      </c>
      <c r="B3284" s="63" t="s">
        <v>569</v>
      </c>
      <c r="C3284" s="38" t="s">
        <v>294</v>
      </c>
      <c r="D3284" s="39" t="s">
        <v>295</v>
      </c>
      <c r="E3284" s="39">
        <f>VLOOKUP(Table1[[#This Row],[Gr]],Raw!T:U,2,0)</f>
        <v>6</v>
      </c>
      <c r="F3284" s="38" t="s">
        <v>5</v>
      </c>
      <c r="G3284" s="39">
        <v>3</v>
      </c>
      <c r="H3284" s="64" t="str">
        <f>VLOOKUP(MID(Table1[[#This Row],[Htno]],7,2),Raw!A:B,2,0)</f>
        <v>CSE</v>
      </c>
      <c r="I3284" s="60">
        <f>IF(Table1[[#This Row],[Gr]]&lt;&gt;"COMPLE",IF(Table1[[#This Row],[Cr]]&gt;0,1,0),1)</f>
        <v>1</v>
      </c>
      <c r="J3284" s="32">
        <f>(Table1[[#This Row],[Gp]]*Table1[[#This Row],[Cr]])/Raw!$R$1</f>
        <v>0.78260869565217395</v>
      </c>
    </row>
    <row r="3285" spans="1:10">
      <c r="A3285" s="63" t="str">
        <f>LEFT(Table1[[#This Row],[Subcode]],3)</f>
        <v>R20</v>
      </c>
      <c r="B3285" s="63" t="s">
        <v>569</v>
      </c>
      <c r="C3285" s="38" t="s">
        <v>296</v>
      </c>
      <c r="D3285" s="39" t="s">
        <v>297</v>
      </c>
      <c r="E3285" s="39">
        <f>VLOOKUP(Table1[[#This Row],[Gr]],Raw!T:U,2,0)</f>
        <v>10</v>
      </c>
      <c r="F3285" s="38" t="s">
        <v>9</v>
      </c>
      <c r="G3285" s="39">
        <v>2</v>
      </c>
      <c r="H3285" s="64" t="str">
        <f>VLOOKUP(MID(Table1[[#This Row],[Htno]],7,2),Raw!A:B,2,0)</f>
        <v>CSE</v>
      </c>
      <c r="I3285" s="60">
        <f>IF(Table1[[#This Row],[Gr]]&lt;&gt;"COMPLE",IF(Table1[[#This Row],[Cr]]&gt;0,1,0),1)</f>
        <v>1</v>
      </c>
      <c r="J3285" s="32">
        <f>(Table1[[#This Row],[Gp]]*Table1[[#This Row],[Cr]])/Raw!$R$1</f>
        <v>0.86956521739130432</v>
      </c>
    </row>
    <row r="3286" spans="1:10">
      <c r="A3286" s="63" t="str">
        <f>LEFT(Table1[[#This Row],[Subcode]],3)</f>
        <v>R20</v>
      </c>
      <c r="B3286" s="63" t="s">
        <v>569</v>
      </c>
      <c r="C3286" s="38" t="s">
        <v>298</v>
      </c>
      <c r="D3286" s="39" t="s">
        <v>93</v>
      </c>
      <c r="E3286" s="39">
        <f>VLOOKUP(Table1[[#This Row],[Gr]],Raw!T:U,2,0)</f>
        <v>10</v>
      </c>
      <c r="F3286" s="38" t="s">
        <v>9</v>
      </c>
      <c r="G3286" s="39">
        <v>3</v>
      </c>
      <c r="H3286" s="64" t="str">
        <f>VLOOKUP(MID(Table1[[#This Row],[Htno]],7,2),Raw!A:B,2,0)</f>
        <v>CSE</v>
      </c>
      <c r="I3286" s="60">
        <f>IF(Table1[[#This Row],[Gr]]&lt;&gt;"COMPLE",IF(Table1[[#This Row],[Cr]]&gt;0,1,0),1)</f>
        <v>1</v>
      </c>
      <c r="J3286" s="32">
        <f>(Table1[[#This Row],[Gp]]*Table1[[#This Row],[Cr]])/Raw!$R$1</f>
        <v>1.3043478260869565</v>
      </c>
    </row>
    <row r="3287" spans="1:10">
      <c r="A3287" s="63" t="str">
        <f>LEFT(Table1[[#This Row],[Subcode]],3)</f>
        <v>R20</v>
      </c>
      <c r="B3287" s="63" t="s">
        <v>569</v>
      </c>
      <c r="C3287" s="38" t="s">
        <v>299</v>
      </c>
      <c r="D3287" s="39" t="s">
        <v>300</v>
      </c>
      <c r="E3287" s="39">
        <f>VLOOKUP(Table1[[#This Row],[Gr]],Raw!T:U,2,0)</f>
        <v>5</v>
      </c>
      <c r="F3287" s="38" t="s">
        <v>7</v>
      </c>
      <c r="G3287" s="39">
        <v>3</v>
      </c>
      <c r="H3287" s="64" t="str">
        <f>VLOOKUP(MID(Table1[[#This Row],[Htno]],7,2),Raw!A:B,2,0)</f>
        <v>CSE</v>
      </c>
      <c r="I3287" s="60">
        <f>IF(Table1[[#This Row],[Gr]]&lt;&gt;"COMPLE",IF(Table1[[#This Row],[Cr]]&gt;0,1,0),1)</f>
        <v>1</v>
      </c>
      <c r="J3287" s="32">
        <f>(Table1[[#This Row],[Gp]]*Table1[[#This Row],[Cr]])/Raw!$R$1</f>
        <v>0.65217391304347827</v>
      </c>
    </row>
    <row r="3288" spans="1:10">
      <c r="A3288" s="63" t="str">
        <f>LEFT(Table1[[#This Row],[Subcode]],3)</f>
        <v>R20</v>
      </c>
      <c r="B3288" s="63" t="s">
        <v>569</v>
      </c>
      <c r="C3288" s="38" t="s">
        <v>301</v>
      </c>
      <c r="D3288" s="39" t="s">
        <v>302</v>
      </c>
      <c r="E3288" s="39">
        <f>VLOOKUP(Table1[[#This Row],[Gr]],Raw!T:U,2,0)</f>
        <v>7</v>
      </c>
      <c r="F3288" s="38" t="s">
        <v>4</v>
      </c>
      <c r="G3288" s="39">
        <v>3</v>
      </c>
      <c r="H3288" s="64" t="str">
        <f>VLOOKUP(MID(Table1[[#This Row],[Htno]],7,2),Raw!A:B,2,0)</f>
        <v>CSE</v>
      </c>
      <c r="I3288" s="60">
        <f>IF(Table1[[#This Row],[Gr]]&lt;&gt;"COMPLE",IF(Table1[[#This Row],[Cr]]&gt;0,1,0),1)</f>
        <v>1</v>
      </c>
      <c r="J3288" s="32">
        <f>(Table1[[#This Row],[Gp]]*Table1[[#This Row],[Cr]])/Raw!$R$1</f>
        <v>0.91304347826086951</v>
      </c>
    </row>
    <row r="3289" spans="1:10">
      <c r="A3289" s="63" t="str">
        <f>LEFT(Table1[[#This Row],[Subcode]],3)</f>
        <v>R20</v>
      </c>
      <c r="B3289" s="63" t="s">
        <v>569</v>
      </c>
      <c r="C3289" s="38" t="s">
        <v>303</v>
      </c>
      <c r="D3289" s="39" t="s">
        <v>304</v>
      </c>
      <c r="E3289" s="39">
        <f>VLOOKUP(Table1[[#This Row],[Gr]],Raw!T:U,2,0)</f>
        <v>7</v>
      </c>
      <c r="F3289" s="38" t="s">
        <v>4</v>
      </c>
      <c r="G3289" s="39">
        <v>3</v>
      </c>
      <c r="H3289" s="64" t="str">
        <f>VLOOKUP(MID(Table1[[#This Row],[Htno]],7,2),Raw!A:B,2,0)</f>
        <v>CSE</v>
      </c>
      <c r="I3289" s="60">
        <f>IF(Table1[[#This Row],[Gr]]&lt;&gt;"COMPLE",IF(Table1[[#This Row],[Cr]]&gt;0,1,0),1)</f>
        <v>1</v>
      </c>
      <c r="J3289" s="32">
        <f>(Table1[[#This Row],[Gp]]*Table1[[#This Row],[Cr]])/Raw!$R$1</f>
        <v>0.91304347826086951</v>
      </c>
    </row>
    <row r="3290" spans="1:10">
      <c r="A3290" s="63" t="str">
        <f>LEFT(Table1[[#This Row],[Subcode]],3)</f>
        <v>R20</v>
      </c>
      <c r="B3290" s="63" t="s">
        <v>570</v>
      </c>
      <c r="C3290" s="38" t="s">
        <v>78</v>
      </c>
      <c r="D3290" s="39" t="s">
        <v>79</v>
      </c>
      <c r="E3290" s="39">
        <f>VLOOKUP(Table1[[#This Row],[Gr]],Raw!T:U,2,0)</f>
        <v>7</v>
      </c>
      <c r="F3290" s="38" t="s">
        <v>4</v>
      </c>
      <c r="G3290" s="39">
        <v>3</v>
      </c>
      <c r="H3290" s="64" t="str">
        <f>VLOOKUP(MID(Table1[[#This Row],[Htno]],7,2),Raw!A:B,2,0)</f>
        <v>CSE</v>
      </c>
      <c r="I3290" s="60">
        <f>IF(Table1[[#This Row],[Gr]]&lt;&gt;"COMPLE",IF(Table1[[#This Row],[Cr]]&gt;0,1,0),1)</f>
        <v>1</v>
      </c>
      <c r="J3290" s="32">
        <f>(Table1[[#This Row],[Gp]]*Table1[[#This Row],[Cr]])/Raw!$R$1</f>
        <v>0.91304347826086951</v>
      </c>
    </row>
    <row r="3291" spans="1:10">
      <c r="A3291" s="63" t="str">
        <f>LEFT(Table1[[#This Row],[Subcode]],3)</f>
        <v>R20</v>
      </c>
      <c r="B3291" s="63" t="s">
        <v>570</v>
      </c>
      <c r="C3291" s="38" t="s">
        <v>292</v>
      </c>
      <c r="D3291" s="39" t="s">
        <v>293</v>
      </c>
      <c r="E3291" s="39">
        <f>VLOOKUP(Table1[[#This Row],[Gr]],Raw!T:U,2,0)</f>
        <v>8</v>
      </c>
      <c r="F3291" s="38" t="s">
        <v>6</v>
      </c>
      <c r="G3291" s="39">
        <v>3</v>
      </c>
      <c r="H3291" s="64" t="str">
        <f>VLOOKUP(MID(Table1[[#This Row],[Htno]],7,2),Raw!A:B,2,0)</f>
        <v>CSE</v>
      </c>
      <c r="I3291" s="60">
        <f>IF(Table1[[#This Row],[Gr]]&lt;&gt;"COMPLE",IF(Table1[[#This Row],[Cr]]&gt;0,1,0),1)</f>
        <v>1</v>
      </c>
      <c r="J3291" s="32">
        <f>(Table1[[#This Row],[Gp]]*Table1[[#This Row],[Cr]])/Raw!$R$1</f>
        <v>1.0434782608695652</v>
      </c>
    </row>
    <row r="3292" spans="1:10">
      <c r="A3292" s="63" t="str">
        <f>LEFT(Table1[[#This Row],[Subcode]],3)</f>
        <v>R20</v>
      </c>
      <c r="B3292" s="63" t="s">
        <v>570</v>
      </c>
      <c r="C3292" s="38" t="s">
        <v>294</v>
      </c>
      <c r="D3292" s="39" t="s">
        <v>295</v>
      </c>
      <c r="E3292" s="39">
        <f>VLOOKUP(Table1[[#This Row],[Gr]],Raw!T:U,2,0)</f>
        <v>6</v>
      </c>
      <c r="F3292" s="38" t="s">
        <v>5</v>
      </c>
      <c r="G3292" s="39">
        <v>3</v>
      </c>
      <c r="H3292" s="64" t="str">
        <f>VLOOKUP(MID(Table1[[#This Row],[Htno]],7,2),Raw!A:B,2,0)</f>
        <v>CSE</v>
      </c>
      <c r="I3292" s="60">
        <f>IF(Table1[[#This Row],[Gr]]&lt;&gt;"COMPLE",IF(Table1[[#This Row],[Cr]]&gt;0,1,0),1)</f>
        <v>1</v>
      </c>
      <c r="J3292" s="32">
        <f>(Table1[[#This Row],[Gp]]*Table1[[#This Row],[Cr]])/Raw!$R$1</f>
        <v>0.78260869565217395</v>
      </c>
    </row>
    <row r="3293" spans="1:10">
      <c r="A3293" s="63" t="str">
        <f>LEFT(Table1[[#This Row],[Subcode]],3)</f>
        <v>R20</v>
      </c>
      <c r="B3293" s="63" t="s">
        <v>570</v>
      </c>
      <c r="C3293" s="38" t="s">
        <v>296</v>
      </c>
      <c r="D3293" s="39" t="s">
        <v>297</v>
      </c>
      <c r="E3293" s="39">
        <f>VLOOKUP(Table1[[#This Row],[Gr]],Raw!T:U,2,0)</f>
        <v>10</v>
      </c>
      <c r="F3293" s="38" t="s">
        <v>9</v>
      </c>
      <c r="G3293" s="39">
        <v>2</v>
      </c>
      <c r="H3293" s="64" t="str">
        <f>VLOOKUP(MID(Table1[[#This Row],[Htno]],7,2),Raw!A:B,2,0)</f>
        <v>CSE</v>
      </c>
      <c r="I3293" s="60">
        <f>IF(Table1[[#This Row],[Gr]]&lt;&gt;"COMPLE",IF(Table1[[#This Row],[Cr]]&gt;0,1,0),1)</f>
        <v>1</v>
      </c>
      <c r="J3293" s="32">
        <f>(Table1[[#This Row],[Gp]]*Table1[[#This Row],[Cr]])/Raw!$R$1</f>
        <v>0.86956521739130432</v>
      </c>
    </row>
    <row r="3294" spans="1:10">
      <c r="A3294" s="63" t="str">
        <f>LEFT(Table1[[#This Row],[Subcode]],3)</f>
        <v>R20</v>
      </c>
      <c r="B3294" s="63" t="s">
        <v>570</v>
      </c>
      <c r="C3294" s="38" t="s">
        <v>298</v>
      </c>
      <c r="D3294" s="39" t="s">
        <v>93</v>
      </c>
      <c r="E3294" s="39">
        <f>VLOOKUP(Table1[[#This Row],[Gr]],Raw!T:U,2,0)</f>
        <v>10</v>
      </c>
      <c r="F3294" s="38" t="s">
        <v>9</v>
      </c>
      <c r="G3294" s="39">
        <v>3</v>
      </c>
      <c r="H3294" s="64" t="str">
        <f>VLOOKUP(MID(Table1[[#This Row],[Htno]],7,2),Raw!A:B,2,0)</f>
        <v>CSE</v>
      </c>
      <c r="I3294" s="60">
        <f>IF(Table1[[#This Row],[Gr]]&lt;&gt;"COMPLE",IF(Table1[[#This Row],[Cr]]&gt;0,1,0),1)</f>
        <v>1</v>
      </c>
      <c r="J3294" s="32">
        <f>(Table1[[#This Row],[Gp]]*Table1[[#This Row],[Cr]])/Raw!$R$1</f>
        <v>1.3043478260869565</v>
      </c>
    </row>
    <row r="3295" spans="1:10">
      <c r="A3295" s="63" t="str">
        <f>LEFT(Table1[[#This Row],[Subcode]],3)</f>
        <v>R20</v>
      </c>
      <c r="B3295" s="63" t="s">
        <v>570</v>
      </c>
      <c r="C3295" s="38" t="s">
        <v>299</v>
      </c>
      <c r="D3295" s="39" t="s">
        <v>300</v>
      </c>
      <c r="E3295" s="39">
        <f>VLOOKUP(Table1[[#This Row],[Gr]],Raw!T:U,2,0)</f>
        <v>5</v>
      </c>
      <c r="F3295" s="38" t="s">
        <v>7</v>
      </c>
      <c r="G3295" s="39">
        <v>3</v>
      </c>
      <c r="H3295" s="64" t="str">
        <f>VLOOKUP(MID(Table1[[#This Row],[Htno]],7,2),Raw!A:B,2,0)</f>
        <v>CSE</v>
      </c>
      <c r="I3295" s="60">
        <f>IF(Table1[[#This Row],[Gr]]&lt;&gt;"COMPLE",IF(Table1[[#This Row],[Cr]]&gt;0,1,0),1)</f>
        <v>1</v>
      </c>
      <c r="J3295" s="32">
        <f>(Table1[[#This Row],[Gp]]*Table1[[#This Row],[Cr]])/Raw!$R$1</f>
        <v>0.65217391304347827</v>
      </c>
    </row>
    <row r="3296" spans="1:10">
      <c r="A3296" s="63" t="str">
        <f>LEFT(Table1[[#This Row],[Subcode]],3)</f>
        <v>R20</v>
      </c>
      <c r="B3296" s="63" t="s">
        <v>570</v>
      </c>
      <c r="C3296" s="38" t="s">
        <v>301</v>
      </c>
      <c r="D3296" s="39" t="s">
        <v>302</v>
      </c>
      <c r="E3296" s="39">
        <f>VLOOKUP(Table1[[#This Row],[Gr]],Raw!T:U,2,0)</f>
        <v>5</v>
      </c>
      <c r="F3296" s="38" t="s">
        <v>7</v>
      </c>
      <c r="G3296" s="39">
        <v>3</v>
      </c>
      <c r="H3296" s="64" t="str">
        <f>VLOOKUP(MID(Table1[[#This Row],[Htno]],7,2),Raw!A:B,2,0)</f>
        <v>CSE</v>
      </c>
      <c r="I3296" s="60">
        <f>IF(Table1[[#This Row],[Gr]]&lt;&gt;"COMPLE",IF(Table1[[#This Row],[Cr]]&gt;0,1,0),1)</f>
        <v>1</v>
      </c>
      <c r="J3296" s="32">
        <f>(Table1[[#This Row],[Gp]]*Table1[[#This Row],[Cr]])/Raw!$R$1</f>
        <v>0.65217391304347827</v>
      </c>
    </row>
    <row r="3297" spans="1:10">
      <c r="A3297" s="63" t="str">
        <f>LEFT(Table1[[#This Row],[Subcode]],3)</f>
        <v>R20</v>
      </c>
      <c r="B3297" s="63" t="s">
        <v>570</v>
      </c>
      <c r="C3297" s="38" t="s">
        <v>303</v>
      </c>
      <c r="D3297" s="39" t="s">
        <v>304</v>
      </c>
      <c r="E3297" s="39">
        <f>VLOOKUP(Table1[[#This Row],[Gr]],Raw!T:U,2,0)</f>
        <v>6</v>
      </c>
      <c r="F3297" s="38" t="s">
        <v>5</v>
      </c>
      <c r="G3297" s="39">
        <v>3</v>
      </c>
      <c r="H3297" s="64" t="str">
        <f>VLOOKUP(MID(Table1[[#This Row],[Htno]],7,2),Raw!A:B,2,0)</f>
        <v>CSE</v>
      </c>
      <c r="I3297" s="60">
        <f>IF(Table1[[#This Row],[Gr]]&lt;&gt;"COMPLE",IF(Table1[[#This Row],[Cr]]&gt;0,1,0),1)</f>
        <v>1</v>
      </c>
      <c r="J3297" s="32">
        <f>(Table1[[#This Row],[Gp]]*Table1[[#This Row],[Cr]])/Raw!$R$1</f>
        <v>0.78260869565217395</v>
      </c>
    </row>
    <row r="3298" spans="1:10">
      <c r="A3298" s="63" t="str">
        <f>LEFT(Table1[[#This Row],[Subcode]],3)</f>
        <v>R20</v>
      </c>
      <c r="B3298" s="63" t="s">
        <v>571</v>
      </c>
      <c r="C3298" s="38" t="s">
        <v>78</v>
      </c>
      <c r="D3298" s="39" t="s">
        <v>79</v>
      </c>
      <c r="E3298" s="39">
        <f>VLOOKUP(Table1[[#This Row],[Gr]],Raw!T:U,2,0)</f>
        <v>7</v>
      </c>
      <c r="F3298" s="38" t="s">
        <v>4</v>
      </c>
      <c r="G3298" s="39">
        <v>3</v>
      </c>
      <c r="H3298" s="64" t="str">
        <f>VLOOKUP(MID(Table1[[#This Row],[Htno]],7,2),Raw!A:B,2,0)</f>
        <v>CSE</v>
      </c>
      <c r="I3298" s="60">
        <f>IF(Table1[[#This Row],[Gr]]&lt;&gt;"COMPLE",IF(Table1[[#This Row],[Cr]]&gt;0,1,0),1)</f>
        <v>1</v>
      </c>
      <c r="J3298" s="32">
        <f>(Table1[[#This Row],[Gp]]*Table1[[#This Row],[Cr]])/Raw!$R$1</f>
        <v>0.91304347826086951</v>
      </c>
    </row>
    <row r="3299" spans="1:10">
      <c r="A3299" s="63" t="str">
        <f>LEFT(Table1[[#This Row],[Subcode]],3)</f>
        <v>R20</v>
      </c>
      <c r="B3299" s="63" t="s">
        <v>571</v>
      </c>
      <c r="C3299" s="38" t="s">
        <v>292</v>
      </c>
      <c r="D3299" s="39" t="s">
        <v>293</v>
      </c>
      <c r="E3299" s="39">
        <f>VLOOKUP(Table1[[#This Row],[Gr]],Raw!T:U,2,0)</f>
        <v>8</v>
      </c>
      <c r="F3299" s="38" t="s">
        <v>6</v>
      </c>
      <c r="G3299" s="39">
        <v>3</v>
      </c>
      <c r="H3299" s="64" t="str">
        <f>VLOOKUP(MID(Table1[[#This Row],[Htno]],7,2),Raw!A:B,2,0)</f>
        <v>CSE</v>
      </c>
      <c r="I3299" s="60">
        <f>IF(Table1[[#This Row],[Gr]]&lt;&gt;"COMPLE",IF(Table1[[#This Row],[Cr]]&gt;0,1,0),1)</f>
        <v>1</v>
      </c>
      <c r="J3299" s="32">
        <f>(Table1[[#This Row],[Gp]]*Table1[[#This Row],[Cr]])/Raw!$R$1</f>
        <v>1.0434782608695652</v>
      </c>
    </row>
    <row r="3300" spans="1:10">
      <c r="A3300" s="63" t="str">
        <f>LEFT(Table1[[#This Row],[Subcode]],3)</f>
        <v>R20</v>
      </c>
      <c r="B3300" s="63" t="s">
        <v>571</v>
      </c>
      <c r="C3300" s="38" t="s">
        <v>294</v>
      </c>
      <c r="D3300" s="39" t="s">
        <v>295</v>
      </c>
      <c r="E3300" s="39">
        <f>VLOOKUP(Table1[[#This Row],[Gr]],Raw!T:U,2,0)</f>
        <v>7</v>
      </c>
      <c r="F3300" s="38" t="s">
        <v>4</v>
      </c>
      <c r="G3300" s="39">
        <v>3</v>
      </c>
      <c r="H3300" s="64" t="str">
        <f>VLOOKUP(MID(Table1[[#This Row],[Htno]],7,2),Raw!A:B,2,0)</f>
        <v>CSE</v>
      </c>
      <c r="I3300" s="60">
        <f>IF(Table1[[#This Row],[Gr]]&lt;&gt;"COMPLE",IF(Table1[[#This Row],[Cr]]&gt;0,1,0),1)</f>
        <v>1</v>
      </c>
      <c r="J3300" s="32">
        <f>(Table1[[#This Row],[Gp]]*Table1[[#This Row],[Cr]])/Raw!$R$1</f>
        <v>0.91304347826086951</v>
      </c>
    </row>
    <row r="3301" spans="1:10">
      <c r="A3301" s="63" t="str">
        <f>LEFT(Table1[[#This Row],[Subcode]],3)</f>
        <v>R20</v>
      </c>
      <c r="B3301" s="63" t="s">
        <v>571</v>
      </c>
      <c r="C3301" s="38" t="s">
        <v>296</v>
      </c>
      <c r="D3301" s="39" t="s">
        <v>297</v>
      </c>
      <c r="E3301" s="39">
        <f>VLOOKUP(Table1[[#This Row],[Gr]],Raw!T:U,2,0)</f>
        <v>10</v>
      </c>
      <c r="F3301" s="38" t="s">
        <v>9</v>
      </c>
      <c r="G3301" s="39">
        <v>2</v>
      </c>
      <c r="H3301" s="64" t="str">
        <f>VLOOKUP(MID(Table1[[#This Row],[Htno]],7,2),Raw!A:B,2,0)</f>
        <v>CSE</v>
      </c>
      <c r="I3301" s="60">
        <f>IF(Table1[[#This Row],[Gr]]&lt;&gt;"COMPLE",IF(Table1[[#This Row],[Cr]]&gt;0,1,0),1)</f>
        <v>1</v>
      </c>
      <c r="J3301" s="32">
        <f>(Table1[[#This Row],[Gp]]*Table1[[#This Row],[Cr]])/Raw!$R$1</f>
        <v>0.86956521739130432</v>
      </c>
    </row>
    <row r="3302" spans="1:10">
      <c r="A3302" s="63" t="str">
        <f>LEFT(Table1[[#This Row],[Subcode]],3)</f>
        <v>R20</v>
      </c>
      <c r="B3302" s="63" t="s">
        <v>571</v>
      </c>
      <c r="C3302" s="38" t="s">
        <v>298</v>
      </c>
      <c r="D3302" s="39" t="s">
        <v>93</v>
      </c>
      <c r="E3302" s="39">
        <f>VLOOKUP(Table1[[#This Row],[Gr]],Raw!T:U,2,0)</f>
        <v>10</v>
      </c>
      <c r="F3302" s="38" t="s">
        <v>9</v>
      </c>
      <c r="G3302" s="39">
        <v>3</v>
      </c>
      <c r="H3302" s="64" t="str">
        <f>VLOOKUP(MID(Table1[[#This Row],[Htno]],7,2),Raw!A:B,2,0)</f>
        <v>CSE</v>
      </c>
      <c r="I3302" s="60">
        <f>IF(Table1[[#This Row],[Gr]]&lt;&gt;"COMPLE",IF(Table1[[#This Row],[Cr]]&gt;0,1,0),1)</f>
        <v>1</v>
      </c>
      <c r="J3302" s="32">
        <f>(Table1[[#This Row],[Gp]]*Table1[[#This Row],[Cr]])/Raw!$R$1</f>
        <v>1.3043478260869565</v>
      </c>
    </row>
    <row r="3303" spans="1:10">
      <c r="A3303" s="63" t="str">
        <f>LEFT(Table1[[#This Row],[Subcode]],3)</f>
        <v>R20</v>
      </c>
      <c r="B3303" s="63" t="s">
        <v>571</v>
      </c>
      <c r="C3303" s="38" t="s">
        <v>299</v>
      </c>
      <c r="D3303" s="39" t="s">
        <v>300</v>
      </c>
      <c r="E3303" s="39">
        <f>VLOOKUP(Table1[[#This Row],[Gr]],Raw!T:U,2,0)</f>
        <v>7</v>
      </c>
      <c r="F3303" s="38" t="s">
        <v>4</v>
      </c>
      <c r="G3303" s="39">
        <v>3</v>
      </c>
      <c r="H3303" s="64" t="str">
        <f>VLOOKUP(MID(Table1[[#This Row],[Htno]],7,2),Raw!A:B,2,0)</f>
        <v>CSE</v>
      </c>
      <c r="I3303" s="60">
        <f>IF(Table1[[#This Row],[Gr]]&lt;&gt;"COMPLE",IF(Table1[[#This Row],[Cr]]&gt;0,1,0),1)</f>
        <v>1</v>
      </c>
      <c r="J3303" s="32">
        <f>(Table1[[#This Row],[Gp]]*Table1[[#This Row],[Cr]])/Raw!$R$1</f>
        <v>0.91304347826086951</v>
      </c>
    </row>
    <row r="3304" spans="1:10">
      <c r="A3304" s="63" t="str">
        <f>LEFT(Table1[[#This Row],[Subcode]],3)</f>
        <v>R20</v>
      </c>
      <c r="B3304" s="63" t="s">
        <v>571</v>
      </c>
      <c r="C3304" s="38" t="s">
        <v>301</v>
      </c>
      <c r="D3304" s="39" t="s">
        <v>302</v>
      </c>
      <c r="E3304" s="39">
        <f>VLOOKUP(Table1[[#This Row],[Gr]],Raw!T:U,2,0)</f>
        <v>9</v>
      </c>
      <c r="F3304" s="38" t="s">
        <v>8</v>
      </c>
      <c r="G3304" s="39">
        <v>3</v>
      </c>
      <c r="H3304" s="64" t="str">
        <f>VLOOKUP(MID(Table1[[#This Row],[Htno]],7,2),Raw!A:B,2,0)</f>
        <v>CSE</v>
      </c>
      <c r="I3304" s="60">
        <f>IF(Table1[[#This Row],[Gr]]&lt;&gt;"COMPLE",IF(Table1[[#This Row],[Cr]]&gt;0,1,0),1)</f>
        <v>1</v>
      </c>
      <c r="J3304" s="32">
        <f>(Table1[[#This Row],[Gp]]*Table1[[#This Row],[Cr]])/Raw!$R$1</f>
        <v>1.173913043478261</v>
      </c>
    </row>
    <row r="3305" spans="1:10">
      <c r="A3305" s="63" t="str">
        <f>LEFT(Table1[[#This Row],[Subcode]],3)</f>
        <v>R20</v>
      </c>
      <c r="B3305" s="63" t="s">
        <v>571</v>
      </c>
      <c r="C3305" s="38" t="s">
        <v>303</v>
      </c>
      <c r="D3305" s="39" t="s">
        <v>304</v>
      </c>
      <c r="E3305" s="39">
        <f>VLOOKUP(Table1[[#This Row],[Gr]],Raw!T:U,2,0)</f>
        <v>7</v>
      </c>
      <c r="F3305" s="38" t="s">
        <v>4</v>
      </c>
      <c r="G3305" s="39">
        <v>3</v>
      </c>
      <c r="H3305" s="64" t="str">
        <f>VLOOKUP(MID(Table1[[#This Row],[Htno]],7,2),Raw!A:B,2,0)</f>
        <v>CSE</v>
      </c>
      <c r="I3305" s="60">
        <f>IF(Table1[[#This Row],[Gr]]&lt;&gt;"COMPLE",IF(Table1[[#This Row],[Cr]]&gt;0,1,0),1)</f>
        <v>1</v>
      </c>
      <c r="J3305" s="32">
        <f>(Table1[[#This Row],[Gp]]*Table1[[#This Row],[Cr]])/Raw!$R$1</f>
        <v>0.91304347826086951</v>
      </c>
    </row>
    <row r="3306" spans="1:10">
      <c r="A3306" s="63" t="str">
        <f>LEFT(Table1[[#This Row],[Subcode]],3)</f>
        <v>R20</v>
      </c>
      <c r="B3306" s="63" t="s">
        <v>572</v>
      </c>
      <c r="C3306" s="38" t="s">
        <v>78</v>
      </c>
      <c r="D3306" s="39" t="s">
        <v>79</v>
      </c>
      <c r="E3306" s="39">
        <f>VLOOKUP(Table1[[#This Row],[Gr]],Raw!T:U,2,0)</f>
        <v>7</v>
      </c>
      <c r="F3306" s="38" t="s">
        <v>4</v>
      </c>
      <c r="G3306" s="39">
        <v>3</v>
      </c>
      <c r="H3306" s="64" t="str">
        <f>VLOOKUP(MID(Table1[[#This Row],[Htno]],7,2),Raw!A:B,2,0)</f>
        <v>CSE</v>
      </c>
      <c r="I3306" s="60">
        <f>IF(Table1[[#This Row],[Gr]]&lt;&gt;"COMPLE",IF(Table1[[#This Row],[Cr]]&gt;0,1,0),1)</f>
        <v>1</v>
      </c>
      <c r="J3306" s="32">
        <f>(Table1[[#This Row],[Gp]]*Table1[[#This Row],[Cr]])/Raw!$R$1</f>
        <v>0.91304347826086951</v>
      </c>
    </row>
    <row r="3307" spans="1:10">
      <c r="A3307" s="63" t="str">
        <f>LEFT(Table1[[#This Row],[Subcode]],3)</f>
        <v>R20</v>
      </c>
      <c r="B3307" s="63" t="s">
        <v>572</v>
      </c>
      <c r="C3307" s="38" t="s">
        <v>292</v>
      </c>
      <c r="D3307" s="39" t="s">
        <v>293</v>
      </c>
      <c r="E3307" s="39">
        <f>VLOOKUP(Table1[[#This Row],[Gr]],Raw!T:U,2,0)</f>
        <v>7</v>
      </c>
      <c r="F3307" s="38" t="s">
        <v>4</v>
      </c>
      <c r="G3307" s="39">
        <v>3</v>
      </c>
      <c r="H3307" s="64" t="str">
        <f>VLOOKUP(MID(Table1[[#This Row],[Htno]],7,2),Raw!A:B,2,0)</f>
        <v>CSE</v>
      </c>
      <c r="I3307" s="60">
        <f>IF(Table1[[#This Row],[Gr]]&lt;&gt;"COMPLE",IF(Table1[[#This Row],[Cr]]&gt;0,1,0),1)</f>
        <v>1</v>
      </c>
      <c r="J3307" s="32">
        <f>(Table1[[#This Row],[Gp]]*Table1[[#This Row],[Cr]])/Raw!$R$1</f>
        <v>0.91304347826086951</v>
      </c>
    </row>
    <row r="3308" spans="1:10">
      <c r="A3308" s="63" t="str">
        <f>LEFT(Table1[[#This Row],[Subcode]],3)</f>
        <v>R20</v>
      </c>
      <c r="B3308" s="63" t="s">
        <v>572</v>
      </c>
      <c r="C3308" s="38" t="s">
        <v>294</v>
      </c>
      <c r="D3308" s="39" t="s">
        <v>295</v>
      </c>
      <c r="E3308" s="39">
        <f>VLOOKUP(Table1[[#This Row],[Gr]],Raw!T:U,2,0)</f>
        <v>7</v>
      </c>
      <c r="F3308" s="38" t="s">
        <v>4</v>
      </c>
      <c r="G3308" s="39">
        <v>3</v>
      </c>
      <c r="H3308" s="64" t="str">
        <f>VLOOKUP(MID(Table1[[#This Row],[Htno]],7,2),Raw!A:B,2,0)</f>
        <v>CSE</v>
      </c>
      <c r="I3308" s="60">
        <f>IF(Table1[[#This Row],[Gr]]&lt;&gt;"COMPLE",IF(Table1[[#This Row],[Cr]]&gt;0,1,0),1)</f>
        <v>1</v>
      </c>
      <c r="J3308" s="32">
        <f>(Table1[[#This Row],[Gp]]*Table1[[#This Row],[Cr]])/Raw!$R$1</f>
        <v>0.91304347826086951</v>
      </c>
    </row>
    <row r="3309" spans="1:10">
      <c r="A3309" s="63" t="str">
        <f>LEFT(Table1[[#This Row],[Subcode]],3)</f>
        <v>R20</v>
      </c>
      <c r="B3309" s="63" t="s">
        <v>572</v>
      </c>
      <c r="C3309" s="38" t="s">
        <v>296</v>
      </c>
      <c r="D3309" s="39" t="s">
        <v>297</v>
      </c>
      <c r="E3309" s="39">
        <f>VLOOKUP(Table1[[#This Row],[Gr]],Raw!T:U,2,0)</f>
        <v>10</v>
      </c>
      <c r="F3309" s="38" t="s">
        <v>9</v>
      </c>
      <c r="G3309" s="39">
        <v>2</v>
      </c>
      <c r="H3309" s="64" t="str">
        <f>VLOOKUP(MID(Table1[[#This Row],[Htno]],7,2),Raw!A:B,2,0)</f>
        <v>CSE</v>
      </c>
      <c r="I3309" s="60">
        <f>IF(Table1[[#This Row],[Gr]]&lt;&gt;"COMPLE",IF(Table1[[#This Row],[Cr]]&gt;0,1,0),1)</f>
        <v>1</v>
      </c>
      <c r="J3309" s="32">
        <f>(Table1[[#This Row],[Gp]]*Table1[[#This Row],[Cr]])/Raw!$R$1</f>
        <v>0.86956521739130432</v>
      </c>
    </row>
    <row r="3310" spans="1:10">
      <c r="A3310" s="63" t="str">
        <f>LEFT(Table1[[#This Row],[Subcode]],3)</f>
        <v>R20</v>
      </c>
      <c r="B3310" s="63" t="s">
        <v>572</v>
      </c>
      <c r="C3310" s="38" t="s">
        <v>298</v>
      </c>
      <c r="D3310" s="39" t="s">
        <v>93</v>
      </c>
      <c r="E3310" s="39">
        <f>VLOOKUP(Table1[[#This Row],[Gr]],Raw!T:U,2,0)</f>
        <v>10</v>
      </c>
      <c r="F3310" s="38" t="s">
        <v>9</v>
      </c>
      <c r="G3310" s="39">
        <v>3</v>
      </c>
      <c r="H3310" s="64" t="str">
        <f>VLOOKUP(MID(Table1[[#This Row],[Htno]],7,2),Raw!A:B,2,0)</f>
        <v>CSE</v>
      </c>
      <c r="I3310" s="60">
        <f>IF(Table1[[#This Row],[Gr]]&lt;&gt;"COMPLE",IF(Table1[[#This Row],[Cr]]&gt;0,1,0),1)</f>
        <v>1</v>
      </c>
      <c r="J3310" s="32">
        <f>(Table1[[#This Row],[Gp]]*Table1[[#This Row],[Cr]])/Raw!$R$1</f>
        <v>1.3043478260869565</v>
      </c>
    </row>
    <row r="3311" spans="1:10">
      <c r="A3311" s="63" t="str">
        <f>LEFT(Table1[[#This Row],[Subcode]],3)</f>
        <v>R20</v>
      </c>
      <c r="B3311" s="63" t="s">
        <v>572</v>
      </c>
      <c r="C3311" s="38" t="s">
        <v>299</v>
      </c>
      <c r="D3311" s="39" t="s">
        <v>300</v>
      </c>
      <c r="E3311" s="39">
        <f>VLOOKUP(Table1[[#This Row],[Gr]],Raw!T:U,2,0)</f>
        <v>6</v>
      </c>
      <c r="F3311" s="38" t="s">
        <v>5</v>
      </c>
      <c r="G3311" s="39">
        <v>3</v>
      </c>
      <c r="H3311" s="64" t="str">
        <f>VLOOKUP(MID(Table1[[#This Row],[Htno]],7,2),Raw!A:B,2,0)</f>
        <v>CSE</v>
      </c>
      <c r="I3311" s="60">
        <f>IF(Table1[[#This Row],[Gr]]&lt;&gt;"COMPLE",IF(Table1[[#This Row],[Cr]]&gt;0,1,0),1)</f>
        <v>1</v>
      </c>
      <c r="J3311" s="32">
        <f>(Table1[[#This Row],[Gp]]*Table1[[#This Row],[Cr]])/Raw!$R$1</f>
        <v>0.78260869565217395</v>
      </c>
    </row>
    <row r="3312" spans="1:10">
      <c r="A3312" s="63" t="str">
        <f>LEFT(Table1[[#This Row],[Subcode]],3)</f>
        <v>R20</v>
      </c>
      <c r="B3312" s="63" t="s">
        <v>572</v>
      </c>
      <c r="C3312" s="38" t="s">
        <v>301</v>
      </c>
      <c r="D3312" s="39" t="s">
        <v>302</v>
      </c>
      <c r="E3312" s="39">
        <f>VLOOKUP(Table1[[#This Row],[Gr]],Raw!T:U,2,0)</f>
        <v>7</v>
      </c>
      <c r="F3312" s="38" t="s">
        <v>4</v>
      </c>
      <c r="G3312" s="39">
        <v>3</v>
      </c>
      <c r="H3312" s="64" t="str">
        <f>VLOOKUP(MID(Table1[[#This Row],[Htno]],7,2),Raw!A:B,2,0)</f>
        <v>CSE</v>
      </c>
      <c r="I3312" s="60">
        <f>IF(Table1[[#This Row],[Gr]]&lt;&gt;"COMPLE",IF(Table1[[#This Row],[Cr]]&gt;0,1,0),1)</f>
        <v>1</v>
      </c>
      <c r="J3312" s="32">
        <f>(Table1[[#This Row],[Gp]]*Table1[[#This Row],[Cr]])/Raw!$R$1</f>
        <v>0.91304347826086951</v>
      </c>
    </row>
    <row r="3313" spans="1:10">
      <c r="A3313" s="63" t="str">
        <f>LEFT(Table1[[#This Row],[Subcode]],3)</f>
        <v>R20</v>
      </c>
      <c r="B3313" s="63" t="s">
        <v>572</v>
      </c>
      <c r="C3313" s="38" t="s">
        <v>303</v>
      </c>
      <c r="D3313" s="39" t="s">
        <v>304</v>
      </c>
      <c r="E3313" s="39">
        <f>VLOOKUP(Table1[[#This Row],[Gr]],Raw!T:U,2,0)</f>
        <v>8</v>
      </c>
      <c r="F3313" s="38" t="s">
        <v>6</v>
      </c>
      <c r="G3313" s="39">
        <v>3</v>
      </c>
      <c r="H3313" s="64" t="str">
        <f>VLOOKUP(MID(Table1[[#This Row],[Htno]],7,2),Raw!A:B,2,0)</f>
        <v>CSE</v>
      </c>
      <c r="I3313" s="60">
        <f>IF(Table1[[#This Row],[Gr]]&lt;&gt;"COMPLE",IF(Table1[[#This Row],[Cr]]&gt;0,1,0),1)</f>
        <v>1</v>
      </c>
      <c r="J3313" s="32">
        <f>(Table1[[#This Row],[Gp]]*Table1[[#This Row],[Cr]])/Raw!$R$1</f>
        <v>1.0434782608695652</v>
      </c>
    </row>
    <row r="3314" spans="1:10">
      <c r="A3314" s="63" t="str">
        <f>LEFT(Table1[[#This Row],[Subcode]],3)</f>
        <v>R20</v>
      </c>
      <c r="B3314" s="63" t="s">
        <v>573</v>
      </c>
      <c r="C3314" s="38" t="s">
        <v>78</v>
      </c>
      <c r="D3314" s="39" t="s">
        <v>79</v>
      </c>
      <c r="E3314" s="39">
        <f>VLOOKUP(Table1[[#This Row],[Gr]],Raw!T:U,2,0)</f>
        <v>8</v>
      </c>
      <c r="F3314" s="38" t="s">
        <v>6</v>
      </c>
      <c r="G3314" s="39">
        <v>3</v>
      </c>
      <c r="H3314" s="64" t="str">
        <f>VLOOKUP(MID(Table1[[#This Row],[Htno]],7,2),Raw!A:B,2,0)</f>
        <v>CSE</v>
      </c>
      <c r="I3314" s="60">
        <f>IF(Table1[[#This Row],[Gr]]&lt;&gt;"COMPLE",IF(Table1[[#This Row],[Cr]]&gt;0,1,0),1)</f>
        <v>1</v>
      </c>
      <c r="J3314" s="32">
        <f>(Table1[[#This Row],[Gp]]*Table1[[#This Row],[Cr]])/Raw!$R$1</f>
        <v>1.0434782608695652</v>
      </c>
    </row>
    <row r="3315" spans="1:10">
      <c r="A3315" s="63" t="str">
        <f>LEFT(Table1[[#This Row],[Subcode]],3)</f>
        <v>R20</v>
      </c>
      <c r="B3315" s="63" t="s">
        <v>573</v>
      </c>
      <c r="C3315" s="38" t="s">
        <v>292</v>
      </c>
      <c r="D3315" s="39" t="s">
        <v>293</v>
      </c>
      <c r="E3315" s="39">
        <f>VLOOKUP(Table1[[#This Row],[Gr]],Raw!T:U,2,0)</f>
        <v>8</v>
      </c>
      <c r="F3315" s="38" t="s">
        <v>6</v>
      </c>
      <c r="G3315" s="39">
        <v>3</v>
      </c>
      <c r="H3315" s="64" t="str">
        <f>VLOOKUP(MID(Table1[[#This Row],[Htno]],7,2),Raw!A:B,2,0)</f>
        <v>CSE</v>
      </c>
      <c r="I3315" s="60">
        <f>IF(Table1[[#This Row],[Gr]]&lt;&gt;"COMPLE",IF(Table1[[#This Row],[Cr]]&gt;0,1,0),1)</f>
        <v>1</v>
      </c>
      <c r="J3315" s="32">
        <f>(Table1[[#This Row],[Gp]]*Table1[[#This Row],[Cr]])/Raw!$R$1</f>
        <v>1.0434782608695652</v>
      </c>
    </row>
    <row r="3316" spans="1:10">
      <c r="A3316" s="63" t="str">
        <f>LEFT(Table1[[#This Row],[Subcode]],3)</f>
        <v>R20</v>
      </c>
      <c r="B3316" s="63" t="s">
        <v>573</v>
      </c>
      <c r="C3316" s="38" t="s">
        <v>294</v>
      </c>
      <c r="D3316" s="39" t="s">
        <v>295</v>
      </c>
      <c r="E3316" s="39">
        <f>VLOOKUP(Table1[[#This Row],[Gr]],Raw!T:U,2,0)</f>
        <v>8</v>
      </c>
      <c r="F3316" s="38" t="s">
        <v>6</v>
      </c>
      <c r="G3316" s="39">
        <v>3</v>
      </c>
      <c r="H3316" s="64" t="str">
        <f>VLOOKUP(MID(Table1[[#This Row],[Htno]],7,2),Raw!A:B,2,0)</f>
        <v>CSE</v>
      </c>
      <c r="I3316" s="60">
        <f>IF(Table1[[#This Row],[Gr]]&lt;&gt;"COMPLE",IF(Table1[[#This Row],[Cr]]&gt;0,1,0),1)</f>
        <v>1</v>
      </c>
      <c r="J3316" s="32">
        <f>(Table1[[#This Row],[Gp]]*Table1[[#This Row],[Cr]])/Raw!$R$1</f>
        <v>1.0434782608695652</v>
      </c>
    </row>
    <row r="3317" spans="1:10">
      <c r="A3317" s="63" t="str">
        <f>LEFT(Table1[[#This Row],[Subcode]],3)</f>
        <v>R20</v>
      </c>
      <c r="B3317" s="63" t="s">
        <v>573</v>
      </c>
      <c r="C3317" s="38" t="s">
        <v>296</v>
      </c>
      <c r="D3317" s="39" t="s">
        <v>297</v>
      </c>
      <c r="E3317" s="39">
        <f>VLOOKUP(Table1[[#This Row],[Gr]],Raw!T:U,2,0)</f>
        <v>10</v>
      </c>
      <c r="F3317" s="38" t="s">
        <v>9</v>
      </c>
      <c r="G3317" s="39">
        <v>2</v>
      </c>
      <c r="H3317" s="64" t="str">
        <f>VLOOKUP(MID(Table1[[#This Row],[Htno]],7,2),Raw!A:B,2,0)</f>
        <v>CSE</v>
      </c>
      <c r="I3317" s="60">
        <f>IF(Table1[[#This Row],[Gr]]&lt;&gt;"COMPLE",IF(Table1[[#This Row],[Cr]]&gt;0,1,0),1)</f>
        <v>1</v>
      </c>
      <c r="J3317" s="32">
        <f>(Table1[[#This Row],[Gp]]*Table1[[#This Row],[Cr]])/Raw!$R$1</f>
        <v>0.86956521739130432</v>
      </c>
    </row>
    <row r="3318" spans="1:10">
      <c r="A3318" s="63" t="str">
        <f>LEFT(Table1[[#This Row],[Subcode]],3)</f>
        <v>R20</v>
      </c>
      <c r="B3318" s="63" t="s">
        <v>573</v>
      </c>
      <c r="C3318" s="38" t="s">
        <v>298</v>
      </c>
      <c r="D3318" s="39" t="s">
        <v>93</v>
      </c>
      <c r="E3318" s="39">
        <f>VLOOKUP(Table1[[#This Row],[Gr]],Raw!T:U,2,0)</f>
        <v>10</v>
      </c>
      <c r="F3318" s="38" t="s">
        <v>9</v>
      </c>
      <c r="G3318" s="39">
        <v>3</v>
      </c>
      <c r="H3318" s="64" t="str">
        <f>VLOOKUP(MID(Table1[[#This Row],[Htno]],7,2),Raw!A:B,2,0)</f>
        <v>CSE</v>
      </c>
      <c r="I3318" s="60">
        <f>IF(Table1[[#This Row],[Gr]]&lt;&gt;"COMPLE",IF(Table1[[#This Row],[Cr]]&gt;0,1,0),1)</f>
        <v>1</v>
      </c>
      <c r="J3318" s="32">
        <f>(Table1[[#This Row],[Gp]]*Table1[[#This Row],[Cr]])/Raw!$R$1</f>
        <v>1.3043478260869565</v>
      </c>
    </row>
    <row r="3319" spans="1:10">
      <c r="A3319" s="63" t="str">
        <f>LEFT(Table1[[#This Row],[Subcode]],3)</f>
        <v>R20</v>
      </c>
      <c r="B3319" s="63" t="s">
        <v>573</v>
      </c>
      <c r="C3319" s="38" t="s">
        <v>299</v>
      </c>
      <c r="D3319" s="39" t="s">
        <v>300</v>
      </c>
      <c r="E3319" s="39">
        <f>VLOOKUP(Table1[[#This Row],[Gr]],Raw!T:U,2,0)</f>
        <v>6</v>
      </c>
      <c r="F3319" s="38" t="s">
        <v>5</v>
      </c>
      <c r="G3319" s="39">
        <v>3</v>
      </c>
      <c r="H3319" s="64" t="str">
        <f>VLOOKUP(MID(Table1[[#This Row],[Htno]],7,2),Raw!A:B,2,0)</f>
        <v>CSE</v>
      </c>
      <c r="I3319" s="60">
        <f>IF(Table1[[#This Row],[Gr]]&lt;&gt;"COMPLE",IF(Table1[[#This Row],[Cr]]&gt;0,1,0),1)</f>
        <v>1</v>
      </c>
      <c r="J3319" s="32">
        <f>(Table1[[#This Row],[Gp]]*Table1[[#This Row],[Cr]])/Raw!$R$1</f>
        <v>0.78260869565217395</v>
      </c>
    </row>
    <row r="3320" spans="1:10">
      <c r="A3320" s="63" t="str">
        <f>LEFT(Table1[[#This Row],[Subcode]],3)</f>
        <v>R20</v>
      </c>
      <c r="B3320" s="63" t="s">
        <v>573</v>
      </c>
      <c r="C3320" s="38" t="s">
        <v>301</v>
      </c>
      <c r="D3320" s="39" t="s">
        <v>302</v>
      </c>
      <c r="E3320" s="39">
        <f>VLOOKUP(Table1[[#This Row],[Gr]],Raw!T:U,2,0)</f>
        <v>7</v>
      </c>
      <c r="F3320" s="38" t="s">
        <v>4</v>
      </c>
      <c r="G3320" s="39">
        <v>3</v>
      </c>
      <c r="H3320" s="64" t="str">
        <f>VLOOKUP(MID(Table1[[#This Row],[Htno]],7,2),Raw!A:B,2,0)</f>
        <v>CSE</v>
      </c>
      <c r="I3320" s="60">
        <f>IF(Table1[[#This Row],[Gr]]&lt;&gt;"COMPLE",IF(Table1[[#This Row],[Cr]]&gt;0,1,0),1)</f>
        <v>1</v>
      </c>
      <c r="J3320" s="32">
        <f>(Table1[[#This Row],[Gp]]*Table1[[#This Row],[Cr]])/Raw!$R$1</f>
        <v>0.91304347826086951</v>
      </c>
    </row>
    <row r="3321" spans="1:10">
      <c r="A3321" s="63" t="str">
        <f>LEFT(Table1[[#This Row],[Subcode]],3)</f>
        <v>R20</v>
      </c>
      <c r="B3321" s="63" t="s">
        <v>573</v>
      </c>
      <c r="C3321" s="38" t="s">
        <v>303</v>
      </c>
      <c r="D3321" s="39" t="s">
        <v>304</v>
      </c>
      <c r="E3321" s="39">
        <f>VLOOKUP(Table1[[#This Row],[Gr]],Raw!T:U,2,0)</f>
        <v>6</v>
      </c>
      <c r="F3321" s="38" t="s">
        <v>5</v>
      </c>
      <c r="G3321" s="39">
        <v>3</v>
      </c>
      <c r="H3321" s="64" t="str">
        <f>VLOOKUP(MID(Table1[[#This Row],[Htno]],7,2),Raw!A:B,2,0)</f>
        <v>CSE</v>
      </c>
      <c r="I3321" s="60">
        <f>IF(Table1[[#This Row],[Gr]]&lt;&gt;"COMPLE",IF(Table1[[#This Row],[Cr]]&gt;0,1,0),1)</f>
        <v>1</v>
      </c>
      <c r="J3321" s="32">
        <f>(Table1[[#This Row],[Gp]]*Table1[[#This Row],[Cr]])/Raw!$R$1</f>
        <v>0.78260869565217395</v>
      </c>
    </row>
    <row r="3322" spans="1:10">
      <c r="A3322" s="63" t="str">
        <f>LEFT(Table1[[#This Row],[Subcode]],3)</f>
        <v>R20</v>
      </c>
      <c r="B3322" s="63" t="s">
        <v>574</v>
      </c>
      <c r="C3322" s="38" t="s">
        <v>78</v>
      </c>
      <c r="D3322" s="39" t="s">
        <v>79</v>
      </c>
      <c r="E3322" s="39">
        <f>VLOOKUP(Table1[[#This Row],[Gr]],Raw!T:U,2,0)</f>
        <v>7</v>
      </c>
      <c r="F3322" s="38" t="s">
        <v>4</v>
      </c>
      <c r="G3322" s="39">
        <v>3</v>
      </c>
      <c r="H3322" s="64" t="str">
        <f>VLOOKUP(MID(Table1[[#This Row],[Htno]],7,2),Raw!A:B,2,0)</f>
        <v>CSE</v>
      </c>
      <c r="I3322" s="60">
        <f>IF(Table1[[#This Row],[Gr]]&lt;&gt;"COMPLE",IF(Table1[[#This Row],[Cr]]&gt;0,1,0),1)</f>
        <v>1</v>
      </c>
      <c r="J3322" s="32">
        <f>(Table1[[#This Row],[Gp]]*Table1[[#This Row],[Cr]])/Raw!$R$1</f>
        <v>0.91304347826086951</v>
      </c>
    </row>
    <row r="3323" spans="1:10">
      <c r="A3323" s="63" t="str">
        <f>LEFT(Table1[[#This Row],[Subcode]],3)</f>
        <v>R20</v>
      </c>
      <c r="B3323" s="63" t="s">
        <v>574</v>
      </c>
      <c r="C3323" s="38" t="s">
        <v>292</v>
      </c>
      <c r="D3323" s="39" t="s">
        <v>293</v>
      </c>
      <c r="E3323" s="39">
        <f>VLOOKUP(Table1[[#This Row],[Gr]],Raw!T:U,2,0)</f>
        <v>8</v>
      </c>
      <c r="F3323" s="38" t="s">
        <v>6</v>
      </c>
      <c r="G3323" s="39">
        <v>3</v>
      </c>
      <c r="H3323" s="64" t="str">
        <f>VLOOKUP(MID(Table1[[#This Row],[Htno]],7,2),Raw!A:B,2,0)</f>
        <v>CSE</v>
      </c>
      <c r="I3323" s="60">
        <f>IF(Table1[[#This Row],[Gr]]&lt;&gt;"COMPLE",IF(Table1[[#This Row],[Cr]]&gt;0,1,0),1)</f>
        <v>1</v>
      </c>
      <c r="J3323" s="32">
        <f>(Table1[[#This Row],[Gp]]*Table1[[#This Row],[Cr]])/Raw!$R$1</f>
        <v>1.0434782608695652</v>
      </c>
    </row>
    <row r="3324" spans="1:10">
      <c r="A3324" s="63" t="str">
        <f>LEFT(Table1[[#This Row],[Subcode]],3)</f>
        <v>R20</v>
      </c>
      <c r="B3324" s="63" t="s">
        <v>574</v>
      </c>
      <c r="C3324" s="38" t="s">
        <v>294</v>
      </c>
      <c r="D3324" s="39" t="s">
        <v>295</v>
      </c>
      <c r="E3324" s="39">
        <f>VLOOKUP(Table1[[#This Row],[Gr]],Raw!T:U,2,0)</f>
        <v>5</v>
      </c>
      <c r="F3324" s="38" t="s">
        <v>7</v>
      </c>
      <c r="G3324" s="39">
        <v>3</v>
      </c>
      <c r="H3324" s="64" t="str">
        <f>VLOOKUP(MID(Table1[[#This Row],[Htno]],7,2),Raw!A:B,2,0)</f>
        <v>CSE</v>
      </c>
      <c r="I3324" s="60">
        <f>IF(Table1[[#This Row],[Gr]]&lt;&gt;"COMPLE",IF(Table1[[#This Row],[Cr]]&gt;0,1,0),1)</f>
        <v>1</v>
      </c>
      <c r="J3324" s="32">
        <f>(Table1[[#This Row],[Gp]]*Table1[[#This Row],[Cr]])/Raw!$R$1</f>
        <v>0.65217391304347827</v>
      </c>
    </row>
    <row r="3325" spans="1:10">
      <c r="A3325" s="63" t="str">
        <f>LEFT(Table1[[#This Row],[Subcode]],3)</f>
        <v>R20</v>
      </c>
      <c r="B3325" s="63" t="s">
        <v>574</v>
      </c>
      <c r="C3325" s="38" t="s">
        <v>296</v>
      </c>
      <c r="D3325" s="39" t="s">
        <v>297</v>
      </c>
      <c r="E3325" s="39">
        <f>VLOOKUP(Table1[[#This Row],[Gr]],Raw!T:U,2,0)</f>
        <v>10</v>
      </c>
      <c r="F3325" s="38" t="s">
        <v>9</v>
      </c>
      <c r="G3325" s="39">
        <v>2</v>
      </c>
      <c r="H3325" s="64" t="str">
        <f>VLOOKUP(MID(Table1[[#This Row],[Htno]],7,2),Raw!A:B,2,0)</f>
        <v>CSE</v>
      </c>
      <c r="I3325" s="60">
        <f>IF(Table1[[#This Row],[Gr]]&lt;&gt;"COMPLE",IF(Table1[[#This Row],[Cr]]&gt;0,1,0),1)</f>
        <v>1</v>
      </c>
      <c r="J3325" s="32">
        <f>(Table1[[#This Row],[Gp]]*Table1[[#This Row],[Cr]])/Raw!$R$1</f>
        <v>0.86956521739130432</v>
      </c>
    </row>
    <row r="3326" spans="1:10">
      <c r="A3326" s="63" t="str">
        <f>LEFT(Table1[[#This Row],[Subcode]],3)</f>
        <v>R20</v>
      </c>
      <c r="B3326" s="63" t="s">
        <v>574</v>
      </c>
      <c r="C3326" s="38" t="s">
        <v>298</v>
      </c>
      <c r="D3326" s="39" t="s">
        <v>93</v>
      </c>
      <c r="E3326" s="39">
        <f>VLOOKUP(Table1[[#This Row],[Gr]],Raw!T:U,2,0)</f>
        <v>10</v>
      </c>
      <c r="F3326" s="38" t="s">
        <v>9</v>
      </c>
      <c r="G3326" s="39">
        <v>3</v>
      </c>
      <c r="H3326" s="64" t="str">
        <f>VLOOKUP(MID(Table1[[#This Row],[Htno]],7,2),Raw!A:B,2,0)</f>
        <v>CSE</v>
      </c>
      <c r="I3326" s="60">
        <f>IF(Table1[[#This Row],[Gr]]&lt;&gt;"COMPLE",IF(Table1[[#This Row],[Cr]]&gt;0,1,0),1)</f>
        <v>1</v>
      </c>
      <c r="J3326" s="32">
        <f>(Table1[[#This Row],[Gp]]*Table1[[#This Row],[Cr]])/Raw!$R$1</f>
        <v>1.3043478260869565</v>
      </c>
    </row>
    <row r="3327" spans="1:10">
      <c r="A3327" s="63" t="str">
        <f>LEFT(Table1[[#This Row],[Subcode]],3)</f>
        <v>R20</v>
      </c>
      <c r="B3327" s="63" t="s">
        <v>574</v>
      </c>
      <c r="C3327" s="38" t="s">
        <v>299</v>
      </c>
      <c r="D3327" s="39" t="s">
        <v>300</v>
      </c>
      <c r="E3327" s="39">
        <f>VLOOKUP(Table1[[#This Row],[Gr]],Raw!T:U,2,0)</f>
        <v>6</v>
      </c>
      <c r="F3327" s="38" t="s">
        <v>5</v>
      </c>
      <c r="G3327" s="39">
        <v>3</v>
      </c>
      <c r="H3327" s="64" t="str">
        <f>VLOOKUP(MID(Table1[[#This Row],[Htno]],7,2),Raw!A:B,2,0)</f>
        <v>CSE</v>
      </c>
      <c r="I3327" s="60">
        <f>IF(Table1[[#This Row],[Gr]]&lt;&gt;"COMPLE",IF(Table1[[#This Row],[Cr]]&gt;0,1,0),1)</f>
        <v>1</v>
      </c>
      <c r="J3327" s="32">
        <f>(Table1[[#This Row],[Gp]]*Table1[[#This Row],[Cr]])/Raw!$R$1</f>
        <v>0.78260869565217395</v>
      </c>
    </row>
    <row r="3328" spans="1:10">
      <c r="A3328" s="63" t="str">
        <f>LEFT(Table1[[#This Row],[Subcode]],3)</f>
        <v>R20</v>
      </c>
      <c r="B3328" s="63" t="s">
        <v>574</v>
      </c>
      <c r="C3328" s="38" t="s">
        <v>301</v>
      </c>
      <c r="D3328" s="39" t="s">
        <v>302</v>
      </c>
      <c r="E3328" s="39">
        <f>VLOOKUP(Table1[[#This Row],[Gr]],Raw!T:U,2,0)</f>
        <v>6</v>
      </c>
      <c r="F3328" s="38" t="s">
        <v>5</v>
      </c>
      <c r="G3328" s="39">
        <v>3</v>
      </c>
      <c r="H3328" s="64" t="str">
        <f>VLOOKUP(MID(Table1[[#This Row],[Htno]],7,2),Raw!A:B,2,0)</f>
        <v>CSE</v>
      </c>
      <c r="I3328" s="60">
        <f>IF(Table1[[#This Row],[Gr]]&lt;&gt;"COMPLE",IF(Table1[[#This Row],[Cr]]&gt;0,1,0),1)</f>
        <v>1</v>
      </c>
      <c r="J3328" s="32">
        <f>(Table1[[#This Row],[Gp]]*Table1[[#This Row],[Cr]])/Raw!$R$1</f>
        <v>0.78260869565217395</v>
      </c>
    </row>
    <row r="3329" spans="1:10">
      <c r="A3329" s="63" t="str">
        <f>LEFT(Table1[[#This Row],[Subcode]],3)</f>
        <v>R20</v>
      </c>
      <c r="B3329" s="63" t="s">
        <v>574</v>
      </c>
      <c r="C3329" s="38" t="s">
        <v>303</v>
      </c>
      <c r="D3329" s="39" t="s">
        <v>304</v>
      </c>
      <c r="E3329" s="39">
        <f>VLOOKUP(Table1[[#This Row],[Gr]],Raw!T:U,2,0)</f>
        <v>7</v>
      </c>
      <c r="F3329" s="38" t="s">
        <v>4</v>
      </c>
      <c r="G3329" s="39">
        <v>3</v>
      </c>
      <c r="H3329" s="64" t="str">
        <f>VLOOKUP(MID(Table1[[#This Row],[Htno]],7,2),Raw!A:B,2,0)</f>
        <v>CSE</v>
      </c>
      <c r="I3329" s="60">
        <f>IF(Table1[[#This Row],[Gr]]&lt;&gt;"COMPLE",IF(Table1[[#This Row],[Cr]]&gt;0,1,0),1)</f>
        <v>1</v>
      </c>
      <c r="J3329" s="32">
        <f>(Table1[[#This Row],[Gp]]*Table1[[#This Row],[Cr]])/Raw!$R$1</f>
        <v>0.91304347826086951</v>
      </c>
    </row>
    <row r="3330" spans="1:10">
      <c r="A3330" s="63" t="str">
        <f>LEFT(Table1[[#This Row],[Subcode]],3)</f>
        <v>R20</v>
      </c>
      <c r="B3330" s="63" t="s">
        <v>575</v>
      </c>
      <c r="C3330" s="38" t="s">
        <v>78</v>
      </c>
      <c r="D3330" s="39" t="s">
        <v>79</v>
      </c>
      <c r="E3330" s="39">
        <f>VLOOKUP(Table1[[#This Row],[Gr]],Raw!T:U,2,0)</f>
        <v>7</v>
      </c>
      <c r="F3330" s="38" t="s">
        <v>4</v>
      </c>
      <c r="G3330" s="39">
        <v>3</v>
      </c>
      <c r="H3330" s="64" t="str">
        <f>VLOOKUP(MID(Table1[[#This Row],[Htno]],7,2),Raw!A:B,2,0)</f>
        <v>CSE</v>
      </c>
      <c r="I3330" s="60">
        <f>IF(Table1[[#This Row],[Gr]]&lt;&gt;"COMPLE",IF(Table1[[#This Row],[Cr]]&gt;0,1,0),1)</f>
        <v>1</v>
      </c>
      <c r="J3330" s="32">
        <f>(Table1[[#This Row],[Gp]]*Table1[[#This Row],[Cr]])/Raw!$R$1</f>
        <v>0.91304347826086951</v>
      </c>
    </row>
    <row r="3331" spans="1:10">
      <c r="A3331" s="63" t="str">
        <f>LEFT(Table1[[#This Row],[Subcode]],3)</f>
        <v>R20</v>
      </c>
      <c r="B3331" s="63" t="s">
        <v>575</v>
      </c>
      <c r="C3331" s="38" t="s">
        <v>292</v>
      </c>
      <c r="D3331" s="39" t="s">
        <v>293</v>
      </c>
      <c r="E3331" s="39">
        <f>VLOOKUP(Table1[[#This Row],[Gr]],Raw!T:U,2,0)</f>
        <v>7</v>
      </c>
      <c r="F3331" s="38" t="s">
        <v>4</v>
      </c>
      <c r="G3331" s="39">
        <v>3</v>
      </c>
      <c r="H3331" s="64" t="str">
        <f>VLOOKUP(MID(Table1[[#This Row],[Htno]],7,2),Raw!A:B,2,0)</f>
        <v>CSE</v>
      </c>
      <c r="I3331" s="60">
        <f>IF(Table1[[#This Row],[Gr]]&lt;&gt;"COMPLE",IF(Table1[[#This Row],[Cr]]&gt;0,1,0),1)</f>
        <v>1</v>
      </c>
      <c r="J3331" s="32">
        <f>(Table1[[#This Row],[Gp]]*Table1[[#This Row],[Cr]])/Raw!$R$1</f>
        <v>0.91304347826086951</v>
      </c>
    </row>
    <row r="3332" spans="1:10">
      <c r="A3332" s="63" t="str">
        <f>LEFT(Table1[[#This Row],[Subcode]],3)</f>
        <v>R20</v>
      </c>
      <c r="B3332" s="63" t="s">
        <v>575</v>
      </c>
      <c r="C3332" s="38" t="s">
        <v>294</v>
      </c>
      <c r="D3332" s="39" t="s">
        <v>295</v>
      </c>
      <c r="E3332" s="39">
        <f>VLOOKUP(Table1[[#This Row],[Gr]],Raw!T:U,2,0)</f>
        <v>6</v>
      </c>
      <c r="F3332" s="38" t="s">
        <v>5</v>
      </c>
      <c r="G3332" s="39">
        <v>3</v>
      </c>
      <c r="H3332" s="64" t="str">
        <f>VLOOKUP(MID(Table1[[#This Row],[Htno]],7,2),Raw!A:B,2,0)</f>
        <v>CSE</v>
      </c>
      <c r="I3332" s="60">
        <f>IF(Table1[[#This Row],[Gr]]&lt;&gt;"COMPLE",IF(Table1[[#This Row],[Cr]]&gt;0,1,0),1)</f>
        <v>1</v>
      </c>
      <c r="J3332" s="32">
        <f>(Table1[[#This Row],[Gp]]*Table1[[#This Row],[Cr]])/Raw!$R$1</f>
        <v>0.78260869565217395</v>
      </c>
    </row>
    <row r="3333" spans="1:10">
      <c r="A3333" s="63" t="str">
        <f>LEFT(Table1[[#This Row],[Subcode]],3)</f>
        <v>R20</v>
      </c>
      <c r="B3333" s="63" t="s">
        <v>575</v>
      </c>
      <c r="C3333" s="38" t="s">
        <v>296</v>
      </c>
      <c r="D3333" s="39" t="s">
        <v>297</v>
      </c>
      <c r="E3333" s="39">
        <f>VLOOKUP(Table1[[#This Row],[Gr]],Raw!T:U,2,0)</f>
        <v>10</v>
      </c>
      <c r="F3333" s="38" t="s">
        <v>9</v>
      </c>
      <c r="G3333" s="39">
        <v>2</v>
      </c>
      <c r="H3333" s="64" t="str">
        <f>VLOOKUP(MID(Table1[[#This Row],[Htno]],7,2),Raw!A:B,2,0)</f>
        <v>CSE</v>
      </c>
      <c r="I3333" s="60">
        <f>IF(Table1[[#This Row],[Gr]]&lt;&gt;"COMPLE",IF(Table1[[#This Row],[Cr]]&gt;0,1,0),1)</f>
        <v>1</v>
      </c>
      <c r="J3333" s="32">
        <f>(Table1[[#This Row],[Gp]]*Table1[[#This Row],[Cr]])/Raw!$R$1</f>
        <v>0.86956521739130432</v>
      </c>
    </row>
    <row r="3334" spans="1:10">
      <c r="A3334" s="63" t="str">
        <f>LEFT(Table1[[#This Row],[Subcode]],3)</f>
        <v>R20</v>
      </c>
      <c r="B3334" s="63" t="s">
        <v>575</v>
      </c>
      <c r="C3334" s="38" t="s">
        <v>298</v>
      </c>
      <c r="D3334" s="39" t="s">
        <v>93</v>
      </c>
      <c r="E3334" s="39">
        <f>VLOOKUP(Table1[[#This Row],[Gr]],Raw!T:U,2,0)</f>
        <v>10</v>
      </c>
      <c r="F3334" s="38" t="s">
        <v>9</v>
      </c>
      <c r="G3334" s="39">
        <v>3</v>
      </c>
      <c r="H3334" s="64" t="str">
        <f>VLOOKUP(MID(Table1[[#This Row],[Htno]],7,2),Raw!A:B,2,0)</f>
        <v>CSE</v>
      </c>
      <c r="I3334" s="60">
        <f>IF(Table1[[#This Row],[Gr]]&lt;&gt;"COMPLE",IF(Table1[[#This Row],[Cr]]&gt;0,1,0),1)</f>
        <v>1</v>
      </c>
      <c r="J3334" s="32">
        <f>(Table1[[#This Row],[Gp]]*Table1[[#This Row],[Cr]])/Raw!$R$1</f>
        <v>1.3043478260869565</v>
      </c>
    </row>
    <row r="3335" spans="1:10">
      <c r="A3335" s="63" t="str">
        <f>LEFT(Table1[[#This Row],[Subcode]],3)</f>
        <v>R20</v>
      </c>
      <c r="B3335" s="63" t="s">
        <v>575</v>
      </c>
      <c r="C3335" s="38" t="s">
        <v>299</v>
      </c>
      <c r="D3335" s="39" t="s">
        <v>300</v>
      </c>
      <c r="E3335" s="39">
        <f>VLOOKUP(Table1[[#This Row],[Gr]],Raw!T:U,2,0)</f>
        <v>6</v>
      </c>
      <c r="F3335" s="38" t="s">
        <v>5</v>
      </c>
      <c r="G3335" s="39">
        <v>3</v>
      </c>
      <c r="H3335" s="64" t="str">
        <f>VLOOKUP(MID(Table1[[#This Row],[Htno]],7,2),Raw!A:B,2,0)</f>
        <v>CSE</v>
      </c>
      <c r="I3335" s="60">
        <f>IF(Table1[[#This Row],[Gr]]&lt;&gt;"COMPLE",IF(Table1[[#This Row],[Cr]]&gt;0,1,0),1)</f>
        <v>1</v>
      </c>
      <c r="J3335" s="32">
        <f>(Table1[[#This Row],[Gp]]*Table1[[#This Row],[Cr]])/Raw!$R$1</f>
        <v>0.78260869565217395</v>
      </c>
    </row>
    <row r="3336" spans="1:10">
      <c r="A3336" s="63" t="str">
        <f>LEFT(Table1[[#This Row],[Subcode]],3)</f>
        <v>R20</v>
      </c>
      <c r="B3336" s="63" t="s">
        <v>575</v>
      </c>
      <c r="C3336" s="38" t="s">
        <v>301</v>
      </c>
      <c r="D3336" s="39" t="s">
        <v>302</v>
      </c>
      <c r="E3336" s="39">
        <f>VLOOKUP(Table1[[#This Row],[Gr]],Raw!T:U,2,0)</f>
        <v>6</v>
      </c>
      <c r="F3336" s="38" t="s">
        <v>5</v>
      </c>
      <c r="G3336" s="39">
        <v>3</v>
      </c>
      <c r="H3336" s="64" t="str">
        <f>VLOOKUP(MID(Table1[[#This Row],[Htno]],7,2),Raw!A:B,2,0)</f>
        <v>CSE</v>
      </c>
      <c r="I3336" s="60">
        <f>IF(Table1[[#This Row],[Gr]]&lt;&gt;"COMPLE",IF(Table1[[#This Row],[Cr]]&gt;0,1,0),1)</f>
        <v>1</v>
      </c>
      <c r="J3336" s="32">
        <f>(Table1[[#This Row],[Gp]]*Table1[[#This Row],[Cr]])/Raw!$R$1</f>
        <v>0.78260869565217395</v>
      </c>
    </row>
    <row r="3337" spans="1:10">
      <c r="A3337" s="63" t="str">
        <f>LEFT(Table1[[#This Row],[Subcode]],3)</f>
        <v>R20</v>
      </c>
      <c r="B3337" s="63" t="s">
        <v>575</v>
      </c>
      <c r="C3337" s="38" t="s">
        <v>303</v>
      </c>
      <c r="D3337" s="39" t="s">
        <v>304</v>
      </c>
      <c r="E3337" s="39">
        <f>VLOOKUP(Table1[[#This Row],[Gr]],Raw!T:U,2,0)</f>
        <v>7</v>
      </c>
      <c r="F3337" s="38" t="s">
        <v>4</v>
      </c>
      <c r="G3337" s="39">
        <v>3</v>
      </c>
      <c r="H3337" s="64" t="str">
        <f>VLOOKUP(MID(Table1[[#This Row],[Htno]],7,2),Raw!A:B,2,0)</f>
        <v>CSE</v>
      </c>
      <c r="I3337" s="60">
        <f>IF(Table1[[#This Row],[Gr]]&lt;&gt;"COMPLE",IF(Table1[[#This Row],[Cr]]&gt;0,1,0),1)</f>
        <v>1</v>
      </c>
      <c r="J3337" s="32">
        <f>(Table1[[#This Row],[Gp]]*Table1[[#This Row],[Cr]])/Raw!$R$1</f>
        <v>0.91304347826086951</v>
      </c>
    </row>
    <row r="3338" spans="1:10">
      <c r="A3338" s="63" t="str">
        <f>LEFT(Table1[[#This Row],[Subcode]],3)</f>
        <v>R20</v>
      </c>
      <c r="B3338" s="63" t="s">
        <v>576</v>
      </c>
      <c r="C3338" s="38" t="s">
        <v>78</v>
      </c>
      <c r="D3338" s="39" t="s">
        <v>79</v>
      </c>
      <c r="E3338" s="39">
        <f>VLOOKUP(Table1[[#This Row],[Gr]],Raw!T:U,2,0)</f>
        <v>6</v>
      </c>
      <c r="F3338" s="38" t="s">
        <v>5</v>
      </c>
      <c r="G3338" s="39">
        <v>3</v>
      </c>
      <c r="H3338" s="64" t="str">
        <f>VLOOKUP(MID(Table1[[#This Row],[Htno]],7,2),Raw!A:B,2,0)</f>
        <v>CSE</v>
      </c>
      <c r="I3338" s="60">
        <f>IF(Table1[[#This Row],[Gr]]&lt;&gt;"COMPLE",IF(Table1[[#This Row],[Cr]]&gt;0,1,0),1)</f>
        <v>1</v>
      </c>
      <c r="J3338" s="32">
        <f>(Table1[[#This Row],[Gp]]*Table1[[#This Row],[Cr]])/Raw!$R$1</f>
        <v>0.78260869565217395</v>
      </c>
    </row>
    <row r="3339" spans="1:10">
      <c r="A3339" s="63" t="str">
        <f>LEFT(Table1[[#This Row],[Subcode]],3)</f>
        <v>R20</v>
      </c>
      <c r="B3339" s="63" t="s">
        <v>576</v>
      </c>
      <c r="C3339" s="38" t="s">
        <v>292</v>
      </c>
      <c r="D3339" s="39" t="s">
        <v>293</v>
      </c>
      <c r="E3339" s="39">
        <f>VLOOKUP(Table1[[#This Row],[Gr]],Raw!T:U,2,0)</f>
        <v>7</v>
      </c>
      <c r="F3339" s="38" t="s">
        <v>4</v>
      </c>
      <c r="G3339" s="39">
        <v>3</v>
      </c>
      <c r="H3339" s="64" t="str">
        <f>VLOOKUP(MID(Table1[[#This Row],[Htno]],7,2),Raw!A:B,2,0)</f>
        <v>CSE</v>
      </c>
      <c r="I3339" s="60">
        <f>IF(Table1[[#This Row],[Gr]]&lt;&gt;"COMPLE",IF(Table1[[#This Row],[Cr]]&gt;0,1,0),1)</f>
        <v>1</v>
      </c>
      <c r="J3339" s="32">
        <f>(Table1[[#This Row],[Gp]]*Table1[[#This Row],[Cr]])/Raw!$R$1</f>
        <v>0.91304347826086951</v>
      </c>
    </row>
    <row r="3340" spans="1:10">
      <c r="A3340" s="63" t="str">
        <f>LEFT(Table1[[#This Row],[Subcode]],3)</f>
        <v>R20</v>
      </c>
      <c r="B3340" s="63" t="s">
        <v>576</v>
      </c>
      <c r="C3340" s="38" t="s">
        <v>294</v>
      </c>
      <c r="D3340" s="39" t="s">
        <v>295</v>
      </c>
      <c r="E3340" s="39">
        <f>VLOOKUP(Table1[[#This Row],[Gr]],Raw!T:U,2,0)</f>
        <v>6</v>
      </c>
      <c r="F3340" s="38" t="s">
        <v>5</v>
      </c>
      <c r="G3340" s="39">
        <v>3</v>
      </c>
      <c r="H3340" s="64" t="str">
        <f>VLOOKUP(MID(Table1[[#This Row],[Htno]],7,2),Raw!A:B,2,0)</f>
        <v>CSE</v>
      </c>
      <c r="I3340" s="60">
        <f>IF(Table1[[#This Row],[Gr]]&lt;&gt;"COMPLE",IF(Table1[[#This Row],[Cr]]&gt;0,1,0),1)</f>
        <v>1</v>
      </c>
      <c r="J3340" s="32">
        <f>(Table1[[#This Row],[Gp]]*Table1[[#This Row],[Cr]])/Raw!$R$1</f>
        <v>0.78260869565217395</v>
      </c>
    </row>
    <row r="3341" spans="1:10">
      <c r="A3341" s="63" t="str">
        <f>LEFT(Table1[[#This Row],[Subcode]],3)</f>
        <v>R20</v>
      </c>
      <c r="B3341" s="63" t="s">
        <v>576</v>
      </c>
      <c r="C3341" s="38" t="s">
        <v>296</v>
      </c>
      <c r="D3341" s="39" t="s">
        <v>297</v>
      </c>
      <c r="E3341" s="39">
        <f>VLOOKUP(Table1[[#This Row],[Gr]],Raw!T:U,2,0)</f>
        <v>10</v>
      </c>
      <c r="F3341" s="38" t="s">
        <v>9</v>
      </c>
      <c r="G3341" s="39">
        <v>2</v>
      </c>
      <c r="H3341" s="64" t="str">
        <f>VLOOKUP(MID(Table1[[#This Row],[Htno]],7,2),Raw!A:B,2,0)</f>
        <v>CSE</v>
      </c>
      <c r="I3341" s="60">
        <f>IF(Table1[[#This Row],[Gr]]&lt;&gt;"COMPLE",IF(Table1[[#This Row],[Cr]]&gt;0,1,0),1)</f>
        <v>1</v>
      </c>
      <c r="J3341" s="32">
        <f>(Table1[[#This Row],[Gp]]*Table1[[#This Row],[Cr]])/Raw!$R$1</f>
        <v>0.86956521739130432</v>
      </c>
    </row>
    <row r="3342" spans="1:10">
      <c r="A3342" s="63" t="str">
        <f>LEFT(Table1[[#This Row],[Subcode]],3)</f>
        <v>R20</v>
      </c>
      <c r="B3342" s="63" t="s">
        <v>576</v>
      </c>
      <c r="C3342" s="38" t="s">
        <v>298</v>
      </c>
      <c r="D3342" s="39" t="s">
        <v>93</v>
      </c>
      <c r="E3342" s="39">
        <f>VLOOKUP(Table1[[#This Row],[Gr]],Raw!T:U,2,0)</f>
        <v>10</v>
      </c>
      <c r="F3342" s="38" t="s">
        <v>9</v>
      </c>
      <c r="G3342" s="39">
        <v>3</v>
      </c>
      <c r="H3342" s="64" t="str">
        <f>VLOOKUP(MID(Table1[[#This Row],[Htno]],7,2),Raw!A:B,2,0)</f>
        <v>CSE</v>
      </c>
      <c r="I3342" s="60">
        <f>IF(Table1[[#This Row],[Gr]]&lt;&gt;"COMPLE",IF(Table1[[#This Row],[Cr]]&gt;0,1,0),1)</f>
        <v>1</v>
      </c>
      <c r="J3342" s="32">
        <f>(Table1[[#This Row],[Gp]]*Table1[[#This Row],[Cr]])/Raw!$R$1</f>
        <v>1.3043478260869565</v>
      </c>
    </row>
    <row r="3343" spans="1:10">
      <c r="A3343" s="63" t="str">
        <f>LEFT(Table1[[#This Row],[Subcode]],3)</f>
        <v>R20</v>
      </c>
      <c r="B3343" s="63" t="s">
        <v>576</v>
      </c>
      <c r="C3343" s="38" t="s">
        <v>299</v>
      </c>
      <c r="D3343" s="39" t="s">
        <v>300</v>
      </c>
      <c r="E3343" s="39">
        <f>VLOOKUP(Table1[[#This Row],[Gr]],Raw!T:U,2,0)</f>
        <v>5</v>
      </c>
      <c r="F3343" s="38" t="s">
        <v>7</v>
      </c>
      <c r="G3343" s="39">
        <v>3</v>
      </c>
      <c r="H3343" s="64" t="str">
        <f>VLOOKUP(MID(Table1[[#This Row],[Htno]],7,2),Raw!A:B,2,0)</f>
        <v>CSE</v>
      </c>
      <c r="I3343" s="60">
        <f>IF(Table1[[#This Row],[Gr]]&lt;&gt;"COMPLE",IF(Table1[[#This Row],[Cr]]&gt;0,1,0),1)</f>
        <v>1</v>
      </c>
      <c r="J3343" s="32">
        <f>(Table1[[#This Row],[Gp]]*Table1[[#This Row],[Cr]])/Raw!$R$1</f>
        <v>0.65217391304347827</v>
      </c>
    </row>
    <row r="3344" spans="1:10">
      <c r="A3344" s="63" t="str">
        <f>LEFT(Table1[[#This Row],[Subcode]],3)</f>
        <v>R20</v>
      </c>
      <c r="B3344" s="63" t="s">
        <v>576</v>
      </c>
      <c r="C3344" s="38" t="s">
        <v>301</v>
      </c>
      <c r="D3344" s="39" t="s">
        <v>302</v>
      </c>
      <c r="E3344" s="39">
        <f>VLOOKUP(Table1[[#This Row],[Gr]],Raw!T:U,2,0)</f>
        <v>6</v>
      </c>
      <c r="F3344" s="38" t="s">
        <v>5</v>
      </c>
      <c r="G3344" s="39">
        <v>3</v>
      </c>
      <c r="H3344" s="64" t="str">
        <f>VLOOKUP(MID(Table1[[#This Row],[Htno]],7,2),Raw!A:B,2,0)</f>
        <v>CSE</v>
      </c>
      <c r="I3344" s="60">
        <f>IF(Table1[[#This Row],[Gr]]&lt;&gt;"COMPLE",IF(Table1[[#This Row],[Cr]]&gt;0,1,0),1)</f>
        <v>1</v>
      </c>
      <c r="J3344" s="32">
        <f>(Table1[[#This Row],[Gp]]*Table1[[#This Row],[Cr]])/Raw!$R$1</f>
        <v>0.78260869565217395</v>
      </c>
    </row>
    <row r="3345" spans="1:10">
      <c r="A3345" s="63" t="str">
        <f>LEFT(Table1[[#This Row],[Subcode]],3)</f>
        <v>R20</v>
      </c>
      <c r="B3345" s="63" t="s">
        <v>576</v>
      </c>
      <c r="C3345" s="38" t="s">
        <v>303</v>
      </c>
      <c r="D3345" s="39" t="s">
        <v>304</v>
      </c>
      <c r="E3345" s="39">
        <f>VLOOKUP(Table1[[#This Row],[Gr]],Raw!T:U,2,0)</f>
        <v>7</v>
      </c>
      <c r="F3345" s="38" t="s">
        <v>4</v>
      </c>
      <c r="G3345" s="39">
        <v>3</v>
      </c>
      <c r="H3345" s="64" t="str">
        <f>VLOOKUP(MID(Table1[[#This Row],[Htno]],7,2),Raw!A:B,2,0)</f>
        <v>CSE</v>
      </c>
      <c r="I3345" s="60">
        <f>IF(Table1[[#This Row],[Gr]]&lt;&gt;"COMPLE",IF(Table1[[#This Row],[Cr]]&gt;0,1,0),1)</f>
        <v>1</v>
      </c>
      <c r="J3345" s="32">
        <f>(Table1[[#This Row],[Gp]]*Table1[[#This Row],[Cr]])/Raw!$R$1</f>
        <v>0.91304347826086951</v>
      </c>
    </row>
    <row r="3346" spans="1:10">
      <c r="A3346" s="63" t="str">
        <f>LEFT(Table1[[#This Row],[Subcode]],3)</f>
        <v>R20</v>
      </c>
      <c r="B3346" s="63" t="s">
        <v>577</v>
      </c>
      <c r="C3346" s="38" t="s">
        <v>78</v>
      </c>
      <c r="D3346" s="39" t="s">
        <v>79</v>
      </c>
      <c r="E3346" s="39">
        <f>VLOOKUP(Table1[[#This Row],[Gr]],Raw!T:U,2,0)</f>
        <v>7</v>
      </c>
      <c r="F3346" s="38" t="s">
        <v>4</v>
      </c>
      <c r="G3346" s="39">
        <v>3</v>
      </c>
      <c r="H3346" s="64" t="str">
        <f>VLOOKUP(MID(Table1[[#This Row],[Htno]],7,2),Raw!A:B,2,0)</f>
        <v>CSE</v>
      </c>
      <c r="I3346" s="60">
        <f>IF(Table1[[#This Row],[Gr]]&lt;&gt;"COMPLE",IF(Table1[[#This Row],[Cr]]&gt;0,1,0),1)</f>
        <v>1</v>
      </c>
      <c r="J3346" s="32">
        <f>(Table1[[#This Row],[Gp]]*Table1[[#This Row],[Cr]])/Raw!$R$1</f>
        <v>0.91304347826086951</v>
      </c>
    </row>
    <row r="3347" spans="1:10">
      <c r="A3347" s="63" t="str">
        <f>LEFT(Table1[[#This Row],[Subcode]],3)</f>
        <v>R20</v>
      </c>
      <c r="B3347" s="63" t="s">
        <v>577</v>
      </c>
      <c r="C3347" s="38" t="s">
        <v>292</v>
      </c>
      <c r="D3347" s="39" t="s">
        <v>293</v>
      </c>
      <c r="E3347" s="39">
        <f>VLOOKUP(Table1[[#This Row],[Gr]],Raw!T:U,2,0)</f>
        <v>7</v>
      </c>
      <c r="F3347" s="38" t="s">
        <v>4</v>
      </c>
      <c r="G3347" s="39">
        <v>3</v>
      </c>
      <c r="H3347" s="64" t="str">
        <f>VLOOKUP(MID(Table1[[#This Row],[Htno]],7,2),Raw!A:B,2,0)</f>
        <v>CSE</v>
      </c>
      <c r="I3347" s="60">
        <f>IF(Table1[[#This Row],[Gr]]&lt;&gt;"COMPLE",IF(Table1[[#This Row],[Cr]]&gt;0,1,0),1)</f>
        <v>1</v>
      </c>
      <c r="J3347" s="32">
        <f>(Table1[[#This Row],[Gp]]*Table1[[#This Row],[Cr]])/Raw!$R$1</f>
        <v>0.91304347826086951</v>
      </c>
    </row>
    <row r="3348" spans="1:10">
      <c r="A3348" s="63" t="str">
        <f>LEFT(Table1[[#This Row],[Subcode]],3)</f>
        <v>R20</v>
      </c>
      <c r="B3348" s="63" t="s">
        <v>577</v>
      </c>
      <c r="C3348" s="38" t="s">
        <v>294</v>
      </c>
      <c r="D3348" s="39" t="s">
        <v>295</v>
      </c>
      <c r="E3348" s="39">
        <f>VLOOKUP(Table1[[#This Row],[Gr]],Raw!T:U,2,0)</f>
        <v>7</v>
      </c>
      <c r="F3348" s="38" t="s">
        <v>4</v>
      </c>
      <c r="G3348" s="39">
        <v>3</v>
      </c>
      <c r="H3348" s="64" t="str">
        <f>VLOOKUP(MID(Table1[[#This Row],[Htno]],7,2),Raw!A:B,2,0)</f>
        <v>CSE</v>
      </c>
      <c r="I3348" s="60">
        <f>IF(Table1[[#This Row],[Gr]]&lt;&gt;"COMPLE",IF(Table1[[#This Row],[Cr]]&gt;0,1,0),1)</f>
        <v>1</v>
      </c>
      <c r="J3348" s="32">
        <f>(Table1[[#This Row],[Gp]]*Table1[[#This Row],[Cr]])/Raw!$R$1</f>
        <v>0.91304347826086951</v>
      </c>
    </row>
    <row r="3349" spans="1:10">
      <c r="A3349" s="63" t="str">
        <f>LEFT(Table1[[#This Row],[Subcode]],3)</f>
        <v>R20</v>
      </c>
      <c r="B3349" s="63" t="s">
        <v>577</v>
      </c>
      <c r="C3349" s="38" t="s">
        <v>296</v>
      </c>
      <c r="D3349" s="39" t="s">
        <v>297</v>
      </c>
      <c r="E3349" s="39">
        <f>VLOOKUP(Table1[[#This Row],[Gr]],Raw!T:U,2,0)</f>
        <v>10</v>
      </c>
      <c r="F3349" s="38" t="s">
        <v>9</v>
      </c>
      <c r="G3349" s="39">
        <v>2</v>
      </c>
      <c r="H3349" s="64" t="str">
        <f>VLOOKUP(MID(Table1[[#This Row],[Htno]],7,2),Raw!A:B,2,0)</f>
        <v>CSE</v>
      </c>
      <c r="I3349" s="60">
        <f>IF(Table1[[#This Row],[Gr]]&lt;&gt;"COMPLE",IF(Table1[[#This Row],[Cr]]&gt;0,1,0),1)</f>
        <v>1</v>
      </c>
      <c r="J3349" s="32">
        <f>(Table1[[#This Row],[Gp]]*Table1[[#This Row],[Cr]])/Raw!$R$1</f>
        <v>0.86956521739130432</v>
      </c>
    </row>
    <row r="3350" spans="1:10">
      <c r="A3350" s="63" t="str">
        <f>LEFT(Table1[[#This Row],[Subcode]],3)</f>
        <v>R20</v>
      </c>
      <c r="B3350" s="63" t="s">
        <v>577</v>
      </c>
      <c r="C3350" s="38" t="s">
        <v>298</v>
      </c>
      <c r="D3350" s="39" t="s">
        <v>93</v>
      </c>
      <c r="E3350" s="39">
        <f>VLOOKUP(Table1[[#This Row],[Gr]],Raw!T:U,2,0)</f>
        <v>10</v>
      </c>
      <c r="F3350" s="38" t="s">
        <v>9</v>
      </c>
      <c r="G3350" s="39">
        <v>3</v>
      </c>
      <c r="H3350" s="64" t="str">
        <f>VLOOKUP(MID(Table1[[#This Row],[Htno]],7,2),Raw!A:B,2,0)</f>
        <v>CSE</v>
      </c>
      <c r="I3350" s="60">
        <f>IF(Table1[[#This Row],[Gr]]&lt;&gt;"COMPLE",IF(Table1[[#This Row],[Cr]]&gt;0,1,0),1)</f>
        <v>1</v>
      </c>
      <c r="J3350" s="32">
        <f>(Table1[[#This Row],[Gp]]*Table1[[#This Row],[Cr]])/Raw!$R$1</f>
        <v>1.3043478260869565</v>
      </c>
    </row>
    <row r="3351" spans="1:10">
      <c r="A3351" s="63" t="str">
        <f>LEFT(Table1[[#This Row],[Subcode]],3)</f>
        <v>R20</v>
      </c>
      <c r="B3351" s="63" t="s">
        <v>577</v>
      </c>
      <c r="C3351" s="38" t="s">
        <v>299</v>
      </c>
      <c r="D3351" s="39" t="s">
        <v>300</v>
      </c>
      <c r="E3351" s="39">
        <f>VLOOKUP(Table1[[#This Row],[Gr]],Raw!T:U,2,0)</f>
        <v>6</v>
      </c>
      <c r="F3351" s="38" t="s">
        <v>5</v>
      </c>
      <c r="G3351" s="39">
        <v>3</v>
      </c>
      <c r="H3351" s="64" t="str">
        <f>VLOOKUP(MID(Table1[[#This Row],[Htno]],7,2),Raw!A:B,2,0)</f>
        <v>CSE</v>
      </c>
      <c r="I3351" s="60">
        <f>IF(Table1[[#This Row],[Gr]]&lt;&gt;"COMPLE",IF(Table1[[#This Row],[Cr]]&gt;0,1,0),1)</f>
        <v>1</v>
      </c>
      <c r="J3351" s="32">
        <f>(Table1[[#This Row],[Gp]]*Table1[[#This Row],[Cr]])/Raw!$R$1</f>
        <v>0.78260869565217395</v>
      </c>
    </row>
    <row r="3352" spans="1:10">
      <c r="A3352" s="63" t="str">
        <f>LEFT(Table1[[#This Row],[Subcode]],3)</f>
        <v>R20</v>
      </c>
      <c r="B3352" s="63" t="s">
        <v>577</v>
      </c>
      <c r="C3352" s="38" t="s">
        <v>301</v>
      </c>
      <c r="D3352" s="39" t="s">
        <v>302</v>
      </c>
      <c r="E3352" s="39">
        <f>VLOOKUP(Table1[[#This Row],[Gr]],Raw!T:U,2,0)</f>
        <v>6</v>
      </c>
      <c r="F3352" s="38" t="s">
        <v>5</v>
      </c>
      <c r="G3352" s="39">
        <v>3</v>
      </c>
      <c r="H3352" s="64" t="str">
        <f>VLOOKUP(MID(Table1[[#This Row],[Htno]],7,2),Raw!A:B,2,0)</f>
        <v>CSE</v>
      </c>
      <c r="I3352" s="60">
        <f>IF(Table1[[#This Row],[Gr]]&lt;&gt;"COMPLE",IF(Table1[[#This Row],[Cr]]&gt;0,1,0),1)</f>
        <v>1</v>
      </c>
      <c r="J3352" s="32">
        <f>(Table1[[#This Row],[Gp]]*Table1[[#This Row],[Cr]])/Raw!$R$1</f>
        <v>0.78260869565217395</v>
      </c>
    </row>
    <row r="3353" spans="1:10">
      <c r="A3353" s="63" t="str">
        <f>LEFT(Table1[[#This Row],[Subcode]],3)</f>
        <v>R20</v>
      </c>
      <c r="B3353" s="63" t="s">
        <v>577</v>
      </c>
      <c r="C3353" s="38" t="s">
        <v>303</v>
      </c>
      <c r="D3353" s="39" t="s">
        <v>304</v>
      </c>
      <c r="E3353" s="39">
        <f>VLOOKUP(Table1[[#This Row],[Gr]],Raw!T:U,2,0)</f>
        <v>6</v>
      </c>
      <c r="F3353" s="38" t="s">
        <v>5</v>
      </c>
      <c r="G3353" s="39">
        <v>3</v>
      </c>
      <c r="H3353" s="64" t="str">
        <f>VLOOKUP(MID(Table1[[#This Row],[Htno]],7,2),Raw!A:B,2,0)</f>
        <v>CSE</v>
      </c>
      <c r="I3353" s="60">
        <f>IF(Table1[[#This Row],[Gr]]&lt;&gt;"COMPLE",IF(Table1[[#This Row],[Cr]]&gt;0,1,0),1)</f>
        <v>1</v>
      </c>
      <c r="J3353" s="32">
        <f>(Table1[[#This Row],[Gp]]*Table1[[#This Row],[Cr]])/Raw!$R$1</f>
        <v>0.78260869565217395</v>
      </c>
    </row>
    <row r="3354" spans="1:10">
      <c r="A3354" s="63" t="str">
        <f>LEFT(Table1[[#This Row],[Subcode]],3)</f>
        <v>R20</v>
      </c>
      <c r="B3354" s="63" t="s">
        <v>578</v>
      </c>
      <c r="C3354" s="38" t="s">
        <v>78</v>
      </c>
      <c r="D3354" s="39" t="s">
        <v>79</v>
      </c>
      <c r="E3354" s="39">
        <f>VLOOKUP(Table1[[#This Row],[Gr]],Raw!T:U,2,0)</f>
        <v>6</v>
      </c>
      <c r="F3354" s="38" t="s">
        <v>5</v>
      </c>
      <c r="G3354" s="39">
        <v>3</v>
      </c>
      <c r="H3354" s="64" t="str">
        <f>VLOOKUP(MID(Table1[[#This Row],[Htno]],7,2),Raw!A:B,2,0)</f>
        <v>CSE</v>
      </c>
      <c r="I3354" s="60">
        <f>IF(Table1[[#This Row],[Gr]]&lt;&gt;"COMPLE",IF(Table1[[#This Row],[Cr]]&gt;0,1,0),1)</f>
        <v>1</v>
      </c>
      <c r="J3354" s="32">
        <f>(Table1[[#This Row],[Gp]]*Table1[[#This Row],[Cr]])/Raw!$R$1</f>
        <v>0.78260869565217395</v>
      </c>
    </row>
    <row r="3355" spans="1:10">
      <c r="A3355" s="63" t="str">
        <f>LEFT(Table1[[#This Row],[Subcode]],3)</f>
        <v>R20</v>
      </c>
      <c r="B3355" s="63" t="s">
        <v>578</v>
      </c>
      <c r="C3355" s="38" t="s">
        <v>292</v>
      </c>
      <c r="D3355" s="39" t="s">
        <v>293</v>
      </c>
      <c r="E3355" s="39">
        <f>VLOOKUP(Table1[[#This Row],[Gr]],Raw!T:U,2,0)</f>
        <v>6</v>
      </c>
      <c r="F3355" s="38" t="s">
        <v>5</v>
      </c>
      <c r="G3355" s="39">
        <v>3</v>
      </c>
      <c r="H3355" s="64" t="str">
        <f>VLOOKUP(MID(Table1[[#This Row],[Htno]],7,2),Raw!A:B,2,0)</f>
        <v>CSE</v>
      </c>
      <c r="I3355" s="60">
        <f>IF(Table1[[#This Row],[Gr]]&lt;&gt;"COMPLE",IF(Table1[[#This Row],[Cr]]&gt;0,1,0),1)</f>
        <v>1</v>
      </c>
      <c r="J3355" s="32">
        <f>(Table1[[#This Row],[Gp]]*Table1[[#This Row],[Cr]])/Raw!$R$1</f>
        <v>0.78260869565217395</v>
      </c>
    </row>
    <row r="3356" spans="1:10">
      <c r="A3356" s="63" t="str">
        <f>LEFT(Table1[[#This Row],[Subcode]],3)</f>
        <v>R20</v>
      </c>
      <c r="B3356" s="63" t="s">
        <v>578</v>
      </c>
      <c r="C3356" s="38" t="s">
        <v>294</v>
      </c>
      <c r="D3356" s="39" t="s">
        <v>295</v>
      </c>
      <c r="E3356" s="39">
        <f>VLOOKUP(Table1[[#This Row],[Gr]],Raw!T:U,2,0)</f>
        <v>0</v>
      </c>
      <c r="F3356" s="38" t="s">
        <v>3</v>
      </c>
      <c r="G3356" s="39">
        <v>0</v>
      </c>
      <c r="H3356" s="64" t="str">
        <f>VLOOKUP(MID(Table1[[#This Row],[Htno]],7,2),Raw!A:B,2,0)</f>
        <v>CSE</v>
      </c>
      <c r="I3356" s="60">
        <f>IF(Table1[[#This Row],[Gr]]&lt;&gt;"COMPLE",IF(Table1[[#This Row],[Cr]]&gt;0,1,0),1)</f>
        <v>0</v>
      </c>
      <c r="J3356" s="32">
        <f>(Table1[[#This Row],[Gp]]*Table1[[#This Row],[Cr]])/Raw!$R$1</f>
        <v>0</v>
      </c>
    </row>
    <row r="3357" spans="1:10">
      <c r="A3357" s="63" t="str">
        <f>LEFT(Table1[[#This Row],[Subcode]],3)</f>
        <v>R20</v>
      </c>
      <c r="B3357" s="63" t="s">
        <v>578</v>
      </c>
      <c r="C3357" s="38" t="s">
        <v>296</v>
      </c>
      <c r="D3357" s="39" t="s">
        <v>297</v>
      </c>
      <c r="E3357" s="39">
        <f>VLOOKUP(Table1[[#This Row],[Gr]],Raw!T:U,2,0)</f>
        <v>10</v>
      </c>
      <c r="F3357" s="38" t="s">
        <v>9</v>
      </c>
      <c r="G3357" s="39">
        <v>2</v>
      </c>
      <c r="H3357" s="64" t="str">
        <f>VLOOKUP(MID(Table1[[#This Row],[Htno]],7,2),Raw!A:B,2,0)</f>
        <v>CSE</v>
      </c>
      <c r="I3357" s="60">
        <f>IF(Table1[[#This Row],[Gr]]&lt;&gt;"COMPLE",IF(Table1[[#This Row],[Cr]]&gt;0,1,0),1)</f>
        <v>1</v>
      </c>
      <c r="J3357" s="32">
        <f>(Table1[[#This Row],[Gp]]*Table1[[#This Row],[Cr]])/Raw!$R$1</f>
        <v>0.86956521739130432</v>
      </c>
    </row>
    <row r="3358" spans="1:10">
      <c r="A3358" s="63" t="str">
        <f>LEFT(Table1[[#This Row],[Subcode]],3)</f>
        <v>R20</v>
      </c>
      <c r="B3358" s="63" t="s">
        <v>578</v>
      </c>
      <c r="C3358" s="38" t="s">
        <v>298</v>
      </c>
      <c r="D3358" s="39" t="s">
        <v>93</v>
      </c>
      <c r="E3358" s="39">
        <f>VLOOKUP(Table1[[#This Row],[Gr]],Raw!T:U,2,0)</f>
        <v>10</v>
      </c>
      <c r="F3358" s="38" t="s">
        <v>9</v>
      </c>
      <c r="G3358" s="39">
        <v>3</v>
      </c>
      <c r="H3358" s="64" t="str">
        <f>VLOOKUP(MID(Table1[[#This Row],[Htno]],7,2),Raw!A:B,2,0)</f>
        <v>CSE</v>
      </c>
      <c r="I3358" s="60">
        <f>IF(Table1[[#This Row],[Gr]]&lt;&gt;"COMPLE",IF(Table1[[#This Row],[Cr]]&gt;0,1,0),1)</f>
        <v>1</v>
      </c>
      <c r="J3358" s="32">
        <f>(Table1[[#This Row],[Gp]]*Table1[[#This Row],[Cr]])/Raw!$R$1</f>
        <v>1.3043478260869565</v>
      </c>
    </row>
    <row r="3359" spans="1:10">
      <c r="A3359" s="63" t="str">
        <f>LEFT(Table1[[#This Row],[Subcode]],3)</f>
        <v>R20</v>
      </c>
      <c r="B3359" s="63" t="s">
        <v>578</v>
      </c>
      <c r="C3359" s="38" t="s">
        <v>299</v>
      </c>
      <c r="D3359" s="39" t="s">
        <v>300</v>
      </c>
      <c r="E3359" s="39">
        <f>VLOOKUP(Table1[[#This Row],[Gr]],Raw!T:U,2,0)</f>
        <v>5</v>
      </c>
      <c r="F3359" s="38" t="s">
        <v>7</v>
      </c>
      <c r="G3359" s="39">
        <v>3</v>
      </c>
      <c r="H3359" s="64" t="str">
        <f>VLOOKUP(MID(Table1[[#This Row],[Htno]],7,2),Raw!A:B,2,0)</f>
        <v>CSE</v>
      </c>
      <c r="I3359" s="60">
        <f>IF(Table1[[#This Row],[Gr]]&lt;&gt;"COMPLE",IF(Table1[[#This Row],[Cr]]&gt;0,1,0),1)</f>
        <v>1</v>
      </c>
      <c r="J3359" s="32">
        <f>(Table1[[#This Row],[Gp]]*Table1[[#This Row],[Cr]])/Raw!$R$1</f>
        <v>0.65217391304347827</v>
      </c>
    </row>
    <row r="3360" spans="1:10">
      <c r="A3360" s="63" t="str">
        <f>LEFT(Table1[[#This Row],[Subcode]],3)</f>
        <v>R20</v>
      </c>
      <c r="B3360" s="63" t="s">
        <v>578</v>
      </c>
      <c r="C3360" s="38" t="s">
        <v>301</v>
      </c>
      <c r="D3360" s="39" t="s">
        <v>302</v>
      </c>
      <c r="E3360" s="39">
        <f>VLOOKUP(Table1[[#This Row],[Gr]],Raw!T:U,2,0)</f>
        <v>0</v>
      </c>
      <c r="F3360" s="38" t="s">
        <v>3</v>
      </c>
      <c r="G3360" s="39">
        <v>0</v>
      </c>
      <c r="H3360" s="64" t="str">
        <f>VLOOKUP(MID(Table1[[#This Row],[Htno]],7,2),Raw!A:B,2,0)</f>
        <v>CSE</v>
      </c>
      <c r="I3360" s="60">
        <f>IF(Table1[[#This Row],[Gr]]&lt;&gt;"COMPLE",IF(Table1[[#This Row],[Cr]]&gt;0,1,0),1)</f>
        <v>0</v>
      </c>
      <c r="J3360" s="32">
        <f>(Table1[[#This Row],[Gp]]*Table1[[#This Row],[Cr]])/Raw!$R$1</f>
        <v>0</v>
      </c>
    </row>
    <row r="3361" spans="1:10">
      <c r="A3361" s="63" t="str">
        <f>LEFT(Table1[[#This Row],[Subcode]],3)</f>
        <v>R20</v>
      </c>
      <c r="B3361" s="63" t="s">
        <v>578</v>
      </c>
      <c r="C3361" s="38" t="s">
        <v>303</v>
      </c>
      <c r="D3361" s="39" t="s">
        <v>304</v>
      </c>
      <c r="E3361" s="39">
        <f>VLOOKUP(Table1[[#This Row],[Gr]],Raw!T:U,2,0)</f>
        <v>0</v>
      </c>
      <c r="F3361" s="38" t="s">
        <v>3</v>
      </c>
      <c r="G3361" s="39">
        <v>0</v>
      </c>
      <c r="H3361" s="64" t="str">
        <f>VLOOKUP(MID(Table1[[#This Row],[Htno]],7,2),Raw!A:B,2,0)</f>
        <v>CSE</v>
      </c>
      <c r="I3361" s="60">
        <f>IF(Table1[[#This Row],[Gr]]&lt;&gt;"COMPLE",IF(Table1[[#This Row],[Cr]]&gt;0,1,0),1)</f>
        <v>0</v>
      </c>
      <c r="J3361" s="32">
        <f>(Table1[[#This Row],[Gp]]*Table1[[#This Row],[Cr]])/Raw!$R$1</f>
        <v>0</v>
      </c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5463"/>
  <sheetViews>
    <sheetView workbookViewId="0">
      <selection activeCell="T4" sqref="T4:U4"/>
    </sheetView>
  </sheetViews>
  <sheetFormatPr defaultRowHeight="12.75"/>
  <cols>
    <col min="1" max="1" width="11.7109375" style="62" bestFit="1" customWidth="1"/>
    <col min="2" max="2" width="14.140625" style="62" bestFit="1" customWidth="1"/>
    <col min="3" max="3" width="10.85546875" style="62" bestFit="1" customWidth="1"/>
    <col min="4" max="4" width="48.5703125" style="62" bestFit="1" customWidth="1"/>
    <col min="5" max="5" width="13.7109375" style="62" bestFit="1" customWidth="1"/>
    <col min="6" max="6" width="13.28515625" style="62" bestFit="1" customWidth="1"/>
    <col min="7" max="16384" width="9.140625" style="62"/>
  </cols>
  <sheetData>
    <row r="3" spans="1:5">
      <c r="A3" s="61" t="s">
        <v>12</v>
      </c>
      <c r="B3" s="61" t="s">
        <v>0</v>
      </c>
      <c r="C3" s="61" t="s">
        <v>1</v>
      </c>
      <c r="D3" s="61" t="s">
        <v>2</v>
      </c>
      <c r="E3" s="62" t="s">
        <v>60</v>
      </c>
    </row>
    <row r="4" spans="1:5">
      <c r="A4" s="62" t="s">
        <v>23</v>
      </c>
      <c r="B4" s="62" t="s">
        <v>94</v>
      </c>
      <c r="C4" s="62" t="s">
        <v>78</v>
      </c>
      <c r="D4" s="62" t="s">
        <v>79</v>
      </c>
      <c r="E4" s="62">
        <v>1</v>
      </c>
    </row>
    <row r="5" spans="1:5">
      <c r="A5" s="62" t="s">
        <v>23</v>
      </c>
      <c r="B5" s="62" t="s">
        <v>94</v>
      </c>
      <c r="C5" s="62" t="s">
        <v>95</v>
      </c>
      <c r="D5" s="62" t="s">
        <v>96</v>
      </c>
      <c r="E5" s="62">
        <v>1</v>
      </c>
    </row>
    <row r="6" spans="1:5">
      <c r="A6" s="62" t="s">
        <v>23</v>
      </c>
      <c r="B6" s="62" t="s">
        <v>94</v>
      </c>
      <c r="C6" s="62" t="s">
        <v>97</v>
      </c>
      <c r="D6" s="62" t="s">
        <v>93</v>
      </c>
      <c r="E6" s="62">
        <v>1</v>
      </c>
    </row>
    <row r="7" spans="1:5">
      <c r="A7" s="62" t="s">
        <v>23</v>
      </c>
      <c r="B7" s="62" t="s">
        <v>94</v>
      </c>
      <c r="C7" s="62" t="s">
        <v>98</v>
      </c>
      <c r="D7" s="62" t="s">
        <v>99</v>
      </c>
      <c r="E7" s="62">
        <v>1</v>
      </c>
    </row>
    <row r="8" spans="1:5">
      <c r="A8" s="62" t="s">
        <v>23</v>
      </c>
      <c r="B8" s="62" t="s">
        <v>94</v>
      </c>
      <c r="C8" s="62" t="s">
        <v>100</v>
      </c>
      <c r="D8" s="62" t="s">
        <v>101</v>
      </c>
      <c r="E8" s="62">
        <v>1</v>
      </c>
    </row>
    <row r="9" spans="1:5">
      <c r="A9" s="62" t="s">
        <v>23</v>
      </c>
      <c r="B9" s="62" t="s">
        <v>94</v>
      </c>
      <c r="C9" s="62" t="s">
        <v>102</v>
      </c>
      <c r="D9" s="62" t="s">
        <v>103</v>
      </c>
      <c r="E9" s="62">
        <v>1</v>
      </c>
    </row>
    <row r="10" spans="1:5">
      <c r="A10" s="62" t="s">
        <v>23</v>
      </c>
      <c r="B10" s="62" t="s">
        <v>94</v>
      </c>
      <c r="C10" s="62" t="s">
        <v>104</v>
      </c>
      <c r="D10" s="62" t="s">
        <v>105</v>
      </c>
      <c r="E10" s="62">
        <v>1</v>
      </c>
    </row>
    <row r="11" spans="1:5">
      <c r="A11" s="62" t="s">
        <v>23</v>
      </c>
      <c r="B11" s="62" t="s">
        <v>94</v>
      </c>
      <c r="C11" s="62" t="s">
        <v>106</v>
      </c>
      <c r="D11" s="62" t="s">
        <v>107</v>
      </c>
      <c r="E11" s="62">
        <v>1</v>
      </c>
    </row>
    <row r="12" spans="1:5">
      <c r="A12" s="62" t="s">
        <v>23</v>
      </c>
      <c r="B12" s="62" t="s">
        <v>108</v>
      </c>
      <c r="C12" s="62" t="s">
        <v>78</v>
      </c>
      <c r="D12" s="62" t="s">
        <v>79</v>
      </c>
      <c r="E12" s="62">
        <v>1</v>
      </c>
    </row>
    <row r="13" spans="1:5">
      <c r="A13" s="62" t="s">
        <v>23</v>
      </c>
      <c r="B13" s="62" t="s">
        <v>108</v>
      </c>
      <c r="C13" s="62" t="s">
        <v>95</v>
      </c>
      <c r="D13" s="62" t="s">
        <v>96</v>
      </c>
      <c r="E13" s="62">
        <v>1</v>
      </c>
    </row>
    <row r="14" spans="1:5">
      <c r="A14" s="62" t="s">
        <v>23</v>
      </c>
      <c r="B14" s="62" t="s">
        <v>108</v>
      </c>
      <c r="C14" s="62" t="s">
        <v>97</v>
      </c>
      <c r="D14" s="62" t="s">
        <v>93</v>
      </c>
      <c r="E14" s="62">
        <v>1</v>
      </c>
    </row>
    <row r="15" spans="1:5">
      <c r="A15" s="62" t="s">
        <v>23</v>
      </c>
      <c r="B15" s="62" t="s">
        <v>108</v>
      </c>
      <c r="C15" s="62" t="s">
        <v>98</v>
      </c>
      <c r="D15" s="62" t="s">
        <v>99</v>
      </c>
      <c r="E15" s="62">
        <v>1</v>
      </c>
    </row>
    <row r="16" spans="1:5">
      <c r="A16" s="62" t="s">
        <v>23</v>
      </c>
      <c r="B16" s="62" t="s">
        <v>108</v>
      </c>
      <c r="C16" s="62" t="s">
        <v>100</v>
      </c>
      <c r="D16" s="62" t="s">
        <v>101</v>
      </c>
      <c r="E16" s="62">
        <v>1</v>
      </c>
    </row>
    <row r="17" spans="1:5">
      <c r="A17" s="62" t="s">
        <v>23</v>
      </c>
      <c r="B17" s="62" t="s">
        <v>108</v>
      </c>
      <c r="C17" s="62" t="s">
        <v>102</v>
      </c>
      <c r="D17" s="62" t="s">
        <v>103</v>
      </c>
      <c r="E17" s="62">
        <v>1</v>
      </c>
    </row>
    <row r="18" spans="1:5">
      <c r="A18" s="62" t="s">
        <v>23</v>
      </c>
      <c r="B18" s="62" t="s">
        <v>108</v>
      </c>
      <c r="C18" s="62" t="s">
        <v>104</v>
      </c>
      <c r="D18" s="62" t="s">
        <v>105</v>
      </c>
      <c r="E18" s="62">
        <v>1</v>
      </c>
    </row>
    <row r="19" spans="1:5">
      <c r="A19" s="62" t="s">
        <v>23</v>
      </c>
      <c r="B19" s="62" t="s">
        <v>108</v>
      </c>
      <c r="C19" s="62" t="s">
        <v>106</v>
      </c>
      <c r="D19" s="62" t="s">
        <v>107</v>
      </c>
      <c r="E19" s="62">
        <v>1</v>
      </c>
    </row>
    <row r="20" spans="1:5">
      <c r="A20" s="62" t="s">
        <v>23</v>
      </c>
      <c r="B20" s="62" t="s">
        <v>109</v>
      </c>
      <c r="C20" s="62" t="s">
        <v>78</v>
      </c>
      <c r="D20" s="62" t="s">
        <v>79</v>
      </c>
      <c r="E20" s="62">
        <v>1</v>
      </c>
    </row>
    <row r="21" spans="1:5">
      <c r="A21" s="62" t="s">
        <v>23</v>
      </c>
      <c r="B21" s="62" t="s">
        <v>109</v>
      </c>
      <c r="C21" s="62" t="s">
        <v>95</v>
      </c>
      <c r="D21" s="62" t="s">
        <v>96</v>
      </c>
      <c r="E21" s="62">
        <v>1</v>
      </c>
    </row>
    <row r="22" spans="1:5">
      <c r="A22" s="62" t="s">
        <v>23</v>
      </c>
      <c r="B22" s="62" t="s">
        <v>109</v>
      </c>
      <c r="C22" s="62" t="s">
        <v>97</v>
      </c>
      <c r="D22" s="62" t="s">
        <v>93</v>
      </c>
      <c r="E22" s="62">
        <v>1</v>
      </c>
    </row>
    <row r="23" spans="1:5">
      <c r="A23" s="62" t="s">
        <v>23</v>
      </c>
      <c r="B23" s="62" t="s">
        <v>109</v>
      </c>
      <c r="C23" s="62" t="s">
        <v>98</v>
      </c>
      <c r="D23" s="62" t="s">
        <v>99</v>
      </c>
      <c r="E23" s="62">
        <v>1</v>
      </c>
    </row>
    <row r="24" spans="1:5">
      <c r="A24" s="62" t="s">
        <v>23</v>
      </c>
      <c r="B24" s="62" t="s">
        <v>109</v>
      </c>
      <c r="C24" s="62" t="s">
        <v>100</v>
      </c>
      <c r="D24" s="62" t="s">
        <v>101</v>
      </c>
      <c r="E24" s="62">
        <v>1</v>
      </c>
    </row>
    <row r="25" spans="1:5">
      <c r="A25" s="62" t="s">
        <v>23</v>
      </c>
      <c r="B25" s="62" t="s">
        <v>109</v>
      </c>
      <c r="C25" s="62" t="s">
        <v>102</v>
      </c>
      <c r="D25" s="62" t="s">
        <v>103</v>
      </c>
      <c r="E25" s="62">
        <v>0</v>
      </c>
    </row>
    <row r="26" spans="1:5">
      <c r="A26" s="62" t="s">
        <v>23</v>
      </c>
      <c r="B26" s="62" t="s">
        <v>109</v>
      </c>
      <c r="C26" s="62" t="s">
        <v>104</v>
      </c>
      <c r="D26" s="62" t="s">
        <v>105</v>
      </c>
      <c r="E26" s="62">
        <v>1</v>
      </c>
    </row>
    <row r="27" spans="1:5">
      <c r="A27" s="62" t="s">
        <v>23</v>
      </c>
      <c r="B27" s="62" t="s">
        <v>109</v>
      </c>
      <c r="C27" s="62" t="s">
        <v>106</v>
      </c>
      <c r="D27" s="62" t="s">
        <v>107</v>
      </c>
      <c r="E27" s="62">
        <v>1</v>
      </c>
    </row>
    <row r="28" spans="1:5">
      <c r="A28" s="62" t="s">
        <v>23</v>
      </c>
      <c r="B28" s="62" t="s">
        <v>110</v>
      </c>
      <c r="C28" s="62" t="s">
        <v>78</v>
      </c>
      <c r="D28" s="62" t="s">
        <v>79</v>
      </c>
      <c r="E28" s="62">
        <v>1</v>
      </c>
    </row>
    <row r="29" spans="1:5">
      <c r="A29" s="62" t="s">
        <v>23</v>
      </c>
      <c r="B29" s="62" t="s">
        <v>110</v>
      </c>
      <c r="C29" s="62" t="s">
        <v>95</v>
      </c>
      <c r="D29" s="62" t="s">
        <v>96</v>
      </c>
      <c r="E29" s="62">
        <v>1</v>
      </c>
    </row>
    <row r="30" spans="1:5">
      <c r="A30" s="62" t="s">
        <v>23</v>
      </c>
      <c r="B30" s="62" t="s">
        <v>110</v>
      </c>
      <c r="C30" s="62" t="s">
        <v>97</v>
      </c>
      <c r="D30" s="62" t="s">
        <v>93</v>
      </c>
      <c r="E30" s="62">
        <v>1</v>
      </c>
    </row>
    <row r="31" spans="1:5">
      <c r="A31" s="62" t="s">
        <v>23</v>
      </c>
      <c r="B31" s="62" t="s">
        <v>110</v>
      </c>
      <c r="C31" s="62" t="s">
        <v>98</v>
      </c>
      <c r="D31" s="62" t="s">
        <v>99</v>
      </c>
      <c r="E31" s="62">
        <v>1</v>
      </c>
    </row>
    <row r="32" spans="1:5">
      <c r="A32" s="62" t="s">
        <v>23</v>
      </c>
      <c r="B32" s="62" t="s">
        <v>110</v>
      </c>
      <c r="C32" s="62" t="s">
        <v>100</v>
      </c>
      <c r="D32" s="62" t="s">
        <v>101</v>
      </c>
      <c r="E32" s="62">
        <v>1</v>
      </c>
    </row>
    <row r="33" spans="1:5">
      <c r="A33" s="62" t="s">
        <v>23</v>
      </c>
      <c r="B33" s="62" t="s">
        <v>110</v>
      </c>
      <c r="C33" s="62" t="s">
        <v>102</v>
      </c>
      <c r="D33" s="62" t="s">
        <v>103</v>
      </c>
      <c r="E33" s="62">
        <v>1</v>
      </c>
    </row>
    <row r="34" spans="1:5">
      <c r="A34" s="62" t="s">
        <v>23</v>
      </c>
      <c r="B34" s="62" t="s">
        <v>110</v>
      </c>
      <c r="C34" s="62" t="s">
        <v>104</v>
      </c>
      <c r="D34" s="62" t="s">
        <v>105</v>
      </c>
      <c r="E34" s="62">
        <v>1</v>
      </c>
    </row>
    <row r="35" spans="1:5">
      <c r="A35" s="62" t="s">
        <v>23</v>
      </c>
      <c r="B35" s="62" t="s">
        <v>110</v>
      </c>
      <c r="C35" s="62" t="s">
        <v>106</v>
      </c>
      <c r="D35" s="62" t="s">
        <v>107</v>
      </c>
      <c r="E35" s="62">
        <v>1</v>
      </c>
    </row>
    <row r="36" spans="1:5">
      <c r="A36" s="62" t="s">
        <v>23</v>
      </c>
      <c r="B36" s="62" t="s">
        <v>111</v>
      </c>
      <c r="C36" s="62" t="s">
        <v>78</v>
      </c>
      <c r="D36" s="62" t="s">
        <v>79</v>
      </c>
      <c r="E36" s="62">
        <v>1</v>
      </c>
    </row>
    <row r="37" spans="1:5">
      <c r="A37" s="62" t="s">
        <v>23</v>
      </c>
      <c r="B37" s="62" t="s">
        <v>111</v>
      </c>
      <c r="C37" s="62" t="s">
        <v>95</v>
      </c>
      <c r="D37" s="62" t="s">
        <v>96</v>
      </c>
      <c r="E37" s="62">
        <v>1</v>
      </c>
    </row>
    <row r="38" spans="1:5">
      <c r="A38" s="62" t="s">
        <v>23</v>
      </c>
      <c r="B38" s="62" t="s">
        <v>111</v>
      </c>
      <c r="C38" s="62" t="s">
        <v>97</v>
      </c>
      <c r="D38" s="62" t="s">
        <v>93</v>
      </c>
      <c r="E38" s="62">
        <v>1</v>
      </c>
    </row>
    <row r="39" spans="1:5">
      <c r="A39" s="62" t="s">
        <v>23</v>
      </c>
      <c r="B39" s="62" t="s">
        <v>111</v>
      </c>
      <c r="C39" s="62" t="s">
        <v>98</v>
      </c>
      <c r="D39" s="62" t="s">
        <v>99</v>
      </c>
      <c r="E39" s="62">
        <v>1</v>
      </c>
    </row>
    <row r="40" spans="1:5">
      <c r="A40" s="62" t="s">
        <v>23</v>
      </c>
      <c r="B40" s="62" t="s">
        <v>111</v>
      </c>
      <c r="C40" s="62" t="s">
        <v>100</v>
      </c>
      <c r="D40" s="62" t="s">
        <v>101</v>
      </c>
      <c r="E40" s="62">
        <v>1</v>
      </c>
    </row>
    <row r="41" spans="1:5">
      <c r="A41" s="62" t="s">
        <v>23</v>
      </c>
      <c r="B41" s="62" t="s">
        <v>111</v>
      </c>
      <c r="C41" s="62" t="s">
        <v>102</v>
      </c>
      <c r="D41" s="62" t="s">
        <v>103</v>
      </c>
      <c r="E41" s="62">
        <v>1</v>
      </c>
    </row>
    <row r="42" spans="1:5">
      <c r="A42" s="62" t="s">
        <v>23</v>
      </c>
      <c r="B42" s="62" t="s">
        <v>111</v>
      </c>
      <c r="C42" s="62" t="s">
        <v>104</v>
      </c>
      <c r="D42" s="62" t="s">
        <v>105</v>
      </c>
      <c r="E42" s="62">
        <v>1</v>
      </c>
    </row>
    <row r="43" spans="1:5">
      <c r="A43" s="62" t="s">
        <v>23</v>
      </c>
      <c r="B43" s="62" t="s">
        <v>111</v>
      </c>
      <c r="C43" s="62" t="s">
        <v>106</v>
      </c>
      <c r="D43" s="62" t="s">
        <v>107</v>
      </c>
      <c r="E43" s="62">
        <v>1</v>
      </c>
    </row>
    <row r="44" spans="1:5">
      <c r="A44" s="62" t="s">
        <v>23</v>
      </c>
      <c r="B44" s="62" t="s">
        <v>112</v>
      </c>
      <c r="C44" s="62" t="s">
        <v>78</v>
      </c>
      <c r="D44" s="62" t="s">
        <v>79</v>
      </c>
      <c r="E44" s="62">
        <v>1</v>
      </c>
    </row>
    <row r="45" spans="1:5">
      <c r="A45" s="62" t="s">
        <v>23</v>
      </c>
      <c r="B45" s="62" t="s">
        <v>112</v>
      </c>
      <c r="C45" s="62" t="s">
        <v>95</v>
      </c>
      <c r="D45" s="62" t="s">
        <v>96</v>
      </c>
      <c r="E45" s="62">
        <v>1</v>
      </c>
    </row>
    <row r="46" spans="1:5">
      <c r="A46" s="62" t="s">
        <v>23</v>
      </c>
      <c r="B46" s="62" t="s">
        <v>112</v>
      </c>
      <c r="C46" s="62" t="s">
        <v>97</v>
      </c>
      <c r="D46" s="62" t="s">
        <v>93</v>
      </c>
      <c r="E46" s="62">
        <v>1</v>
      </c>
    </row>
    <row r="47" spans="1:5">
      <c r="A47" s="62" t="s">
        <v>23</v>
      </c>
      <c r="B47" s="62" t="s">
        <v>112</v>
      </c>
      <c r="C47" s="62" t="s">
        <v>98</v>
      </c>
      <c r="D47" s="62" t="s">
        <v>99</v>
      </c>
      <c r="E47" s="62">
        <v>1</v>
      </c>
    </row>
    <row r="48" spans="1:5">
      <c r="A48" s="62" t="s">
        <v>23</v>
      </c>
      <c r="B48" s="62" t="s">
        <v>112</v>
      </c>
      <c r="C48" s="62" t="s">
        <v>100</v>
      </c>
      <c r="D48" s="62" t="s">
        <v>101</v>
      </c>
      <c r="E48" s="62">
        <v>1</v>
      </c>
    </row>
    <row r="49" spans="1:5">
      <c r="A49" s="62" t="s">
        <v>23</v>
      </c>
      <c r="B49" s="62" t="s">
        <v>112</v>
      </c>
      <c r="C49" s="62" t="s">
        <v>102</v>
      </c>
      <c r="D49" s="62" t="s">
        <v>103</v>
      </c>
      <c r="E49" s="62">
        <v>1</v>
      </c>
    </row>
    <row r="50" spans="1:5">
      <c r="A50" s="62" t="s">
        <v>23</v>
      </c>
      <c r="B50" s="62" t="s">
        <v>112</v>
      </c>
      <c r="C50" s="62" t="s">
        <v>104</v>
      </c>
      <c r="D50" s="62" t="s">
        <v>105</v>
      </c>
      <c r="E50" s="62">
        <v>1</v>
      </c>
    </row>
    <row r="51" spans="1:5">
      <c r="A51" s="62" t="s">
        <v>23</v>
      </c>
      <c r="B51" s="62" t="s">
        <v>112</v>
      </c>
      <c r="C51" s="62" t="s">
        <v>106</v>
      </c>
      <c r="D51" s="62" t="s">
        <v>107</v>
      </c>
      <c r="E51" s="62">
        <v>1</v>
      </c>
    </row>
    <row r="52" spans="1:5">
      <c r="A52" s="62" t="s">
        <v>23</v>
      </c>
      <c r="B52" s="62" t="s">
        <v>113</v>
      </c>
      <c r="C52" s="62" t="s">
        <v>78</v>
      </c>
      <c r="D52" s="62" t="s">
        <v>79</v>
      </c>
      <c r="E52" s="62">
        <v>1</v>
      </c>
    </row>
    <row r="53" spans="1:5">
      <c r="A53" s="62" t="s">
        <v>23</v>
      </c>
      <c r="B53" s="62" t="s">
        <v>113</v>
      </c>
      <c r="C53" s="62" t="s">
        <v>95</v>
      </c>
      <c r="D53" s="62" t="s">
        <v>96</v>
      </c>
      <c r="E53" s="62">
        <v>1</v>
      </c>
    </row>
    <row r="54" spans="1:5">
      <c r="A54" s="62" t="s">
        <v>23</v>
      </c>
      <c r="B54" s="62" t="s">
        <v>113</v>
      </c>
      <c r="C54" s="62" t="s">
        <v>97</v>
      </c>
      <c r="D54" s="62" t="s">
        <v>93</v>
      </c>
      <c r="E54" s="62">
        <v>1</v>
      </c>
    </row>
    <row r="55" spans="1:5">
      <c r="A55" s="62" t="s">
        <v>23</v>
      </c>
      <c r="B55" s="62" t="s">
        <v>113</v>
      </c>
      <c r="C55" s="62" t="s">
        <v>98</v>
      </c>
      <c r="D55" s="62" t="s">
        <v>99</v>
      </c>
      <c r="E55" s="62">
        <v>0</v>
      </c>
    </row>
    <row r="56" spans="1:5">
      <c r="A56" s="62" t="s">
        <v>23</v>
      </c>
      <c r="B56" s="62" t="s">
        <v>113</v>
      </c>
      <c r="C56" s="62" t="s">
        <v>100</v>
      </c>
      <c r="D56" s="62" t="s">
        <v>101</v>
      </c>
      <c r="E56" s="62">
        <v>0</v>
      </c>
    </row>
    <row r="57" spans="1:5">
      <c r="A57" s="62" t="s">
        <v>23</v>
      </c>
      <c r="B57" s="62" t="s">
        <v>113</v>
      </c>
      <c r="C57" s="62" t="s">
        <v>102</v>
      </c>
      <c r="D57" s="62" t="s">
        <v>103</v>
      </c>
      <c r="E57" s="62">
        <v>0</v>
      </c>
    </row>
    <row r="58" spans="1:5">
      <c r="A58" s="62" t="s">
        <v>23</v>
      </c>
      <c r="B58" s="62" t="s">
        <v>113</v>
      </c>
      <c r="C58" s="62" t="s">
        <v>104</v>
      </c>
      <c r="D58" s="62" t="s">
        <v>105</v>
      </c>
      <c r="E58" s="62">
        <v>0</v>
      </c>
    </row>
    <row r="59" spans="1:5">
      <c r="A59" s="62" t="s">
        <v>23</v>
      </c>
      <c r="B59" s="62" t="s">
        <v>113</v>
      </c>
      <c r="C59" s="62" t="s">
        <v>106</v>
      </c>
      <c r="D59" s="62" t="s">
        <v>107</v>
      </c>
      <c r="E59" s="62">
        <v>0</v>
      </c>
    </row>
    <row r="60" spans="1:5">
      <c r="A60" s="62" t="s">
        <v>23</v>
      </c>
      <c r="B60" s="62" t="s">
        <v>114</v>
      </c>
      <c r="C60" s="62" t="s">
        <v>78</v>
      </c>
      <c r="D60" s="62" t="s">
        <v>79</v>
      </c>
      <c r="E60" s="62">
        <v>1</v>
      </c>
    </row>
    <row r="61" spans="1:5">
      <c r="A61" s="62" t="s">
        <v>23</v>
      </c>
      <c r="B61" s="62" t="s">
        <v>114</v>
      </c>
      <c r="C61" s="62" t="s">
        <v>95</v>
      </c>
      <c r="D61" s="62" t="s">
        <v>96</v>
      </c>
      <c r="E61" s="62">
        <v>1</v>
      </c>
    </row>
    <row r="62" spans="1:5">
      <c r="A62" s="62" t="s">
        <v>23</v>
      </c>
      <c r="B62" s="62" t="s">
        <v>114</v>
      </c>
      <c r="C62" s="62" t="s">
        <v>97</v>
      </c>
      <c r="D62" s="62" t="s">
        <v>93</v>
      </c>
      <c r="E62" s="62">
        <v>1</v>
      </c>
    </row>
    <row r="63" spans="1:5">
      <c r="A63" s="62" t="s">
        <v>23</v>
      </c>
      <c r="B63" s="62" t="s">
        <v>114</v>
      </c>
      <c r="C63" s="62" t="s">
        <v>98</v>
      </c>
      <c r="D63" s="62" t="s">
        <v>99</v>
      </c>
      <c r="E63" s="62">
        <v>1</v>
      </c>
    </row>
    <row r="64" spans="1:5">
      <c r="A64" s="62" t="s">
        <v>23</v>
      </c>
      <c r="B64" s="62" t="s">
        <v>114</v>
      </c>
      <c r="C64" s="62" t="s">
        <v>100</v>
      </c>
      <c r="D64" s="62" t="s">
        <v>101</v>
      </c>
      <c r="E64" s="62">
        <v>1</v>
      </c>
    </row>
    <row r="65" spans="1:5">
      <c r="A65" s="62" t="s">
        <v>23</v>
      </c>
      <c r="B65" s="62" t="s">
        <v>114</v>
      </c>
      <c r="C65" s="62" t="s">
        <v>102</v>
      </c>
      <c r="D65" s="62" t="s">
        <v>103</v>
      </c>
      <c r="E65" s="62">
        <v>1</v>
      </c>
    </row>
    <row r="66" spans="1:5">
      <c r="A66" s="62" t="s">
        <v>23</v>
      </c>
      <c r="B66" s="62" t="s">
        <v>114</v>
      </c>
      <c r="C66" s="62" t="s">
        <v>104</v>
      </c>
      <c r="D66" s="62" t="s">
        <v>105</v>
      </c>
      <c r="E66" s="62">
        <v>1</v>
      </c>
    </row>
    <row r="67" spans="1:5">
      <c r="A67" s="62" t="s">
        <v>23</v>
      </c>
      <c r="B67" s="62" t="s">
        <v>114</v>
      </c>
      <c r="C67" s="62" t="s">
        <v>106</v>
      </c>
      <c r="D67" s="62" t="s">
        <v>107</v>
      </c>
      <c r="E67" s="62">
        <v>1</v>
      </c>
    </row>
    <row r="68" spans="1:5">
      <c r="A68" s="62" t="s">
        <v>23</v>
      </c>
      <c r="B68" s="62" t="s">
        <v>115</v>
      </c>
      <c r="C68" s="62" t="s">
        <v>78</v>
      </c>
      <c r="D68" s="62" t="s">
        <v>79</v>
      </c>
      <c r="E68" s="62">
        <v>1</v>
      </c>
    </row>
    <row r="69" spans="1:5">
      <c r="A69" s="62" t="s">
        <v>23</v>
      </c>
      <c r="B69" s="62" t="s">
        <v>115</v>
      </c>
      <c r="C69" s="62" t="s">
        <v>95</v>
      </c>
      <c r="D69" s="62" t="s">
        <v>96</v>
      </c>
      <c r="E69" s="62">
        <v>1</v>
      </c>
    </row>
    <row r="70" spans="1:5">
      <c r="A70" s="62" t="s">
        <v>23</v>
      </c>
      <c r="B70" s="62" t="s">
        <v>115</v>
      </c>
      <c r="C70" s="62" t="s">
        <v>97</v>
      </c>
      <c r="D70" s="62" t="s">
        <v>93</v>
      </c>
      <c r="E70" s="62">
        <v>1</v>
      </c>
    </row>
    <row r="71" spans="1:5">
      <c r="A71" s="62" t="s">
        <v>23</v>
      </c>
      <c r="B71" s="62" t="s">
        <v>115</v>
      </c>
      <c r="C71" s="62" t="s">
        <v>98</v>
      </c>
      <c r="D71" s="62" t="s">
        <v>99</v>
      </c>
      <c r="E71" s="62">
        <v>1</v>
      </c>
    </row>
    <row r="72" spans="1:5">
      <c r="A72" s="62" t="s">
        <v>23</v>
      </c>
      <c r="B72" s="62" t="s">
        <v>115</v>
      </c>
      <c r="C72" s="62" t="s">
        <v>100</v>
      </c>
      <c r="D72" s="62" t="s">
        <v>101</v>
      </c>
      <c r="E72" s="62">
        <v>1</v>
      </c>
    </row>
    <row r="73" spans="1:5">
      <c r="A73" s="62" t="s">
        <v>23</v>
      </c>
      <c r="B73" s="62" t="s">
        <v>115</v>
      </c>
      <c r="C73" s="62" t="s">
        <v>102</v>
      </c>
      <c r="D73" s="62" t="s">
        <v>103</v>
      </c>
      <c r="E73" s="62">
        <v>1</v>
      </c>
    </row>
    <row r="74" spans="1:5">
      <c r="A74" s="62" t="s">
        <v>23</v>
      </c>
      <c r="B74" s="62" t="s">
        <v>115</v>
      </c>
      <c r="C74" s="62" t="s">
        <v>104</v>
      </c>
      <c r="D74" s="62" t="s">
        <v>105</v>
      </c>
      <c r="E74" s="62">
        <v>1</v>
      </c>
    </row>
    <row r="75" spans="1:5">
      <c r="A75" s="62" t="s">
        <v>23</v>
      </c>
      <c r="B75" s="62" t="s">
        <v>115</v>
      </c>
      <c r="C75" s="62" t="s">
        <v>106</v>
      </c>
      <c r="D75" s="62" t="s">
        <v>107</v>
      </c>
      <c r="E75" s="62">
        <v>1</v>
      </c>
    </row>
    <row r="76" spans="1:5">
      <c r="A76" s="62" t="s">
        <v>23</v>
      </c>
      <c r="B76" s="62" t="s">
        <v>116</v>
      </c>
      <c r="C76" s="62" t="s">
        <v>78</v>
      </c>
      <c r="D76" s="62" t="s">
        <v>79</v>
      </c>
      <c r="E76" s="62">
        <v>1</v>
      </c>
    </row>
    <row r="77" spans="1:5">
      <c r="A77" s="62" t="s">
        <v>23</v>
      </c>
      <c r="B77" s="62" t="s">
        <v>116</v>
      </c>
      <c r="C77" s="62" t="s">
        <v>95</v>
      </c>
      <c r="D77" s="62" t="s">
        <v>96</v>
      </c>
      <c r="E77" s="62">
        <v>0</v>
      </c>
    </row>
    <row r="78" spans="1:5">
      <c r="A78" s="62" t="s">
        <v>23</v>
      </c>
      <c r="B78" s="62" t="s">
        <v>116</v>
      </c>
      <c r="C78" s="62" t="s">
        <v>97</v>
      </c>
      <c r="D78" s="62" t="s">
        <v>93</v>
      </c>
      <c r="E78" s="62">
        <v>1</v>
      </c>
    </row>
    <row r="79" spans="1:5">
      <c r="A79" s="62" t="s">
        <v>23</v>
      </c>
      <c r="B79" s="62" t="s">
        <v>116</v>
      </c>
      <c r="C79" s="62" t="s">
        <v>98</v>
      </c>
      <c r="D79" s="62" t="s">
        <v>99</v>
      </c>
      <c r="E79" s="62">
        <v>1</v>
      </c>
    </row>
    <row r="80" spans="1:5">
      <c r="A80" s="62" t="s">
        <v>23</v>
      </c>
      <c r="B80" s="62" t="s">
        <v>116</v>
      </c>
      <c r="C80" s="62" t="s">
        <v>100</v>
      </c>
      <c r="D80" s="62" t="s">
        <v>101</v>
      </c>
      <c r="E80" s="62">
        <v>1</v>
      </c>
    </row>
    <row r="81" spans="1:5">
      <c r="A81" s="62" t="s">
        <v>23</v>
      </c>
      <c r="B81" s="62" t="s">
        <v>116</v>
      </c>
      <c r="C81" s="62" t="s">
        <v>102</v>
      </c>
      <c r="D81" s="62" t="s">
        <v>103</v>
      </c>
      <c r="E81" s="62">
        <v>0</v>
      </c>
    </row>
    <row r="82" spans="1:5">
      <c r="A82" s="62" t="s">
        <v>23</v>
      </c>
      <c r="B82" s="62" t="s">
        <v>116</v>
      </c>
      <c r="C82" s="62" t="s">
        <v>104</v>
      </c>
      <c r="D82" s="62" t="s">
        <v>105</v>
      </c>
      <c r="E82" s="62">
        <v>1</v>
      </c>
    </row>
    <row r="83" spans="1:5">
      <c r="A83" s="62" t="s">
        <v>23</v>
      </c>
      <c r="B83" s="62" t="s">
        <v>116</v>
      </c>
      <c r="C83" s="62" t="s">
        <v>106</v>
      </c>
      <c r="D83" s="62" t="s">
        <v>107</v>
      </c>
      <c r="E83" s="62">
        <v>1</v>
      </c>
    </row>
    <row r="84" spans="1:5">
      <c r="A84" s="62" t="s">
        <v>23</v>
      </c>
      <c r="B84" s="62" t="s">
        <v>117</v>
      </c>
      <c r="C84" s="62" t="s">
        <v>78</v>
      </c>
      <c r="D84" s="62" t="s">
        <v>79</v>
      </c>
      <c r="E84" s="62">
        <v>1</v>
      </c>
    </row>
    <row r="85" spans="1:5">
      <c r="A85" s="62" t="s">
        <v>23</v>
      </c>
      <c r="B85" s="62" t="s">
        <v>117</v>
      </c>
      <c r="C85" s="62" t="s">
        <v>95</v>
      </c>
      <c r="D85" s="62" t="s">
        <v>96</v>
      </c>
      <c r="E85" s="62">
        <v>1</v>
      </c>
    </row>
    <row r="86" spans="1:5">
      <c r="A86" s="62" t="s">
        <v>23</v>
      </c>
      <c r="B86" s="62" t="s">
        <v>117</v>
      </c>
      <c r="C86" s="62" t="s">
        <v>97</v>
      </c>
      <c r="D86" s="62" t="s">
        <v>93</v>
      </c>
      <c r="E86" s="62">
        <v>1</v>
      </c>
    </row>
    <row r="87" spans="1:5">
      <c r="A87" s="62" t="s">
        <v>23</v>
      </c>
      <c r="B87" s="62" t="s">
        <v>117</v>
      </c>
      <c r="C87" s="62" t="s">
        <v>98</v>
      </c>
      <c r="D87" s="62" t="s">
        <v>99</v>
      </c>
      <c r="E87" s="62">
        <v>1</v>
      </c>
    </row>
    <row r="88" spans="1:5">
      <c r="A88" s="62" t="s">
        <v>23</v>
      </c>
      <c r="B88" s="62" t="s">
        <v>117</v>
      </c>
      <c r="C88" s="62" t="s">
        <v>100</v>
      </c>
      <c r="D88" s="62" t="s">
        <v>101</v>
      </c>
      <c r="E88" s="62">
        <v>1</v>
      </c>
    </row>
    <row r="89" spans="1:5">
      <c r="A89" s="62" t="s">
        <v>23</v>
      </c>
      <c r="B89" s="62" t="s">
        <v>117</v>
      </c>
      <c r="C89" s="62" t="s">
        <v>102</v>
      </c>
      <c r="D89" s="62" t="s">
        <v>103</v>
      </c>
      <c r="E89" s="62">
        <v>1</v>
      </c>
    </row>
    <row r="90" spans="1:5">
      <c r="A90" s="62" t="s">
        <v>23</v>
      </c>
      <c r="B90" s="62" t="s">
        <v>117</v>
      </c>
      <c r="C90" s="62" t="s">
        <v>104</v>
      </c>
      <c r="D90" s="62" t="s">
        <v>105</v>
      </c>
      <c r="E90" s="62">
        <v>1</v>
      </c>
    </row>
    <row r="91" spans="1:5">
      <c r="A91" s="62" t="s">
        <v>23</v>
      </c>
      <c r="B91" s="62" t="s">
        <v>117</v>
      </c>
      <c r="C91" s="62" t="s">
        <v>106</v>
      </c>
      <c r="D91" s="62" t="s">
        <v>107</v>
      </c>
      <c r="E91" s="62">
        <v>1</v>
      </c>
    </row>
    <row r="92" spans="1:5">
      <c r="A92" s="62" t="s">
        <v>23</v>
      </c>
      <c r="B92" s="62" t="s">
        <v>118</v>
      </c>
      <c r="C92" s="62" t="s">
        <v>78</v>
      </c>
      <c r="D92" s="62" t="s">
        <v>79</v>
      </c>
      <c r="E92" s="62">
        <v>1</v>
      </c>
    </row>
    <row r="93" spans="1:5">
      <c r="A93" s="62" t="s">
        <v>23</v>
      </c>
      <c r="B93" s="62" t="s">
        <v>118</v>
      </c>
      <c r="C93" s="62" t="s">
        <v>95</v>
      </c>
      <c r="D93" s="62" t="s">
        <v>96</v>
      </c>
      <c r="E93" s="62">
        <v>1</v>
      </c>
    </row>
    <row r="94" spans="1:5">
      <c r="A94" s="62" t="s">
        <v>23</v>
      </c>
      <c r="B94" s="62" t="s">
        <v>118</v>
      </c>
      <c r="C94" s="62" t="s">
        <v>97</v>
      </c>
      <c r="D94" s="62" t="s">
        <v>93</v>
      </c>
      <c r="E94" s="62">
        <v>1</v>
      </c>
    </row>
    <row r="95" spans="1:5">
      <c r="A95" s="62" t="s">
        <v>23</v>
      </c>
      <c r="B95" s="62" t="s">
        <v>118</v>
      </c>
      <c r="C95" s="62" t="s">
        <v>98</v>
      </c>
      <c r="D95" s="62" t="s">
        <v>99</v>
      </c>
      <c r="E95" s="62">
        <v>1</v>
      </c>
    </row>
    <row r="96" spans="1:5">
      <c r="A96" s="62" t="s">
        <v>23</v>
      </c>
      <c r="B96" s="62" t="s">
        <v>118</v>
      </c>
      <c r="C96" s="62" t="s">
        <v>100</v>
      </c>
      <c r="D96" s="62" t="s">
        <v>101</v>
      </c>
      <c r="E96" s="62">
        <v>1</v>
      </c>
    </row>
    <row r="97" spans="1:5">
      <c r="A97" s="62" t="s">
        <v>23</v>
      </c>
      <c r="B97" s="62" t="s">
        <v>118</v>
      </c>
      <c r="C97" s="62" t="s">
        <v>102</v>
      </c>
      <c r="D97" s="62" t="s">
        <v>103</v>
      </c>
      <c r="E97" s="62">
        <v>1</v>
      </c>
    </row>
    <row r="98" spans="1:5">
      <c r="A98" s="62" t="s">
        <v>23</v>
      </c>
      <c r="B98" s="62" t="s">
        <v>118</v>
      </c>
      <c r="C98" s="62" t="s">
        <v>104</v>
      </c>
      <c r="D98" s="62" t="s">
        <v>105</v>
      </c>
      <c r="E98" s="62">
        <v>1</v>
      </c>
    </row>
    <row r="99" spans="1:5">
      <c r="A99" s="62" t="s">
        <v>23</v>
      </c>
      <c r="B99" s="62" t="s">
        <v>118</v>
      </c>
      <c r="C99" s="62" t="s">
        <v>106</v>
      </c>
      <c r="D99" s="62" t="s">
        <v>107</v>
      </c>
      <c r="E99" s="62">
        <v>1</v>
      </c>
    </row>
    <row r="100" spans="1:5">
      <c r="A100" s="62" t="s">
        <v>23</v>
      </c>
      <c r="B100" s="62" t="s">
        <v>504</v>
      </c>
      <c r="C100" s="62" t="s">
        <v>78</v>
      </c>
      <c r="D100" s="62" t="s">
        <v>79</v>
      </c>
      <c r="E100" s="62">
        <v>1</v>
      </c>
    </row>
    <row r="101" spans="1:5">
      <c r="A101" s="62" t="s">
        <v>23</v>
      </c>
      <c r="B101" s="62" t="s">
        <v>504</v>
      </c>
      <c r="C101" s="62" t="s">
        <v>95</v>
      </c>
      <c r="D101" s="62" t="s">
        <v>96</v>
      </c>
      <c r="E101" s="62">
        <v>1</v>
      </c>
    </row>
    <row r="102" spans="1:5">
      <c r="A102" s="62" t="s">
        <v>23</v>
      </c>
      <c r="B102" s="62" t="s">
        <v>504</v>
      </c>
      <c r="C102" s="62" t="s">
        <v>97</v>
      </c>
      <c r="D102" s="62" t="s">
        <v>93</v>
      </c>
      <c r="E102" s="62">
        <v>1</v>
      </c>
    </row>
    <row r="103" spans="1:5">
      <c r="A103" s="62" t="s">
        <v>23</v>
      </c>
      <c r="B103" s="62" t="s">
        <v>504</v>
      </c>
      <c r="C103" s="62" t="s">
        <v>98</v>
      </c>
      <c r="D103" s="62" t="s">
        <v>99</v>
      </c>
      <c r="E103" s="62">
        <v>1</v>
      </c>
    </row>
    <row r="104" spans="1:5">
      <c r="A104" s="62" t="s">
        <v>23</v>
      </c>
      <c r="B104" s="62" t="s">
        <v>504</v>
      </c>
      <c r="C104" s="62" t="s">
        <v>100</v>
      </c>
      <c r="D104" s="62" t="s">
        <v>101</v>
      </c>
      <c r="E104" s="62">
        <v>1</v>
      </c>
    </row>
    <row r="105" spans="1:5">
      <c r="A105" s="62" t="s">
        <v>23</v>
      </c>
      <c r="B105" s="62" t="s">
        <v>504</v>
      </c>
      <c r="C105" s="62" t="s">
        <v>102</v>
      </c>
      <c r="D105" s="62" t="s">
        <v>103</v>
      </c>
      <c r="E105" s="62">
        <v>1</v>
      </c>
    </row>
    <row r="106" spans="1:5">
      <c r="A106" s="62" t="s">
        <v>23</v>
      </c>
      <c r="B106" s="62" t="s">
        <v>504</v>
      </c>
      <c r="C106" s="62" t="s">
        <v>104</v>
      </c>
      <c r="D106" s="62" t="s">
        <v>105</v>
      </c>
      <c r="E106" s="62">
        <v>1</v>
      </c>
    </row>
    <row r="107" spans="1:5">
      <c r="A107" s="62" t="s">
        <v>23</v>
      </c>
      <c r="B107" s="62" t="s">
        <v>504</v>
      </c>
      <c r="C107" s="62" t="s">
        <v>106</v>
      </c>
      <c r="D107" s="62" t="s">
        <v>107</v>
      </c>
      <c r="E107" s="62">
        <v>1</v>
      </c>
    </row>
    <row r="108" spans="1:5">
      <c r="A108" s="62" t="s">
        <v>23</v>
      </c>
      <c r="B108" s="62" t="s">
        <v>505</v>
      </c>
      <c r="C108" s="62" t="s">
        <v>78</v>
      </c>
      <c r="D108" s="62" t="s">
        <v>79</v>
      </c>
      <c r="E108" s="62">
        <v>1</v>
      </c>
    </row>
    <row r="109" spans="1:5">
      <c r="A109" s="62" t="s">
        <v>23</v>
      </c>
      <c r="B109" s="62" t="s">
        <v>505</v>
      </c>
      <c r="C109" s="62" t="s">
        <v>95</v>
      </c>
      <c r="D109" s="62" t="s">
        <v>96</v>
      </c>
      <c r="E109" s="62">
        <v>1</v>
      </c>
    </row>
    <row r="110" spans="1:5">
      <c r="A110" s="62" t="s">
        <v>23</v>
      </c>
      <c r="B110" s="62" t="s">
        <v>505</v>
      </c>
      <c r="C110" s="62" t="s">
        <v>97</v>
      </c>
      <c r="D110" s="62" t="s">
        <v>93</v>
      </c>
      <c r="E110" s="62">
        <v>1</v>
      </c>
    </row>
    <row r="111" spans="1:5">
      <c r="A111" s="62" t="s">
        <v>23</v>
      </c>
      <c r="B111" s="62" t="s">
        <v>505</v>
      </c>
      <c r="C111" s="62" t="s">
        <v>98</v>
      </c>
      <c r="D111" s="62" t="s">
        <v>99</v>
      </c>
      <c r="E111" s="62">
        <v>1</v>
      </c>
    </row>
    <row r="112" spans="1:5">
      <c r="A112" s="62" t="s">
        <v>23</v>
      </c>
      <c r="B112" s="62" t="s">
        <v>505</v>
      </c>
      <c r="C112" s="62" t="s">
        <v>100</v>
      </c>
      <c r="D112" s="62" t="s">
        <v>101</v>
      </c>
      <c r="E112" s="62">
        <v>1</v>
      </c>
    </row>
    <row r="113" spans="1:5">
      <c r="A113" s="62" t="s">
        <v>23</v>
      </c>
      <c r="B113" s="62" t="s">
        <v>505</v>
      </c>
      <c r="C113" s="62" t="s">
        <v>102</v>
      </c>
      <c r="D113" s="62" t="s">
        <v>103</v>
      </c>
      <c r="E113" s="62">
        <v>1</v>
      </c>
    </row>
    <row r="114" spans="1:5">
      <c r="A114" s="62" t="s">
        <v>23</v>
      </c>
      <c r="B114" s="62" t="s">
        <v>505</v>
      </c>
      <c r="C114" s="62" t="s">
        <v>104</v>
      </c>
      <c r="D114" s="62" t="s">
        <v>105</v>
      </c>
      <c r="E114" s="62">
        <v>1</v>
      </c>
    </row>
    <row r="115" spans="1:5">
      <c r="A115" s="62" t="s">
        <v>23</v>
      </c>
      <c r="B115" s="62" t="s">
        <v>505</v>
      </c>
      <c r="C115" s="62" t="s">
        <v>106</v>
      </c>
      <c r="D115" s="62" t="s">
        <v>107</v>
      </c>
      <c r="E115" s="62">
        <v>1</v>
      </c>
    </row>
    <row r="116" spans="1:5">
      <c r="A116" s="62" t="s">
        <v>23</v>
      </c>
      <c r="B116" s="62" t="s">
        <v>506</v>
      </c>
      <c r="C116" s="62" t="s">
        <v>78</v>
      </c>
      <c r="D116" s="62" t="s">
        <v>79</v>
      </c>
      <c r="E116" s="62">
        <v>1</v>
      </c>
    </row>
    <row r="117" spans="1:5">
      <c r="A117" s="62" t="s">
        <v>23</v>
      </c>
      <c r="B117" s="62" t="s">
        <v>506</v>
      </c>
      <c r="C117" s="62" t="s">
        <v>95</v>
      </c>
      <c r="D117" s="62" t="s">
        <v>96</v>
      </c>
      <c r="E117" s="62">
        <v>1</v>
      </c>
    </row>
    <row r="118" spans="1:5">
      <c r="A118" s="62" t="s">
        <v>23</v>
      </c>
      <c r="B118" s="62" t="s">
        <v>506</v>
      </c>
      <c r="C118" s="62" t="s">
        <v>97</v>
      </c>
      <c r="D118" s="62" t="s">
        <v>93</v>
      </c>
      <c r="E118" s="62">
        <v>1</v>
      </c>
    </row>
    <row r="119" spans="1:5">
      <c r="A119" s="62" t="s">
        <v>23</v>
      </c>
      <c r="B119" s="62" t="s">
        <v>506</v>
      </c>
      <c r="C119" s="62" t="s">
        <v>98</v>
      </c>
      <c r="D119" s="62" t="s">
        <v>99</v>
      </c>
      <c r="E119" s="62">
        <v>1</v>
      </c>
    </row>
    <row r="120" spans="1:5">
      <c r="A120" s="62" t="s">
        <v>23</v>
      </c>
      <c r="B120" s="62" t="s">
        <v>506</v>
      </c>
      <c r="C120" s="62" t="s">
        <v>100</v>
      </c>
      <c r="D120" s="62" t="s">
        <v>101</v>
      </c>
      <c r="E120" s="62">
        <v>1</v>
      </c>
    </row>
    <row r="121" spans="1:5">
      <c r="A121" s="62" t="s">
        <v>23</v>
      </c>
      <c r="B121" s="62" t="s">
        <v>506</v>
      </c>
      <c r="C121" s="62" t="s">
        <v>102</v>
      </c>
      <c r="D121" s="62" t="s">
        <v>103</v>
      </c>
      <c r="E121" s="62">
        <v>1</v>
      </c>
    </row>
    <row r="122" spans="1:5">
      <c r="A122" s="62" t="s">
        <v>23</v>
      </c>
      <c r="B122" s="62" t="s">
        <v>506</v>
      </c>
      <c r="C122" s="62" t="s">
        <v>104</v>
      </c>
      <c r="D122" s="62" t="s">
        <v>105</v>
      </c>
      <c r="E122" s="62">
        <v>1</v>
      </c>
    </row>
    <row r="123" spans="1:5">
      <c r="A123" s="62" t="s">
        <v>23</v>
      </c>
      <c r="B123" s="62" t="s">
        <v>506</v>
      </c>
      <c r="C123" s="62" t="s">
        <v>106</v>
      </c>
      <c r="D123" s="62" t="s">
        <v>107</v>
      </c>
      <c r="E123" s="62">
        <v>1</v>
      </c>
    </row>
    <row r="124" spans="1:5">
      <c r="A124" s="62" t="s">
        <v>23</v>
      </c>
      <c r="B124" s="62" t="s">
        <v>507</v>
      </c>
      <c r="C124" s="62" t="s">
        <v>78</v>
      </c>
      <c r="D124" s="62" t="s">
        <v>79</v>
      </c>
      <c r="E124" s="62">
        <v>1</v>
      </c>
    </row>
    <row r="125" spans="1:5">
      <c r="A125" s="62" t="s">
        <v>23</v>
      </c>
      <c r="B125" s="62" t="s">
        <v>507</v>
      </c>
      <c r="C125" s="62" t="s">
        <v>95</v>
      </c>
      <c r="D125" s="62" t="s">
        <v>96</v>
      </c>
      <c r="E125" s="62">
        <v>1</v>
      </c>
    </row>
    <row r="126" spans="1:5">
      <c r="A126" s="62" t="s">
        <v>23</v>
      </c>
      <c r="B126" s="62" t="s">
        <v>507</v>
      </c>
      <c r="C126" s="62" t="s">
        <v>97</v>
      </c>
      <c r="D126" s="62" t="s">
        <v>93</v>
      </c>
      <c r="E126" s="62">
        <v>1</v>
      </c>
    </row>
    <row r="127" spans="1:5">
      <c r="A127" s="62" t="s">
        <v>23</v>
      </c>
      <c r="B127" s="62" t="s">
        <v>507</v>
      </c>
      <c r="C127" s="62" t="s">
        <v>98</v>
      </c>
      <c r="D127" s="62" t="s">
        <v>99</v>
      </c>
      <c r="E127" s="62">
        <v>1</v>
      </c>
    </row>
    <row r="128" spans="1:5">
      <c r="A128" s="62" t="s">
        <v>23</v>
      </c>
      <c r="B128" s="62" t="s">
        <v>507</v>
      </c>
      <c r="C128" s="62" t="s">
        <v>100</v>
      </c>
      <c r="D128" s="62" t="s">
        <v>101</v>
      </c>
      <c r="E128" s="62">
        <v>1</v>
      </c>
    </row>
    <row r="129" spans="1:5">
      <c r="A129" s="62" t="s">
        <v>23</v>
      </c>
      <c r="B129" s="62" t="s">
        <v>507</v>
      </c>
      <c r="C129" s="62" t="s">
        <v>102</v>
      </c>
      <c r="D129" s="62" t="s">
        <v>103</v>
      </c>
      <c r="E129" s="62">
        <v>1</v>
      </c>
    </row>
    <row r="130" spans="1:5">
      <c r="A130" s="62" t="s">
        <v>23</v>
      </c>
      <c r="B130" s="62" t="s">
        <v>507</v>
      </c>
      <c r="C130" s="62" t="s">
        <v>104</v>
      </c>
      <c r="D130" s="62" t="s">
        <v>105</v>
      </c>
      <c r="E130" s="62">
        <v>1</v>
      </c>
    </row>
    <row r="131" spans="1:5">
      <c r="A131" s="62" t="s">
        <v>23</v>
      </c>
      <c r="B131" s="62" t="s">
        <v>507</v>
      </c>
      <c r="C131" s="62" t="s">
        <v>106</v>
      </c>
      <c r="D131" s="62" t="s">
        <v>107</v>
      </c>
      <c r="E131" s="62">
        <v>1</v>
      </c>
    </row>
    <row r="132" spans="1:5">
      <c r="A132" s="62" t="s">
        <v>23</v>
      </c>
      <c r="B132" s="62" t="s">
        <v>508</v>
      </c>
      <c r="C132" s="62" t="s">
        <v>78</v>
      </c>
      <c r="D132" s="62" t="s">
        <v>79</v>
      </c>
      <c r="E132" s="62">
        <v>1</v>
      </c>
    </row>
    <row r="133" spans="1:5">
      <c r="A133" s="62" t="s">
        <v>23</v>
      </c>
      <c r="B133" s="62" t="s">
        <v>508</v>
      </c>
      <c r="C133" s="62" t="s">
        <v>95</v>
      </c>
      <c r="D133" s="62" t="s">
        <v>96</v>
      </c>
      <c r="E133" s="62">
        <v>1</v>
      </c>
    </row>
    <row r="134" spans="1:5">
      <c r="A134" s="62" t="s">
        <v>23</v>
      </c>
      <c r="B134" s="62" t="s">
        <v>508</v>
      </c>
      <c r="C134" s="62" t="s">
        <v>97</v>
      </c>
      <c r="D134" s="62" t="s">
        <v>93</v>
      </c>
      <c r="E134" s="62">
        <v>1</v>
      </c>
    </row>
    <row r="135" spans="1:5">
      <c r="A135" s="62" t="s">
        <v>23</v>
      </c>
      <c r="B135" s="62" t="s">
        <v>508</v>
      </c>
      <c r="C135" s="62" t="s">
        <v>98</v>
      </c>
      <c r="D135" s="62" t="s">
        <v>99</v>
      </c>
      <c r="E135" s="62">
        <v>1</v>
      </c>
    </row>
    <row r="136" spans="1:5">
      <c r="A136" s="62" t="s">
        <v>23</v>
      </c>
      <c r="B136" s="62" t="s">
        <v>508</v>
      </c>
      <c r="C136" s="62" t="s">
        <v>100</v>
      </c>
      <c r="D136" s="62" t="s">
        <v>101</v>
      </c>
      <c r="E136" s="62">
        <v>1</v>
      </c>
    </row>
    <row r="137" spans="1:5">
      <c r="A137" s="62" t="s">
        <v>23</v>
      </c>
      <c r="B137" s="62" t="s">
        <v>508</v>
      </c>
      <c r="C137" s="62" t="s">
        <v>102</v>
      </c>
      <c r="D137" s="62" t="s">
        <v>103</v>
      </c>
      <c r="E137" s="62">
        <v>1</v>
      </c>
    </row>
    <row r="138" spans="1:5">
      <c r="A138" s="62" t="s">
        <v>23</v>
      </c>
      <c r="B138" s="62" t="s">
        <v>508</v>
      </c>
      <c r="C138" s="62" t="s">
        <v>104</v>
      </c>
      <c r="D138" s="62" t="s">
        <v>105</v>
      </c>
      <c r="E138" s="62">
        <v>1</v>
      </c>
    </row>
    <row r="139" spans="1:5">
      <c r="A139" s="62" t="s">
        <v>23</v>
      </c>
      <c r="B139" s="62" t="s">
        <v>508</v>
      </c>
      <c r="C139" s="62" t="s">
        <v>106</v>
      </c>
      <c r="D139" s="62" t="s">
        <v>107</v>
      </c>
      <c r="E139" s="62">
        <v>1</v>
      </c>
    </row>
    <row r="140" spans="1:5">
      <c r="A140" s="62" t="s">
        <v>23</v>
      </c>
      <c r="B140" s="62" t="s">
        <v>509</v>
      </c>
      <c r="C140" s="62" t="s">
        <v>78</v>
      </c>
      <c r="D140" s="62" t="s">
        <v>79</v>
      </c>
      <c r="E140" s="62">
        <v>1</v>
      </c>
    </row>
    <row r="141" spans="1:5">
      <c r="A141" s="62" t="s">
        <v>23</v>
      </c>
      <c r="B141" s="62" t="s">
        <v>509</v>
      </c>
      <c r="C141" s="62" t="s">
        <v>95</v>
      </c>
      <c r="D141" s="62" t="s">
        <v>96</v>
      </c>
      <c r="E141" s="62">
        <v>1</v>
      </c>
    </row>
    <row r="142" spans="1:5">
      <c r="A142" s="62" t="s">
        <v>23</v>
      </c>
      <c r="B142" s="62" t="s">
        <v>509</v>
      </c>
      <c r="C142" s="62" t="s">
        <v>97</v>
      </c>
      <c r="D142" s="62" t="s">
        <v>93</v>
      </c>
      <c r="E142" s="62">
        <v>1</v>
      </c>
    </row>
    <row r="143" spans="1:5">
      <c r="A143" s="62" t="s">
        <v>23</v>
      </c>
      <c r="B143" s="62" t="s">
        <v>509</v>
      </c>
      <c r="C143" s="62" t="s">
        <v>98</v>
      </c>
      <c r="D143" s="62" t="s">
        <v>99</v>
      </c>
      <c r="E143" s="62">
        <v>1</v>
      </c>
    </row>
    <row r="144" spans="1:5">
      <c r="A144" s="62" t="s">
        <v>23</v>
      </c>
      <c r="B144" s="62" t="s">
        <v>509</v>
      </c>
      <c r="C144" s="62" t="s">
        <v>100</v>
      </c>
      <c r="D144" s="62" t="s">
        <v>101</v>
      </c>
      <c r="E144" s="62">
        <v>1</v>
      </c>
    </row>
    <row r="145" spans="1:5">
      <c r="A145" s="62" t="s">
        <v>23</v>
      </c>
      <c r="B145" s="62" t="s">
        <v>509</v>
      </c>
      <c r="C145" s="62" t="s">
        <v>102</v>
      </c>
      <c r="D145" s="62" t="s">
        <v>103</v>
      </c>
      <c r="E145" s="62">
        <v>1</v>
      </c>
    </row>
    <row r="146" spans="1:5">
      <c r="A146" s="62" t="s">
        <v>23</v>
      </c>
      <c r="B146" s="62" t="s">
        <v>509</v>
      </c>
      <c r="C146" s="62" t="s">
        <v>104</v>
      </c>
      <c r="D146" s="62" t="s">
        <v>105</v>
      </c>
      <c r="E146" s="62">
        <v>1</v>
      </c>
    </row>
    <row r="147" spans="1:5">
      <c r="A147" s="62" t="s">
        <v>23</v>
      </c>
      <c r="B147" s="62" t="s">
        <v>509</v>
      </c>
      <c r="C147" s="62" t="s">
        <v>106</v>
      </c>
      <c r="D147" s="62" t="s">
        <v>107</v>
      </c>
      <c r="E147" s="62">
        <v>1</v>
      </c>
    </row>
    <row r="148" spans="1:5">
      <c r="A148" s="62" t="s">
        <v>27</v>
      </c>
      <c r="B148" s="62" t="s">
        <v>291</v>
      </c>
      <c r="C148" s="62" t="s">
        <v>78</v>
      </c>
      <c r="D148" s="62" t="s">
        <v>79</v>
      </c>
      <c r="E148" s="62">
        <v>1</v>
      </c>
    </row>
    <row r="149" spans="1:5">
      <c r="A149" s="62" t="s">
        <v>27</v>
      </c>
      <c r="B149" s="62" t="s">
        <v>291</v>
      </c>
      <c r="C149" s="62" t="s">
        <v>292</v>
      </c>
      <c r="D149" s="62" t="s">
        <v>293</v>
      </c>
      <c r="E149" s="62">
        <v>1</v>
      </c>
    </row>
    <row r="150" spans="1:5">
      <c r="A150" s="62" t="s">
        <v>27</v>
      </c>
      <c r="B150" s="62" t="s">
        <v>291</v>
      </c>
      <c r="C150" s="62" t="s">
        <v>294</v>
      </c>
      <c r="D150" s="62" t="s">
        <v>295</v>
      </c>
      <c r="E150" s="62">
        <v>0</v>
      </c>
    </row>
    <row r="151" spans="1:5">
      <c r="A151" s="62" t="s">
        <v>27</v>
      </c>
      <c r="B151" s="62" t="s">
        <v>291</v>
      </c>
      <c r="C151" s="62" t="s">
        <v>296</v>
      </c>
      <c r="D151" s="62" t="s">
        <v>297</v>
      </c>
      <c r="E151" s="62">
        <v>1</v>
      </c>
    </row>
    <row r="152" spans="1:5">
      <c r="A152" s="62" t="s">
        <v>27</v>
      </c>
      <c r="B152" s="62" t="s">
        <v>291</v>
      </c>
      <c r="C152" s="62" t="s">
        <v>298</v>
      </c>
      <c r="D152" s="62" t="s">
        <v>93</v>
      </c>
      <c r="E152" s="62">
        <v>1</v>
      </c>
    </row>
    <row r="153" spans="1:5">
      <c r="A153" s="62" t="s">
        <v>27</v>
      </c>
      <c r="B153" s="62" t="s">
        <v>291</v>
      </c>
      <c r="C153" s="62" t="s">
        <v>299</v>
      </c>
      <c r="D153" s="62" t="s">
        <v>300</v>
      </c>
      <c r="E153" s="62">
        <v>1</v>
      </c>
    </row>
    <row r="154" spans="1:5">
      <c r="A154" s="62" t="s">
        <v>27</v>
      </c>
      <c r="B154" s="62" t="s">
        <v>291</v>
      </c>
      <c r="C154" s="62" t="s">
        <v>301</v>
      </c>
      <c r="D154" s="62" t="s">
        <v>302</v>
      </c>
      <c r="E154" s="62">
        <v>0</v>
      </c>
    </row>
    <row r="155" spans="1:5">
      <c r="A155" s="62" t="s">
        <v>27</v>
      </c>
      <c r="B155" s="62" t="s">
        <v>291</v>
      </c>
      <c r="C155" s="62" t="s">
        <v>303</v>
      </c>
      <c r="D155" s="62" t="s">
        <v>304</v>
      </c>
      <c r="E155" s="62">
        <v>1</v>
      </c>
    </row>
    <row r="156" spans="1:5">
      <c r="A156" s="62" t="s">
        <v>27</v>
      </c>
      <c r="B156" s="62" t="s">
        <v>305</v>
      </c>
      <c r="C156" s="62" t="s">
        <v>78</v>
      </c>
      <c r="D156" s="62" t="s">
        <v>79</v>
      </c>
      <c r="E156" s="62">
        <v>1</v>
      </c>
    </row>
    <row r="157" spans="1:5">
      <c r="A157" s="62" t="s">
        <v>27</v>
      </c>
      <c r="B157" s="62" t="s">
        <v>305</v>
      </c>
      <c r="C157" s="62" t="s">
        <v>292</v>
      </c>
      <c r="D157" s="62" t="s">
        <v>293</v>
      </c>
      <c r="E157" s="62">
        <v>1</v>
      </c>
    </row>
    <row r="158" spans="1:5">
      <c r="A158" s="62" t="s">
        <v>27</v>
      </c>
      <c r="B158" s="62" t="s">
        <v>305</v>
      </c>
      <c r="C158" s="62" t="s">
        <v>294</v>
      </c>
      <c r="D158" s="62" t="s">
        <v>295</v>
      </c>
      <c r="E158" s="62">
        <v>1</v>
      </c>
    </row>
    <row r="159" spans="1:5">
      <c r="A159" s="62" t="s">
        <v>27</v>
      </c>
      <c r="B159" s="62" t="s">
        <v>305</v>
      </c>
      <c r="C159" s="62" t="s">
        <v>296</v>
      </c>
      <c r="D159" s="62" t="s">
        <v>297</v>
      </c>
      <c r="E159" s="62">
        <v>1</v>
      </c>
    </row>
    <row r="160" spans="1:5">
      <c r="A160" s="62" t="s">
        <v>27</v>
      </c>
      <c r="B160" s="62" t="s">
        <v>305</v>
      </c>
      <c r="C160" s="62" t="s">
        <v>298</v>
      </c>
      <c r="D160" s="62" t="s">
        <v>93</v>
      </c>
      <c r="E160" s="62">
        <v>1</v>
      </c>
    </row>
    <row r="161" spans="1:5">
      <c r="A161" s="62" t="s">
        <v>27</v>
      </c>
      <c r="B161" s="62" t="s">
        <v>305</v>
      </c>
      <c r="C161" s="62" t="s">
        <v>299</v>
      </c>
      <c r="D161" s="62" t="s">
        <v>300</v>
      </c>
      <c r="E161" s="62">
        <v>1</v>
      </c>
    </row>
    <row r="162" spans="1:5">
      <c r="A162" s="62" t="s">
        <v>27</v>
      </c>
      <c r="B162" s="62" t="s">
        <v>305</v>
      </c>
      <c r="C162" s="62" t="s">
        <v>301</v>
      </c>
      <c r="D162" s="62" t="s">
        <v>302</v>
      </c>
      <c r="E162" s="62">
        <v>1</v>
      </c>
    </row>
    <row r="163" spans="1:5">
      <c r="A163" s="62" t="s">
        <v>27</v>
      </c>
      <c r="B163" s="62" t="s">
        <v>305</v>
      </c>
      <c r="C163" s="62" t="s">
        <v>303</v>
      </c>
      <c r="D163" s="62" t="s">
        <v>304</v>
      </c>
      <c r="E163" s="62">
        <v>1</v>
      </c>
    </row>
    <row r="164" spans="1:5">
      <c r="A164" s="62" t="s">
        <v>27</v>
      </c>
      <c r="B164" s="62" t="s">
        <v>306</v>
      </c>
      <c r="C164" s="62" t="s">
        <v>78</v>
      </c>
      <c r="D164" s="62" t="s">
        <v>79</v>
      </c>
      <c r="E164" s="62">
        <v>1</v>
      </c>
    </row>
    <row r="165" spans="1:5">
      <c r="A165" s="62" t="s">
        <v>27</v>
      </c>
      <c r="B165" s="62" t="s">
        <v>306</v>
      </c>
      <c r="C165" s="62" t="s">
        <v>292</v>
      </c>
      <c r="D165" s="62" t="s">
        <v>293</v>
      </c>
      <c r="E165" s="62">
        <v>1</v>
      </c>
    </row>
    <row r="166" spans="1:5">
      <c r="A166" s="62" t="s">
        <v>27</v>
      </c>
      <c r="B166" s="62" t="s">
        <v>306</v>
      </c>
      <c r="C166" s="62" t="s">
        <v>294</v>
      </c>
      <c r="D166" s="62" t="s">
        <v>295</v>
      </c>
      <c r="E166" s="62">
        <v>1</v>
      </c>
    </row>
    <row r="167" spans="1:5">
      <c r="A167" s="62" t="s">
        <v>27</v>
      </c>
      <c r="B167" s="62" t="s">
        <v>306</v>
      </c>
      <c r="C167" s="62" t="s">
        <v>296</v>
      </c>
      <c r="D167" s="62" t="s">
        <v>297</v>
      </c>
      <c r="E167" s="62">
        <v>1</v>
      </c>
    </row>
    <row r="168" spans="1:5">
      <c r="A168" s="62" t="s">
        <v>27</v>
      </c>
      <c r="B168" s="62" t="s">
        <v>306</v>
      </c>
      <c r="C168" s="62" t="s">
        <v>298</v>
      </c>
      <c r="D168" s="62" t="s">
        <v>93</v>
      </c>
      <c r="E168" s="62">
        <v>1</v>
      </c>
    </row>
    <row r="169" spans="1:5">
      <c r="A169" s="62" t="s">
        <v>27</v>
      </c>
      <c r="B169" s="62" t="s">
        <v>306</v>
      </c>
      <c r="C169" s="62" t="s">
        <v>299</v>
      </c>
      <c r="D169" s="62" t="s">
        <v>300</v>
      </c>
      <c r="E169" s="62">
        <v>1</v>
      </c>
    </row>
    <row r="170" spans="1:5">
      <c r="A170" s="62" t="s">
        <v>27</v>
      </c>
      <c r="B170" s="62" t="s">
        <v>306</v>
      </c>
      <c r="C170" s="62" t="s">
        <v>301</v>
      </c>
      <c r="D170" s="62" t="s">
        <v>302</v>
      </c>
      <c r="E170" s="62">
        <v>1</v>
      </c>
    </row>
    <row r="171" spans="1:5">
      <c r="A171" s="62" t="s">
        <v>27</v>
      </c>
      <c r="B171" s="62" t="s">
        <v>306</v>
      </c>
      <c r="C171" s="62" t="s">
        <v>303</v>
      </c>
      <c r="D171" s="62" t="s">
        <v>304</v>
      </c>
      <c r="E171" s="62">
        <v>1</v>
      </c>
    </row>
    <row r="172" spans="1:5">
      <c r="A172" s="62" t="s">
        <v>27</v>
      </c>
      <c r="B172" s="62" t="s">
        <v>307</v>
      </c>
      <c r="C172" s="62" t="s">
        <v>78</v>
      </c>
      <c r="D172" s="62" t="s">
        <v>79</v>
      </c>
      <c r="E172" s="62">
        <v>1</v>
      </c>
    </row>
    <row r="173" spans="1:5">
      <c r="A173" s="62" t="s">
        <v>27</v>
      </c>
      <c r="B173" s="62" t="s">
        <v>307</v>
      </c>
      <c r="C173" s="62" t="s">
        <v>292</v>
      </c>
      <c r="D173" s="62" t="s">
        <v>293</v>
      </c>
      <c r="E173" s="62">
        <v>1</v>
      </c>
    </row>
    <row r="174" spans="1:5">
      <c r="A174" s="62" t="s">
        <v>27</v>
      </c>
      <c r="B174" s="62" t="s">
        <v>307</v>
      </c>
      <c r="C174" s="62" t="s">
        <v>294</v>
      </c>
      <c r="D174" s="62" t="s">
        <v>295</v>
      </c>
      <c r="E174" s="62">
        <v>1</v>
      </c>
    </row>
    <row r="175" spans="1:5">
      <c r="A175" s="62" t="s">
        <v>27</v>
      </c>
      <c r="B175" s="62" t="s">
        <v>307</v>
      </c>
      <c r="C175" s="62" t="s">
        <v>296</v>
      </c>
      <c r="D175" s="62" t="s">
        <v>297</v>
      </c>
      <c r="E175" s="62">
        <v>1</v>
      </c>
    </row>
    <row r="176" spans="1:5">
      <c r="A176" s="62" t="s">
        <v>27</v>
      </c>
      <c r="B176" s="62" t="s">
        <v>307</v>
      </c>
      <c r="C176" s="62" t="s">
        <v>298</v>
      </c>
      <c r="D176" s="62" t="s">
        <v>93</v>
      </c>
      <c r="E176" s="62">
        <v>1</v>
      </c>
    </row>
    <row r="177" spans="1:5">
      <c r="A177" s="62" t="s">
        <v>27</v>
      </c>
      <c r="B177" s="62" t="s">
        <v>307</v>
      </c>
      <c r="C177" s="62" t="s">
        <v>299</v>
      </c>
      <c r="D177" s="62" t="s">
        <v>300</v>
      </c>
      <c r="E177" s="62">
        <v>1</v>
      </c>
    </row>
    <row r="178" spans="1:5">
      <c r="A178" s="62" t="s">
        <v>27</v>
      </c>
      <c r="B178" s="62" t="s">
        <v>307</v>
      </c>
      <c r="C178" s="62" t="s">
        <v>301</v>
      </c>
      <c r="D178" s="62" t="s">
        <v>302</v>
      </c>
      <c r="E178" s="62">
        <v>0</v>
      </c>
    </row>
    <row r="179" spans="1:5">
      <c r="A179" s="62" t="s">
        <v>27</v>
      </c>
      <c r="B179" s="62" t="s">
        <v>307</v>
      </c>
      <c r="C179" s="62" t="s">
        <v>303</v>
      </c>
      <c r="D179" s="62" t="s">
        <v>304</v>
      </c>
      <c r="E179" s="62">
        <v>1</v>
      </c>
    </row>
    <row r="180" spans="1:5">
      <c r="A180" s="62" t="s">
        <v>27</v>
      </c>
      <c r="B180" s="62" t="s">
        <v>308</v>
      </c>
      <c r="C180" s="62" t="s">
        <v>78</v>
      </c>
      <c r="D180" s="62" t="s">
        <v>79</v>
      </c>
      <c r="E180" s="62">
        <v>1</v>
      </c>
    </row>
    <row r="181" spans="1:5">
      <c r="A181" s="62" t="s">
        <v>27</v>
      </c>
      <c r="B181" s="62" t="s">
        <v>308</v>
      </c>
      <c r="C181" s="62" t="s">
        <v>292</v>
      </c>
      <c r="D181" s="62" t="s">
        <v>293</v>
      </c>
      <c r="E181" s="62">
        <v>1</v>
      </c>
    </row>
    <row r="182" spans="1:5">
      <c r="A182" s="62" t="s">
        <v>27</v>
      </c>
      <c r="B182" s="62" t="s">
        <v>308</v>
      </c>
      <c r="C182" s="62" t="s">
        <v>294</v>
      </c>
      <c r="D182" s="62" t="s">
        <v>295</v>
      </c>
      <c r="E182" s="62">
        <v>0</v>
      </c>
    </row>
    <row r="183" spans="1:5">
      <c r="A183" s="62" t="s">
        <v>27</v>
      </c>
      <c r="B183" s="62" t="s">
        <v>308</v>
      </c>
      <c r="C183" s="62" t="s">
        <v>296</v>
      </c>
      <c r="D183" s="62" t="s">
        <v>297</v>
      </c>
      <c r="E183" s="62">
        <v>1</v>
      </c>
    </row>
    <row r="184" spans="1:5">
      <c r="A184" s="62" t="s">
        <v>27</v>
      </c>
      <c r="B184" s="62" t="s">
        <v>308</v>
      </c>
      <c r="C184" s="62" t="s">
        <v>298</v>
      </c>
      <c r="D184" s="62" t="s">
        <v>93</v>
      </c>
      <c r="E184" s="62">
        <v>1</v>
      </c>
    </row>
    <row r="185" spans="1:5">
      <c r="A185" s="62" t="s">
        <v>27</v>
      </c>
      <c r="B185" s="62" t="s">
        <v>308</v>
      </c>
      <c r="C185" s="62" t="s">
        <v>299</v>
      </c>
      <c r="D185" s="62" t="s">
        <v>300</v>
      </c>
      <c r="E185" s="62">
        <v>1</v>
      </c>
    </row>
    <row r="186" spans="1:5">
      <c r="A186" s="62" t="s">
        <v>27</v>
      </c>
      <c r="B186" s="62" t="s">
        <v>308</v>
      </c>
      <c r="C186" s="62" t="s">
        <v>301</v>
      </c>
      <c r="D186" s="62" t="s">
        <v>302</v>
      </c>
      <c r="E186" s="62">
        <v>1</v>
      </c>
    </row>
    <row r="187" spans="1:5">
      <c r="A187" s="62" t="s">
        <v>27</v>
      </c>
      <c r="B187" s="62" t="s">
        <v>308</v>
      </c>
      <c r="C187" s="62" t="s">
        <v>303</v>
      </c>
      <c r="D187" s="62" t="s">
        <v>304</v>
      </c>
      <c r="E187" s="62">
        <v>1</v>
      </c>
    </row>
    <row r="188" spans="1:5">
      <c r="A188" s="62" t="s">
        <v>27</v>
      </c>
      <c r="B188" s="62" t="s">
        <v>309</v>
      </c>
      <c r="C188" s="62" t="s">
        <v>78</v>
      </c>
      <c r="D188" s="62" t="s">
        <v>79</v>
      </c>
      <c r="E188" s="62">
        <v>1</v>
      </c>
    </row>
    <row r="189" spans="1:5">
      <c r="A189" s="62" t="s">
        <v>27</v>
      </c>
      <c r="B189" s="62" t="s">
        <v>309</v>
      </c>
      <c r="C189" s="62" t="s">
        <v>292</v>
      </c>
      <c r="D189" s="62" t="s">
        <v>293</v>
      </c>
      <c r="E189" s="62">
        <v>1</v>
      </c>
    </row>
    <row r="190" spans="1:5">
      <c r="A190" s="62" t="s">
        <v>27</v>
      </c>
      <c r="B190" s="62" t="s">
        <v>309</v>
      </c>
      <c r="C190" s="62" t="s">
        <v>294</v>
      </c>
      <c r="D190" s="62" t="s">
        <v>295</v>
      </c>
      <c r="E190" s="62">
        <v>1</v>
      </c>
    </row>
    <row r="191" spans="1:5">
      <c r="A191" s="62" t="s">
        <v>27</v>
      </c>
      <c r="B191" s="62" t="s">
        <v>309</v>
      </c>
      <c r="C191" s="62" t="s">
        <v>296</v>
      </c>
      <c r="D191" s="62" t="s">
        <v>297</v>
      </c>
      <c r="E191" s="62">
        <v>1</v>
      </c>
    </row>
    <row r="192" spans="1:5">
      <c r="A192" s="62" t="s">
        <v>27</v>
      </c>
      <c r="B192" s="62" t="s">
        <v>309</v>
      </c>
      <c r="C192" s="62" t="s">
        <v>298</v>
      </c>
      <c r="D192" s="62" t="s">
        <v>93</v>
      </c>
      <c r="E192" s="62">
        <v>1</v>
      </c>
    </row>
    <row r="193" spans="1:5">
      <c r="A193" s="62" t="s">
        <v>27</v>
      </c>
      <c r="B193" s="62" t="s">
        <v>309</v>
      </c>
      <c r="C193" s="62" t="s">
        <v>299</v>
      </c>
      <c r="D193" s="62" t="s">
        <v>300</v>
      </c>
      <c r="E193" s="62">
        <v>1</v>
      </c>
    </row>
    <row r="194" spans="1:5">
      <c r="A194" s="62" t="s">
        <v>27</v>
      </c>
      <c r="B194" s="62" t="s">
        <v>309</v>
      </c>
      <c r="C194" s="62" t="s">
        <v>301</v>
      </c>
      <c r="D194" s="62" t="s">
        <v>302</v>
      </c>
      <c r="E194" s="62">
        <v>1</v>
      </c>
    </row>
    <row r="195" spans="1:5">
      <c r="A195" s="62" t="s">
        <v>27</v>
      </c>
      <c r="B195" s="62" t="s">
        <v>309</v>
      </c>
      <c r="C195" s="62" t="s">
        <v>303</v>
      </c>
      <c r="D195" s="62" t="s">
        <v>304</v>
      </c>
      <c r="E195" s="62">
        <v>1</v>
      </c>
    </row>
    <row r="196" spans="1:5">
      <c r="A196" s="62" t="s">
        <v>27</v>
      </c>
      <c r="B196" s="62" t="s">
        <v>310</v>
      </c>
      <c r="C196" s="62" t="s">
        <v>78</v>
      </c>
      <c r="D196" s="62" t="s">
        <v>79</v>
      </c>
      <c r="E196" s="62">
        <v>1</v>
      </c>
    </row>
    <row r="197" spans="1:5">
      <c r="A197" s="62" t="s">
        <v>27</v>
      </c>
      <c r="B197" s="62" t="s">
        <v>310</v>
      </c>
      <c r="C197" s="62" t="s">
        <v>292</v>
      </c>
      <c r="D197" s="62" t="s">
        <v>293</v>
      </c>
      <c r="E197" s="62">
        <v>1</v>
      </c>
    </row>
    <row r="198" spans="1:5">
      <c r="A198" s="62" t="s">
        <v>27</v>
      </c>
      <c r="B198" s="62" t="s">
        <v>310</v>
      </c>
      <c r="C198" s="62" t="s">
        <v>294</v>
      </c>
      <c r="D198" s="62" t="s">
        <v>295</v>
      </c>
      <c r="E198" s="62">
        <v>1</v>
      </c>
    </row>
    <row r="199" spans="1:5">
      <c r="A199" s="62" t="s">
        <v>27</v>
      </c>
      <c r="B199" s="62" t="s">
        <v>310</v>
      </c>
      <c r="C199" s="62" t="s">
        <v>296</v>
      </c>
      <c r="D199" s="62" t="s">
        <v>297</v>
      </c>
      <c r="E199" s="62">
        <v>1</v>
      </c>
    </row>
    <row r="200" spans="1:5">
      <c r="A200" s="62" t="s">
        <v>27</v>
      </c>
      <c r="B200" s="62" t="s">
        <v>310</v>
      </c>
      <c r="C200" s="62" t="s">
        <v>298</v>
      </c>
      <c r="D200" s="62" t="s">
        <v>93</v>
      </c>
      <c r="E200" s="62">
        <v>1</v>
      </c>
    </row>
    <row r="201" spans="1:5">
      <c r="A201" s="62" t="s">
        <v>27</v>
      </c>
      <c r="B201" s="62" t="s">
        <v>310</v>
      </c>
      <c r="C201" s="62" t="s">
        <v>299</v>
      </c>
      <c r="D201" s="62" t="s">
        <v>300</v>
      </c>
      <c r="E201" s="62">
        <v>1</v>
      </c>
    </row>
    <row r="202" spans="1:5">
      <c r="A202" s="62" t="s">
        <v>27</v>
      </c>
      <c r="B202" s="62" t="s">
        <v>310</v>
      </c>
      <c r="C202" s="62" t="s">
        <v>301</v>
      </c>
      <c r="D202" s="62" t="s">
        <v>302</v>
      </c>
      <c r="E202" s="62">
        <v>1</v>
      </c>
    </row>
    <row r="203" spans="1:5">
      <c r="A203" s="62" t="s">
        <v>27</v>
      </c>
      <c r="B203" s="62" t="s">
        <v>310</v>
      </c>
      <c r="C203" s="62" t="s">
        <v>303</v>
      </c>
      <c r="D203" s="62" t="s">
        <v>304</v>
      </c>
      <c r="E203" s="62">
        <v>1</v>
      </c>
    </row>
    <row r="204" spans="1:5">
      <c r="A204" s="62" t="s">
        <v>27</v>
      </c>
      <c r="B204" s="62" t="s">
        <v>311</v>
      </c>
      <c r="C204" s="62" t="s">
        <v>78</v>
      </c>
      <c r="D204" s="62" t="s">
        <v>79</v>
      </c>
      <c r="E204" s="62">
        <v>1</v>
      </c>
    </row>
    <row r="205" spans="1:5">
      <c r="A205" s="62" t="s">
        <v>27</v>
      </c>
      <c r="B205" s="62" t="s">
        <v>311</v>
      </c>
      <c r="C205" s="62" t="s">
        <v>292</v>
      </c>
      <c r="D205" s="62" t="s">
        <v>293</v>
      </c>
      <c r="E205" s="62">
        <v>1</v>
      </c>
    </row>
    <row r="206" spans="1:5">
      <c r="A206" s="62" t="s">
        <v>27</v>
      </c>
      <c r="B206" s="62" t="s">
        <v>311</v>
      </c>
      <c r="C206" s="62" t="s">
        <v>294</v>
      </c>
      <c r="D206" s="62" t="s">
        <v>295</v>
      </c>
      <c r="E206" s="62">
        <v>1</v>
      </c>
    </row>
    <row r="207" spans="1:5">
      <c r="A207" s="62" t="s">
        <v>27</v>
      </c>
      <c r="B207" s="62" t="s">
        <v>311</v>
      </c>
      <c r="C207" s="62" t="s">
        <v>296</v>
      </c>
      <c r="D207" s="62" t="s">
        <v>297</v>
      </c>
      <c r="E207" s="62">
        <v>1</v>
      </c>
    </row>
    <row r="208" spans="1:5">
      <c r="A208" s="62" t="s">
        <v>27</v>
      </c>
      <c r="B208" s="62" t="s">
        <v>311</v>
      </c>
      <c r="C208" s="62" t="s">
        <v>298</v>
      </c>
      <c r="D208" s="62" t="s">
        <v>93</v>
      </c>
      <c r="E208" s="62">
        <v>1</v>
      </c>
    </row>
    <row r="209" spans="1:5">
      <c r="A209" s="62" t="s">
        <v>27</v>
      </c>
      <c r="B209" s="62" t="s">
        <v>311</v>
      </c>
      <c r="C209" s="62" t="s">
        <v>299</v>
      </c>
      <c r="D209" s="62" t="s">
        <v>300</v>
      </c>
      <c r="E209" s="62">
        <v>1</v>
      </c>
    </row>
    <row r="210" spans="1:5">
      <c r="A210" s="62" t="s">
        <v>27</v>
      </c>
      <c r="B210" s="62" t="s">
        <v>311</v>
      </c>
      <c r="C210" s="62" t="s">
        <v>301</v>
      </c>
      <c r="D210" s="62" t="s">
        <v>302</v>
      </c>
      <c r="E210" s="62">
        <v>0</v>
      </c>
    </row>
    <row r="211" spans="1:5">
      <c r="A211" s="62" t="s">
        <v>27</v>
      </c>
      <c r="B211" s="62" t="s">
        <v>311</v>
      </c>
      <c r="C211" s="62" t="s">
        <v>303</v>
      </c>
      <c r="D211" s="62" t="s">
        <v>304</v>
      </c>
      <c r="E211" s="62">
        <v>1</v>
      </c>
    </row>
    <row r="212" spans="1:5">
      <c r="A212" s="62" t="s">
        <v>27</v>
      </c>
      <c r="B212" s="62" t="s">
        <v>312</v>
      </c>
      <c r="C212" s="62" t="s">
        <v>78</v>
      </c>
      <c r="D212" s="62" t="s">
        <v>79</v>
      </c>
      <c r="E212" s="62">
        <v>1</v>
      </c>
    </row>
    <row r="213" spans="1:5">
      <c r="A213" s="62" t="s">
        <v>27</v>
      </c>
      <c r="B213" s="62" t="s">
        <v>312</v>
      </c>
      <c r="C213" s="62" t="s">
        <v>292</v>
      </c>
      <c r="D213" s="62" t="s">
        <v>293</v>
      </c>
      <c r="E213" s="62">
        <v>1</v>
      </c>
    </row>
    <row r="214" spans="1:5">
      <c r="A214" s="62" t="s">
        <v>27</v>
      </c>
      <c r="B214" s="62" t="s">
        <v>312</v>
      </c>
      <c r="C214" s="62" t="s">
        <v>294</v>
      </c>
      <c r="D214" s="62" t="s">
        <v>295</v>
      </c>
      <c r="E214" s="62">
        <v>1</v>
      </c>
    </row>
    <row r="215" spans="1:5">
      <c r="A215" s="62" t="s">
        <v>27</v>
      </c>
      <c r="B215" s="62" t="s">
        <v>312</v>
      </c>
      <c r="C215" s="62" t="s">
        <v>296</v>
      </c>
      <c r="D215" s="62" t="s">
        <v>297</v>
      </c>
      <c r="E215" s="62">
        <v>1</v>
      </c>
    </row>
    <row r="216" spans="1:5">
      <c r="A216" s="62" t="s">
        <v>27</v>
      </c>
      <c r="B216" s="62" t="s">
        <v>312</v>
      </c>
      <c r="C216" s="62" t="s">
        <v>298</v>
      </c>
      <c r="D216" s="62" t="s">
        <v>93</v>
      </c>
      <c r="E216" s="62">
        <v>1</v>
      </c>
    </row>
    <row r="217" spans="1:5">
      <c r="A217" s="62" t="s">
        <v>27</v>
      </c>
      <c r="B217" s="62" t="s">
        <v>312</v>
      </c>
      <c r="C217" s="62" t="s">
        <v>299</v>
      </c>
      <c r="D217" s="62" t="s">
        <v>300</v>
      </c>
      <c r="E217" s="62">
        <v>1</v>
      </c>
    </row>
    <row r="218" spans="1:5">
      <c r="A218" s="62" t="s">
        <v>27</v>
      </c>
      <c r="B218" s="62" t="s">
        <v>312</v>
      </c>
      <c r="C218" s="62" t="s">
        <v>301</v>
      </c>
      <c r="D218" s="62" t="s">
        <v>302</v>
      </c>
      <c r="E218" s="62">
        <v>1</v>
      </c>
    </row>
    <row r="219" spans="1:5">
      <c r="A219" s="62" t="s">
        <v>27</v>
      </c>
      <c r="B219" s="62" t="s">
        <v>312</v>
      </c>
      <c r="C219" s="62" t="s">
        <v>303</v>
      </c>
      <c r="D219" s="62" t="s">
        <v>304</v>
      </c>
      <c r="E219" s="62">
        <v>1</v>
      </c>
    </row>
    <row r="220" spans="1:5">
      <c r="A220" s="62" t="s">
        <v>27</v>
      </c>
      <c r="B220" s="62" t="s">
        <v>313</v>
      </c>
      <c r="C220" s="62" t="s">
        <v>78</v>
      </c>
      <c r="D220" s="62" t="s">
        <v>79</v>
      </c>
      <c r="E220" s="62">
        <v>1</v>
      </c>
    </row>
    <row r="221" spans="1:5">
      <c r="A221" s="62" t="s">
        <v>27</v>
      </c>
      <c r="B221" s="62" t="s">
        <v>313</v>
      </c>
      <c r="C221" s="62" t="s">
        <v>292</v>
      </c>
      <c r="D221" s="62" t="s">
        <v>293</v>
      </c>
      <c r="E221" s="62">
        <v>1</v>
      </c>
    </row>
    <row r="222" spans="1:5">
      <c r="A222" s="62" t="s">
        <v>27</v>
      </c>
      <c r="B222" s="62" t="s">
        <v>313</v>
      </c>
      <c r="C222" s="62" t="s">
        <v>294</v>
      </c>
      <c r="D222" s="62" t="s">
        <v>295</v>
      </c>
      <c r="E222" s="62">
        <v>1</v>
      </c>
    </row>
    <row r="223" spans="1:5">
      <c r="A223" s="62" t="s">
        <v>27</v>
      </c>
      <c r="B223" s="62" t="s">
        <v>313</v>
      </c>
      <c r="C223" s="62" t="s">
        <v>296</v>
      </c>
      <c r="D223" s="62" t="s">
        <v>297</v>
      </c>
      <c r="E223" s="62">
        <v>1</v>
      </c>
    </row>
    <row r="224" spans="1:5">
      <c r="A224" s="62" t="s">
        <v>27</v>
      </c>
      <c r="B224" s="62" t="s">
        <v>313</v>
      </c>
      <c r="C224" s="62" t="s">
        <v>298</v>
      </c>
      <c r="D224" s="62" t="s">
        <v>93</v>
      </c>
      <c r="E224" s="62">
        <v>1</v>
      </c>
    </row>
    <row r="225" spans="1:5">
      <c r="A225" s="62" t="s">
        <v>27</v>
      </c>
      <c r="B225" s="62" t="s">
        <v>313</v>
      </c>
      <c r="C225" s="62" t="s">
        <v>299</v>
      </c>
      <c r="D225" s="62" t="s">
        <v>300</v>
      </c>
      <c r="E225" s="62">
        <v>1</v>
      </c>
    </row>
    <row r="226" spans="1:5">
      <c r="A226" s="62" t="s">
        <v>27</v>
      </c>
      <c r="B226" s="62" t="s">
        <v>313</v>
      </c>
      <c r="C226" s="62" t="s">
        <v>301</v>
      </c>
      <c r="D226" s="62" t="s">
        <v>302</v>
      </c>
      <c r="E226" s="62">
        <v>1</v>
      </c>
    </row>
    <row r="227" spans="1:5">
      <c r="A227" s="62" t="s">
        <v>27</v>
      </c>
      <c r="B227" s="62" t="s">
        <v>313</v>
      </c>
      <c r="C227" s="62" t="s">
        <v>303</v>
      </c>
      <c r="D227" s="62" t="s">
        <v>304</v>
      </c>
      <c r="E227" s="62">
        <v>1</v>
      </c>
    </row>
    <row r="228" spans="1:5">
      <c r="A228" s="62" t="s">
        <v>27</v>
      </c>
      <c r="B228" s="62" t="s">
        <v>314</v>
      </c>
      <c r="C228" s="62" t="s">
        <v>78</v>
      </c>
      <c r="D228" s="62" t="s">
        <v>79</v>
      </c>
      <c r="E228" s="62">
        <v>1</v>
      </c>
    </row>
    <row r="229" spans="1:5">
      <c r="A229" s="62" t="s">
        <v>27</v>
      </c>
      <c r="B229" s="62" t="s">
        <v>314</v>
      </c>
      <c r="C229" s="62" t="s">
        <v>292</v>
      </c>
      <c r="D229" s="62" t="s">
        <v>293</v>
      </c>
      <c r="E229" s="62">
        <v>1</v>
      </c>
    </row>
    <row r="230" spans="1:5">
      <c r="A230" s="62" t="s">
        <v>27</v>
      </c>
      <c r="B230" s="62" t="s">
        <v>314</v>
      </c>
      <c r="C230" s="62" t="s">
        <v>294</v>
      </c>
      <c r="D230" s="62" t="s">
        <v>295</v>
      </c>
      <c r="E230" s="62">
        <v>1</v>
      </c>
    </row>
    <row r="231" spans="1:5">
      <c r="A231" s="62" t="s">
        <v>27</v>
      </c>
      <c r="B231" s="62" t="s">
        <v>314</v>
      </c>
      <c r="C231" s="62" t="s">
        <v>296</v>
      </c>
      <c r="D231" s="62" t="s">
        <v>297</v>
      </c>
      <c r="E231" s="62">
        <v>1</v>
      </c>
    </row>
    <row r="232" spans="1:5">
      <c r="A232" s="62" t="s">
        <v>27</v>
      </c>
      <c r="B232" s="62" t="s">
        <v>314</v>
      </c>
      <c r="C232" s="62" t="s">
        <v>298</v>
      </c>
      <c r="D232" s="62" t="s">
        <v>93</v>
      </c>
      <c r="E232" s="62">
        <v>1</v>
      </c>
    </row>
    <row r="233" spans="1:5">
      <c r="A233" s="62" t="s">
        <v>27</v>
      </c>
      <c r="B233" s="62" t="s">
        <v>314</v>
      </c>
      <c r="C233" s="62" t="s">
        <v>299</v>
      </c>
      <c r="D233" s="62" t="s">
        <v>300</v>
      </c>
      <c r="E233" s="62">
        <v>1</v>
      </c>
    </row>
    <row r="234" spans="1:5">
      <c r="A234" s="62" t="s">
        <v>27</v>
      </c>
      <c r="B234" s="62" t="s">
        <v>314</v>
      </c>
      <c r="C234" s="62" t="s">
        <v>301</v>
      </c>
      <c r="D234" s="62" t="s">
        <v>302</v>
      </c>
      <c r="E234" s="62">
        <v>1</v>
      </c>
    </row>
    <row r="235" spans="1:5">
      <c r="A235" s="62" t="s">
        <v>27</v>
      </c>
      <c r="B235" s="62" t="s">
        <v>314</v>
      </c>
      <c r="C235" s="62" t="s">
        <v>303</v>
      </c>
      <c r="D235" s="62" t="s">
        <v>304</v>
      </c>
      <c r="E235" s="62">
        <v>1</v>
      </c>
    </row>
    <row r="236" spans="1:5">
      <c r="A236" s="62" t="s">
        <v>27</v>
      </c>
      <c r="B236" s="62" t="s">
        <v>315</v>
      </c>
      <c r="C236" s="62" t="s">
        <v>78</v>
      </c>
      <c r="D236" s="62" t="s">
        <v>79</v>
      </c>
      <c r="E236" s="62">
        <v>1</v>
      </c>
    </row>
    <row r="237" spans="1:5">
      <c r="A237" s="62" t="s">
        <v>27</v>
      </c>
      <c r="B237" s="62" t="s">
        <v>315</v>
      </c>
      <c r="C237" s="62" t="s">
        <v>292</v>
      </c>
      <c r="D237" s="62" t="s">
        <v>293</v>
      </c>
      <c r="E237" s="62">
        <v>1</v>
      </c>
    </row>
    <row r="238" spans="1:5">
      <c r="A238" s="62" t="s">
        <v>27</v>
      </c>
      <c r="B238" s="62" t="s">
        <v>315</v>
      </c>
      <c r="C238" s="62" t="s">
        <v>294</v>
      </c>
      <c r="D238" s="62" t="s">
        <v>295</v>
      </c>
      <c r="E238" s="62">
        <v>1</v>
      </c>
    </row>
    <row r="239" spans="1:5">
      <c r="A239" s="62" t="s">
        <v>27</v>
      </c>
      <c r="B239" s="62" t="s">
        <v>315</v>
      </c>
      <c r="C239" s="62" t="s">
        <v>296</v>
      </c>
      <c r="D239" s="62" t="s">
        <v>297</v>
      </c>
      <c r="E239" s="62">
        <v>1</v>
      </c>
    </row>
    <row r="240" spans="1:5">
      <c r="A240" s="62" t="s">
        <v>27</v>
      </c>
      <c r="B240" s="62" t="s">
        <v>315</v>
      </c>
      <c r="C240" s="62" t="s">
        <v>298</v>
      </c>
      <c r="D240" s="62" t="s">
        <v>93</v>
      </c>
      <c r="E240" s="62">
        <v>1</v>
      </c>
    </row>
    <row r="241" spans="1:5">
      <c r="A241" s="62" t="s">
        <v>27</v>
      </c>
      <c r="B241" s="62" t="s">
        <v>315</v>
      </c>
      <c r="C241" s="62" t="s">
        <v>299</v>
      </c>
      <c r="D241" s="62" t="s">
        <v>300</v>
      </c>
      <c r="E241" s="62">
        <v>1</v>
      </c>
    </row>
    <row r="242" spans="1:5">
      <c r="A242" s="62" t="s">
        <v>27</v>
      </c>
      <c r="B242" s="62" t="s">
        <v>315</v>
      </c>
      <c r="C242" s="62" t="s">
        <v>301</v>
      </c>
      <c r="D242" s="62" t="s">
        <v>302</v>
      </c>
      <c r="E242" s="62">
        <v>1</v>
      </c>
    </row>
    <row r="243" spans="1:5">
      <c r="A243" s="62" t="s">
        <v>27</v>
      </c>
      <c r="B243" s="62" t="s">
        <v>315</v>
      </c>
      <c r="C243" s="62" t="s">
        <v>303</v>
      </c>
      <c r="D243" s="62" t="s">
        <v>304</v>
      </c>
      <c r="E243" s="62">
        <v>1</v>
      </c>
    </row>
    <row r="244" spans="1:5">
      <c r="A244" s="62" t="s">
        <v>27</v>
      </c>
      <c r="B244" s="62" t="s">
        <v>316</v>
      </c>
      <c r="C244" s="62" t="s">
        <v>78</v>
      </c>
      <c r="D244" s="62" t="s">
        <v>79</v>
      </c>
      <c r="E244" s="62">
        <v>1</v>
      </c>
    </row>
    <row r="245" spans="1:5">
      <c r="A245" s="62" t="s">
        <v>27</v>
      </c>
      <c r="B245" s="62" t="s">
        <v>316</v>
      </c>
      <c r="C245" s="62" t="s">
        <v>292</v>
      </c>
      <c r="D245" s="62" t="s">
        <v>293</v>
      </c>
      <c r="E245" s="62">
        <v>1</v>
      </c>
    </row>
    <row r="246" spans="1:5">
      <c r="A246" s="62" t="s">
        <v>27</v>
      </c>
      <c r="B246" s="62" t="s">
        <v>316</v>
      </c>
      <c r="C246" s="62" t="s">
        <v>294</v>
      </c>
      <c r="D246" s="62" t="s">
        <v>295</v>
      </c>
      <c r="E246" s="62">
        <v>0</v>
      </c>
    </row>
    <row r="247" spans="1:5">
      <c r="A247" s="62" t="s">
        <v>27</v>
      </c>
      <c r="B247" s="62" t="s">
        <v>316</v>
      </c>
      <c r="C247" s="62" t="s">
        <v>296</v>
      </c>
      <c r="D247" s="62" t="s">
        <v>297</v>
      </c>
      <c r="E247" s="62">
        <v>1</v>
      </c>
    </row>
    <row r="248" spans="1:5">
      <c r="A248" s="62" t="s">
        <v>27</v>
      </c>
      <c r="B248" s="62" t="s">
        <v>316</v>
      </c>
      <c r="C248" s="62" t="s">
        <v>298</v>
      </c>
      <c r="D248" s="62" t="s">
        <v>93</v>
      </c>
      <c r="E248" s="62">
        <v>1</v>
      </c>
    </row>
    <row r="249" spans="1:5">
      <c r="A249" s="62" t="s">
        <v>27</v>
      </c>
      <c r="B249" s="62" t="s">
        <v>316</v>
      </c>
      <c r="C249" s="62" t="s">
        <v>299</v>
      </c>
      <c r="D249" s="62" t="s">
        <v>300</v>
      </c>
      <c r="E249" s="62">
        <v>1</v>
      </c>
    </row>
    <row r="250" spans="1:5">
      <c r="A250" s="62" t="s">
        <v>27</v>
      </c>
      <c r="B250" s="62" t="s">
        <v>316</v>
      </c>
      <c r="C250" s="62" t="s">
        <v>301</v>
      </c>
      <c r="D250" s="62" t="s">
        <v>302</v>
      </c>
      <c r="E250" s="62">
        <v>1</v>
      </c>
    </row>
    <row r="251" spans="1:5">
      <c r="A251" s="62" t="s">
        <v>27</v>
      </c>
      <c r="B251" s="62" t="s">
        <v>316</v>
      </c>
      <c r="C251" s="62" t="s">
        <v>303</v>
      </c>
      <c r="D251" s="62" t="s">
        <v>304</v>
      </c>
      <c r="E251" s="62">
        <v>1</v>
      </c>
    </row>
    <row r="252" spans="1:5">
      <c r="A252" s="62" t="s">
        <v>27</v>
      </c>
      <c r="B252" s="62" t="s">
        <v>317</v>
      </c>
      <c r="C252" s="62" t="s">
        <v>78</v>
      </c>
      <c r="D252" s="62" t="s">
        <v>79</v>
      </c>
      <c r="E252" s="62">
        <v>0</v>
      </c>
    </row>
    <row r="253" spans="1:5">
      <c r="A253" s="62" t="s">
        <v>27</v>
      </c>
      <c r="B253" s="62" t="s">
        <v>317</v>
      </c>
      <c r="C253" s="62" t="s">
        <v>292</v>
      </c>
      <c r="D253" s="62" t="s">
        <v>293</v>
      </c>
      <c r="E253" s="62">
        <v>0</v>
      </c>
    </row>
    <row r="254" spans="1:5">
      <c r="A254" s="62" t="s">
        <v>27</v>
      </c>
      <c r="B254" s="62" t="s">
        <v>317</v>
      </c>
      <c r="C254" s="62" t="s">
        <v>294</v>
      </c>
      <c r="D254" s="62" t="s">
        <v>295</v>
      </c>
      <c r="E254" s="62">
        <v>0</v>
      </c>
    </row>
    <row r="255" spans="1:5">
      <c r="A255" s="62" t="s">
        <v>27</v>
      </c>
      <c r="B255" s="62" t="s">
        <v>317</v>
      </c>
      <c r="C255" s="62" t="s">
        <v>296</v>
      </c>
      <c r="D255" s="62" t="s">
        <v>297</v>
      </c>
      <c r="E255" s="62">
        <v>1</v>
      </c>
    </row>
    <row r="256" spans="1:5">
      <c r="A256" s="62" t="s">
        <v>27</v>
      </c>
      <c r="B256" s="62" t="s">
        <v>317</v>
      </c>
      <c r="C256" s="62" t="s">
        <v>298</v>
      </c>
      <c r="D256" s="62" t="s">
        <v>93</v>
      </c>
      <c r="E256" s="62">
        <v>1</v>
      </c>
    </row>
    <row r="257" spans="1:5">
      <c r="A257" s="62" t="s">
        <v>27</v>
      </c>
      <c r="B257" s="62" t="s">
        <v>317</v>
      </c>
      <c r="C257" s="62" t="s">
        <v>299</v>
      </c>
      <c r="D257" s="62" t="s">
        <v>300</v>
      </c>
      <c r="E257" s="62">
        <v>0</v>
      </c>
    </row>
    <row r="258" spans="1:5">
      <c r="A258" s="62" t="s">
        <v>27</v>
      </c>
      <c r="B258" s="62" t="s">
        <v>317</v>
      </c>
      <c r="C258" s="62" t="s">
        <v>301</v>
      </c>
      <c r="D258" s="62" t="s">
        <v>302</v>
      </c>
      <c r="E258" s="62">
        <v>0</v>
      </c>
    </row>
    <row r="259" spans="1:5">
      <c r="A259" s="62" t="s">
        <v>27</v>
      </c>
      <c r="B259" s="62" t="s">
        <v>317</v>
      </c>
      <c r="C259" s="62" t="s">
        <v>303</v>
      </c>
      <c r="D259" s="62" t="s">
        <v>304</v>
      </c>
      <c r="E259" s="62">
        <v>0</v>
      </c>
    </row>
    <row r="260" spans="1:5">
      <c r="A260" s="62" t="s">
        <v>27</v>
      </c>
      <c r="B260" s="62" t="s">
        <v>318</v>
      </c>
      <c r="C260" s="62" t="s">
        <v>78</v>
      </c>
      <c r="D260" s="62" t="s">
        <v>79</v>
      </c>
      <c r="E260" s="62">
        <v>1</v>
      </c>
    </row>
    <row r="261" spans="1:5">
      <c r="A261" s="62" t="s">
        <v>27</v>
      </c>
      <c r="B261" s="62" t="s">
        <v>318</v>
      </c>
      <c r="C261" s="62" t="s">
        <v>292</v>
      </c>
      <c r="D261" s="62" t="s">
        <v>293</v>
      </c>
      <c r="E261" s="62">
        <v>1</v>
      </c>
    </row>
    <row r="262" spans="1:5">
      <c r="A262" s="62" t="s">
        <v>27</v>
      </c>
      <c r="B262" s="62" t="s">
        <v>318</v>
      </c>
      <c r="C262" s="62" t="s">
        <v>294</v>
      </c>
      <c r="D262" s="62" t="s">
        <v>295</v>
      </c>
      <c r="E262" s="62">
        <v>1</v>
      </c>
    </row>
    <row r="263" spans="1:5">
      <c r="A263" s="62" t="s">
        <v>27</v>
      </c>
      <c r="B263" s="62" t="s">
        <v>318</v>
      </c>
      <c r="C263" s="62" t="s">
        <v>296</v>
      </c>
      <c r="D263" s="62" t="s">
        <v>297</v>
      </c>
      <c r="E263" s="62">
        <v>1</v>
      </c>
    </row>
    <row r="264" spans="1:5">
      <c r="A264" s="62" t="s">
        <v>27</v>
      </c>
      <c r="B264" s="62" t="s">
        <v>318</v>
      </c>
      <c r="C264" s="62" t="s">
        <v>298</v>
      </c>
      <c r="D264" s="62" t="s">
        <v>93</v>
      </c>
      <c r="E264" s="62">
        <v>1</v>
      </c>
    </row>
    <row r="265" spans="1:5">
      <c r="A265" s="62" t="s">
        <v>27</v>
      </c>
      <c r="B265" s="62" t="s">
        <v>318</v>
      </c>
      <c r="C265" s="62" t="s">
        <v>299</v>
      </c>
      <c r="D265" s="62" t="s">
        <v>300</v>
      </c>
      <c r="E265" s="62">
        <v>1</v>
      </c>
    </row>
    <row r="266" spans="1:5">
      <c r="A266" s="62" t="s">
        <v>27</v>
      </c>
      <c r="B266" s="62" t="s">
        <v>318</v>
      </c>
      <c r="C266" s="62" t="s">
        <v>301</v>
      </c>
      <c r="D266" s="62" t="s">
        <v>302</v>
      </c>
      <c r="E266" s="62">
        <v>1</v>
      </c>
    </row>
    <row r="267" spans="1:5">
      <c r="A267" s="62" t="s">
        <v>27</v>
      </c>
      <c r="B267" s="62" t="s">
        <v>318</v>
      </c>
      <c r="C267" s="62" t="s">
        <v>303</v>
      </c>
      <c r="D267" s="62" t="s">
        <v>304</v>
      </c>
      <c r="E267" s="62">
        <v>1</v>
      </c>
    </row>
    <row r="268" spans="1:5">
      <c r="A268" s="62" t="s">
        <v>27</v>
      </c>
      <c r="B268" s="62" t="s">
        <v>319</v>
      </c>
      <c r="C268" s="62" t="s">
        <v>78</v>
      </c>
      <c r="D268" s="62" t="s">
        <v>79</v>
      </c>
      <c r="E268" s="62">
        <v>1</v>
      </c>
    </row>
    <row r="269" spans="1:5">
      <c r="A269" s="62" t="s">
        <v>27</v>
      </c>
      <c r="B269" s="62" t="s">
        <v>319</v>
      </c>
      <c r="C269" s="62" t="s">
        <v>292</v>
      </c>
      <c r="D269" s="62" t="s">
        <v>293</v>
      </c>
      <c r="E269" s="62">
        <v>1</v>
      </c>
    </row>
    <row r="270" spans="1:5">
      <c r="A270" s="62" t="s">
        <v>27</v>
      </c>
      <c r="B270" s="62" t="s">
        <v>319</v>
      </c>
      <c r="C270" s="62" t="s">
        <v>294</v>
      </c>
      <c r="D270" s="62" t="s">
        <v>295</v>
      </c>
      <c r="E270" s="62">
        <v>1</v>
      </c>
    </row>
    <row r="271" spans="1:5">
      <c r="A271" s="62" t="s">
        <v>27</v>
      </c>
      <c r="B271" s="62" t="s">
        <v>319</v>
      </c>
      <c r="C271" s="62" t="s">
        <v>296</v>
      </c>
      <c r="D271" s="62" t="s">
        <v>297</v>
      </c>
      <c r="E271" s="62">
        <v>1</v>
      </c>
    </row>
    <row r="272" spans="1:5">
      <c r="A272" s="62" t="s">
        <v>27</v>
      </c>
      <c r="B272" s="62" t="s">
        <v>319</v>
      </c>
      <c r="C272" s="62" t="s">
        <v>298</v>
      </c>
      <c r="D272" s="62" t="s">
        <v>93</v>
      </c>
      <c r="E272" s="62">
        <v>1</v>
      </c>
    </row>
    <row r="273" spans="1:5">
      <c r="A273" s="62" t="s">
        <v>27</v>
      </c>
      <c r="B273" s="62" t="s">
        <v>319</v>
      </c>
      <c r="C273" s="62" t="s">
        <v>299</v>
      </c>
      <c r="D273" s="62" t="s">
        <v>300</v>
      </c>
      <c r="E273" s="62">
        <v>1</v>
      </c>
    </row>
    <row r="274" spans="1:5">
      <c r="A274" s="62" t="s">
        <v>27</v>
      </c>
      <c r="B274" s="62" t="s">
        <v>319</v>
      </c>
      <c r="C274" s="62" t="s">
        <v>301</v>
      </c>
      <c r="D274" s="62" t="s">
        <v>302</v>
      </c>
      <c r="E274" s="62">
        <v>1</v>
      </c>
    </row>
    <row r="275" spans="1:5">
      <c r="A275" s="62" t="s">
        <v>27</v>
      </c>
      <c r="B275" s="62" t="s">
        <v>319</v>
      </c>
      <c r="C275" s="62" t="s">
        <v>303</v>
      </c>
      <c r="D275" s="62" t="s">
        <v>304</v>
      </c>
      <c r="E275" s="62">
        <v>1</v>
      </c>
    </row>
    <row r="276" spans="1:5">
      <c r="A276" s="62" t="s">
        <v>27</v>
      </c>
      <c r="B276" s="62" t="s">
        <v>320</v>
      </c>
      <c r="C276" s="62" t="s">
        <v>78</v>
      </c>
      <c r="D276" s="62" t="s">
        <v>79</v>
      </c>
      <c r="E276" s="62">
        <v>1</v>
      </c>
    </row>
    <row r="277" spans="1:5">
      <c r="A277" s="62" t="s">
        <v>27</v>
      </c>
      <c r="B277" s="62" t="s">
        <v>320</v>
      </c>
      <c r="C277" s="62" t="s">
        <v>292</v>
      </c>
      <c r="D277" s="62" t="s">
        <v>293</v>
      </c>
      <c r="E277" s="62">
        <v>1</v>
      </c>
    </row>
    <row r="278" spans="1:5">
      <c r="A278" s="62" t="s">
        <v>27</v>
      </c>
      <c r="B278" s="62" t="s">
        <v>320</v>
      </c>
      <c r="C278" s="62" t="s">
        <v>294</v>
      </c>
      <c r="D278" s="62" t="s">
        <v>295</v>
      </c>
      <c r="E278" s="62">
        <v>1</v>
      </c>
    </row>
    <row r="279" spans="1:5">
      <c r="A279" s="62" t="s">
        <v>27</v>
      </c>
      <c r="B279" s="62" t="s">
        <v>320</v>
      </c>
      <c r="C279" s="62" t="s">
        <v>296</v>
      </c>
      <c r="D279" s="62" t="s">
        <v>297</v>
      </c>
      <c r="E279" s="62">
        <v>1</v>
      </c>
    </row>
    <row r="280" spans="1:5">
      <c r="A280" s="62" t="s">
        <v>27</v>
      </c>
      <c r="B280" s="62" t="s">
        <v>320</v>
      </c>
      <c r="C280" s="62" t="s">
        <v>298</v>
      </c>
      <c r="D280" s="62" t="s">
        <v>93</v>
      </c>
      <c r="E280" s="62">
        <v>1</v>
      </c>
    </row>
    <row r="281" spans="1:5">
      <c r="A281" s="62" t="s">
        <v>27</v>
      </c>
      <c r="B281" s="62" t="s">
        <v>320</v>
      </c>
      <c r="C281" s="62" t="s">
        <v>299</v>
      </c>
      <c r="D281" s="62" t="s">
        <v>300</v>
      </c>
      <c r="E281" s="62">
        <v>1</v>
      </c>
    </row>
    <row r="282" spans="1:5">
      <c r="A282" s="62" t="s">
        <v>27</v>
      </c>
      <c r="B282" s="62" t="s">
        <v>320</v>
      </c>
      <c r="C282" s="62" t="s">
        <v>301</v>
      </c>
      <c r="D282" s="62" t="s">
        <v>302</v>
      </c>
      <c r="E282" s="62">
        <v>1</v>
      </c>
    </row>
    <row r="283" spans="1:5">
      <c r="A283" s="62" t="s">
        <v>27</v>
      </c>
      <c r="B283" s="62" t="s">
        <v>320</v>
      </c>
      <c r="C283" s="62" t="s">
        <v>303</v>
      </c>
      <c r="D283" s="62" t="s">
        <v>304</v>
      </c>
      <c r="E283" s="62">
        <v>1</v>
      </c>
    </row>
    <row r="284" spans="1:5">
      <c r="A284" s="62" t="s">
        <v>27</v>
      </c>
      <c r="B284" s="62" t="s">
        <v>321</v>
      </c>
      <c r="C284" s="62" t="s">
        <v>78</v>
      </c>
      <c r="D284" s="62" t="s">
        <v>79</v>
      </c>
      <c r="E284" s="62">
        <v>1</v>
      </c>
    </row>
    <row r="285" spans="1:5">
      <c r="A285" s="62" t="s">
        <v>27</v>
      </c>
      <c r="B285" s="62" t="s">
        <v>321</v>
      </c>
      <c r="C285" s="62" t="s">
        <v>292</v>
      </c>
      <c r="D285" s="62" t="s">
        <v>293</v>
      </c>
      <c r="E285" s="62">
        <v>1</v>
      </c>
    </row>
    <row r="286" spans="1:5">
      <c r="A286" s="62" t="s">
        <v>27</v>
      </c>
      <c r="B286" s="62" t="s">
        <v>321</v>
      </c>
      <c r="C286" s="62" t="s">
        <v>294</v>
      </c>
      <c r="D286" s="62" t="s">
        <v>295</v>
      </c>
      <c r="E286" s="62">
        <v>1</v>
      </c>
    </row>
    <row r="287" spans="1:5">
      <c r="A287" s="62" t="s">
        <v>27</v>
      </c>
      <c r="B287" s="62" t="s">
        <v>321</v>
      </c>
      <c r="C287" s="62" t="s">
        <v>296</v>
      </c>
      <c r="D287" s="62" t="s">
        <v>297</v>
      </c>
      <c r="E287" s="62">
        <v>1</v>
      </c>
    </row>
    <row r="288" spans="1:5">
      <c r="A288" s="62" t="s">
        <v>27</v>
      </c>
      <c r="B288" s="62" t="s">
        <v>321</v>
      </c>
      <c r="C288" s="62" t="s">
        <v>298</v>
      </c>
      <c r="D288" s="62" t="s">
        <v>93</v>
      </c>
      <c r="E288" s="62">
        <v>1</v>
      </c>
    </row>
    <row r="289" spans="1:5">
      <c r="A289" s="62" t="s">
        <v>27</v>
      </c>
      <c r="B289" s="62" t="s">
        <v>321</v>
      </c>
      <c r="C289" s="62" t="s">
        <v>299</v>
      </c>
      <c r="D289" s="62" t="s">
        <v>300</v>
      </c>
      <c r="E289" s="62">
        <v>1</v>
      </c>
    </row>
    <row r="290" spans="1:5">
      <c r="A290" s="62" t="s">
        <v>27</v>
      </c>
      <c r="B290" s="62" t="s">
        <v>321</v>
      </c>
      <c r="C290" s="62" t="s">
        <v>301</v>
      </c>
      <c r="D290" s="62" t="s">
        <v>302</v>
      </c>
      <c r="E290" s="62">
        <v>1</v>
      </c>
    </row>
    <row r="291" spans="1:5">
      <c r="A291" s="62" t="s">
        <v>27</v>
      </c>
      <c r="B291" s="62" t="s">
        <v>321</v>
      </c>
      <c r="C291" s="62" t="s">
        <v>303</v>
      </c>
      <c r="D291" s="62" t="s">
        <v>304</v>
      </c>
      <c r="E291" s="62">
        <v>1</v>
      </c>
    </row>
    <row r="292" spans="1:5">
      <c r="A292" s="62" t="s">
        <v>27</v>
      </c>
      <c r="B292" s="62" t="s">
        <v>322</v>
      </c>
      <c r="C292" s="62" t="s">
        <v>78</v>
      </c>
      <c r="D292" s="62" t="s">
        <v>79</v>
      </c>
      <c r="E292" s="62">
        <v>1</v>
      </c>
    </row>
    <row r="293" spans="1:5">
      <c r="A293" s="62" t="s">
        <v>27</v>
      </c>
      <c r="B293" s="62" t="s">
        <v>322</v>
      </c>
      <c r="C293" s="62" t="s">
        <v>292</v>
      </c>
      <c r="D293" s="62" t="s">
        <v>293</v>
      </c>
      <c r="E293" s="62">
        <v>1</v>
      </c>
    </row>
    <row r="294" spans="1:5">
      <c r="A294" s="62" t="s">
        <v>27</v>
      </c>
      <c r="B294" s="62" t="s">
        <v>322</v>
      </c>
      <c r="C294" s="62" t="s">
        <v>294</v>
      </c>
      <c r="D294" s="62" t="s">
        <v>295</v>
      </c>
      <c r="E294" s="62">
        <v>1</v>
      </c>
    </row>
    <row r="295" spans="1:5">
      <c r="A295" s="62" t="s">
        <v>27</v>
      </c>
      <c r="B295" s="62" t="s">
        <v>322</v>
      </c>
      <c r="C295" s="62" t="s">
        <v>296</v>
      </c>
      <c r="D295" s="62" t="s">
        <v>297</v>
      </c>
      <c r="E295" s="62">
        <v>1</v>
      </c>
    </row>
    <row r="296" spans="1:5">
      <c r="A296" s="62" t="s">
        <v>27</v>
      </c>
      <c r="B296" s="62" t="s">
        <v>322</v>
      </c>
      <c r="C296" s="62" t="s">
        <v>298</v>
      </c>
      <c r="D296" s="62" t="s">
        <v>93</v>
      </c>
      <c r="E296" s="62">
        <v>1</v>
      </c>
    </row>
    <row r="297" spans="1:5">
      <c r="A297" s="62" t="s">
        <v>27</v>
      </c>
      <c r="B297" s="62" t="s">
        <v>322</v>
      </c>
      <c r="C297" s="62" t="s">
        <v>299</v>
      </c>
      <c r="D297" s="62" t="s">
        <v>300</v>
      </c>
      <c r="E297" s="62">
        <v>1</v>
      </c>
    </row>
    <row r="298" spans="1:5">
      <c r="A298" s="62" t="s">
        <v>27</v>
      </c>
      <c r="B298" s="62" t="s">
        <v>322</v>
      </c>
      <c r="C298" s="62" t="s">
        <v>301</v>
      </c>
      <c r="D298" s="62" t="s">
        <v>302</v>
      </c>
      <c r="E298" s="62">
        <v>1</v>
      </c>
    </row>
    <row r="299" spans="1:5">
      <c r="A299" s="62" t="s">
        <v>27</v>
      </c>
      <c r="B299" s="62" t="s">
        <v>322</v>
      </c>
      <c r="C299" s="62" t="s">
        <v>303</v>
      </c>
      <c r="D299" s="62" t="s">
        <v>304</v>
      </c>
      <c r="E299" s="62">
        <v>1</v>
      </c>
    </row>
    <row r="300" spans="1:5">
      <c r="A300" s="62" t="s">
        <v>27</v>
      </c>
      <c r="B300" s="62" t="s">
        <v>323</v>
      </c>
      <c r="C300" s="62" t="s">
        <v>78</v>
      </c>
      <c r="D300" s="62" t="s">
        <v>79</v>
      </c>
      <c r="E300" s="62">
        <v>1</v>
      </c>
    </row>
    <row r="301" spans="1:5">
      <c r="A301" s="62" t="s">
        <v>27</v>
      </c>
      <c r="B301" s="62" t="s">
        <v>323</v>
      </c>
      <c r="C301" s="62" t="s">
        <v>292</v>
      </c>
      <c r="D301" s="62" t="s">
        <v>293</v>
      </c>
      <c r="E301" s="62">
        <v>1</v>
      </c>
    </row>
    <row r="302" spans="1:5">
      <c r="A302" s="62" t="s">
        <v>27</v>
      </c>
      <c r="B302" s="62" t="s">
        <v>323</v>
      </c>
      <c r="C302" s="62" t="s">
        <v>294</v>
      </c>
      <c r="D302" s="62" t="s">
        <v>295</v>
      </c>
      <c r="E302" s="62">
        <v>1</v>
      </c>
    </row>
    <row r="303" spans="1:5">
      <c r="A303" s="62" t="s">
        <v>27</v>
      </c>
      <c r="B303" s="62" t="s">
        <v>323</v>
      </c>
      <c r="C303" s="62" t="s">
        <v>296</v>
      </c>
      <c r="D303" s="62" t="s">
        <v>297</v>
      </c>
      <c r="E303" s="62">
        <v>1</v>
      </c>
    </row>
    <row r="304" spans="1:5">
      <c r="A304" s="62" t="s">
        <v>27</v>
      </c>
      <c r="B304" s="62" t="s">
        <v>323</v>
      </c>
      <c r="C304" s="62" t="s">
        <v>298</v>
      </c>
      <c r="D304" s="62" t="s">
        <v>93</v>
      </c>
      <c r="E304" s="62">
        <v>1</v>
      </c>
    </row>
    <row r="305" spans="1:5">
      <c r="A305" s="62" t="s">
        <v>27</v>
      </c>
      <c r="B305" s="62" t="s">
        <v>323</v>
      </c>
      <c r="C305" s="62" t="s">
        <v>299</v>
      </c>
      <c r="D305" s="62" t="s">
        <v>300</v>
      </c>
      <c r="E305" s="62">
        <v>1</v>
      </c>
    </row>
    <row r="306" spans="1:5">
      <c r="A306" s="62" t="s">
        <v>27</v>
      </c>
      <c r="B306" s="62" t="s">
        <v>323</v>
      </c>
      <c r="C306" s="62" t="s">
        <v>301</v>
      </c>
      <c r="D306" s="62" t="s">
        <v>302</v>
      </c>
      <c r="E306" s="62">
        <v>0</v>
      </c>
    </row>
    <row r="307" spans="1:5">
      <c r="A307" s="62" t="s">
        <v>27</v>
      </c>
      <c r="B307" s="62" t="s">
        <v>323</v>
      </c>
      <c r="C307" s="62" t="s">
        <v>303</v>
      </c>
      <c r="D307" s="62" t="s">
        <v>304</v>
      </c>
      <c r="E307" s="62">
        <v>1</v>
      </c>
    </row>
    <row r="308" spans="1:5">
      <c r="A308" s="62" t="s">
        <v>27</v>
      </c>
      <c r="B308" s="62" t="s">
        <v>324</v>
      </c>
      <c r="C308" s="62" t="s">
        <v>78</v>
      </c>
      <c r="D308" s="62" t="s">
        <v>79</v>
      </c>
      <c r="E308" s="62">
        <v>1</v>
      </c>
    </row>
    <row r="309" spans="1:5">
      <c r="A309" s="62" t="s">
        <v>27</v>
      </c>
      <c r="B309" s="62" t="s">
        <v>324</v>
      </c>
      <c r="C309" s="62" t="s">
        <v>292</v>
      </c>
      <c r="D309" s="62" t="s">
        <v>293</v>
      </c>
      <c r="E309" s="62">
        <v>1</v>
      </c>
    </row>
    <row r="310" spans="1:5">
      <c r="A310" s="62" t="s">
        <v>27</v>
      </c>
      <c r="B310" s="62" t="s">
        <v>324</v>
      </c>
      <c r="C310" s="62" t="s">
        <v>294</v>
      </c>
      <c r="D310" s="62" t="s">
        <v>295</v>
      </c>
      <c r="E310" s="62">
        <v>1</v>
      </c>
    </row>
    <row r="311" spans="1:5">
      <c r="A311" s="62" t="s">
        <v>27</v>
      </c>
      <c r="B311" s="62" t="s">
        <v>324</v>
      </c>
      <c r="C311" s="62" t="s">
        <v>296</v>
      </c>
      <c r="D311" s="62" t="s">
        <v>297</v>
      </c>
      <c r="E311" s="62">
        <v>1</v>
      </c>
    </row>
    <row r="312" spans="1:5">
      <c r="A312" s="62" t="s">
        <v>27</v>
      </c>
      <c r="B312" s="62" t="s">
        <v>324</v>
      </c>
      <c r="C312" s="62" t="s">
        <v>298</v>
      </c>
      <c r="D312" s="62" t="s">
        <v>93</v>
      </c>
      <c r="E312" s="62">
        <v>1</v>
      </c>
    </row>
    <row r="313" spans="1:5">
      <c r="A313" s="62" t="s">
        <v>27</v>
      </c>
      <c r="B313" s="62" t="s">
        <v>324</v>
      </c>
      <c r="C313" s="62" t="s">
        <v>299</v>
      </c>
      <c r="D313" s="62" t="s">
        <v>300</v>
      </c>
      <c r="E313" s="62">
        <v>1</v>
      </c>
    </row>
    <row r="314" spans="1:5">
      <c r="A314" s="62" t="s">
        <v>27</v>
      </c>
      <c r="B314" s="62" t="s">
        <v>324</v>
      </c>
      <c r="C314" s="62" t="s">
        <v>301</v>
      </c>
      <c r="D314" s="62" t="s">
        <v>302</v>
      </c>
      <c r="E314" s="62">
        <v>1</v>
      </c>
    </row>
    <row r="315" spans="1:5">
      <c r="A315" s="62" t="s">
        <v>27</v>
      </c>
      <c r="B315" s="62" t="s">
        <v>324</v>
      </c>
      <c r="C315" s="62" t="s">
        <v>303</v>
      </c>
      <c r="D315" s="62" t="s">
        <v>304</v>
      </c>
      <c r="E315" s="62">
        <v>1</v>
      </c>
    </row>
    <row r="316" spans="1:5">
      <c r="A316" s="62" t="s">
        <v>27</v>
      </c>
      <c r="B316" s="62" t="s">
        <v>325</v>
      </c>
      <c r="C316" s="62" t="s">
        <v>78</v>
      </c>
      <c r="D316" s="62" t="s">
        <v>79</v>
      </c>
      <c r="E316" s="62">
        <v>1</v>
      </c>
    </row>
    <row r="317" spans="1:5">
      <c r="A317" s="62" t="s">
        <v>27</v>
      </c>
      <c r="B317" s="62" t="s">
        <v>325</v>
      </c>
      <c r="C317" s="62" t="s">
        <v>292</v>
      </c>
      <c r="D317" s="62" t="s">
        <v>293</v>
      </c>
      <c r="E317" s="62">
        <v>1</v>
      </c>
    </row>
    <row r="318" spans="1:5">
      <c r="A318" s="62" t="s">
        <v>27</v>
      </c>
      <c r="B318" s="62" t="s">
        <v>325</v>
      </c>
      <c r="C318" s="62" t="s">
        <v>294</v>
      </c>
      <c r="D318" s="62" t="s">
        <v>295</v>
      </c>
      <c r="E318" s="62">
        <v>1</v>
      </c>
    </row>
    <row r="319" spans="1:5">
      <c r="A319" s="62" t="s">
        <v>27</v>
      </c>
      <c r="B319" s="62" t="s">
        <v>325</v>
      </c>
      <c r="C319" s="62" t="s">
        <v>296</v>
      </c>
      <c r="D319" s="62" t="s">
        <v>297</v>
      </c>
      <c r="E319" s="62">
        <v>1</v>
      </c>
    </row>
    <row r="320" spans="1:5">
      <c r="A320" s="62" t="s">
        <v>27</v>
      </c>
      <c r="B320" s="62" t="s">
        <v>325</v>
      </c>
      <c r="C320" s="62" t="s">
        <v>298</v>
      </c>
      <c r="D320" s="62" t="s">
        <v>93</v>
      </c>
      <c r="E320" s="62">
        <v>1</v>
      </c>
    </row>
    <row r="321" spans="1:5">
      <c r="A321" s="62" t="s">
        <v>27</v>
      </c>
      <c r="B321" s="62" t="s">
        <v>325</v>
      </c>
      <c r="C321" s="62" t="s">
        <v>299</v>
      </c>
      <c r="D321" s="62" t="s">
        <v>300</v>
      </c>
      <c r="E321" s="62">
        <v>1</v>
      </c>
    </row>
    <row r="322" spans="1:5">
      <c r="A322" s="62" t="s">
        <v>27</v>
      </c>
      <c r="B322" s="62" t="s">
        <v>325</v>
      </c>
      <c r="C322" s="62" t="s">
        <v>301</v>
      </c>
      <c r="D322" s="62" t="s">
        <v>302</v>
      </c>
      <c r="E322" s="62">
        <v>1</v>
      </c>
    </row>
    <row r="323" spans="1:5">
      <c r="A323" s="62" t="s">
        <v>27</v>
      </c>
      <c r="B323" s="62" t="s">
        <v>325</v>
      </c>
      <c r="C323" s="62" t="s">
        <v>303</v>
      </c>
      <c r="D323" s="62" t="s">
        <v>304</v>
      </c>
      <c r="E323" s="62">
        <v>1</v>
      </c>
    </row>
    <row r="324" spans="1:5">
      <c r="A324" s="62" t="s">
        <v>27</v>
      </c>
      <c r="B324" s="62" t="s">
        <v>326</v>
      </c>
      <c r="C324" s="62" t="s">
        <v>78</v>
      </c>
      <c r="D324" s="62" t="s">
        <v>79</v>
      </c>
      <c r="E324" s="62">
        <v>1</v>
      </c>
    </row>
    <row r="325" spans="1:5">
      <c r="A325" s="62" t="s">
        <v>27</v>
      </c>
      <c r="B325" s="62" t="s">
        <v>326</v>
      </c>
      <c r="C325" s="62" t="s">
        <v>292</v>
      </c>
      <c r="D325" s="62" t="s">
        <v>293</v>
      </c>
      <c r="E325" s="62">
        <v>1</v>
      </c>
    </row>
    <row r="326" spans="1:5">
      <c r="A326" s="62" t="s">
        <v>27</v>
      </c>
      <c r="B326" s="62" t="s">
        <v>326</v>
      </c>
      <c r="C326" s="62" t="s">
        <v>294</v>
      </c>
      <c r="D326" s="62" t="s">
        <v>295</v>
      </c>
      <c r="E326" s="62">
        <v>1</v>
      </c>
    </row>
    <row r="327" spans="1:5">
      <c r="A327" s="62" t="s">
        <v>27</v>
      </c>
      <c r="B327" s="62" t="s">
        <v>326</v>
      </c>
      <c r="C327" s="62" t="s">
        <v>296</v>
      </c>
      <c r="D327" s="62" t="s">
        <v>297</v>
      </c>
      <c r="E327" s="62">
        <v>1</v>
      </c>
    </row>
    <row r="328" spans="1:5">
      <c r="A328" s="62" t="s">
        <v>27</v>
      </c>
      <c r="B328" s="62" t="s">
        <v>326</v>
      </c>
      <c r="C328" s="62" t="s">
        <v>298</v>
      </c>
      <c r="D328" s="62" t="s">
        <v>93</v>
      </c>
      <c r="E328" s="62">
        <v>1</v>
      </c>
    </row>
    <row r="329" spans="1:5">
      <c r="A329" s="62" t="s">
        <v>27</v>
      </c>
      <c r="B329" s="62" t="s">
        <v>326</v>
      </c>
      <c r="C329" s="62" t="s">
        <v>299</v>
      </c>
      <c r="D329" s="62" t="s">
        <v>300</v>
      </c>
      <c r="E329" s="62">
        <v>1</v>
      </c>
    </row>
    <row r="330" spans="1:5">
      <c r="A330" s="62" t="s">
        <v>27</v>
      </c>
      <c r="B330" s="62" t="s">
        <v>326</v>
      </c>
      <c r="C330" s="62" t="s">
        <v>301</v>
      </c>
      <c r="D330" s="62" t="s">
        <v>302</v>
      </c>
      <c r="E330" s="62">
        <v>1</v>
      </c>
    </row>
    <row r="331" spans="1:5">
      <c r="A331" s="62" t="s">
        <v>27</v>
      </c>
      <c r="B331" s="62" t="s">
        <v>326</v>
      </c>
      <c r="C331" s="62" t="s">
        <v>303</v>
      </c>
      <c r="D331" s="62" t="s">
        <v>304</v>
      </c>
      <c r="E331" s="62">
        <v>1</v>
      </c>
    </row>
    <row r="332" spans="1:5">
      <c r="A332" s="62" t="s">
        <v>27</v>
      </c>
      <c r="B332" s="62" t="s">
        <v>327</v>
      </c>
      <c r="C332" s="62" t="s">
        <v>78</v>
      </c>
      <c r="D332" s="62" t="s">
        <v>79</v>
      </c>
      <c r="E332" s="62">
        <v>1</v>
      </c>
    </row>
    <row r="333" spans="1:5">
      <c r="A333" s="62" t="s">
        <v>27</v>
      </c>
      <c r="B333" s="62" t="s">
        <v>327</v>
      </c>
      <c r="C333" s="62" t="s">
        <v>292</v>
      </c>
      <c r="D333" s="62" t="s">
        <v>293</v>
      </c>
      <c r="E333" s="62">
        <v>1</v>
      </c>
    </row>
    <row r="334" spans="1:5">
      <c r="A334" s="62" t="s">
        <v>27</v>
      </c>
      <c r="B334" s="62" t="s">
        <v>327</v>
      </c>
      <c r="C334" s="62" t="s">
        <v>294</v>
      </c>
      <c r="D334" s="62" t="s">
        <v>295</v>
      </c>
      <c r="E334" s="62">
        <v>1</v>
      </c>
    </row>
    <row r="335" spans="1:5">
      <c r="A335" s="62" t="s">
        <v>27</v>
      </c>
      <c r="B335" s="62" t="s">
        <v>327</v>
      </c>
      <c r="C335" s="62" t="s">
        <v>296</v>
      </c>
      <c r="D335" s="62" t="s">
        <v>297</v>
      </c>
      <c r="E335" s="62">
        <v>1</v>
      </c>
    </row>
    <row r="336" spans="1:5">
      <c r="A336" s="62" t="s">
        <v>27</v>
      </c>
      <c r="B336" s="62" t="s">
        <v>327</v>
      </c>
      <c r="C336" s="62" t="s">
        <v>298</v>
      </c>
      <c r="D336" s="62" t="s">
        <v>93</v>
      </c>
      <c r="E336" s="62">
        <v>1</v>
      </c>
    </row>
    <row r="337" spans="1:5">
      <c r="A337" s="62" t="s">
        <v>27</v>
      </c>
      <c r="B337" s="62" t="s">
        <v>327</v>
      </c>
      <c r="C337" s="62" t="s">
        <v>299</v>
      </c>
      <c r="D337" s="62" t="s">
        <v>300</v>
      </c>
      <c r="E337" s="62">
        <v>1</v>
      </c>
    </row>
    <row r="338" spans="1:5">
      <c r="A338" s="62" t="s">
        <v>27</v>
      </c>
      <c r="B338" s="62" t="s">
        <v>327</v>
      </c>
      <c r="C338" s="62" t="s">
        <v>301</v>
      </c>
      <c r="D338" s="62" t="s">
        <v>302</v>
      </c>
      <c r="E338" s="62">
        <v>1</v>
      </c>
    </row>
    <row r="339" spans="1:5">
      <c r="A339" s="62" t="s">
        <v>27</v>
      </c>
      <c r="B339" s="62" t="s">
        <v>327</v>
      </c>
      <c r="C339" s="62" t="s">
        <v>303</v>
      </c>
      <c r="D339" s="62" t="s">
        <v>304</v>
      </c>
      <c r="E339" s="62">
        <v>1</v>
      </c>
    </row>
    <row r="340" spans="1:5">
      <c r="A340" s="62" t="s">
        <v>27</v>
      </c>
      <c r="B340" s="62" t="s">
        <v>328</v>
      </c>
      <c r="C340" s="62" t="s">
        <v>78</v>
      </c>
      <c r="D340" s="62" t="s">
        <v>79</v>
      </c>
      <c r="E340" s="62">
        <v>1</v>
      </c>
    </row>
    <row r="341" spans="1:5">
      <c r="A341" s="62" t="s">
        <v>27</v>
      </c>
      <c r="B341" s="62" t="s">
        <v>328</v>
      </c>
      <c r="C341" s="62" t="s">
        <v>292</v>
      </c>
      <c r="D341" s="62" t="s">
        <v>293</v>
      </c>
      <c r="E341" s="62">
        <v>1</v>
      </c>
    </row>
    <row r="342" spans="1:5">
      <c r="A342" s="62" t="s">
        <v>27</v>
      </c>
      <c r="B342" s="62" t="s">
        <v>328</v>
      </c>
      <c r="C342" s="62" t="s">
        <v>294</v>
      </c>
      <c r="D342" s="62" t="s">
        <v>295</v>
      </c>
      <c r="E342" s="62">
        <v>1</v>
      </c>
    </row>
    <row r="343" spans="1:5">
      <c r="A343" s="62" t="s">
        <v>27</v>
      </c>
      <c r="B343" s="62" t="s">
        <v>328</v>
      </c>
      <c r="C343" s="62" t="s">
        <v>296</v>
      </c>
      <c r="D343" s="62" t="s">
        <v>297</v>
      </c>
      <c r="E343" s="62">
        <v>1</v>
      </c>
    </row>
    <row r="344" spans="1:5">
      <c r="A344" s="62" t="s">
        <v>27</v>
      </c>
      <c r="B344" s="62" t="s">
        <v>328</v>
      </c>
      <c r="C344" s="62" t="s">
        <v>298</v>
      </c>
      <c r="D344" s="62" t="s">
        <v>93</v>
      </c>
      <c r="E344" s="62">
        <v>1</v>
      </c>
    </row>
    <row r="345" spans="1:5">
      <c r="A345" s="62" t="s">
        <v>27</v>
      </c>
      <c r="B345" s="62" t="s">
        <v>328</v>
      </c>
      <c r="C345" s="62" t="s">
        <v>299</v>
      </c>
      <c r="D345" s="62" t="s">
        <v>300</v>
      </c>
      <c r="E345" s="62">
        <v>1</v>
      </c>
    </row>
    <row r="346" spans="1:5">
      <c r="A346" s="62" t="s">
        <v>27</v>
      </c>
      <c r="B346" s="62" t="s">
        <v>328</v>
      </c>
      <c r="C346" s="62" t="s">
        <v>301</v>
      </c>
      <c r="D346" s="62" t="s">
        <v>302</v>
      </c>
      <c r="E346" s="62">
        <v>1</v>
      </c>
    </row>
    <row r="347" spans="1:5">
      <c r="A347" s="62" t="s">
        <v>27</v>
      </c>
      <c r="B347" s="62" t="s">
        <v>328</v>
      </c>
      <c r="C347" s="62" t="s">
        <v>303</v>
      </c>
      <c r="D347" s="62" t="s">
        <v>304</v>
      </c>
      <c r="E347" s="62">
        <v>1</v>
      </c>
    </row>
    <row r="348" spans="1:5">
      <c r="A348" s="62" t="s">
        <v>27</v>
      </c>
      <c r="B348" s="62" t="s">
        <v>329</v>
      </c>
      <c r="C348" s="62" t="s">
        <v>78</v>
      </c>
      <c r="D348" s="62" t="s">
        <v>79</v>
      </c>
      <c r="E348" s="62">
        <v>1</v>
      </c>
    </row>
    <row r="349" spans="1:5">
      <c r="A349" s="62" t="s">
        <v>27</v>
      </c>
      <c r="B349" s="62" t="s">
        <v>329</v>
      </c>
      <c r="C349" s="62" t="s">
        <v>292</v>
      </c>
      <c r="D349" s="62" t="s">
        <v>293</v>
      </c>
      <c r="E349" s="62">
        <v>1</v>
      </c>
    </row>
    <row r="350" spans="1:5">
      <c r="A350" s="62" t="s">
        <v>27</v>
      </c>
      <c r="B350" s="62" t="s">
        <v>329</v>
      </c>
      <c r="C350" s="62" t="s">
        <v>294</v>
      </c>
      <c r="D350" s="62" t="s">
        <v>295</v>
      </c>
      <c r="E350" s="62">
        <v>1</v>
      </c>
    </row>
    <row r="351" spans="1:5">
      <c r="A351" s="62" t="s">
        <v>27</v>
      </c>
      <c r="B351" s="62" t="s">
        <v>329</v>
      </c>
      <c r="C351" s="62" t="s">
        <v>296</v>
      </c>
      <c r="D351" s="62" t="s">
        <v>297</v>
      </c>
      <c r="E351" s="62">
        <v>1</v>
      </c>
    </row>
    <row r="352" spans="1:5">
      <c r="A352" s="62" t="s">
        <v>27</v>
      </c>
      <c r="B352" s="62" t="s">
        <v>329</v>
      </c>
      <c r="C352" s="62" t="s">
        <v>298</v>
      </c>
      <c r="D352" s="62" t="s">
        <v>93</v>
      </c>
      <c r="E352" s="62">
        <v>1</v>
      </c>
    </row>
    <row r="353" spans="1:5">
      <c r="A353" s="62" t="s">
        <v>27</v>
      </c>
      <c r="B353" s="62" t="s">
        <v>329</v>
      </c>
      <c r="C353" s="62" t="s">
        <v>299</v>
      </c>
      <c r="D353" s="62" t="s">
        <v>300</v>
      </c>
      <c r="E353" s="62">
        <v>1</v>
      </c>
    </row>
    <row r="354" spans="1:5">
      <c r="A354" s="62" t="s">
        <v>27</v>
      </c>
      <c r="B354" s="62" t="s">
        <v>329</v>
      </c>
      <c r="C354" s="62" t="s">
        <v>301</v>
      </c>
      <c r="D354" s="62" t="s">
        <v>302</v>
      </c>
      <c r="E354" s="62">
        <v>1</v>
      </c>
    </row>
    <row r="355" spans="1:5">
      <c r="A355" s="62" t="s">
        <v>27</v>
      </c>
      <c r="B355" s="62" t="s">
        <v>329</v>
      </c>
      <c r="C355" s="62" t="s">
        <v>303</v>
      </c>
      <c r="D355" s="62" t="s">
        <v>304</v>
      </c>
      <c r="E355" s="62">
        <v>1</v>
      </c>
    </row>
    <row r="356" spans="1:5">
      <c r="A356" s="62" t="s">
        <v>27</v>
      </c>
      <c r="B356" s="62" t="s">
        <v>330</v>
      </c>
      <c r="C356" s="62" t="s">
        <v>78</v>
      </c>
      <c r="D356" s="62" t="s">
        <v>79</v>
      </c>
      <c r="E356" s="62">
        <v>1</v>
      </c>
    </row>
    <row r="357" spans="1:5">
      <c r="A357" s="62" t="s">
        <v>27</v>
      </c>
      <c r="B357" s="62" t="s">
        <v>330</v>
      </c>
      <c r="C357" s="62" t="s">
        <v>292</v>
      </c>
      <c r="D357" s="62" t="s">
        <v>293</v>
      </c>
      <c r="E357" s="62">
        <v>1</v>
      </c>
    </row>
    <row r="358" spans="1:5">
      <c r="A358" s="62" t="s">
        <v>27</v>
      </c>
      <c r="B358" s="62" t="s">
        <v>330</v>
      </c>
      <c r="C358" s="62" t="s">
        <v>294</v>
      </c>
      <c r="D358" s="62" t="s">
        <v>295</v>
      </c>
      <c r="E358" s="62">
        <v>1</v>
      </c>
    </row>
    <row r="359" spans="1:5">
      <c r="A359" s="62" t="s">
        <v>27</v>
      </c>
      <c r="B359" s="62" t="s">
        <v>330</v>
      </c>
      <c r="C359" s="62" t="s">
        <v>296</v>
      </c>
      <c r="D359" s="62" t="s">
        <v>297</v>
      </c>
      <c r="E359" s="62">
        <v>1</v>
      </c>
    </row>
    <row r="360" spans="1:5">
      <c r="A360" s="62" t="s">
        <v>27</v>
      </c>
      <c r="B360" s="62" t="s">
        <v>330</v>
      </c>
      <c r="C360" s="62" t="s">
        <v>298</v>
      </c>
      <c r="D360" s="62" t="s">
        <v>93</v>
      </c>
      <c r="E360" s="62">
        <v>1</v>
      </c>
    </row>
    <row r="361" spans="1:5">
      <c r="A361" s="62" t="s">
        <v>27</v>
      </c>
      <c r="B361" s="62" t="s">
        <v>330</v>
      </c>
      <c r="C361" s="62" t="s">
        <v>299</v>
      </c>
      <c r="D361" s="62" t="s">
        <v>300</v>
      </c>
      <c r="E361" s="62">
        <v>1</v>
      </c>
    </row>
    <row r="362" spans="1:5">
      <c r="A362" s="62" t="s">
        <v>27</v>
      </c>
      <c r="B362" s="62" t="s">
        <v>330</v>
      </c>
      <c r="C362" s="62" t="s">
        <v>301</v>
      </c>
      <c r="D362" s="62" t="s">
        <v>302</v>
      </c>
      <c r="E362" s="62">
        <v>1</v>
      </c>
    </row>
    <row r="363" spans="1:5">
      <c r="A363" s="62" t="s">
        <v>27</v>
      </c>
      <c r="B363" s="62" t="s">
        <v>330</v>
      </c>
      <c r="C363" s="62" t="s">
        <v>303</v>
      </c>
      <c r="D363" s="62" t="s">
        <v>304</v>
      </c>
      <c r="E363" s="62">
        <v>1</v>
      </c>
    </row>
    <row r="364" spans="1:5">
      <c r="A364" s="62" t="s">
        <v>27</v>
      </c>
      <c r="B364" s="62" t="s">
        <v>331</v>
      </c>
      <c r="C364" s="62" t="s">
        <v>78</v>
      </c>
      <c r="D364" s="62" t="s">
        <v>79</v>
      </c>
      <c r="E364" s="62">
        <v>1</v>
      </c>
    </row>
    <row r="365" spans="1:5">
      <c r="A365" s="62" t="s">
        <v>27</v>
      </c>
      <c r="B365" s="62" t="s">
        <v>331</v>
      </c>
      <c r="C365" s="62" t="s">
        <v>292</v>
      </c>
      <c r="D365" s="62" t="s">
        <v>293</v>
      </c>
      <c r="E365" s="62">
        <v>1</v>
      </c>
    </row>
    <row r="366" spans="1:5">
      <c r="A366" s="62" t="s">
        <v>27</v>
      </c>
      <c r="B366" s="62" t="s">
        <v>331</v>
      </c>
      <c r="C366" s="62" t="s">
        <v>294</v>
      </c>
      <c r="D366" s="62" t="s">
        <v>295</v>
      </c>
      <c r="E366" s="62">
        <v>1</v>
      </c>
    </row>
    <row r="367" spans="1:5">
      <c r="A367" s="62" t="s">
        <v>27</v>
      </c>
      <c r="B367" s="62" t="s">
        <v>331</v>
      </c>
      <c r="C367" s="62" t="s">
        <v>296</v>
      </c>
      <c r="D367" s="62" t="s">
        <v>297</v>
      </c>
      <c r="E367" s="62">
        <v>1</v>
      </c>
    </row>
    <row r="368" spans="1:5">
      <c r="A368" s="62" t="s">
        <v>27</v>
      </c>
      <c r="B368" s="62" t="s">
        <v>331</v>
      </c>
      <c r="C368" s="62" t="s">
        <v>298</v>
      </c>
      <c r="D368" s="62" t="s">
        <v>93</v>
      </c>
      <c r="E368" s="62">
        <v>1</v>
      </c>
    </row>
    <row r="369" spans="1:5">
      <c r="A369" s="62" t="s">
        <v>27</v>
      </c>
      <c r="B369" s="62" t="s">
        <v>331</v>
      </c>
      <c r="C369" s="62" t="s">
        <v>299</v>
      </c>
      <c r="D369" s="62" t="s">
        <v>300</v>
      </c>
      <c r="E369" s="62">
        <v>1</v>
      </c>
    </row>
    <row r="370" spans="1:5">
      <c r="A370" s="62" t="s">
        <v>27</v>
      </c>
      <c r="B370" s="62" t="s">
        <v>331</v>
      </c>
      <c r="C370" s="62" t="s">
        <v>301</v>
      </c>
      <c r="D370" s="62" t="s">
        <v>302</v>
      </c>
      <c r="E370" s="62">
        <v>1</v>
      </c>
    </row>
    <row r="371" spans="1:5">
      <c r="A371" s="62" t="s">
        <v>27</v>
      </c>
      <c r="B371" s="62" t="s">
        <v>331</v>
      </c>
      <c r="C371" s="62" t="s">
        <v>303</v>
      </c>
      <c r="D371" s="62" t="s">
        <v>304</v>
      </c>
      <c r="E371" s="62">
        <v>1</v>
      </c>
    </row>
    <row r="372" spans="1:5">
      <c r="A372" s="62" t="s">
        <v>27</v>
      </c>
      <c r="B372" s="62" t="s">
        <v>332</v>
      </c>
      <c r="C372" s="62" t="s">
        <v>78</v>
      </c>
      <c r="D372" s="62" t="s">
        <v>79</v>
      </c>
      <c r="E372" s="62">
        <v>1</v>
      </c>
    </row>
    <row r="373" spans="1:5">
      <c r="A373" s="62" t="s">
        <v>27</v>
      </c>
      <c r="B373" s="62" t="s">
        <v>332</v>
      </c>
      <c r="C373" s="62" t="s">
        <v>292</v>
      </c>
      <c r="D373" s="62" t="s">
        <v>293</v>
      </c>
      <c r="E373" s="62">
        <v>1</v>
      </c>
    </row>
    <row r="374" spans="1:5">
      <c r="A374" s="62" t="s">
        <v>27</v>
      </c>
      <c r="B374" s="62" t="s">
        <v>332</v>
      </c>
      <c r="C374" s="62" t="s">
        <v>294</v>
      </c>
      <c r="D374" s="62" t="s">
        <v>295</v>
      </c>
      <c r="E374" s="62">
        <v>1</v>
      </c>
    </row>
    <row r="375" spans="1:5">
      <c r="A375" s="62" t="s">
        <v>27</v>
      </c>
      <c r="B375" s="62" t="s">
        <v>332</v>
      </c>
      <c r="C375" s="62" t="s">
        <v>296</v>
      </c>
      <c r="D375" s="62" t="s">
        <v>297</v>
      </c>
      <c r="E375" s="62">
        <v>1</v>
      </c>
    </row>
    <row r="376" spans="1:5">
      <c r="A376" s="62" t="s">
        <v>27</v>
      </c>
      <c r="B376" s="62" t="s">
        <v>332</v>
      </c>
      <c r="C376" s="62" t="s">
        <v>298</v>
      </c>
      <c r="D376" s="62" t="s">
        <v>93</v>
      </c>
      <c r="E376" s="62">
        <v>1</v>
      </c>
    </row>
    <row r="377" spans="1:5">
      <c r="A377" s="62" t="s">
        <v>27</v>
      </c>
      <c r="B377" s="62" t="s">
        <v>332</v>
      </c>
      <c r="C377" s="62" t="s">
        <v>299</v>
      </c>
      <c r="D377" s="62" t="s">
        <v>300</v>
      </c>
      <c r="E377" s="62">
        <v>1</v>
      </c>
    </row>
    <row r="378" spans="1:5">
      <c r="A378" s="62" t="s">
        <v>27</v>
      </c>
      <c r="B378" s="62" t="s">
        <v>332</v>
      </c>
      <c r="C378" s="62" t="s">
        <v>301</v>
      </c>
      <c r="D378" s="62" t="s">
        <v>302</v>
      </c>
      <c r="E378" s="62">
        <v>1</v>
      </c>
    </row>
    <row r="379" spans="1:5">
      <c r="A379" s="62" t="s">
        <v>27</v>
      </c>
      <c r="B379" s="62" t="s">
        <v>332</v>
      </c>
      <c r="C379" s="62" t="s">
        <v>303</v>
      </c>
      <c r="D379" s="62" t="s">
        <v>304</v>
      </c>
      <c r="E379" s="62">
        <v>1</v>
      </c>
    </row>
    <row r="380" spans="1:5">
      <c r="A380" s="62" t="s">
        <v>27</v>
      </c>
      <c r="B380" s="62" t="s">
        <v>333</v>
      </c>
      <c r="C380" s="62" t="s">
        <v>78</v>
      </c>
      <c r="D380" s="62" t="s">
        <v>79</v>
      </c>
      <c r="E380" s="62">
        <v>1</v>
      </c>
    </row>
    <row r="381" spans="1:5">
      <c r="A381" s="62" t="s">
        <v>27</v>
      </c>
      <c r="B381" s="62" t="s">
        <v>333</v>
      </c>
      <c r="C381" s="62" t="s">
        <v>292</v>
      </c>
      <c r="D381" s="62" t="s">
        <v>293</v>
      </c>
      <c r="E381" s="62">
        <v>1</v>
      </c>
    </row>
    <row r="382" spans="1:5">
      <c r="A382" s="62" t="s">
        <v>27</v>
      </c>
      <c r="B382" s="62" t="s">
        <v>333</v>
      </c>
      <c r="C382" s="62" t="s">
        <v>294</v>
      </c>
      <c r="D382" s="62" t="s">
        <v>295</v>
      </c>
      <c r="E382" s="62">
        <v>1</v>
      </c>
    </row>
    <row r="383" spans="1:5">
      <c r="A383" s="62" t="s">
        <v>27</v>
      </c>
      <c r="B383" s="62" t="s">
        <v>333</v>
      </c>
      <c r="C383" s="62" t="s">
        <v>296</v>
      </c>
      <c r="D383" s="62" t="s">
        <v>297</v>
      </c>
      <c r="E383" s="62">
        <v>1</v>
      </c>
    </row>
    <row r="384" spans="1:5">
      <c r="A384" s="62" t="s">
        <v>27</v>
      </c>
      <c r="B384" s="62" t="s">
        <v>333</v>
      </c>
      <c r="C384" s="62" t="s">
        <v>298</v>
      </c>
      <c r="D384" s="62" t="s">
        <v>93</v>
      </c>
      <c r="E384" s="62">
        <v>1</v>
      </c>
    </row>
    <row r="385" spans="1:5">
      <c r="A385" s="62" t="s">
        <v>27</v>
      </c>
      <c r="B385" s="62" t="s">
        <v>333</v>
      </c>
      <c r="C385" s="62" t="s">
        <v>299</v>
      </c>
      <c r="D385" s="62" t="s">
        <v>300</v>
      </c>
      <c r="E385" s="62">
        <v>1</v>
      </c>
    </row>
    <row r="386" spans="1:5">
      <c r="A386" s="62" t="s">
        <v>27</v>
      </c>
      <c r="B386" s="62" t="s">
        <v>333</v>
      </c>
      <c r="C386" s="62" t="s">
        <v>301</v>
      </c>
      <c r="D386" s="62" t="s">
        <v>302</v>
      </c>
      <c r="E386" s="62">
        <v>1</v>
      </c>
    </row>
    <row r="387" spans="1:5">
      <c r="A387" s="62" t="s">
        <v>27</v>
      </c>
      <c r="B387" s="62" t="s">
        <v>333</v>
      </c>
      <c r="C387" s="62" t="s">
        <v>303</v>
      </c>
      <c r="D387" s="62" t="s">
        <v>304</v>
      </c>
      <c r="E387" s="62">
        <v>1</v>
      </c>
    </row>
    <row r="388" spans="1:5">
      <c r="A388" s="62" t="s">
        <v>27</v>
      </c>
      <c r="B388" s="62" t="s">
        <v>334</v>
      </c>
      <c r="C388" s="62" t="s">
        <v>78</v>
      </c>
      <c r="D388" s="62" t="s">
        <v>79</v>
      </c>
      <c r="E388" s="62">
        <v>1</v>
      </c>
    </row>
    <row r="389" spans="1:5">
      <c r="A389" s="62" t="s">
        <v>27</v>
      </c>
      <c r="B389" s="62" t="s">
        <v>334</v>
      </c>
      <c r="C389" s="62" t="s">
        <v>292</v>
      </c>
      <c r="D389" s="62" t="s">
        <v>293</v>
      </c>
      <c r="E389" s="62">
        <v>1</v>
      </c>
    </row>
    <row r="390" spans="1:5">
      <c r="A390" s="62" t="s">
        <v>27</v>
      </c>
      <c r="B390" s="62" t="s">
        <v>334</v>
      </c>
      <c r="C390" s="62" t="s">
        <v>294</v>
      </c>
      <c r="D390" s="62" t="s">
        <v>295</v>
      </c>
      <c r="E390" s="62">
        <v>1</v>
      </c>
    </row>
    <row r="391" spans="1:5">
      <c r="A391" s="62" t="s">
        <v>27</v>
      </c>
      <c r="B391" s="62" t="s">
        <v>334</v>
      </c>
      <c r="C391" s="62" t="s">
        <v>296</v>
      </c>
      <c r="D391" s="62" t="s">
        <v>297</v>
      </c>
      <c r="E391" s="62">
        <v>1</v>
      </c>
    </row>
    <row r="392" spans="1:5">
      <c r="A392" s="62" t="s">
        <v>27</v>
      </c>
      <c r="B392" s="62" t="s">
        <v>334</v>
      </c>
      <c r="C392" s="62" t="s">
        <v>298</v>
      </c>
      <c r="D392" s="62" t="s">
        <v>93</v>
      </c>
      <c r="E392" s="62">
        <v>1</v>
      </c>
    </row>
    <row r="393" spans="1:5">
      <c r="A393" s="62" t="s">
        <v>27</v>
      </c>
      <c r="B393" s="62" t="s">
        <v>334</v>
      </c>
      <c r="C393" s="62" t="s">
        <v>299</v>
      </c>
      <c r="D393" s="62" t="s">
        <v>300</v>
      </c>
      <c r="E393" s="62">
        <v>1</v>
      </c>
    </row>
    <row r="394" spans="1:5">
      <c r="A394" s="62" t="s">
        <v>27</v>
      </c>
      <c r="B394" s="62" t="s">
        <v>334</v>
      </c>
      <c r="C394" s="62" t="s">
        <v>301</v>
      </c>
      <c r="D394" s="62" t="s">
        <v>302</v>
      </c>
      <c r="E394" s="62">
        <v>1</v>
      </c>
    </row>
    <row r="395" spans="1:5">
      <c r="A395" s="62" t="s">
        <v>27</v>
      </c>
      <c r="B395" s="62" t="s">
        <v>334</v>
      </c>
      <c r="C395" s="62" t="s">
        <v>303</v>
      </c>
      <c r="D395" s="62" t="s">
        <v>304</v>
      </c>
      <c r="E395" s="62">
        <v>1</v>
      </c>
    </row>
    <row r="396" spans="1:5">
      <c r="A396" s="62" t="s">
        <v>27</v>
      </c>
      <c r="B396" s="62" t="s">
        <v>335</v>
      </c>
      <c r="C396" s="62" t="s">
        <v>78</v>
      </c>
      <c r="D396" s="62" t="s">
        <v>79</v>
      </c>
      <c r="E396" s="62">
        <v>1</v>
      </c>
    </row>
    <row r="397" spans="1:5">
      <c r="A397" s="62" t="s">
        <v>27</v>
      </c>
      <c r="B397" s="62" t="s">
        <v>335</v>
      </c>
      <c r="C397" s="62" t="s">
        <v>292</v>
      </c>
      <c r="D397" s="62" t="s">
        <v>293</v>
      </c>
      <c r="E397" s="62">
        <v>1</v>
      </c>
    </row>
    <row r="398" spans="1:5">
      <c r="A398" s="62" t="s">
        <v>27</v>
      </c>
      <c r="B398" s="62" t="s">
        <v>335</v>
      </c>
      <c r="C398" s="62" t="s">
        <v>294</v>
      </c>
      <c r="D398" s="62" t="s">
        <v>295</v>
      </c>
      <c r="E398" s="62">
        <v>1</v>
      </c>
    </row>
    <row r="399" spans="1:5">
      <c r="A399" s="62" t="s">
        <v>27</v>
      </c>
      <c r="B399" s="62" t="s">
        <v>335</v>
      </c>
      <c r="C399" s="62" t="s">
        <v>296</v>
      </c>
      <c r="D399" s="62" t="s">
        <v>297</v>
      </c>
      <c r="E399" s="62">
        <v>1</v>
      </c>
    </row>
    <row r="400" spans="1:5">
      <c r="A400" s="62" t="s">
        <v>27</v>
      </c>
      <c r="B400" s="62" t="s">
        <v>335</v>
      </c>
      <c r="C400" s="62" t="s">
        <v>298</v>
      </c>
      <c r="D400" s="62" t="s">
        <v>93</v>
      </c>
      <c r="E400" s="62">
        <v>1</v>
      </c>
    </row>
    <row r="401" spans="1:5">
      <c r="A401" s="62" t="s">
        <v>27</v>
      </c>
      <c r="B401" s="62" t="s">
        <v>335</v>
      </c>
      <c r="C401" s="62" t="s">
        <v>299</v>
      </c>
      <c r="D401" s="62" t="s">
        <v>300</v>
      </c>
      <c r="E401" s="62">
        <v>1</v>
      </c>
    </row>
    <row r="402" spans="1:5">
      <c r="A402" s="62" t="s">
        <v>27</v>
      </c>
      <c r="B402" s="62" t="s">
        <v>335</v>
      </c>
      <c r="C402" s="62" t="s">
        <v>301</v>
      </c>
      <c r="D402" s="62" t="s">
        <v>302</v>
      </c>
      <c r="E402" s="62">
        <v>1</v>
      </c>
    </row>
    <row r="403" spans="1:5">
      <c r="A403" s="62" t="s">
        <v>27</v>
      </c>
      <c r="B403" s="62" t="s">
        <v>335</v>
      </c>
      <c r="C403" s="62" t="s">
        <v>303</v>
      </c>
      <c r="D403" s="62" t="s">
        <v>304</v>
      </c>
      <c r="E403" s="62">
        <v>1</v>
      </c>
    </row>
    <row r="404" spans="1:5">
      <c r="A404" s="62" t="s">
        <v>27</v>
      </c>
      <c r="B404" s="62" t="s">
        <v>336</v>
      </c>
      <c r="C404" s="62" t="s">
        <v>78</v>
      </c>
      <c r="D404" s="62" t="s">
        <v>79</v>
      </c>
      <c r="E404" s="62">
        <v>1</v>
      </c>
    </row>
    <row r="405" spans="1:5">
      <c r="A405" s="62" t="s">
        <v>27</v>
      </c>
      <c r="B405" s="62" t="s">
        <v>336</v>
      </c>
      <c r="C405" s="62" t="s">
        <v>292</v>
      </c>
      <c r="D405" s="62" t="s">
        <v>293</v>
      </c>
      <c r="E405" s="62">
        <v>1</v>
      </c>
    </row>
    <row r="406" spans="1:5">
      <c r="A406" s="62" t="s">
        <v>27</v>
      </c>
      <c r="B406" s="62" t="s">
        <v>336</v>
      </c>
      <c r="C406" s="62" t="s">
        <v>294</v>
      </c>
      <c r="D406" s="62" t="s">
        <v>295</v>
      </c>
      <c r="E406" s="62">
        <v>1</v>
      </c>
    </row>
    <row r="407" spans="1:5">
      <c r="A407" s="62" t="s">
        <v>27</v>
      </c>
      <c r="B407" s="62" t="s">
        <v>336</v>
      </c>
      <c r="C407" s="62" t="s">
        <v>296</v>
      </c>
      <c r="D407" s="62" t="s">
        <v>297</v>
      </c>
      <c r="E407" s="62">
        <v>1</v>
      </c>
    </row>
    <row r="408" spans="1:5">
      <c r="A408" s="62" t="s">
        <v>27</v>
      </c>
      <c r="B408" s="62" t="s">
        <v>336</v>
      </c>
      <c r="C408" s="62" t="s">
        <v>298</v>
      </c>
      <c r="D408" s="62" t="s">
        <v>93</v>
      </c>
      <c r="E408" s="62">
        <v>1</v>
      </c>
    </row>
    <row r="409" spans="1:5">
      <c r="A409" s="62" t="s">
        <v>27</v>
      </c>
      <c r="B409" s="62" t="s">
        <v>336</v>
      </c>
      <c r="C409" s="62" t="s">
        <v>299</v>
      </c>
      <c r="D409" s="62" t="s">
        <v>300</v>
      </c>
      <c r="E409" s="62">
        <v>1</v>
      </c>
    </row>
    <row r="410" spans="1:5">
      <c r="A410" s="62" t="s">
        <v>27</v>
      </c>
      <c r="B410" s="62" t="s">
        <v>336</v>
      </c>
      <c r="C410" s="62" t="s">
        <v>301</v>
      </c>
      <c r="D410" s="62" t="s">
        <v>302</v>
      </c>
      <c r="E410" s="62">
        <v>1</v>
      </c>
    </row>
    <row r="411" spans="1:5">
      <c r="A411" s="62" t="s">
        <v>27</v>
      </c>
      <c r="B411" s="62" t="s">
        <v>336</v>
      </c>
      <c r="C411" s="62" t="s">
        <v>303</v>
      </c>
      <c r="D411" s="62" t="s">
        <v>304</v>
      </c>
      <c r="E411" s="62">
        <v>1</v>
      </c>
    </row>
    <row r="412" spans="1:5">
      <c r="A412" s="62" t="s">
        <v>27</v>
      </c>
      <c r="B412" s="62" t="s">
        <v>337</v>
      </c>
      <c r="C412" s="62" t="s">
        <v>78</v>
      </c>
      <c r="D412" s="62" t="s">
        <v>79</v>
      </c>
      <c r="E412" s="62">
        <v>1</v>
      </c>
    </row>
    <row r="413" spans="1:5">
      <c r="A413" s="62" t="s">
        <v>27</v>
      </c>
      <c r="B413" s="62" t="s">
        <v>337</v>
      </c>
      <c r="C413" s="62" t="s">
        <v>292</v>
      </c>
      <c r="D413" s="62" t="s">
        <v>293</v>
      </c>
      <c r="E413" s="62">
        <v>1</v>
      </c>
    </row>
    <row r="414" spans="1:5">
      <c r="A414" s="62" t="s">
        <v>27</v>
      </c>
      <c r="B414" s="62" t="s">
        <v>337</v>
      </c>
      <c r="C414" s="62" t="s">
        <v>294</v>
      </c>
      <c r="D414" s="62" t="s">
        <v>295</v>
      </c>
      <c r="E414" s="62">
        <v>1</v>
      </c>
    </row>
    <row r="415" spans="1:5">
      <c r="A415" s="62" t="s">
        <v>27</v>
      </c>
      <c r="B415" s="62" t="s">
        <v>337</v>
      </c>
      <c r="C415" s="62" t="s">
        <v>296</v>
      </c>
      <c r="D415" s="62" t="s">
        <v>297</v>
      </c>
      <c r="E415" s="62">
        <v>1</v>
      </c>
    </row>
    <row r="416" spans="1:5">
      <c r="A416" s="62" t="s">
        <v>27</v>
      </c>
      <c r="B416" s="62" t="s">
        <v>337</v>
      </c>
      <c r="C416" s="62" t="s">
        <v>298</v>
      </c>
      <c r="D416" s="62" t="s">
        <v>93</v>
      </c>
      <c r="E416" s="62">
        <v>1</v>
      </c>
    </row>
    <row r="417" spans="1:5">
      <c r="A417" s="62" t="s">
        <v>27</v>
      </c>
      <c r="B417" s="62" t="s">
        <v>337</v>
      </c>
      <c r="C417" s="62" t="s">
        <v>299</v>
      </c>
      <c r="D417" s="62" t="s">
        <v>300</v>
      </c>
      <c r="E417" s="62">
        <v>1</v>
      </c>
    </row>
    <row r="418" spans="1:5">
      <c r="A418" s="62" t="s">
        <v>27</v>
      </c>
      <c r="B418" s="62" t="s">
        <v>337</v>
      </c>
      <c r="C418" s="62" t="s">
        <v>301</v>
      </c>
      <c r="D418" s="62" t="s">
        <v>302</v>
      </c>
      <c r="E418" s="62">
        <v>1</v>
      </c>
    </row>
    <row r="419" spans="1:5">
      <c r="A419" s="62" t="s">
        <v>27</v>
      </c>
      <c r="B419" s="62" t="s">
        <v>337</v>
      </c>
      <c r="C419" s="62" t="s">
        <v>303</v>
      </c>
      <c r="D419" s="62" t="s">
        <v>304</v>
      </c>
      <c r="E419" s="62">
        <v>1</v>
      </c>
    </row>
    <row r="420" spans="1:5">
      <c r="A420" s="62" t="s">
        <v>27</v>
      </c>
      <c r="B420" s="62" t="s">
        <v>338</v>
      </c>
      <c r="C420" s="62" t="s">
        <v>78</v>
      </c>
      <c r="D420" s="62" t="s">
        <v>79</v>
      </c>
      <c r="E420" s="62">
        <v>1</v>
      </c>
    </row>
    <row r="421" spans="1:5">
      <c r="A421" s="62" t="s">
        <v>27</v>
      </c>
      <c r="B421" s="62" t="s">
        <v>338</v>
      </c>
      <c r="C421" s="62" t="s">
        <v>292</v>
      </c>
      <c r="D421" s="62" t="s">
        <v>293</v>
      </c>
      <c r="E421" s="62">
        <v>1</v>
      </c>
    </row>
    <row r="422" spans="1:5">
      <c r="A422" s="62" t="s">
        <v>27</v>
      </c>
      <c r="B422" s="62" t="s">
        <v>338</v>
      </c>
      <c r="C422" s="62" t="s">
        <v>294</v>
      </c>
      <c r="D422" s="62" t="s">
        <v>295</v>
      </c>
      <c r="E422" s="62">
        <v>1</v>
      </c>
    </row>
    <row r="423" spans="1:5">
      <c r="A423" s="62" t="s">
        <v>27</v>
      </c>
      <c r="B423" s="62" t="s">
        <v>338</v>
      </c>
      <c r="C423" s="62" t="s">
        <v>296</v>
      </c>
      <c r="D423" s="62" t="s">
        <v>297</v>
      </c>
      <c r="E423" s="62">
        <v>1</v>
      </c>
    </row>
    <row r="424" spans="1:5">
      <c r="A424" s="62" t="s">
        <v>27</v>
      </c>
      <c r="B424" s="62" t="s">
        <v>338</v>
      </c>
      <c r="C424" s="62" t="s">
        <v>298</v>
      </c>
      <c r="D424" s="62" t="s">
        <v>93</v>
      </c>
      <c r="E424" s="62">
        <v>1</v>
      </c>
    </row>
    <row r="425" spans="1:5">
      <c r="A425" s="62" t="s">
        <v>27</v>
      </c>
      <c r="B425" s="62" t="s">
        <v>338</v>
      </c>
      <c r="C425" s="62" t="s">
        <v>299</v>
      </c>
      <c r="D425" s="62" t="s">
        <v>300</v>
      </c>
      <c r="E425" s="62">
        <v>1</v>
      </c>
    </row>
    <row r="426" spans="1:5">
      <c r="A426" s="62" t="s">
        <v>27</v>
      </c>
      <c r="B426" s="62" t="s">
        <v>338</v>
      </c>
      <c r="C426" s="62" t="s">
        <v>301</v>
      </c>
      <c r="D426" s="62" t="s">
        <v>302</v>
      </c>
      <c r="E426" s="62">
        <v>1</v>
      </c>
    </row>
    <row r="427" spans="1:5">
      <c r="A427" s="62" t="s">
        <v>27</v>
      </c>
      <c r="B427" s="62" t="s">
        <v>338</v>
      </c>
      <c r="C427" s="62" t="s">
        <v>303</v>
      </c>
      <c r="D427" s="62" t="s">
        <v>304</v>
      </c>
      <c r="E427" s="62">
        <v>1</v>
      </c>
    </row>
    <row r="428" spans="1:5">
      <c r="A428" s="62" t="s">
        <v>27</v>
      </c>
      <c r="B428" s="62" t="s">
        <v>339</v>
      </c>
      <c r="C428" s="62" t="s">
        <v>78</v>
      </c>
      <c r="D428" s="62" t="s">
        <v>79</v>
      </c>
      <c r="E428" s="62">
        <v>1</v>
      </c>
    </row>
    <row r="429" spans="1:5">
      <c r="A429" s="62" t="s">
        <v>27</v>
      </c>
      <c r="B429" s="62" t="s">
        <v>339</v>
      </c>
      <c r="C429" s="62" t="s">
        <v>292</v>
      </c>
      <c r="D429" s="62" t="s">
        <v>293</v>
      </c>
      <c r="E429" s="62">
        <v>1</v>
      </c>
    </row>
    <row r="430" spans="1:5">
      <c r="A430" s="62" t="s">
        <v>27</v>
      </c>
      <c r="B430" s="62" t="s">
        <v>339</v>
      </c>
      <c r="C430" s="62" t="s">
        <v>294</v>
      </c>
      <c r="D430" s="62" t="s">
        <v>295</v>
      </c>
      <c r="E430" s="62">
        <v>1</v>
      </c>
    </row>
    <row r="431" spans="1:5">
      <c r="A431" s="62" t="s">
        <v>27</v>
      </c>
      <c r="B431" s="62" t="s">
        <v>339</v>
      </c>
      <c r="C431" s="62" t="s">
        <v>296</v>
      </c>
      <c r="D431" s="62" t="s">
        <v>297</v>
      </c>
      <c r="E431" s="62">
        <v>1</v>
      </c>
    </row>
    <row r="432" spans="1:5">
      <c r="A432" s="62" t="s">
        <v>27</v>
      </c>
      <c r="B432" s="62" t="s">
        <v>339</v>
      </c>
      <c r="C432" s="62" t="s">
        <v>298</v>
      </c>
      <c r="D432" s="62" t="s">
        <v>93</v>
      </c>
      <c r="E432" s="62">
        <v>1</v>
      </c>
    </row>
    <row r="433" spans="1:5">
      <c r="A433" s="62" t="s">
        <v>27</v>
      </c>
      <c r="B433" s="62" t="s">
        <v>339</v>
      </c>
      <c r="C433" s="62" t="s">
        <v>299</v>
      </c>
      <c r="D433" s="62" t="s">
        <v>300</v>
      </c>
      <c r="E433" s="62">
        <v>1</v>
      </c>
    </row>
    <row r="434" spans="1:5">
      <c r="A434" s="62" t="s">
        <v>27</v>
      </c>
      <c r="B434" s="62" t="s">
        <v>339</v>
      </c>
      <c r="C434" s="62" t="s">
        <v>301</v>
      </c>
      <c r="D434" s="62" t="s">
        <v>302</v>
      </c>
      <c r="E434" s="62">
        <v>1</v>
      </c>
    </row>
    <row r="435" spans="1:5">
      <c r="A435" s="62" t="s">
        <v>27</v>
      </c>
      <c r="B435" s="62" t="s">
        <v>339</v>
      </c>
      <c r="C435" s="62" t="s">
        <v>303</v>
      </c>
      <c r="D435" s="62" t="s">
        <v>304</v>
      </c>
      <c r="E435" s="62">
        <v>1</v>
      </c>
    </row>
    <row r="436" spans="1:5">
      <c r="A436" s="62" t="s">
        <v>27</v>
      </c>
      <c r="B436" s="62" t="s">
        <v>340</v>
      </c>
      <c r="C436" s="62" t="s">
        <v>78</v>
      </c>
      <c r="D436" s="62" t="s">
        <v>79</v>
      </c>
      <c r="E436" s="62">
        <v>1</v>
      </c>
    </row>
    <row r="437" spans="1:5">
      <c r="A437" s="62" t="s">
        <v>27</v>
      </c>
      <c r="B437" s="62" t="s">
        <v>340</v>
      </c>
      <c r="C437" s="62" t="s">
        <v>292</v>
      </c>
      <c r="D437" s="62" t="s">
        <v>293</v>
      </c>
      <c r="E437" s="62">
        <v>1</v>
      </c>
    </row>
    <row r="438" spans="1:5">
      <c r="A438" s="62" t="s">
        <v>27</v>
      </c>
      <c r="B438" s="62" t="s">
        <v>340</v>
      </c>
      <c r="C438" s="62" t="s">
        <v>294</v>
      </c>
      <c r="D438" s="62" t="s">
        <v>295</v>
      </c>
      <c r="E438" s="62">
        <v>1</v>
      </c>
    </row>
    <row r="439" spans="1:5">
      <c r="A439" s="62" t="s">
        <v>27</v>
      </c>
      <c r="B439" s="62" t="s">
        <v>340</v>
      </c>
      <c r="C439" s="62" t="s">
        <v>296</v>
      </c>
      <c r="D439" s="62" t="s">
        <v>297</v>
      </c>
      <c r="E439" s="62">
        <v>1</v>
      </c>
    </row>
    <row r="440" spans="1:5">
      <c r="A440" s="62" t="s">
        <v>27</v>
      </c>
      <c r="B440" s="62" t="s">
        <v>340</v>
      </c>
      <c r="C440" s="62" t="s">
        <v>298</v>
      </c>
      <c r="D440" s="62" t="s">
        <v>93</v>
      </c>
      <c r="E440" s="62">
        <v>1</v>
      </c>
    </row>
    <row r="441" spans="1:5">
      <c r="A441" s="62" t="s">
        <v>27</v>
      </c>
      <c r="B441" s="62" t="s">
        <v>340</v>
      </c>
      <c r="C441" s="62" t="s">
        <v>299</v>
      </c>
      <c r="D441" s="62" t="s">
        <v>300</v>
      </c>
      <c r="E441" s="62">
        <v>1</v>
      </c>
    </row>
    <row r="442" spans="1:5">
      <c r="A442" s="62" t="s">
        <v>27</v>
      </c>
      <c r="B442" s="62" t="s">
        <v>340</v>
      </c>
      <c r="C442" s="62" t="s">
        <v>301</v>
      </c>
      <c r="D442" s="62" t="s">
        <v>302</v>
      </c>
      <c r="E442" s="62">
        <v>1</v>
      </c>
    </row>
    <row r="443" spans="1:5">
      <c r="A443" s="62" t="s">
        <v>27</v>
      </c>
      <c r="B443" s="62" t="s">
        <v>340</v>
      </c>
      <c r="C443" s="62" t="s">
        <v>303</v>
      </c>
      <c r="D443" s="62" t="s">
        <v>304</v>
      </c>
      <c r="E443" s="62">
        <v>1</v>
      </c>
    </row>
    <row r="444" spans="1:5">
      <c r="A444" s="62" t="s">
        <v>27</v>
      </c>
      <c r="B444" s="62" t="s">
        <v>341</v>
      </c>
      <c r="C444" s="62" t="s">
        <v>78</v>
      </c>
      <c r="D444" s="62" t="s">
        <v>79</v>
      </c>
      <c r="E444" s="62">
        <v>1</v>
      </c>
    </row>
    <row r="445" spans="1:5">
      <c r="A445" s="62" t="s">
        <v>27</v>
      </c>
      <c r="B445" s="62" t="s">
        <v>341</v>
      </c>
      <c r="C445" s="62" t="s">
        <v>292</v>
      </c>
      <c r="D445" s="62" t="s">
        <v>293</v>
      </c>
      <c r="E445" s="62">
        <v>1</v>
      </c>
    </row>
    <row r="446" spans="1:5">
      <c r="A446" s="62" t="s">
        <v>27</v>
      </c>
      <c r="B446" s="62" t="s">
        <v>341</v>
      </c>
      <c r="C446" s="62" t="s">
        <v>294</v>
      </c>
      <c r="D446" s="62" t="s">
        <v>295</v>
      </c>
      <c r="E446" s="62">
        <v>0</v>
      </c>
    </row>
    <row r="447" spans="1:5">
      <c r="A447" s="62" t="s">
        <v>27</v>
      </c>
      <c r="B447" s="62" t="s">
        <v>341</v>
      </c>
      <c r="C447" s="62" t="s">
        <v>296</v>
      </c>
      <c r="D447" s="62" t="s">
        <v>297</v>
      </c>
      <c r="E447" s="62">
        <v>1</v>
      </c>
    </row>
    <row r="448" spans="1:5">
      <c r="A448" s="62" t="s">
        <v>27</v>
      </c>
      <c r="B448" s="62" t="s">
        <v>341</v>
      </c>
      <c r="C448" s="62" t="s">
        <v>298</v>
      </c>
      <c r="D448" s="62" t="s">
        <v>93</v>
      </c>
      <c r="E448" s="62">
        <v>1</v>
      </c>
    </row>
    <row r="449" spans="1:5">
      <c r="A449" s="62" t="s">
        <v>27</v>
      </c>
      <c r="B449" s="62" t="s">
        <v>341</v>
      </c>
      <c r="C449" s="62" t="s">
        <v>299</v>
      </c>
      <c r="D449" s="62" t="s">
        <v>300</v>
      </c>
      <c r="E449" s="62">
        <v>1</v>
      </c>
    </row>
    <row r="450" spans="1:5">
      <c r="A450" s="62" t="s">
        <v>27</v>
      </c>
      <c r="B450" s="62" t="s">
        <v>341</v>
      </c>
      <c r="C450" s="62" t="s">
        <v>301</v>
      </c>
      <c r="D450" s="62" t="s">
        <v>302</v>
      </c>
      <c r="E450" s="62">
        <v>1</v>
      </c>
    </row>
    <row r="451" spans="1:5">
      <c r="A451" s="62" t="s">
        <v>27</v>
      </c>
      <c r="B451" s="62" t="s">
        <v>341</v>
      </c>
      <c r="C451" s="62" t="s">
        <v>303</v>
      </c>
      <c r="D451" s="62" t="s">
        <v>304</v>
      </c>
      <c r="E451" s="62">
        <v>1</v>
      </c>
    </row>
    <row r="452" spans="1:5">
      <c r="A452" s="62" t="s">
        <v>27</v>
      </c>
      <c r="B452" s="62" t="s">
        <v>342</v>
      </c>
      <c r="C452" s="62" t="s">
        <v>78</v>
      </c>
      <c r="D452" s="62" t="s">
        <v>79</v>
      </c>
      <c r="E452" s="62">
        <v>1</v>
      </c>
    </row>
    <row r="453" spans="1:5">
      <c r="A453" s="62" t="s">
        <v>27</v>
      </c>
      <c r="B453" s="62" t="s">
        <v>342</v>
      </c>
      <c r="C453" s="62" t="s">
        <v>292</v>
      </c>
      <c r="D453" s="62" t="s">
        <v>293</v>
      </c>
      <c r="E453" s="62">
        <v>1</v>
      </c>
    </row>
    <row r="454" spans="1:5">
      <c r="A454" s="62" t="s">
        <v>27</v>
      </c>
      <c r="B454" s="62" t="s">
        <v>342</v>
      </c>
      <c r="C454" s="62" t="s">
        <v>294</v>
      </c>
      <c r="D454" s="62" t="s">
        <v>295</v>
      </c>
      <c r="E454" s="62">
        <v>1</v>
      </c>
    </row>
    <row r="455" spans="1:5">
      <c r="A455" s="62" t="s">
        <v>27</v>
      </c>
      <c r="B455" s="62" t="s">
        <v>342</v>
      </c>
      <c r="C455" s="62" t="s">
        <v>296</v>
      </c>
      <c r="D455" s="62" t="s">
        <v>297</v>
      </c>
      <c r="E455" s="62">
        <v>1</v>
      </c>
    </row>
    <row r="456" spans="1:5">
      <c r="A456" s="62" t="s">
        <v>27</v>
      </c>
      <c r="B456" s="62" t="s">
        <v>342</v>
      </c>
      <c r="C456" s="62" t="s">
        <v>298</v>
      </c>
      <c r="D456" s="62" t="s">
        <v>93</v>
      </c>
      <c r="E456" s="62">
        <v>1</v>
      </c>
    </row>
    <row r="457" spans="1:5">
      <c r="A457" s="62" t="s">
        <v>27</v>
      </c>
      <c r="B457" s="62" t="s">
        <v>342</v>
      </c>
      <c r="C457" s="62" t="s">
        <v>299</v>
      </c>
      <c r="D457" s="62" t="s">
        <v>300</v>
      </c>
      <c r="E457" s="62">
        <v>1</v>
      </c>
    </row>
    <row r="458" spans="1:5">
      <c r="A458" s="62" t="s">
        <v>27</v>
      </c>
      <c r="B458" s="62" t="s">
        <v>342</v>
      </c>
      <c r="C458" s="62" t="s">
        <v>301</v>
      </c>
      <c r="D458" s="62" t="s">
        <v>302</v>
      </c>
      <c r="E458" s="62">
        <v>1</v>
      </c>
    </row>
    <row r="459" spans="1:5">
      <c r="A459" s="62" t="s">
        <v>27</v>
      </c>
      <c r="B459" s="62" t="s">
        <v>342</v>
      </c>
      <c r="C459" s="62" t="s">
        <v>303</v>
      </c>
      <c r="D459" s="62" t="s">
        <v>304</v>
      </c>
      <c r="E459" s="62">
        <v>1</v>
      </c>
    </row>
    <row r="460" spans="1:5">
      <c r="A460" s="62" t="s">
        <v>27</v>
      </c>
      <c r="B460" s="62" t="s">
        <v>343</v>
      </c>
      <c r="C460" s="62" t="s">
        <v>78</v>
      </c>
      <c r="D460" s="62" t="s">
        <v>79</v>
      </c>
      <c r="E460" s="62">
        <v>1</v>
      </c>
    </row>
    <row r="461" spans="1:5">
      <c r="A461" s="62" t="s">
        <v>27</v>
      </c>
      <c r="B461" s="62" t="s">
        <v>343</v>
      </c>
      <c r="C461" s="62" t="s">
        <v>292</v>
      </c>
      <c r="D461" s="62" t="s">
        <v>293</v>
      </c>
      <c r="E461" s="62">
        <v>1</v>
      </c>
    </row>
    <row r="462" spans="1:5">
      <c r="A462" s="62" t="s">
        <v>27</v>
      </c>
      <c r="B462" s="62" t="s">
        <v>343</v>
      </c>
      <c r="C462" s="62" t="s">
        <v>294</v>
      </c>
      <c r="D462" s="62" t="s">
        <v>295</v>
      </c>
      <c r="E462" s="62">
        <v>1</v>
      </c>
    </row>
    <row r="463" spans="1:5">
      <c r="A463" s="62" t="s">
        <v>27</v>
      </c>
      <c r="B463" s="62" t="s">
        <v>343</v>
      </c>
      <c r="C463" s="62" t="s">
        <v>296</v>
      </c>
      <c r="D463" s="62" t="s">
        <v>297</v>
      </c>
      <c r="E463" s="62">
        <v>1</v>
      </c>
    </row>
    <row r="464" spans="1:5">
      <c r="A464" s="62" t="s">
        <v>27</v>
      </c>
      <c r="B464" s="62" t="s">
        <v>343</v>
      </c>
      <c r="C464" s="62" t="s">
        <v>298</v>
      </c>
      <c r="D464" s="62" t="s">
        <v>93</v>
      </c>
      <c r="E464" s="62">
        <v>1</v>
      </c>
    </row>
    <row r="465" spans="1:5">
      <c r="A465" s="62" t="s">
        <v>27</v>
      </c>
      <c r="B465" s="62" t="s">
        <v>343</v>
      </c>
      <c r="C465" s="62" t="s">
        <v>299</v>
      </c>
      <c r="D465" s="62" t="s">
        <v>300</v>
      </c>
      <c r="E465" s="62">
        <v>1</v>
      </c>
    </row>
    <row r="466" spans="1:5">
      <c r="A466" s="62" t="s">
        <v>27</v>
      </c>
      <c r="B466" s="62" t="s">
        <v>343</v>
      </c>
      <c r="C466" s="62" t="s">
        <v>301</v>
      </c>
      <c r="D466" s="62" t="s">
        <v>302</v>
      </c>
      <c r="E466" s="62">
        <v>1</v>
      </c>
    </row>
    <row r="467" spans="1:5">
      <c r="A467" s="62" t="s">
        <v>27</v>
      </c>
      <c r="B467" s="62" t="s">
        <v>343</v>
      </c>
      <c r="C467" s="62" t="s">
        <v>303</v>
      </c>
      <c r="D467" s="62" t="s">
        <v>304</v>
      </c>
      <c r="E467" s="62">
        <v>1</v>
      </c>
    </row>
    <row r="468" spans="1:5">
      <c r="A468" s="62" t="s">
        <v>27</v>
      </c>
      <c r="B468" s="62" t="s">
        <v>344</v>
      </c>
      <c r="C468" s="62" t="s">
        <v>78</v>
      </c>
      <c r="D468" s="62" t="s">
        <v>79</v>
      </c>
      <c r="E468" s="62">
        <v>1</v>
      </c>
    </row>
    <row r="469" spans="1:5">
      <c r="A469" s="62" t="s">
        <v>27</v>
      </c>
      <c r="B469" s="62" t="s">
        <v>344</v>
      </c>
      <c r="C469" s="62" t="s">
        <v>292</v>
      </c>
      <c r="D469" s="62" t="s">
        <v>293</v>
      </c>
      <c r="E469" s="62">
        <v>1</v>
      </c>
    </row>
    <row r="470" spans="1:5">
      <c r="A470" s="62" t="s">
        <v>27</v>
      </c>
      <c r="B470" s="62" t="s">
        <v>344</v>
      </c>
      <c r="C470" s="62" t="s">
        <v>294</v>
      </c>
      <c r="D470" s="62" t="s">
        <v>295</v>
      </c>
      <c r="E470" s="62">
        <v>1</v>
      </c>
    </row>
    <row r="471" spans="1:5">
      <c r="A471" s="62" t="s">
        <v>27</v>
      </c>
      <c r="B471" s="62" t="s">
        <v>344</v>
      </c>
      <c r="C471" s="62" t="s">
        <v>296</v>
      </c>
      <c r="D471" s="62" t="s">
        <v>297</v>
      </c>
      <c r="E471" s="62">
        <v>1</v>
      </c>
    </row>
    <row r="472" spans="1:5">
      <c r="A472" s="62" t="s">
        <v>27</v>
      </c>
      <c r="B472" s="62" t="s">
        <v>344</v>
      </c>
      <c r="C472" s="62" t="s">
        <v>298</v>
      </c>
      <c r="D472" s="62" t="s">
        <v>93</v>
      </c>
      <c r="E472" s="62">
        <v>1</v>
      </c>
    </row>
    <row r="473" spans="1:5">
      <c r="A473" s="62" t="s">
        <v>27</v>
      </c>
      <c r="B473" s="62" t="s">
        <v>344</v>
      </c>
      <c r="C473" s="62" t="s">
        <v>299</v>
      </c>
      <c r="D473" s="62" t="s">
        <v>300</v>
      </c>
      <c r="E473" s="62">
        <v>1</v>
      </c>
    </row>
    <row r="474" spans="1:5">
      <c r="A474" s="62" t="s">
        <v>27</v>
      </c>
      <c r="B474" s="62" t="s">
        <v>344</v>
      </c>
      <c r="C474" s="62" t="s">
        <v>301</v>
      </c>
      <c r="D474" s="62" t="s">
        <v>302</v>
      </c>
      <c r="E474" s="62">
        <v>1</v>
      </c>
    </row>
    <row r="475" spans="1:5">
      <c r="A475" s="62" t="s">
        <v>27</v>
      </c>
      <c r="B475" s="62" t="s">
        <v>344</v>
      </c>
      <c r="C475" s="62" t="s">
        <v>303</v>
      </c>
      <c r="D475" s="62" t="s">
        <v>304</v>
      </c>
      <c r="E475" s="62">
        <v>1</v>
      </c>
    </row>
    <row r="476" spans="1:5">
      <c r="A476" s="62" t="s">
        <v>27</v>
      </c>
      <c r="B476" s="62" t="s">
        <v>345</v>
      </c>
      <c r="C476" s="62" t="s">
        <v>78</v>
      </c>
      <c r="D476" s="62" t="s">
        <v>79</v>
      </c>
      <c r="E476" s="62">
        <v>0</v>
      </c>
    </row>
    <row r="477" spans="1:5">
      <c r="A477" s="62" t="s">
        <v>27</v>
      </c>
      <c r="B477" s="62" t="s">
        <v>345</v>
      </c>
      <c r="C477" s="62" t="s">
        <v>292</v>
      </c>
      <c r="D477" s="62" t="s">
        <v>293</v>
      </c>
      <c r="E477" s="62">
        <v>1</v>
      </c>
    </row>
    <row r="478" spans="1:5">
      <c r="A478" s="62" t="s">
        <v>27</v>
      </c>
      <c r="B478" s="62" t="s">
        <v>345</v>
      </c>
      <c r="C478" s="62" t="s">
        <v>294</v>
      </c>
      <c r="D478" s="62" t="s">
        <v>295</v>
      </c>
      <c r="E478" s="62">
        <v>1</v>
      </c>
    </row>
    <row r="479" spans="1:5">
      <c r="A479" s="62" t="s">
        <v>27</v>
      </c>
      <c r="B479" s="62" t="s">
        <v>345</v>
      </c>
      <c r="C479" s="62" t="s">
        <v>296</v>
      </c>
      <c r="D479" s="62" t="s">
        <v>297</v>
      </c>
      <c r="E479" s="62">
        <v>1</v>
      </c>
    </row>
    <row r="480" spans="1:5">
      <c r="A480" s="62" t="s">
        <v>27</v>
      </c>
      <c r="B480" s="62" t="s">
        <v>345</v>
      </c>
      <c r="C480" s="62" t="s">
        <v>298</v>
      </c>
      <c r="D480" s="62" t="s">
        <v>93</v>
      </c>
      <c r="E480" s="62">
        <v>1</v>
      </c>
    </row>
    <row r="481" spans="1:5">
      <c r="A481" s="62" t="s">
        <v>27</v>
      </c>
      <c r="B481" s="62" t="s">
        <v>345</v>
      </c>
      <c r="C481" s="62" t="s">
        <v>299</v>
      </c>
      <c r="D481" s="62" t="s">
        <v>300</v>
      </c>
      <c r="E481" s="62">
        <v>0</v>
      </c>
    </row>
    <row r="482" spans="1:5">
      <c r="A482" s="62" t="s">
        <v>27</v>
      </c>
      <c r="B482" s="62" t="s">
        <v>345</v>
      </c>
      <c r="C482" s="62" t="s">
        <v>301</v>
      </c>
      <c r="D482" s="62" t="s">
        <v>302</v>
      </c>
      <c r="E482" s="62">
        <v>1</v>
      </c>
    </row>
    <row r="483" spans="1:5">
      <c r="A483" s="62" t="s">
        <v>27</v>
      </c>
      <c r="B483" s="62" t="s">
        <v>345</v>
      </c>
      <c r="C483" s="62" t="s">
        <v>303</v>
      </c>
      <c r="D483" s="62" t="s">
        <v>304</v>
      </c>
      <c r="E483" s="62">
        <v>1</v>
      </c>
    </row>
    <row r="484" spans="1:5">
      <c r="A484" s="62" t="s">
        <v>27</v>
      </c>
      <c r="B484" s="62" t="s">
        <v>346</v>
      </c>
      <c r="C484" s="62" t="s">
        <v>78</v>
      </c>
      <c r="D484" s="62" t="s">
        <v>79</v>
      </c>
      <c r="E484" s="62">
        <v>1</v>
      </c>
    </row>
    <row r="485" spans="1:5">
      <c r="A485" s="62" t="s">
        <v>27</v>
      </c>
      <c r="B485" s="62" t="s">
        <v>346</v>
      </c>
      <c r="C485" s="62" t="s">
        <v>292</v>
      </c>
      <c r="D485" s="62" t="s">
        <v>293</v>
      </c>
      <c r="E485" s="62">
        <v>1</v>
      </c>
    </row>
    <row r="486" spans="1:5">
      <c r="A486" s="62" t="s">
        <v>27</v>
      </c>
      <c r="B486" s="62" t="s">
        <v>346</v>
      </c>
      <c r="C486" s="62" t="s">
        <v>294</v>
      </c>
      <c r="D486" s="62" t="s">
        <v>295</v>
      </c>
      <c r="E486" s="62">
        <v>1</v>
      </c>
    </row>
    <row r="487" spans="1:5">
      <c r="A487" s="62" t="s">
        <v>27</v>
      </c>
      <c r="B487" s="62" t="s">
        <v>346</v>
      </c>
      <c r="C487" s="62" t="s">
        <v>296</v>
      </c>
      <c r="D487" s="62" t="s">
        <v>297</v>
      </c>
      <c r="E487" s="62">
        <v>1</v>
      </c>
    </row>
    <row r="488" spans="1:5">
      <c r="A488" s="62" t="s">
        <v>27</v>
      </c>
      <c r="B488" s="62" t="s">
        <v>346</v>
      </c>
      <c r="C488" s="62" t="s">
        <v>298</v>
      </c>
      <c r="D488" s="62" t="s">
        <v>93</v>
      </c>
      <c r="E488" s="62">
        <v>1</v>
      </c>
    </row>
    <row r="489" spans="1:5">
      <c r="A489" s="62" t="s">
        <v>27</v>
      </c>
      <c r="B489" s="62" t="s">
        <v>346</v>
      </c>
      <c r="C489" s="62" t="s">
        <v>299</v>
      </c>
      <c r="D489" s="62" t="s">
        <v>300</v>
      </c>
      <c r="E489" s="62">
        <v>1</v>
      </c>
    </row>
    <row r="490" spans="1:5">
      <c r="A490" s="62" t="s">
        <v>27</v>
      </c>
      <c r="B490" s="62" t="s">
        <v>346</v>
      </c>
      <c r="C490" s="62" t="s">
        <v>301</v>
      </c>
      <c r="D490" s="62" t="s">
        <v>302</v>
      </c>
      <c r="E490" s="62">
        <v>1</v>
      </c>
    </row>
    <row r="491" spans="1:5">
      <c r="A491" s="62" t="s">
        <v>27</v>
      </c>
      <c r="B491" s="62" t="s">
        <v>346</v>
      </c>
      <c r="C491" s="62" t="s">
        <v>303</v>
      </c>
      <c r="D491" s="62" t="s">
        <v>304</v>
      </c>
      <c r="E491" s="62">
        <v>1</v>
      </c>
    </row>
    <row r="492" spans="1:5">
      <c r="A492" s="62" t="s">
        <v>27</v>
      </c>
      <c r="B492" s="62" t="s">
        <v>347</v>
      </c>
      <c r="C492" s="62" t="s">
        <v>78</v>
      </c>
      <c r="D492" s="62" t="s">
        <v>79</v>
      </c>
      <c r="E492" s="62">
        <v>1</v>
      </c>
    </row>
    <row r="493" spans="1:5">
      <c r="A493" s="62" t="s">
        <v>27</v>
      </c>
      <c r="B493" s="62" t="s">
        <v>347</v>
      </c>
      <c r="C493" s="62" t="s">
        <v>292</v>
      </c>
      <c r="D493" s="62" t="s">
        <v>293</v>
      </c>
      <c r="E493" s="62">
        <v>1</v>
      </c>
    </row>
    <row r="494" spans="1:5">
      <c r="A494" s="62" t="s">
        <v>27</v>
      </c>
      <c r="B494" s="62" t="s">
        <v>347</v>
      </c>
      <c r="C494" s="62" t="s">
        <v>294</v>
      </c>
      <c r="D494" s="62" t="s">
        <v>295</v>
      </c>
      <c r="E494" s="62">
        <v>1</v>
      </c>
    </row>
    <row r="495" spans="1:5">
      <c r="A495" s="62" t="s">
        <v>27</v>
      </c>
      <c r="B495" s="62" t="s">
        <v>347</v>
      </c>
      <c r="C495" s="62" t="s">
        <v>296</v>
      </c>
      <c r="D495" s="62" t="s">
        <v>297</v>
      </c>
      <c r="E495" s="62">
        <v>1</v>
      </c>
    </row>
    <row r="496" spans="1:5">
      <c r="A496" s="62" t="s">
        <v>27</v>
      </c>
      <c r="B496" s="62" t="s">
        <v>347</v>
      </c>
      <c r="C496" s="62" t="s">
        <v>298</v>
      </c>
      <c r="D496" s="62" t="s">
        <v>93</v>
      </c>
      <c r="E496" s="62">
        <v>1</v>
      </c>
    </row>
    <row r="497" spans="1:5">
      <c r="A497" s="62" t="s">
        <v>27</v>
      </c>
      <c r="B497" s="62" t="s">
        <v>347</v>
      </c>
      <c r="C497" s="62" t="s">
        <v>299</v>
      </c>
      <c r="D497" s="62" t="s">
        <v>300</v>
      </c>
      <c r="E497" s="62">
        <v>1</v>
      </c>
    </row>
    <row r="498" spans="1:5">
      <c r="A498" s="62" t="s">
        <v>27</v>
      </c>
      <c r="B498" s="62" t="s">
        <v>347</v>
      </c>
      <c r="C498" s="62" t="s">
        <v>301</v>
      </c>
      <c r="D498" s="62" t="s">
        <v>302</v>
      </c>
      <c r="E498" s="62">
        <v>1</v>
      </c>
    </row>
    <row r="499" spans="1:5">
      <c r="A499" s="62" t="s">
        <v>27</v>
      </c>
      <c r="B499" s="62" t="s">
        <v>347</v>
      </c>
      <c r="C499" s="62" t="s">
        <v>303</v>
      </c>
      <c r="D499" s="62" t="s">
        <v>304</v>
      </c>
      <c r="E499" s="62">
        <v>1</v>
      </c>
    </row>
    <row r="500" spans="1:5">
      <c r="A500" s="62" t="s">
        <v>27</v>
      </c>
      <c r="B500" s="62" t="s">
        <v>348</v>
      </c>
      <c r="C500" s="62" t="s">
        <v>78</v>
      </c>
      <c r="D500" s="62" t="s">
        <v>79</v>
      </c>
      <c r="E500" s="62">
        <v>1</v>
      </c>
    </row>
    <row r="501" spans="1:5">
      <c r="A501" s="62" t="s">
        <v>27</v>
      </c>
      <c r="B501" s="62" t="s">
        <v>348</v>
      </c>
      <c r="C501" s="62" t="s">
        <v>292</v>
      </c>
      <c r="D501" s="62" t="s">
        <v>293</v>
      </c>
      <c r="E501" s="62">
        <v>1</v>
      </c>
    </row>
    <row r="502" spans="1:5">
      <c r="A502" s="62" t="s">
        <v>27</v>
      </c>
      <c r="B502" s="62" t="s">
        <v>348</v>
      </c>
      <c r="C502" s="62" t="s">
        <v>294</v>
      </c>
      <c r="D502" s="62" t="s">
        <v>295</v>
      </c>
      <c r="E502" s="62">
        <v>1</v>
      </c>
    </row>
    <row r="503" spans="1:5">
      <c r="A503" s="62" t="s">
        <v>27</v>
      </c>
      <c r="B503" s="62" t="s">
        <v>348</v>
      </c>
      <c r="C503" s="62" t="s">
        <v>296</v>
      </c>
      <c r="D503" s="62" t="s">
        <v>297</v>
      </c>
      <c r="E503" s="62">
        <v>1</v>
      </c>
    </row>
    <row r="504" spans="1:5">
      <c r="A504" s="62" t="s">
        <v>27</v>
      </c>
      <c r="B504" s="62" t="s">
        <v>348</v>
      </c>
      <c r="C504" s="62" t="s">
        <v>298</v>
      </c>
      <c r="D504" s="62" t="s">
        <v>93</v>
      </c>
      <c r="E504" s="62">
        <v>1</v>
      </c>
    </row>
    <row r="505" spans="1:5">
      <c r="A505" s="62" t="s">
        <v>27</v>
      </c>
      <c r="B505" s="62" t="s">
        <v>348</v>
      </c>
      <c r="C505" s="62" t="s">
        <v>299</v>
      </c>
      <c r="D505" s="62" t="s">
        <v>300</v>
      </c>
      <c r="E505" s="62">
        <v>1</v>
      </c>
    </row>
    <row r="506" spans="1:5">
      <c r="A506" s="62" t="s">
        <v>27</v>
      </c>
      <c r="B506" s="62" t="s">
        <v>348</v>
      </c>
      <c r="C506" s="62" t="s">
        <v>301</v>
      </c>
      <c r="D506" s="62" t="s">
        <v>302</v>
      </c>
      <c r="E506" s="62">
        <v>1</v>
      </c>
    </row>
    <row r="507" spans="1:5">
      <c r="A507" s="62" t="s">
        <v>27</v>
      </c>
      <c r="B507" s="62" t="s">
        <v>348</v>
      </c>
      <c r="C507" s="62" t="s">
        <v>303</v>
      </c>
      <c r="D507" s="62" t="s">
        <v>304</v>
      </c>
      <c r="E507" s="62">
        <v>1</v>
      </c>
    </row>
    <row r="508" spans="1:5">
      <c r="A508" s="62" t="s">
        <v>27</v>
      </c>
      <c r="B508" s="62" t="s">
        <v>349</v>
      </c>
      <c r="C508" s="62" t="s">
        <v>78</v>
      </c>
      <c r="D508" s="62" t="s">
        <v>79</v>
      </c>
      <c r="E508" s="62">
        <v>0</v>
      </c>
    </row>
    <row r="509" spans="1:5">
      <c r="A509" s="62" t="s">
        <v>27</v>
      </c>
      <c r="B509" s="62" t="s">
        <v>349</v>
      </c>
      <c r="C509" s="62" t="s">
        <v>292</v>
      </c>
      <c r="D509" s="62" t="s">
        <v>293</v>
      </c>
      <c r="E509" s="62">
        <v>0</v>
      </c>
    </row>
    <row r="510" spans="1:5">
      <c r="A510" s="62" t="s">
        <v>27</v>
      </c>
      <c r="B510" s="62" t="s">
        <v>349</v>
      </c>
      <c r="C510" s="62" t="s">
        <v>294</v>
      </c>
      <c r="D510" s="62" t="s">
        <v>295</v>
      </c>
      <c r="E510" s="62">
        <v>0</v>
      </c>
    </row>
    <row r="511" spans="1:5">
      <c r="A511" s="62" t="s">
        <v>27</v>
      </c>
      <c r="B511" s="62" t="s">
        <v>349</v>
      </c>
      <c r="C511" s="62" t="s">
        <v>296</v>
      </c>
      <c r="D511" s="62" t="s">
        <v>297</v>
      </c>
      <c r="E511" s="62">
        <v>1</v>
      </c>
    </row>
    <row r="512" spans="1:5">
      <c r="A512" s="62" t="s">
        <v>27</v>
      </c>
      <c r="B512" s="62" t="s">
        <v>349</v>
      </c>
      <c r="C512" s="62" t="s">
        <v>298</v>
      </c>
      <c r="D512" s="62" t="s">
        <v>93</v>
      </c>
      <c r="E512" s="62">
        <v>1</v>
      </c>
    </row>
    <row r="513" spans="1:5">
      <c r="A513" s="62" t="s">
        <v>27</v>
      </c>
      <c r="B513" s="62" t="s">
        <v>349</v>
      </c>
      <c r="C513" s="62" t="s">
        <v>299</v>
      </c>
      <c r="D513" s="62" t="s">
        <v>300</v>
      </c>
      <c r="E513" s="62">
        <v>0</v>
      </c>
    </row>
    <row r="514" spans="1:5">
      <c r="A514" s="62" t="s">
        <v>27</v>
      </c>
      <c r="B514" s="62" t="s">
        <v>349</v>
      </c>
      <c r="C514" s="62" t="s">
        <v>301</v>
      </c>
      <c r="D514" s="62" t="s">
        <v>302</v>
      </c>
      <c r="E514" s="62">
        <v>0</v>
      </c>
    </row>
    <row r="515" spans="1:5">
      <c r="A515" s="62" t="s">
        <v>27</v>
      </c>
      <c r="B515" s="62" t="s">
        <v>349</v>
      </c>
      <c r="C515" s="62" t="s">
        <v>303</v>
      </c>
      <c r="D515" s="62" t="s">
        <v>304</v>
      </c>
      <c r="E515" s="62">
        <v>0</v>
      </c>
    </row>
    <row r="516" spans="1:5">
      <c r="A516" s="62" t="s">
        <v>27</v>
      </c>
      <c r="B516" s="62" t="s">
        <v>350</v>
      </c>
      <c r="C516" s="62" t="s">
        <v>78</v>
      </c>
      <c r="D516" s="62" t="s">
        <v>79</v>
      </c>
      <c r="E516" s="62">
        <v>1</v>
      </c>
    </row>
    <row r="517" spans="1:5">
      <c r="A517" s="62" t="s">
        <v>27</v>
      </c>
      <c r="B517" s="62" t="s">
        <v>350</v>
      </c>
      <c r="C517" s="62" t="s">
        <v>292</v>
      </c>
      <c r="D517" s="62" t="s">
        <v>293</v>
      </c>
      <c r="E517" s="62">
        <v>1</v>
      </c>
    </row>
    <row r="518" spans="1:5">
      <c r="A518" s="62" t="s">
        <v>27</v>
      </c>
      <c r="B518" s="62" t="s">
        <v>350</v>
      </c>
      <c r="C518" s="62" t="s">
        <v>294</v>
      </c>
      <c r="D518" s="62" t="s">
        <v>295</v>
      </c>
      <c r="E518" s="62">
        <v>1</v>
      </c>
    </row>
    <row r="519" spans="1:5">
      <c r="A519" s="62" t="s">
        <v>27</v>
      </c>
      <c r="B519" s="62" t="s">
        <v>350</v>
      </c>
      <c r="C519" s="62" t="s">
        <v>296</v>
      </c>
      <c r="D519" s="62" t="s">
        <v>297</v>
      </c>
      <c r="E519" s="62">
        <v>1</v>
      </c>
    </row>
    <row r="520" spans="1:5">
      <c r="A520" s="62" t="s">
        <v>27</v>
      </c>
      <c r="B520" s="62" t="s">
        <v>350</v>
      </c>
      <c r="C520" s="62" t="s">
        <v>298</v>
      </c>
      <c r="D520" s="62" t="s">
        <v>93</v>
      </c>
      <c r="E520" s="62">
        <v>1</v>
      </c>
    </row>
    <row r="521" spans="1:5">
      <c r="A521" s="62" t="s">
        <v>27</v>
      </c>
      <c r="B521" s="62" t="s">
        <v>350</v>
      </c>
      <c r="C521" s="62" t="s">
        <v>299</v>
      </c>
      <c r="D521" s="62" t="s">
        <v>300</v>
      </c>
      <c r="E521" s="62">
        <v>1</v>
      </c>
    </row>
    <row r="522" spans="1:5">
      <c r="A522" s="62" t="s">
        <v>27</v>
      </c>
      <c r="B522" s="62" t="s">
        <v>350</v>
      </c>
      <c r="C522" s="62" t="s">
        <v>301</v>
      </c>
      <c r="D522" s="62" t="s">
        <v>302</v>
      </c>
      <c r="E522" s="62">
        <v>1</v>
      </c>
    </row>
    <row r="523" spans="1:5">
      <c r="A523" s="62" t="s">
        <v>27</v>
      </c>
      <c r="B523" s="62" t="s">
        <v>350</v>
      </c>
      <c r="C523" s="62" t="s">
        <v>303</v>
      </c>
      <c r="D523" s="62" t="s">
        <v>304</v>
      </c>
      <c r="E523" s="62">
        <v>1</v>
      </c>
    </row>
    <row r="524" spans="1:5">
      <c r="A524" s="62" t="s">
        <v>27</v>
      </c>
      <c r="B524" s="62" t="s">
        <v>351</v>
      </c>
      <c r="C524" s="62" t="s">
        <v>78</v>
      </c>
      <c r="D524" s="62" t="s">
        <v>79</v>
      </c>
      <c r="E524" s="62">
        <v>1</v>
      </c>
    </row>
    <row r="525" spans="1:5">
      <c r="A525" s="62" t="s">
        <v>27</v>
      </c>
      <c r="B525" s="62" t="s">
        <v>351</v>
      </c>
      <c r="C525" s="62" t="s">
        <v>292</v>
      </c>
      <c r="D525" s="62" t="s">
        <v>293</v>
      </c>
      <c r="E525" s="62">
        <v>1</v>
      </c>
    </row>
    <row r="526" spans="1:5">
      <c r="A526" s="62" t="s">
        <v>27</v>
      </c>
      <c r="B526" s="62" t="s">
        <v>351</v>
      </c>
      <c r="C526" s="62" t="s">
        <v>294</v>
      </c>
      <c r="D526" s="62" t="s">
        <v>295</v>
      </c>
      <c r="E526" s="62">
        <v>1</v>
      </c>
    </row>
    <row r="527" spans="1:5">
      <c r="A527" s="62" t="s">
        <v>27</v>
      </c>
      <c r="B527" s="62" t="s">
        <v>351</v>
      </c>
      <c r="C527" s="62" t="s">
        <v>296</v>
      </c>
      <c r="D527" s="62" t="s">
        <v>297</v>
      </c>
      <c r="E527" s="62">
        <v>1</v>
      </c>
    </row>
    <row r="528" spans="1:5">
      <c r="A528" s="62" t="s">
        <v>27</v>
      </c>
      <c r="B528" s="62" t="s">
        <v>351</v>
      </c>
      <c r="C528" s="62" t="s">
        <v>298</v>
      </c>
      <c r="D528" s="62" t="s">
        <v>93</v>
      </c>
      <c r="E528" s="62">
        <v>1</v>
      </c>
    </row>
    <row r="529" spans="1:5">
      <c r="A529" s="62" t="s">
        <v>27</v>
      </c>
      <c r="B529" s="62" t="s">
        <v>351</v>
      </c>
      <c r="C529" s="62" t="s">
        <v>299</v>
      </c>
      <c r="D529" s="62" t="s">
        <v>300</v>
      </c>
      <c r="E529" s="62">
        <v>1</v>
      </c>
    </row>
    <row r="530" spans="1:5">
      <c r="A530" s="62" t="s">
        <v>27</v>
      </c>
      <c r="B530" s="62" t="s">
        <v>351</v>
      </c>
      <c r="C530" s="62" t="s">
        <v>301</v>
      </c>
      <c r="D530" s="62" t="s">
        <v>302</v>
      </c>
      <c r="E530" s="62">
        <v>1</v>
      </c>
    </row>
    <row r="531" spans="1:5">
      <c r="A531" s="62" t="s">
        <v>27</v>
      </c>
      <c r="B531" s="62" t="s">
        <v>351</v>
      </c>
      <c r="C531" s="62" t="s">
        <v>303</v>
      </c>
      <c r="D531" s="62" t="s">
        <v>304</v>
      </c>
      <c r="E531" s="62">
        <v>1</v>
      </c>
    </row>
    <row r="532" spans="1:5">
      <c r="A532" s="62" t="s">
        <v>27</v>
      </c>
      <c r="B532" s="62" t="s">
        <v>352</v>
      </c>
      <c r="C532" s="62" t="s">
        <v>78</v>
      </c>
      <c r="D532" s="62" t="s">
        <v>79</v>
      </c>
      <c r="E532" s="62">
        <v>1</v>
      </c>
    </row>
    <row r="533" spans="1:5">
      <c r="A533" s="62" t="s">
        <v>27</v>
      </c>
      <c r="B533" s="62" t="s">
        <v>352</v>
      </c>
      <c r="C533" s="62" t="s">
        <v>292</v>
      </c>
      <c r="D533" s="62" t="s">
        <v>293</v>
      </c>
      <c r="E533" s="62">
        <v>1</v>
      </c>
    </row>
    <row r="534" spans="1:5">
      <c r="A534" s="62" t="s">
        <v>27</v>
      </c>
      <c r="B534" s="62" t="s">
        <v>352</v>
      </c>
      <c r="C534" s="62" t="s">
        <v>294</v>
      </c>
      <c r="D534" s="62" t="s">
        <v>295</v>
      </c>
      <c r="E534" s="62">
        <v>1</v>
      </c>
    </row>
    <row r="535" spans="1:5">
      <c r="A535" s="62" t="s">
        <v>27</v>
      </c>
      <c r="B535" s="62" t="s">
        <v>352</v>
      </c>
      <c r="C535" s="62" t="s">
        <v>296</v>
      </c>
      <c r="D535" s="62" t="s">
        <v>297</v>
      </c>
      <c r="E535" s="62">
        <v>1</v>
      </c>
    </row>
    <row r="536" spans="1:5">
      <c r="A536" s="62" t="s">
        <v>27</v>
      </c>
      <c r="B536" s="62" t="s">
        <v>352</v>
      </c>
      <c r="C536" s="62" t="s">
        <v>298</v>
      </c>
      <c r="D536" s="62" t="s">
        <v>93</v>
      </c>
      <c r="E536" s="62">
        <v>1</v>
      </c>
    </row>
    <row r="537" spans="1:5">
      <c r="A537" s="62" t="s">
        <v>27</v>
      </c>
      <c r="B537" s="62" t="s">
        <v>352</v>
      </c>
      <c r="C537" s="62" t="s">
        <v>299</v>
      </c>
      <c r="D537" s="62" t="s">
        <v>300</v>
      </c>
      <c r="E537" s="62">
        <v>1</v>
      </c>
    </row>
    <row r="538" spans="1:5">
      <c r="A538" s="62" t="s">
        <v>27</v>
      </c>
      <c r="B538" s="62" t="s">
        <v>352</v>
      </c>
      <c r="C538" s="62" t="s">
        <v>301</v>
      </c>
      <c r="D538" s="62" t="s">
        <v>302</v>
      </c>
      <c r="E538" s="62">
        <v>1</v>
      </c>
    </row>
    <row r="539" spans="1:5">
      <c r="A539" s="62" t="s">
        <v>27</v>
      </c>
      <c r="B539" s="62" t="s">
        <v>352</v>
      </c>
      <c r="C539" s="62" t="s">
        <v>303</v>
      </c>
      <c r="D539" s="62" t="s">
        <v>304</v>
      </c>
      <c r="E539" s="62">
        <v>1</v>
      </c>
    </row>
    <row r="540" spans="1:5">
      <c r="A540" s="62" t="s">
        <v>27</v>
      </c>
      <c r="B540" s="62" t="s">
        <v>353</v>
      </c>
      <c r="C540" s="62" t="s">
        <v>78</v>
      </c>
      <c r="D540" s="62" t="s">
        <v>79</v>
      </c>
      <c r="E540" s="62">
        <v>1</v>
      </c>
    </row>
    <row r="541" spans="1:5">
      <c r="A541" s="62" t="s">
        <v>27</v>
      </c>
      <c r="B541" s="62" t="s">
        <v>353</v>
      </c>
      <c r="C541" s="62" t="s">
        <v>292</v>
      </c>
      <c r="D541" s="62" t="s">
        <v>293</v>
      </c>
      <c r="E541" s="62">
        <v>1</v>
      </c>
    </row>
    <row r="542" spans="1:5">
      <c r="A542" s="62" t="s">
        <v>27</v>
      </c>
      <c r="B542" s="62" t="s">
        <v>353</v>
      </c>
      <c r="C542" s="62" t="s">
        <v>294</v>
      </c>
      <c r="D542" s="62" t="s">
        <v>295</v>
      </c>
      <c r="E542" s="62">
        <v>1</v>
      </c>
    </row>
    <row r="543" spans="1:5">
      <c r="A543" s="62" t="s">
        <v>27</v>
      </c>
      <c r="B543" s="62" t="s">
        <v>353</v>
      </c>
      <c r="C543" s="62" t="s">
        <v>296</v>
      </c>
      <c r="D543" s="62" t="s">
        <v>297</v>
      </c>
      <c r="E543" s="62">
        <v>1</v>
      </c>
    </row>
    <row r="544" spans="1:5">
      <c r="A544" s="62" t="s">
        <v>27</v>
      </c>
      <c r="B544" s="62" t="s">
        <v>353</v>
      </c>
      <c r="C544" s="62" t="s">
        <v>298</v>
      </c>
      <c r="D544" s="62" t="s">
        <v>93</v>
      </c>
      <c r="E544" s="62">
        <v>1</v>
      </c>
    </row>
    <row r="545" spans="1:5">
      <c r="A545" s="62" t="s">
        <v>27</v>
      </c>
      <c r="B545" s="62" t="s">
        <v>353</v>
      </c>
      <c r="C545" s="62" t="s">
        <v>299</v>
      </c>
      <c r="D545" s="62" t="s">
        <v>300</v>
      </c>
      <c r="E545" s="62">
        <v>1</v>
      </c>
    </row>
    <row r="546" spans="1:5">
      <c r="A546" s="62" t="s">
        <v>27</v>
      </c>
      <c r="B546" s="62" t="s">
        <v>353</v>
      </c>
      <c r="C546" s="62" t="s">
        <v>301</v>
      </c>
      <c r="D546" s="62" t="s">
        <v>302</v>
      </c>
      <c r="E546" s="62">
        <v>1</v>
      </c>
    </row>
    <row r="547" spans="1:5">
      <c r="A547" s="62" t="s">
        <v>27</v>
      </c>
      <c r="B547" s="62" t="s">
        <v>353</v>
      </c>
      <c r="C547" s="62" t="s">
        <v>303</v>
      </c>
      <c r="D547" s="62" t="s">
        <v>304</v>
      </c>
      <c r="E547" s="62">
        <v>1</v>
      </c>
    </row>
    <row r="548" spans="1:5">
      <c r="A548" s="62" t="s">
        <v>27</v>
      </c>
      <c r="B548" s="62" t="s">
        <v>354</v>
      </c>
      <c r="C548" s="62" t="s">
        <v>78</v>
      </c>
      <c r="D548" s="62" t="s">
        <v>79</v>
      </c>
      <c r="E548" s="62">
        <v>1</v>
      </c>
    </row>
    <row r="549" spans="1:5">
      <c r="A549" s="62" t="s">
        <v>27</v>
      </c>
      <c r="B549" s="62" t="s">
        <v>354</v>
      </c>
      <c r="C549" s="62" t="s">
        <v>292</v>
      </c>
      <c r="D549" s="62" t="s">
        <v>293</v>
      </c>
      <c r="E549" s="62">
        <v>1</v>
      </c>
    </row>
    <row r="550" spans="1:5">
      <c r="A550" s="62" t="s">
        <v>27</v>
      </c>
      <c r="B550" s="62" t="s">
        <v>354</v>
      </c>
      <c r="C550" s="62" t="s">
        <v>294</v>
      </c>
      <c r="D550" s="62" t="s">
        <v>295</v>
      </c>
      <c r="E550" s="62">
        <v>1</v>
      </c>
    </row>
    <row r="551" spans="1:5">
      <c r="A551" s="62" t="s">
        <v>27</v>
      </c>
      <c r="B551" s="62" t="s">
        <v>354</v>
      </c>
      <c r="C551" s="62" t="s">
        <v>296</v>
      </c>
      <c r="D551" s="62" t="s">
        <v>297</v>
      </c>
      <c r="E551" s="62">
        <v>1</v>
      </c>
    </row>
    <row r="552" spans="1:5">
      <c r="A552" s="62" t="s">
        <v>27</v>
      </c>
      <c r="B552" s="62" t="s">
        <v>354</v>
      </c>
      <c r="C552" s="62" t="s">
        <v>298</v>
      </c>
      <c r="D552" s="62" t="s">
        <v>93</v>
      </c>
      <c r="E552" s="62">
        <v>1</v>
      </c>
    </row>
    <row r="553" spans="1:5">
      <c r="A553" s="62" t="s">
        <v>27</v>
      </c>
      <c r="B553" s="62" t="s">
        <v>354</v>
      </c>
      <c r="C553" s="62" t="s">
        <v>299</v>
      </c>
      <c r="D553" s="62" t="s">
        <v>300</v>
      </c>
      <c r="E553" s="62">
        <v>1</v>
      </c>
    </row>
    <row r="554" spans="1:5">
      <c r="A554" s="62" t="s">
        <v>27</v>
      </c>
      <c r="B554" s="62" t="s">
        <v>354</v>
      </c>
      <c r="C554" s="62" t="s">
        <v>301</v>
      </c>
      <c r="D554" s="62" t="s">
        <v>302</v>
      </c>
      <c r="E554" s="62">
        <v>1</v>
      </c>
    </row>
    <row r="555" spans="1:5">
      <c r="A555" s="62" t="s">
        <v>27</v>
      </c>
      <c r="B555" s="62" t="s">
        <v>354</v>
      </c>
      <c r="C555" s="62" t="s">
        <v>303</v>
      </c>
      <c r="D555" s="62" t="s">
        <v>304</v>
      </c>
      <c r="E555" s="62">
        <v>1</v>
      </c>
    </row>
    <row r="556" spans="1:5">
      <c r="A556" s="62" t="s">
        <v>27</v>
      </c>
      <c r="B556" s="62" t="s">
        <v>355</v>
      </c>
      <c r="C556" s="62" t="s">
        <v>78</v>
      </c>
      <c r="D556" s="62" t="s">
        <v>79</v>
      </c>
      <c r="E556" s="62">
        <v>1</v>
      </c>
    </row>
    <row r="557" spans="1:5">
      <c r="A557" s="62" t="s">
        <v>27</v>
      </c>
      <c r="B557" s="62" t="s">
        <v>355</v>
      </c>
      <c r="C557" s="62" t="s">
        <v>292</v>
      </c>
      <c r="D557" s="62" t="s">
        <v>293</v>
      </c>
      <c r="E557" s="62">
        <v>1</v>
      </c>
    </row>
    <row r="558" spans="1:5">
      <c r="A558" s="62" t="s">
        <v>27</v>
      </c>
      <c r="B558" s="62" t="s">
        <v>355</v>
      </c>
      <c r="C558" s="62" t="s">
        <v>294</v>
      </c>
      <c r="D558" s="62" t="s">
        <v>295</v>
      </c>
      <c r="E558" s="62">
        <v>1</v>
      </c>
    </row>
    <row r="559" spans="1:5">
      <c r="A559" s="62" t="s">
        <v>27</v>
      </c>
      <c r="B559" s="62" t="s">
        <v>355</v>
      </c>
      <c r="C559" s="62" t="s">
        <v>296</v>
      </c>
      <c r="D559" s="62" t="s">
        <v>297</v>
      </c>
      <c r="E559" s="62">
        <v>1</v>
      </c>
    </row>
    <row r="560" spans="1:5">
      <c r="A560" s="62" t="s">
        <v>27</v>
      </c>
      <c r="B560" s="62" t="s">
        <v>355</v>
      </c>
      <c r="C560" s="62" t="s">
        <v>298</v>
      </c>
      <c r="D560" s="62" t="s">
        <v>93</v>
      </c>
      <c r="E560" s="62">
        <v>1</v>
      </c>
    </row>
    <row r="561" spans="1:5">
      <c r="A561" s="62" t="s">
        <v>27</v>
      </c>
      <c r="B561" s="62" t="s">
        <v>355</v>
      </c>
      <c r="C561" s="62" t="s">
        <v>299</v>
      </c>
      <c r="D561" s="62" t="s">
        <v>300</v>
      </c>
      <c r="E561" s="62">
        <v>1</v>
      </c>
    </row>
    <row r="562" spans="1:5">
      <c r="A562" s="62" t="s">
        <v>27</v>
      </c>
      <c r="B562" s="62" t="s">
        <v>355</v>
      </c>
      <c r="C562" s="62" t="s">
        <v>301</v>
      </c>
      <c r="D562" s="62" t="s">
        <v>302</v>
      </c>
      <c r="E562" s="62">
        <v>1</v>
      </c>
    </row>
    <row r="563" spans="1:5">
      <c r="A563" s="62" t="s">
        <v>27</v>
      </c>
      <c r="B563" s="62" t="s">
        <v>355</v>
      </c>
      <c r="C563" s="62" t="s">
        <v>303</v>
      </c>
      <c r="D563" s="62" t="s">
        <v>304</v>
      </c>
      <c r="E563" s="62">
        <v>1</v>
      </c>
    </row>
    <row r="564" spans="1:5">
      <c r="A564" s="62" t="s">
        <v>27</v>
      </c>
      <c r="B564" s="62" t="s">
        <v>356</v>
      </c>
      <c r="C564" s="62" t="s">
        <v>78</v>
      </c>
      <c r="D564" s="62" t="s">
        <v>79</v>
      </c>
      <c r="E564" s="62">
        <v>1</v>
      </c>
    </row>
    <row r="565" spans="1:5">
      <c r="A565" s="62" t="s">
        <v>27</v>
      </c>
      <c r="B565" s="62" t="s">
        <v>356</v>
      </c>
      <c r="C565" s="62" t="s">
        <v>292</v>
      </c>
      <c r="D565" s="62" t="s">
        <v>293</v>
      </c>
      <c r="E565" s="62">
        <v>1</v>
      </c>
    </row>
    <row r="566" spans="1:5">
      <c r="A566" s="62" t="s">
        <v>27</v>
      </c>
      <c r="B566" s="62" t="s">
        <v>356</v>
      </c>
      <c r="C566" s="62" t="s">
        <v>294</v>
      </c>
      <c r="D566" s="62" t="s">
        <v>295</v>
      </c>
      <c r="E566" s="62">
        <v>1</v>
      </c>
    </row>
    <row r="567" spans="1:5">
      <c r="A567" s="62" t="s">
        <v>27</v>
      </c>
      <c r="B567" s="62" t="s">
        <v>356</v>
      </c>
      <c r="C567" s="62" t="s">
        <v>296</v>
      </c>
      <c r="D567" s="62" t="s">
        <v>297</v>
      </c>
      <c r="E567" s="62">
        <v>1</v>
      </c>
    </row>
    <row r="568" spans="1:5">
      <c r="A568" s="62" t="s">
        <v>27</v>
      </c>
      <c r="B568" s="62" t="s">
        <v>356</v>
      </c>
      <c r="C568" s="62" t="s">
        <v>298</v>
      </c>
      <c r="D568" s="62" t="s">
        <v>93</v>
      </c>
      <c r="E568" s="62">
        <v>1</v>
      </c>
    </row>
    <row r="569" spans="1:5">
      <c r="A569" s="62" t="s">
        <v>27</v>
      </c>
      <c r="B569" s="62" t="s">
        <v>356</v>
      </c>
      <c r="C569" s="62" t="s">
        <v>299</v>
      </c>
      <c r="D569" s="62" t="s">
        <v>300</v>
      </c>
      <c r="E569" s="62">
        <v>1</v>
      </c>
    </row>
    <row r="570" spans="1:5">
      <c r="A570" s="62" t="s">
        <v>27</v>
      </c>
      <c r="B570" s="62" t="s">
        <v>356</v>
      </c>
      <c r="C570" s="62" t="s">
        <v>301</v>
      </c>
      <c r="D570" s="62" t="s">
        <v>302</v>
      </c>
      <c r="E570" s="62">
        <v>1</v>
      </c>
    </row>
    <row r="571" spans="1:5">
      <c r="A571" s="62" t="s">
        <v>27</v>
      </c>
      <c r="B571" s="62" t="s">
        <v>356</v>
      </c>
      <c r="C571" s="62" t="s">
        <v>303</v>
      </c>
      <c r="D571" s="62" t="s">
        <v>304</v>
      </c>
      <c r="E571" s="62">
        <v>1</v>
      </c>
    </row>
    <row r="572" spans="1:5">
      <c r="A572" s="62" t="s">
        <v>27</v>
      </c>
      <c r="B572" s="62" t="s">
        <v>357</v>
      </c>
      <c r="C572" s="62" t="s">
        <v>78</v>
      </c>
      <c r="D572" s="62" t="s">
        <v>79</v>
      </c>
      <c r="E572" s="62">
        <v>1</v>
      </c>
    </row>
    <row r="573" spans="1:5">
      <c r="A573" s="62" t="s">
        <v>27</v>
      </c>
      <c r="B573" s="62" t="s">
        <v>357</v>
      </c>
      <c r="C573" s="62" t="s">
        <v>292</v>
      </c>
      <c r="D573" s="62" t="s">
        <v>293</v>
      </c>
      <c r="E573" s="62">
        <v>1</v>
      </c>
    </row>
    <row r="574" spans="1:5">
      <c r="A574" s="62" t="s">
        <v>27</v>
      </c>
      <c r="B574" s="62" t="s">
        <v>357</v>
      </c>
      <c r="C574" s="62" t="s">
        <v>294</v>
      </c>
      <c r="D574" s="62" t="s">
        <v>295</v>
      </c>
      <c r="E574" s="62">
        <v>1</v>
      </c>
    </row>
    <row r="575" spans="1:5">
      <c r="A575" s="62" t="s">
        <v>27</v>
      </c>
      <c r="B575" s="62" t="s">
        <v>357</v>
      </c>
      <c r="C575" s="62" t="s">
        <v>296</v>
      </c>
      <c r="D575" s="62" t="s">
        <v>297</v>
      </c>
      <c r="E575" s="62">
        <v>1</v>
      </c>
    </row>
    <row r="576" spans="1:5">
      <c r="A576" s="62" t="s">
        <v>27</v>
      </c>
      <c r="B576" s="62" t="s">
        <v>357</v>
      </c>
      <c r="C576" s="62" t="s">
        <v>298</v>
      </c>
      <c r="D576" s="62" t="s">
        <v>93</v>
      </c>
      <c r="E576" s="62">
        <v>1</v>
      </c>
    </row>
    <row r="577" spans="1:5">
      <c r="A577" s="62" t="s">
        <v>27</v>
      </c>
      <c r="B577" s="62" t="s">
        <v>357</v>
      </c>
      <c r="C577" s="62" t="s">
        <v>299</v>
      </c>
      <c r="D577" s="62" t="s">
        <v>300</v>
      </c>
      <c r="E577" s="62">
        <v>1</v>
      </c>
    </row>
    <row r="578" spans="1:5">
      <c r="A578" s="62" t="s">
        <v>27</v>
      </c>
      <c r="B578" s="62" t="s">
        <v>357</v>
      </c>
      <c r="C578" s="62" t="s">
        <v>301</v>
      </c>
      <c r="D578" s="62" t="s">
        <v>302</v>
      </c>
      <c r="E578" s="62">
        <v>1</v>
      </c>
    </row>
    <row r="579" spans="1:5">
      <c r="A579" s="62" t="s">
        <v>27</v>
      </c>
      <c r="B579" s="62" t="s">
        <v>357</v>
      </c>
      <c r="C579" s="62" t="s">
        <v>303</v>
      </c>
      <c r="D579" s="62" t="s">
        <v>304</v>
      </c>
      <c r="E579" s="62">
        <v>1</v>
      </c>
    </row>
    <row r="580" spans="1:5">
      <c r="A580" s="62" t="s">
        <v>27</v>
      </c>
      <c r="B580" s="62" t="s">
        <v>358</v>
      </c>
      <c r="C580" s="62" t="s">
        <v>78</v>
      </c>
      <c r="D580" s="62" t="s">
        <v>79</v>
      </c>
      <c r="E580" s="62">
        <v>1</v>
      </c>
    </row>
    <row r="581" spans="1:5">
      <c r="A581" s="62" t="s">
        <v>27</v>
      </c>
      <c r="B581" s="62" t="s">
        <v>358</v>
      </c>
      <c r="C581" s="62" t="s">
        <v>292</v>
      </c>
      <c r="D581" s="62" t="s">
        <v>293</v>
      </c>
      <c r="E581" s="62">
        <v>1</v>
      </c>
    </row>
    <row r="582" spans="1:5">
      <c r="A582" s="62" t="s">
        <v>27</v>
      </c>
      <c r="B582" s="62" t="s">
        <v>358</v>
      </c>
      <c r="C582" s="62" t="s">
        <v>294</v>
      </c>
      <c r="D582" s="62" t="s">
        <v>295</v>
      </c>
      <c r="E582" s="62">
        <v>1</v>
      </c>
    </row>
    <row r="583" spans="1:5">
      <c r="A583" s="62" t="s">
        <v>27</v>
      </c>
      <c r="B583" s="62" t="s">
        <v>358</v>
      </c>
      <c r="C583" s="62" t="s">
        <v>296</v>
      </c>
      <c r="D583" s="62" t="s">
        <v>297</v>
      </c>
      <c r="E583" s="62">
        <v>1</v>
      </c>
    </row>
    <row r="584" spans="1:5">
      <c r="A584" s="62" t="s">
        <v>27</v>
      </c>
      <c r="B584" s="62" t="s">
        <v>358</v>
      </c>
      <c r="C584" s="62" t="s">
        <v>298</v>
      </c>
      <c r="D584" s="62" t="s">
        <v>93</v>
      </c>
      <c r="E584" s="62">
        <v>1</v>
      </c>
    </row>
    <row r="585" spans="1:5">
      <c r="A585" s="62" t="s">
        <v>27</v>
      </c>
      <c r="B585" s="62" t="s">
        <v>358</v>
      </c>
      <c r="C585" s="62" t="s">
        <v>299</v>
      </c>
      <c r="D585" s="62" t="s">
        <v>300</v>
      </c>
      <c r="E585" s="62">
        <v>1</v>
      </c>
    </row>
    <row r="586" spans="1:5">
      <c r="A586" s="62" t="s">
        <v>27</v>
      </c>
      <c r="B586" s="62" t="s">
        <v>358</v>
      </c>
      <c r="C586" s="62" t="s">
        <v>301</v>
      </c>
      <c r="D586" s="62" t="s">
        <v>302</v>
      </c>
      <c r="E586" s="62">
        <v>1</v>
      </c>
    </row>
    <row r="587" spans="1:5">
      <c r="A587" s="62" t="s">
        <v>27</v>
      </c>
      <c r="B587" s="62" t="s">
        <v>358</v>
      </c>
      <c r="C587" s="62" t="s">
        <v>303</v>
      </c>
      <c r="D587" s="62" t="s">
        <v>304</v>
      </c>
      <c r="E587" s="62">
        <v>1</v>
      </c>
    </row>
    <row r="588" spans="1:5">
      <c r="A588" s="62" t="s">
        <v>27</v>
      </c>
      <c r="B588" s="62" t="s">
        <v>359</v>
      </c>
      <c r="C588" s="62" t="s">
        <v>78</v>
      </c>
      <c r="D588" s="62" t="s">
        <v>79</v>
      </c>
      <c r="E588" s="62">
        <v>1</v>
      </c>
    </row>
    <row r="589" spans="1:5">
      <c r="A589" s="62" t="s">
        <v>27</v>
      </c>
      <c r="B589" s="62" t="s">
        <v>359</v>
      </c>
      <c r="C589" s="62" t="s">
        <v>292</v>
      </c>
      <c r="D589" s="62" t="s">
        <v>293</v>
      </c>
      <c r="E589" s="62">
        <v>1</v>
      </c>
    </row>
    <row r="590" spans="1:5">
      <c r="A590" s="62" t="s">
        <v>27</v>
      </c>
      <c r="B590" s="62" t="s">
        <v>359</v>
      </c>
      <c r="C590" s="62" t="s">
        <v>294</v>
      </c>
      <c r="D590" s="62" t="s">
        <v>295</v>
      </c>
      <c r="E590" s="62">
        <v>1</v>
      </c>
    </row>
    <row r="591" spans="1:5">
      <c r="A591" s="62" t="s">
        <v>27</v>
      </c>
      <c r="B591" s="62" t="s">
        <v>359</v>
      </c>
      <c r="C591" s="62" t="s">
        <v>296</v>
      </c>
      <c r="D591" s="62" t="s">
        <v>297</v>
      </c>
      <c r="E591" s="62">
        <v>1</v>
      </c>
    </row>
    <row r="592" spans="1:5">
      <c r="A592" s="62" t="s">
        <v>27</v>
      </c>
      <c r="B592" s="62" t="s">
        <v>359</v>
      </c>
      <c r="C592" s="62" t="s">
        <v>298</v>
      </c>
      <c r="D592" s="62" t="s">
        <v>93</v>
      </c>
      <c r="E592" s="62">
        <v>1</v>
      </c>
    </row>
    <row r="593" spans="1:5">
      <c r="A593" s="62" t="s">
        <v>27</v>
      </c>
      <c r="B593" s="62" t="s">
        <v>359</v>
      </c>
      <c r="C593" s="62" t="s">
        <v>299</v>
      </c>
      <c r="D593" s="62" t="s">
        <v>300</v>
      </c>
      <c r="E593" s="62">
        <v>1</v>
      </c>
    </row>
    <row r="594" spans="1:5">
      <c r="A594" s="62" t="s">
        <v>27</v>
      </c>
      <c r="B594" s="62" t="s">
        <v>359</v>
      </c>
      <c r="C594" s="62" t="s">
        <v>301</v>
      </c>
      <c r="D594" s="62" t="s">
        <v>302</v>
      </c>
      <c r="E594" s="62">
        <v>0</v>
      </c>
    </row>
    <row r="595" spans="1:5">
      <c r="A595" s="62" t="s">
        <v>27</v>
      </c>
      <c r="B595" s="62" t="s">
        <v>359</v>
      </c>
      <c r="C595" s="62" t="s">
        <v>303</v>
      </c>
      <c r="D595" s="62" t="s">
        <v>304</v>
      </c>
      <c r="E595" s="62">
        <v>1</v>
      </c>
    </row>
    <row r="596" spans="1:5">
      <c r="A596" s="62" t="s">
        <v>27</v>
      </c>
      <c r="B596" s="62" t="s">
        <v>360</v>
      </c>
      <c r="C596" s="62" t="s">
        <v>78</v>
      </c>
      <c r="D596" s="62" t="s">
        <v>79</v>
      </c>
      <c r="E596" s="62">
        <v>1</v>
      </c>
    </row>
    <row r="597" spans="1:5">
      <c r="A597" s="62" t="s">
        <v>27</v>
      </c>
      <c r="B597" s="62" t="s">
        <v>360</v>
      </c>
      <c r="C597" s="62" t="s">
        <v>292</v>
      </c>
      <c r="D597" s="62" t="s">
        <v>293</v>
      </c>
      <c r="E597" s="62">
        <v>1</v>
      </c>
    </row>
    <row r="598" spans="1:5">
      <c r="A598" s="62" t="s">
        <v>27</v>
      </c>
      <c r="B598" s="62" t="s">
        <v>360</v>
      </c>
      <c r="C598" s="62" t="s">
        <v>294</v>
      </c>
      <c r="D598" s="62" t="s">
        <v>295</v>
      </c>
      <c r="E598" s="62">
        <v>1</v>
      </c>
    </row>
    <row r="599" spans="1:5">
      <c r="A599" s="62" t="s">
        <v>27</v>
      </c>
      <c r="B599" s="62" t="s">
        <v>360</v>
      </c>
      <c r="C599" s="62" t="s">
        <v>296</v>
      </c>
      <c r="D599" s="62" t="s">
        <v>297</v>
      </c>
      <c r="E599" s="62">
        <v>1</v>
      </c>
    </row>
    <row r="600" spans="1:5">
      <c r="A600" s="62" t="s">
        <v>27</v>
      </c>
      <c r="B600" s="62" t="s">
        <v>360</v>
      </c>
      <c r="C600" s="62" t="s">
        <v>298</v>
      </c>
      <c r="D600" s="62" t="s">
        <v>93</v>
      </c>
      <c r="E600" s="62">
        <v>1</v>
      </c>
    </row>
    <row r="601" spans="1:5">
      <c r="A601" s="62" t="s">
        <v>27</v>
      </c>
      <c r="B601" s="62" t="s">
        <v>360</v>
      </c>
      <c r="C601" s="62" t="s">
        <v>299</v>
      </c>
      <c r="D601" s="62" t="s">
        <v>300</v>
      </c>
      <c r="E601" s="62">
        <v>1</v>
      </c>
    </row>
    <row r="602" spans="1:5">
      <c r="A602" s="62" t="s">
        <v>27</v>
      </c>
      <c r="B602" s="62" t="s">
        <v>360</v>
      </c>
      <c r="C602" s="62" t="s">
        <v>301</v>
      </c>
      <c r="D602" s="62" t="s">
        <v>302</v>
      </c>
      <c r="E602" s="62">
        <v>1</v>
      </c>
    </row>
    <row r="603" spans="1:5">
      <c r="A603" s="62" t="s">
        <v>27</v>
      </c>
      <c r="B603" s="62" t="s">
        <v>360</v>
      </c>
      <c r="C603" s="62" t="s">
        <v>303</v>
      </c>
      <c r="D603" s="62" t="s">
        <v>304</v>
      </c>
      <c r="E603" s="62">
        <v>1</v>
      </c>
    </row>
    <row r="604" spans="1:5">
      <c r="A604" s="62" t="s">
        <v>27</v>
      </c>
      <c r="B604" s="62" t="s">
        <v>361</v>
      </c>
      <c r="C604" s="62" t="s">
        <v>78</v>
      </c>
      <c r="D604" s="62" t="s">
        <v>79</v>
      </c>
      <c r="E604" s="62">
        <v>1</v>
      </c>
    </row>
    <row r="605" spans="1:5">
      <c r="A605" s="62" t="s">
        <v>27</v>
      </c>
      <c r="B605" s="62" t="s">
        <v>361</v>
      </c>
      <c r="C605" s="62" t="s">
        <v>292</v>
      </c>
      <c r="D605" s="62" t="s">
        <v>293</v>
      </c>
      <c r="E605" s="62">
        <v>1</v>
      </c>
    </row>
    <row r="606" spans="1:5">
      <c r="A606" s="62" t="s">
        <v>27</v>
      </c>
      <c r="B606" s="62" t="s">
        <v>361</v>
      </c>
      <c r="C606" s="62" t="s">
        <v>294</v>
      </c>
      <c r="D606" s="62" t="s">
        <v>295</v>
      </c>
      <c r="E606" s="62">
        <v>1</v>
      </c>
    </row>
    <row r="607" spans="1:5">
      <c r="A607" s="62" t="s">
        <v>27</v>
      </c>
      <c r="B607" s="62" t="s">
        <v>361</v>
      </c>
      <c r="C607" s="62" t="s">
        <v>296</v>
      </c>
      <c r="D607" s="62" t="s">
        <v>297</v>
      </c>
      <c r="E607" s="62">
        <v>1</v>
      </c>
    </row>
    <row r="608" spans="1:5">
      <c r="A608" s="62" t="s">
        <v>27</v>
      </c>
      <c r="B608" s="62" t="s">
        <v>361</v>
      </c>
      <c r="C608" s="62" t="s">
        <v>298</v>
      </c>
      <c r="D608" s="62" t="s">
        <v>93</v>
      </c>
      <c r="E608" s="62">
        <v>1</v>
      </c>
    </row>
    <row r="609" spans="1:5">
      <c r="A609" s="62" t="s">
        <v>27</v>
      </c>
      <c r="B609" s="62" t="s">
        <v>361</v>
      </c>
      <c r="C609" s="62" t="s">
        <v>299</v>
      </c>
      <c r="D609" s="62" t="s">
        <v>300</v>
      </c>
      <c r="E609" s="62">
        <v>1</v>
      </c>
    </row>
    <row r="610" spans="1:5">
      <c r="A610" s="62" t="s">
        <v>27</v>
      </c>
      <c r="B610" s="62" t="s">
        <v>361</v>
      </c>
      <c r="C610" s="62" t="s">
        <v>301</v>
      </c>
      <c r="D610" s="62" t="s">
        <v>302</v>
      </c>
      <c r="E610" s="62">
        <v>1</v>
      </c>
    </row>
    <row r="611" spans="1:5">
      <c r="A611" s="62" t="s">
        <v>27</v>
      </c>
      <c r="B611" s="62" t="s">
        <v>361</v>
      </c>
      <c r="C611" s="62" t="s">
        <v>303</v>
      </c>
      <c r="D611" s="62" t="s">
        <v>304</v>
      </c>
      <c r="E611" s="62">
        <v>1</v>
      </c>
    </row>
    <row r="612" spans="1:5">
      <c r="A612" s="62" t="s">
        <v>27</v>
      </c>
      <c r="B612" s="62" t="s">
        <v>362</v>
      </c>
      <c r="C612" s="62" t="s">
        <v>78</v>
      </c>
      <c r="D612" s="62" t="s">
        <v>79</v>
      </c>
      <c r="E612" s="62">
        <v>1</v>
      </c>
    </row>
    <row r="613" spans="1:5">
      <c r="A613" s="62" t="s">
        <v>27</v>
      </c>
      <c r="B613" s="62" t="s">
        <v>362</v>
      </c>
      <c r="C613" s="62" t="s">
        <v>292</v>
      </c>
      <c r="D613" s="62" t="s">
        <v>293</v>
      </c>
      <c r="E613" s="62">
        <v>1</v>
      </c>
    </row>
    <row r="614" spans="1:5">
      <c r="A614" s="62" t="s">
        <v>27</v>
      </c>
      <c r="B614" s="62" t="s">
        <v>362</v>
      </c>
      <c r="C614" s="62" t="s">
        <v>294</v>
      </c>
      <c r="D614" s="62" t="s">
        <v>295</v>
      </c>
      <c r="E614" s="62">
        <v>1</v>
      </c>
    </row>
    <row r="615" spans="1:5">
      <c r="A615" s="62" t="s">
        <v>27</v>
      </c>
      <c r="B615" s="62" t="s">
        <v>362</v>
      </c>
      <c r="C615" s="62" t="s">
        <v>296</v>
      </c>
      <c r="D615" s="62" t="s">
        <v>297</v>
      </c>
      <c r="E615" s="62">
        <v>1</v>
      </c>
    </row>
    <row r="616" spans="1:5">
      <c r="A616" s="62" t="s">
        <v>27</v>
      </c>
      <c r="B616" s="62" t="s">
        <v>362</v>
      </c>
      <c r="C616" s="62" t="s">
        <v>298</v>
      </c>
      <c r="D616" s="62" t="s">
        <v>93</v>
      </c>
      <c r="E616" s="62">
        <v>1</v>
      </c>
    </row>
    <row r="617" spans="1:5">
      <c r="A617" s="62" t="s">
        <v>27</v>
      </c>
      <c r="B617" s="62" t="s">
        <v>362</v>
      </c>
      <c r="C617" s="62" t="s">
        <v>299</v>
      </c>
      <c r="D617" s="62" t="s">
        <v>300</v>
      </c>
      <c r="E617" s="62">
        <v>1</v>
      </c>
    </row>
    <row r="618" spans="1:5">
      <c r="A618" s="62" t="s">
        <v>27</v>
      </c>
      <c r="B618" s="62" t="s">
        <v>362</v>
      </c>
      <c r="C618" s="62" t="s">
        <v>301</v>
      </c>
      <c r="D618" s="62" t="s">
        <v>302</v>
      </c>
      <c r="E618" s="62">
        <v>1</v>
      </c>
    </row>
    <row r="619" spans="1:5">
      <c r="A619" s="62" t="s">
        <v>27</v>
      </c>
      <c r="B619" s="62" t="s">
        <v>362</v>
      </c>
      <c r="C619" s="62" t="s">
        <v>303</v>
      </c>
      <c r="D619" s="62" t="s">
        <v>304</v>
      </c>
      <c r="E619" s="62">
        <v>1</v>
      </c>
    </row>
    <row r="620" spans="1:5">
      <c r="A620" s="62" t="s">
        <v>27</v>
      </c>
      <c r="B620" s="62" t="s">
        <v>363</v>
      </c>
      <c r="C620" s="62" t="s">
        <v>78</v>
      </c>
      <c r="D620" s="62" t="s">
        <v>79</v>
      </c>
      <c r="E620" s="62">
        <v>1</v>
      </c>
    </row>
    <row r="621" spans="1:5">
      <c r="A621" s="62" t="s">
        <v>27</v>
      </c>
      <c r="B621" s="62" t="s">
        <v>363</v>
      </c>
      <c r="C621" s="62" t="s">
        <v>292</v>
      </c>
      <c r="D621" s="62" t="s">
        <v>293</v>
      </c>
      <c r="E621" s="62">
        <v>1</v>
      </c>
    </row>
    <row r="622" spans="1:5">
      <c r="A622" s="62" t="s">
        <v>27</v>
      </c>
      <c r="B622" s="62" t="s">
        <v>363</v>
      </c>
      <c r="C622" s="62" t="s">
        <v>294</v>
      </c>
      <c r="D622" s="62" t="s">
        <v>295</v>
      </c>
      <c r="E622" s="62">
        <v>1</v>
      </c>
    </row>
    <row r="623" spans="1:5">
      <c r="A623" s="62" t="s">
        <v>27</v>
      </c>
      <c r="B623" s="62" t="s">
        <v>363</v>
      </c>
      <c r="C623" s="62" t="s">
        <v>296</v>
      </c>
      <c r="D623" s="62" t="s">
        <v>297</v>
      </c>
      <c r="E623" s="62">
        <v>1</v>
      </c>
    </row>
    <row r="624" spans="1:5">
      <c r="A624" s="62" t="s">
        <v>27</v>
      </c>
      <c r="B624" s="62" t="s">
        <v>363</v>
      </c>
      <c r="C624" s="62" t="s">
        <v>298</v>
      </c>
      <c r="D624" s="62" t="s">
        <v>93</v>
      </c>
      <c r="E624" s="62">
        <v>1</v>
      </c>
    </row>
    <row r="625" spans="1:5">
      <c r="A625" s="62" t="s">
        <v>27</v>
      </c>
      <c r="B625" s="62" t="s">
        <v>363</v>
      </c>
      <c r="C625" s="62" t="s">
        <v>299</v>
      </c>
      <c r="D625" s="62" t="s">
        <v>300</v>
      </c>
      <c r="E625" s="62">
        <v>1</v>
      </c>
    </row>
    <row r="626" spans="1:5">
      <c r="A626" s="62" t="s">
        <v>27</v>
      </c>
      <c r="B626" s="62" t="s">
        <v>363</v>
      </c>
      <c r="C626" s="62" t="s">
        <v>301</v>
      </c>
      <c r="D626" s="62" t="s">
        <v>302</v>
      </c>
      <c r="E626" s="62">
        <v>1</v>
      </c>
    </row>
    <row r="627" spans="1:5">
      <c r="A627" s="62" t="s">
        <v>27</v>
      </c>
      <c r="B627" s="62" t="s">
        <v>363</v>
      </c>
      <c r="C627" s="62" t="s">
        <v>303</v>
      </c>
      <c r="D627" s="62" t="s">
        <v>304</v>
      </c>
      <c r="E627" s="62">
        <v>1</v>
      </c>
    </row>
    <row r="628" spans="1:5">
      <c r="A628" s="62" t="s">
        <v>27</v>
      </c>
      <c r="B628" s="62" t="s">
        <v>364</v>
      </c>
      <c r="C628" s="62" t="s">
        <v>78</v>
      </c>
      <c r="D628" s="62" t="s">
        <v>79</v>
      </c>
      <c r="E628" s="62">
        <v>1</v>
      </c>
    </row>
    <row r="629" spans="1:5">
      <c r="A629" s="62" t="s">
        <v>27</v>
      </c>
      <c r="B629" s="62" t="s">
        <v>364</v>
      </c>
      <c r="C629" s="62" t="s">
        <v>292</v>
      </c>
      <c r="D629" s="62" t="s">
        <v>293</v>
      </c>
      <c r="E629" s="62">
        <v>1</v>
      </c>
    </row>
    <row r="630" spans="1:5">
      <c r="A630" s="62" t="s">
        <v>27</v>
      </c>
      <c r="B630" s="62" t="s">
        <v>364</v>
      </c>
      <c r="C630" s="62" t="s">
        <v>294</v>
      </c>
      <c r="D630" s="62" t="s">
        <v>295</v>
      </c>
      <c r="E630" s="62">
        <v>1</v>
      </c>
    </row>
    <row r="631" spans="1:5">
      <c r="A631" s="62" t="s">
        <v>27</v>
      </c>
      <c r="B631" s="62" t="s">
        <v>364</v>
      </c>
      <c r="C631" s="62" t="s">
        <v>296</v>
      </c>
      <c r="D631" s="62" t="s">
        <v>297</v>
      </c>
      <c r="E631" s="62">
        <v>1</v>
      </c>
    </row>
    <row r="632" spans="1:5">
      <c r="A632" s="62" t="s">
        <v>27</v>
      </c>
      <c r="B632" s="62" t="s">
        <v>364</v>
      </c>
      <c r="C632" s="62" t="s">
        <v>298</v>
      </c>
      <c r="D632" s="62" t="s">
        <v>93</v>
      </c>
      <c r="E632" s="62">
        <v>1</v>
      </c>
    </row>
    <row r="633" spans="1:5">
      <c r="A633" s="62" t="s">
        <v>27</v>
      </c>
      <c r="B633" s="62" t="s">
        <v>364</v>
      </c>
      <c r="C633" s="62" t="s">
        <v>299</v>
      </c>
      <c r="D633" s="62" t="s">
        <v>300</v>
      </c>
      <c r="E633" s="62">
        <v>1</v>
      </c>
    </row>
    <row r="634" spans="1:5">
      <c r="A634" s="62" t="s">
        <v>27</v>
      </c>
      <c r="B634" s="62" t="s">
        <v>364</v>
      </c>
      <c r="C634" s="62" t="s">
        <v>301</v>
      </c>
      <c r="D634" s="62" t="s">
        <v>302</v>
      </c>
      <c r="E634" s="62">
        <v>1</v>
      </c>
    </row>
    <row r="635" spans="1:5">
      <c r="A635" s="62" t="s">
        <v>27</v>
      </c>
      <c r="B635" s="62" t="s">
        <v>364</v>
      </c>
      <c r="C635" s="62" t="s">
        <v>303</v>
      </c>
      <c r="D635" s="62" t="s">
        <v>304</v>
      </c>
      <c r="E635" s="62">
        <v>1</v>
      </c>
    </row>
    <row r="636" spans="1:5">
      <c r="A636" s="62" t="s">
        <v>27</v>
      </c>
      <c r="B636" s="62" t="s">
        <v>365</v>
      </c>
      <c r="C636" s="62" t="s">
        <v>78</v>
      </c>
      <c r="D636" s="62" t="s">
        <v>79</v>
      </c>
      <c r="E636" s="62">
        <v>1</v>
      </c>
    </row>
    <row r="637" spans="1:5">
      <c r="A637" s="62" t="s">
        <v>27</v>
      </c>
      <c r="B637" s="62" t="s">
        <v>365</v>
      </c>
      <c r="C637" s="62" t="s">
        <v>292</v>
      </c>
      <c r="D637" s="62" t="s">
        <v>293</v>
      </c>
      <c r="E637" s="62">
        <v>1</v>
      </c>
    </row>
    <row r="638" spans="1:5">
      <c r="A638" s="62" t="s">
        <v>27</v>
      </c>
      <c r="B638" s="62" t="s">
        <v>365</v>
      </c>
      <c r="C638" s="62" t="s">
        <v>294</v>
      </c>
      <c r="D638" s="62" t="s">
        <v>295</v>
      </c>
      <c r="E638" s="62">
        <v>1</v>
      </c>
    </row>
    <row r="639" spans="1:5">
      <c r="A639" s="62" t="s">
        <v>27</v>
      </c>
      <c r="B639" s="62" t="s">
        <v>365</v>
      </c>
      <c r="C639" s="62" t="s">
        <v>296</v>
      </c>
      <c r="D639" s="62" t="s">
        <v>297</v>
      </c>
      <c r="E639" s="62">
        <v>1</v>
      </c>
    </row>
    <row r="640" spans="1:5">
      <c r="A640" s="62" t="s">
        <v>27</v>
      </c>
      <c r="B640" s="62" t="s">
        <v>365</v>
      </c>
      <c r="C640" s="62" t="s">
        <v>298</v>
      </c>
      <c r="D640" s="62" t="s">
        <v>93</v>
      </c>
      <c r="E640" s="62">
        <v>1</v>
      </c>
    </row>
    <row r="641" spans="1:5">
      <c r="A641" s="62" t="s">
        <v>27</v>
      </c>
      <c r="B641" s="62" t="s">
        <v>365</v>
      </c>
      <c r="C641" s="62" t="s">
        <v>299</v>
      </c>
      <c r="D641" s="62" t="s">
        <v>300</v>
      </c>
      <c r="E641" s="62">
        <v>1</v>
      </c>
    </row>
    <row r="642" spans="1:5">
      <c r="A642" s="62" t="s">
        <v>27</v>
      </c>
      <c r="B642" s="62" t="s">
        <v>365</v>
      </c>
      <c r="C642" s="62" t="s">
        <v>301</v>
      </c>
      <c r="D642" s="62" t="s">
        <v>302</v>
      </c>
      <c r="E642" s="62">
        <v>1</v>
      </c>
    </row>
    <row r="643" spans="1:5">
      <c r="A643" s="62" t="s">
        <v>27</v>
      </c>
      <c r="B643" s="62" t="s">
        <v>365</v>
      </c>
      <c r="C643" s="62" t="s">
        <v>303</v>
      </c>
      <c r="D643" s="62" t="s">
        <v>304</v>
      </c>
      <c r="E643" s="62">
        <v>1</v>
      </c>
    </row>
    <row r="644" spans="1:5">
      <c r="A644" s="62" t="s">
        <v>27</v>
      </c>
      <c r="B644" s="62" t="s">
        <v>366</v>
      </c>
      <c r="C644" s="62" t="s">
        <v>78</v>
      </c>
      <c r="D644" s="62" t="s">
        <v>79</v>
      </c>
      <c r="E644" s="62">
        <v>0</v>
      </c>
    </row>
    <row r="645" spans="1:5">
      <c r="A645" s="62" t="s">
        <v>27</v>
      </c>
      <c r="B645" s="62" t="s">
        <v>366</v>
      </c>
      <c r="C645" s="62" t="s">
        <v>292</v>
      </c>
      <c r="D645" s="62" t="s">
        <v>293</v>
      </c>
      <c r="E645" s="62">
        <v>0</v>
      </c>
    </row>
    <row r="646" spans="1:5">
      <c r="A646" s="62" t="s">
        <v>27</v>
      </c>
      <c r="B646" s="62" t="s">
        <v>366</v>
      </c>
      <c r="C646" s="62" t="s">
        <v>294</v>
      </c>
      <c r="D646" s="62" t="s">
        <v>295</v>
      </c>
      <c r="E646" s="62">
        <v>0</v>
      </c>
    </row>
    <row r="647" spans="1:5">
      <c r="A647" s="62" t="s">
        <v>27</v>
      </c>
      <c r="B647" s="62" t="s">
        <v>366</v>
      </c>
      <c r="C647" s="62" t="s">
        <v>296</v>
      </c>
      <c r="D647" s="62" t="s">
        <v>297</v>
      </c>
      <c r="E647" s="62">
        <v>1</v>
      </c>
    </row>
    <row r="648" spans="1:5">
      <c r="A648" s="62" t="s">
        <v>27</v>
      </c>
      <c r="B648" s="62" t="s">
        <v>366</v>
      </c>
      <c r="C648" s="62" t="s">
        <v>298</v>
      </c>
      <c r="D648" s="62" t="s">
        <v>93</v>
      </c>
      <c r="E648" s="62">
        <v>1</v>
      </c>
    </row>
    <row r="649" spans="1:5">
      <c r="A649" s="62" t="s">
        <v>27</v>
      </c>
      <c r="B649" s="62" t="s">
        <v>366</v>
      </c>
      <c r="C649" s="62" t="s">
        <v>299</v>
      </c>
      <c r="D649" s="62" t="s">
        <v>300</v>
      </c>
      <c r="E649" s="62">
        <v>0</v>
      </c>
    </row>
    <row r="650" spans="1:5">
      <c r="A650" s="62" t="s">
        <v>27</v>
      </c>
      <c r="B650" s="62" t="s">
        <v>366</v>
      </c>
      <c r="C650" s="62" t="s">
        <v>301</v>
      </c>
      <c r="D650" s="62" t="s">
        <v>302</v>
      </c>
      <c r="E650" s="62">
        <v>0</v>
      </c>
    </row>
    <row r="651" spans="1:5">
      <c r="A651" s="62" t="s">
        <v>27</v>
      </c>
      <c r="B651" s="62" t="s">
        <v>366</v>
      </c>
      <c r="C651" s="62" t="s">
        <v>303</v>
      </c>
      <c r="D651" s="62" t="s">
        <v>304</v>
      </c>
      <c r="E651" s="62">
        <v>0</v>
      </c>
    </row>
    <row r="652" spans="1:5">
      <c r="A652" s="62" t="s">
        <v>27</v>
      </c>
      <c r="B652" s="62" t="s">
        <v>367</v>
      </c>
      <c r="C652" s="62" t="s">
        <v>78</v>
      </c>
      <c r="D652" s="62" t="s">
        <v>79</v>
      </c>
      <c r="E652" s="62">
        <v>1</v>
      </c>
    </row>
    <row r="653" spans="1:5">
      <c r="A653" s="62" t="s">
        <v>27</v>
      </c>
      <c r="B653" s="62" t="s">
        <v>367</v>
      </c>
      <c r="C653" s="62" t="s">
        <v>292</v>
      </c>
      <c r="D653" s="62" t="s">
        <v>293</v>
      </c>
      <c r="E653" s="62">
        <v>1</v>
      </c>
    </row>
    <row r="654" spans="1:5">
      <c r="A654" s="62" t="s">
        <v>27</v>
      </c>
      <c r="B654" s="62" t="s">
        <v>367</v>
      </c>
      <c r="C654" s="62" t="s">
        <v>294</v>
      </c>
      <c r="D654" s="62" t="s">
        <v>295</v>
      </c>
      <c r="E654" s="62">
        <v>1</v>
      </c>
    </row>
    <row r="655" spans="1:5">
      <c r="A655" s="62" t="s">
        <v>27</v>
      </c>
      <c r="B655" s="62" t="s">
        <v>367</v>
      </c>
      <c r="C655" s="62" t="s">
        <v>296</v>
      </c>
      <c r="D655" s="62" t="s">
        <v>297</v>
      </c>
      <c r="E655" s="62">
        <v>1</v>
      </c>
    </row>
    <row r="656" spans="1:5">
      <c r="A656" s="62" t="s">
        <v>27</v>
      </c>
      <c r="B656" s="62" t="s">
        <v>367</v>
      </c>
      <c r="C656" s="62" t="s">
        <v>298</v>
      </c>
      <c r="D656" s="62" t="s">
        <v>93</v>
      </c>
      <c r="E656" s="62">
        <v>1</v>
      </c>
    </row>
    <row r="657" spans="1:5">
      <c r="A657" s="62" t="s">
        <v>27</v>
      </c>
      <c r="B657" s="62" t="s">
        <v>367</v>
      </c>
      <c r="C657" s="62" t="s">
        <v>299</v>
      </c>
      <c r="D657" s="62" t="s">
        <v>300</v>
      </c>
      <c r="E657" s="62">
        <v>1</v>
      </c>
    </row>
    <row r="658" spans="1:5">
      <c r="A658" s="62" t="s">
        <v>27</v>
      </c>
      <c r="B658" s="62" t="s">
        <v>367</v>
      </c>
      <c r="C658" s="62" t="s">
        <v>301</v>
      </c>
      <c r="D658" s="62" t="s">
        <v>302</v>
      </c>
      <c r="E658" s="62">
        <v>0</v>
      </c>
    </row>
    <row r="659" spans="1:5">
      <c r="A659" s="62" t="s">
        <v>27</v>
      </c>
      <c r="B659" s="62" t="s">
        <v>367</v>
      </c>
      <c r="C659" s="62" t="s">
        <v>303</v>
      </c>
      <c r="D659" s="62" t="s">
        <v>304</v>
      </c>
      <c r="E659" s="62">
        <v>1</v>
      </c>
    </row>
    <row r="660" spans="1:5">
      <c r="A660" s="62" t="s">
        <v>27</v>
      </c>
      <c r="B660" s="62" t="s">
        <v>368</v>
      </c>
      <c r="C660" s="62" t="s">
        <v>78</v>
      </c>
      <c r="D660" s="62" t="s">
        <v>79</v>
      </c>
      <c r="E660" s="62">
        <v>1</v>
      </c>
    </row>
    <row r="661" spans="1:5">
      <c r="A661" s="62" t="s">
        <v>27</v>
      </c>
      <c r="B661" s="62" t="s">
        <v>368</v>
      </c>
      <c r="C661" s="62" t="s">
        <v>292</v>
      </c>
      <c r="D661" s="62" t="s">
        <v>293</v>
      </c>
      <c r="E661" s="62">
        <v>1</v>
      </c>
    </row>
    <row r="662" spans="1:5">
      <c r="A662" s="62" t="s">
        <v>27</v>
      </c>
      <c r="B662" s="62" t="s">
        <v>368</v>
      </c>
      <c r="C662" s="62" t="s">
        <v>294</v>
      </c>
      <c r="D662" s="62" t="s">
        <v>295</v>
      </c>
      <c r="E662" s="62">
        <v>1</v>
      </c>
    </row>
    <row r="663" spans="1:5">
      <c r="A663" s="62" t="s">
        <v>27</v>
      </c>
      <c r="B663" s="62" t="s">
        <v>368</v>
      </c>
      <c r="C663" s="62" t="s">
        <v>296</v>
      </c>
      <c r="D663" s="62" t="s">
        <v>297</v>
      </c>
      <c r="E663" s="62">
        <v>1</v>
      </c>
    </row>
    <row r="664" spans="1:5">
      <c r="A664" s="62" t="s">
        <v>27</v>
      </c>
      <c r="B664" s="62" t="s">
        <v>368</v>
      </c>
      <c r="C664" s="62" t="s">
        <v>298</v>
      </c>
      <c r="D664" s="62" t="s">
        <v>93</v>
      </c>
      <c r="E664" s="62">
        <v>1</v>
      </c>
    </row>
    <row r="665" spans="1:5">
      <c r="A665" s="62" t="s">
        <v>27</v>
      </c>
      <c r="B665" s="62" t="s">
        <v>368</v>
      </c>
      <c r="C665" s="62" t="s">
        <v>299</v>
      </c>
      <c r="D665" s="62" t="s">
        <v>300</v>
      </c>
      <c r="E665" s="62">
        <v>1</v>
      </c>
    </row>
    <row r="666" spans="1:5">
      <c r="A666" s="62" t="s">
        <v>27</v>
      </c>
      <c r="B666" s="62" t="s">
        <v>368</v>
      </c>
      <c r="C666" s="62" t="s">
        <v>301</v>
      </c>
      <c r="D666" s="62" t="s">
        <v>302</v>
      </c>
      <c r="E666" s="62">
        <v>1</v>
      </c>
    </row>
    <row r="667" spans="1:5">
      <c r="A667" s="62" t="s">
        <v>27</v>
      </c>
      <c r="B667" s="62" t="s">
        <v>368</v>
      </c>
      <c r="C667" s="62" t="s">
        <v>303</v>
      </c>
      <c r="D667" s="62" t="s">
        <v>304</v>
      </c>
      <c r="E667" s="62">
        <v>1</v>
      </c>
    </row>
    <row r="668" spans="1:5">
      <c r="A668" s="62" t="s">
        <v>27</v>
      </c>
      <c r="B668" s="62" t="s">
        <v>369</v>
      </c>
      <c r="C668" s="62" t="s">
        <v>78</v>
      </c>
      <c r="D668" s="62" t="s">
        <v>79</v>
      </c>
      <c r="E668" s="62">
        <v>0</v>
      </c>
    </row>
    <row r="669" spans="1:5">
      <c r="A669" s="62" t="s">
        <v>27</v>
      </c>
      <c r="B669" s="62" t="s">
        <v>369</v>
      </c>
      <c r="C669" s="62" t="s">
        <v>292</v>
      </c>
      <c r="D669" s="62" t="s">
        <v>293</v>
      </c>
      <c r="E669" s="62">
        <v>0</v>
      </c>
    </row>
    <row r="670" spans="1:5">
      <c r="A670" s="62" t="s">
        <v>27</v>
      </c>
      <c r="B670" s="62" t="s">
        <v>369</v>
      </c>
      <c r="C670" s="62" t="s">
        <v>294</v>
      </c>
      <c r="D670" s="62" t="s">
        <v>295</v>
      </c>
      <c r="E670" s="62">
        <v>0</v>
      </c>
    </row>
    <row r="671" spans="1:5">
      <c r="A671" s="62" t="s">
        <v>27</v>
      </c>
      <c r="B671" s="62" t="s">
        <v>369</v>
      </c>
      <c r="C671" s="62" t="s">
        <v>296</v>
      </c>
      <c r="D671" s="62" t="s">
        <v>297</v>
      </c>
      <c r="E671" s="62">
        <v>1</v>
      </c>
    </row>
    <row r="672" spans="1:5">
      <c r="A672" s="62" t="s">
        <v>27</v>
      </c>
      <c r="B672" s="62" t="s">
        <v>369</v>
      </c>
      <c r="C672" s="62" t="s">
        <v>298</v>
      </c>
      <c r="D672" s="62" t="s">
        <v>93</v>
      </c>
      <c r="E672" s="62">
        <v>1</v>
      </c>
    </row>
    <row r="673" spans="1:5">
      <c r="A673" s="62" t="s">
        <v>27</v>
      </c>
      <c r="B673" s="62" t="s">
        <v>369</v>
      </c>
      <c r="C673" s="62" t="s">
        <v>299</v>
      </c>
      <c r="D673" s="62" t="s">
        <v>300</v>
      </c>
      <c r="E673" s="62">
        <v>1</v>
      </c>
    </row>
    <row r="674" spans="1:5">
      <c r="A674" s="62" t="s">
        <v>27</v>
      </c>
      <c r="B674" s="62" t="s">
        <v>369</v>
      </c>
      <c r="C674" s="62" t="s">
        <v>301</v>
      </c>
      <c r="D674" s="62" t="s">
        <v>302</v>
      </c>
      <c r="E674" s="62">
        <v>0</v>
      </c>
    </row>
    <row r="675" spans="1:5">
      <c r="A675" s="62" t="s">
        <v>27</v>
      </c>
      <c r="B675" s="62" t="s">
        <v>369</v>
      </c>
      <c r="C675" s="62" t="s">
        <v>303</v>
      </c>
      <c r="D675" s="62" t="s">
        <v>304</v>
      </c>
      <c r="E675" s="62">
        <v>0</v>
      </c>
    </row>
    <row r="676" spans="1:5">
      <c r="A676" s="62" t="s">
        <v>27</v>
      </c>
      <c r="B676" s="62" t="s">
        <v>370</v>
      </c>
      <c r="C676" s="62" t="s">
        <v>78</v>
      </c>
      <c r="D676" s="62" t="s">
        <v>79</v>
      </c>
      <c r="E676" s="62">
        <v>1</v>
      </c>
    </row>
    <row r="677" spans="1:5">
      <c r="A677" s="62" t="s">
        <v>27</v>
      </c>
      <c r="B677" s="62" t="s">
        <v>370</v>
      </c>
      <c r="C677" s="62" t="s">
        <v>292</v>
      </c>
      <c r="D677" s="62" t="s">
        <v>293</v>
      </c>
      <c r="E677" s="62">
        <v>1</v>
      </c>
    </row>
    <row r="678" spans="1:5">
      <c r="A678" s="62" t="s">
        <v>27</v>
      </c>
      <c r="B678" s="62" t="s">
        <v>370</v>
      </c>
      <c r="C678" s="62" t="s">
        <v>294</v>
      </c>
      <c r="D678" s="62" t="s">
        <v>295</v>
      </c>
      <c r="E678" s="62">
        <v>1</v>
      </c>
    </row>
    <row r="679" spans="1:5">
      <c r="A679" s="62" t="s">
        <v>27</v>
      </c>
      <c r="B679" s="62" t="s">
        <v>370</v>
      </c>
      <c r="C679" s="62" t="s">
        <v>296</v>
      </c>
      <c r="D679" s="62" t="s">
        <v>297</v>
      </c>
      <c r="E679" s="62">
        <v>1</v>
      </c>
    </row>
    <row r="680" spans="1:5">
      <c r="A680" s="62" t="s">
        <v>27</v>
      </c>
      <c r="B680" s="62" t="s">
        <v>370</v>
      </c>
      <c r="C680" s="62" t="s">
        <v>298</v>
      </c>
      <c r="D680" s="62" t="s">
        <v>93</v>
      </c>
      <c r="E680" s="62">
        <v>1</v>
      </c>
    </row>
    <row r="681" spans="1:5">
      <c r="A681" s="62" t="s">
        <v>27</v>
      </c>
      <c r="B681" s="62" t="s">
        <v>370</v>
      </c>
      <c r="C681" s="62" t="s">
        <v>299</v>
      </c>
      <c r="D681" s="62" t="s">
        <v>300</v>
      </c>
      <c r="E681" s="62">
        <v>1</v>
      </c>
    </row>
    <row r="682" spans="1:5">
      <c r="A682" s="62" t="s">
        <v>27</v>
      </c>
      <c r="B682" s="62" t="s">
        <v>370</v>
      </c>
      <c r="C682" s="62" t="s">
        <v>301</v>
      </c>
      <c r="D682" s="62" t="s">
        <v>302</v>
      </c>
      <c r="E682" s="62">
        <v>1</v>
      </c>
    </row>
    <row r="683" spans="1:5">
      <c r="A683" s="62" t="s">
        <v>27</v>
      </c>
      <c r="B683" s="62" t="s">
        <v>370</v>
      </c>
      <c r="C683" s="62" t="s">
        <v>303</v>
      </c>
      <c r="D683" s="62" t="s">
        <v>304</v>
      </c>
      <c r="E683" s="62">
        <v>1</v>
      </c>
    </row>
    <row r="684" spans="1:5">
      <c r="A684" s="62" t="s">
        <v>27</v>
      </c>
      <c r="B684" s="62" t="s">
        <v>371</v>
      </c>
      <c r="C684" s="62" t="s">
        <v>78</v>
      </c>
      <c r="D684" s="62" t="s">
        <v>79</v>
      </c>
      <c r="E684" s="62">
        <v>1</v>
      </c>
    </row>
    <row r="685" spans="1:5">
      <c r="A685" s="62" t="s">
        <v>27</v>
      </c>
      <c r="B685" s="62" t="s">
        <v>371</v>
      </c>
      <c r="C685" s="62" t="s">
        <v>292</v>
      </c>
      <c r="D685" s="62" t="s">
        <v>293</v>
      </c>
      <c r="E685" s="62">
        <v>1</v>
      </c>
    </row>
    <row r="686" spans="1:5">
      <c r="A686" s="62" t="s">
        <v>27</v>
      </c>
      <c r="B686" s="62" t="s">
        <v>371</v>
      </c>
      <c r="C686" s="62" t="s">
        <v>294</v>
      </c>
      <c r="D686" s="62" t="s">
        <v>295</v>
      </c>
      <c r="E686" s="62">
        <v>1</v>
      </c>
    </row>
    <row r="687" spans="1:5">
      <c r="A687" s="62" t="s">
        <v>27</v>
      </c>
      <c r="B687" s="62" t="s">
        <v>371</v>
      </c>
      <c r="C687" s="62" t="s">
        <v>296</v>
      </c>
      <c r="D687" s="62" t="s">
        <v>297</v>
      </c>
      <c r="E687" s="62">
        <v>1</v>
      </c>
    </row>
    <row r="688" spans="1:5">
      <c r="A688" s="62" t="s">
        <v>27</v>
      </c>
      <c r="B688" s="62" t="s">
        <v>371</v>
      </c>
      <c r="C688" s="62" t="s">
        <v>298</v>
      </c>
      <c r="D688" s="62" t="s">
        <v>93</v>
      </c>
      <c r="E688" s="62">
        <v>1</v>
      </c>
    </row>
    <row r="689" spans="1:5">
      <c r="A689" s="62" t="s">
        <v>27</v>
      </c>
      <c r="B689" s="62" t="s">
        <v>371</v>
      </c>
      <c r="C689" s="62" t="s">
        <v>299</v>
      </c>
      <c r="D689" s="62" t="s">
        <v>300</v>
      </c>
      <c r="E689" s="62">
        <v>1</v>
      </c>
    </row>
    <row r="690" spans="1:5">
      <c r="A690" s="62" t="s">
        <v>27</v>
      </c>
      <c r="B690" s="62" t="s">
        <v>371</v>
      </c>
      <c r="C690" s="62" t="s">
        <v>301</v>
      </c>
      <c r="D690" s="62" t="s">
        <v>302</v>
      </c>
      <c r="E690" s="62">
        <v>1</v>
      </c>
    </row>
    <row r="691" spans="1:5">
      <c r="A691" s="62" t="s">
        <v>27</v>
      </c>
      <c r="B691" s="62" t="s">
        <v>371</v>
      </c>
      <c r="C691" s="62" t="s">
        <v>303</v>
      </c>
      <c r="D691" s="62" t="s">
        <v>304</v>
      </c>
      <c r="E691" s="62">
        <v>1</v>
      </c>
    </row>
    <row r="692" spans="1:5">
      <c r="A692" s="62" t="s">
        <v>27</v>
      </c>
      <c r="B692" s="62" t="s">
        <v>372</v>
      </c>
      <c r="C692" s="62" t="s">
        <v>78</v>
      </c>
      <c r="D692" s="62" t="s">
        <v>79</v>
      </c>
      <c r="E692" s="62">
        <v>1</v>
      </c>
    </row>
    <row r="693" spans="1:5">
      <c r="A693" s="62" t="s">
        <v>27</v>
      </c>
      <c r="B693" s="62" t="s">
        <v>372</v>
      </c>
      <c r="C693" s="62" t="s">
        <v>292</v>
      </c>
      <c r="D693" s="62" t="s">
        <v>293</v>
      </c>
      <c r="E693" s="62">
        <v>1</v>
      </c>
    </row>
    <row r="694" spans="1:5">
      <c r="A694" s="62" t="s">
        <v>27</v>
      </c>
      <c r="B694" s="62" t="s">
        <v>372</v>
      </c>
      <c r="C694" s="62" t="s">
        <v>294</v>
      </c>
      <c r="D694" s="62" t="s">
        <v>295</v>
      </c>
      <c r="E694" s="62">
        <v>1</v>
      </c>
    </row>
    <row r="695" spans="1:5">
      <c r="A695" s="62" t="s">
        <v>27</v>
      </c>
      <c r="B695" s="62" t="s">
        <v>372</v>
      </c>
      <c r="C695" s="62" t="s">
        <v>296</v>
      </c>
      <c r="D695" s="62" t="s">
        <v>297</v>
      </c>
      <c r="E695" s="62">
        <v>1</v>
      </c>
    </row>
    <row r="696" spans="1:5">
      <c r="A696" s="62" t="s">
        <v>27</v>
      </c>
      <c r="B696" s="62" t="s">
        <v>372</v>
      </c>
      <c r="C696" s="62" t="s">
        <v>298</v>
      </c>
      <c r="D696" s="62" t="s">
        <v>93</v>
      </c>
      <c r="E696" s="62">
        <v>1</v>
      </c>
    </row>
    <row r="697" spans="1:5">
      <c r="A697" s="62" t="s">
        <v>27</v>
      </c>
      <c r="B697" s="62" t="s">
        <v>372</v>
      </c>
      <c r="C697" s="62" t="s">
        <v>299</v>
      </c>
      <c r="D697" s="62" t="s">
        <v>300</v>
      </c>
      <c r="E697" s="62">
        <v>1</v>
      </c>
    </row>
    <row r="698" spans="1:5">
      <c r="A698" s="62" t="s">
        <v>27</v>
      </c>
      <c r="B698" s="62" t="s">
        <v>372</v>
      </c>
      <c r="C698" s="62" t="s">
        <v>301</v>
      </c>
      <c r="D698" s="62" t="s">
        <v>302</v>
      </c>
      <c r="E698" s="62">
        <v>1</v>
      </c>
    </row>
    <row r="699" spans="1:5">
      <c r="A699" s="62" t="s">
        <v>27</v>
      </c>
      <c r="B699" s="62" t="s">
        <v>372</v>
      </c>
      <c r="C699" s="62" t="s">
        <v>303</v>
      </c>
      <c r="D699" s="62" t="s">
        <v>304</v>
      </c>
      <c r="E699" s="62">
        <v>1</v>
      </c>
    </row>
    <row r="700" spans="1:5">
      <c r="A700" s="62" t="s">
        <v>27</v>
      </c>
      <c r="B700" s="62" t="s">
        <v>373</v>
      </c>
      <c r="C700" s="62" t="s">
        <v>78</v>
      </c>
      <c r="D700" s="62" t="s">
        <v>79</v>
      </c>
      <c r="E700" s="62">
        <v>1</v>
      </c>
    </row>
    <row r="701" spans="1:5">
      <c r="A701" s="62" t="s">
        <v>27</v>
      </c>
      <c r="B701" s="62" t="s">
        <v>373</v>
      </c>
      <c r="C701" s="62" t="s">
        <v>292</v>
      </c>
      <c r="D701" s="62" t="s">
        <v>293</v>
      </c>
      <c r="E701" s="62">
        <v>1</v>
      </c>
    </row>
    <row r="702" spans="1:5">
      <c r="A702" s="62" t="s">
        <v>27</v>
      </c>
      <c r="B702" s="62" t="s">
        <v>373</v>
      </c>
      <c r="C702" s="62" t="s">
        <v>294</v>
      </c>
      <c r="D702" s="62" t="s">
        <v>295</v>
      </c>
      <c r="E702" s="62">
        <v>1</v>
      </c>
    </row>
    <row r="703" spans="1:5">
      <c r="A703" s="62" t="s">
        <v>27</v>
      </c>
      <c r="B703" s="62" t="s">
        <v>373</v>
      </c>
      <c r="C703" s="62" t="s">
        <v>296</v>
      </c>
      <c r="D703" s="62" t="s">
        <v>297</v>
      </c>
      <c r="E703" s="62">
        <v>1</v>
      </c>
    </row>
    <row r="704" spans="1:5">
      <c r="A704" s="62" t="s">
        <v>27</v>
      </c>
      <c r="B704" s="62" t="s">
        <v>373</v>
      </c>
      <c r="C704" s="62" t="s">
        <v>298</v>
      </c>
      <c r="D704" s="62" t="s">
        <v>93</v>
      </c>
      <c r="E704" s="62">
        <v>1</v>
      </c>
    </row>
    <row r="705" spans="1:5">
      <c r="A705" s="62" t="s">
        <v>27</v>
      </c>
      <c r="B705" s="62" t="s">
        <v>373</v>
      </c>
      <c r="C705" s="62" t="s">
        <v>299</v>
      </c>
      <c r="D705" s="62" t="s">
        <v>300</v>
      </c>
      <c r="E705" s="62">
        <v>1</v>
      </c>
    </row>
    <row r="706" spans="1:5">
      <c r="A706" s="62" t="s">
        <v>27</v>
      </c>
      <c r="B706" s="62" t="s">
        <v>373</v>
      </c>
      <c r="C706" s="62" t="s">
        <v>301</v>
      </c>
      <c r="D706" s="62" t="s">
        <v>302</v>
      </c>
      <c r="E706" s="62">
        <v>1</v>
      </c>
    </row>
    <row r="707" spans="1:5">
      <c r="A707" s="62" t="s">
        <v>27</v>
      </c>
      <c r="B707" s="62" t="s">
        <v>373</v>
      </c>
      <c r="C707" s="62" t="s">
        <v>303</v>
      </c>
      <c r="D707" s="62" t="s">
        <v>304</v>
      </c>
      <c r="E707" s="62">
        <v>1</v>
      </c>
    </row>
    <row r="708" spans="1:5">
      <c r="A708" s="62" t="s">
        <v>27</v>
      </c>
      <c r="B708" s="62" t="s">
        <v>374</v>
      </c>
      <c r="C708" s="62" t="s">
        <v>78</v>
      </c>
      <c r="D708" s="62" t="s">
        <v>79</v>
      </c>
      <c r="E708" s="62">
        <v>1</v>
      </c>
    </row>
    <row r="709" spans="1:5">
      <c r="A709" s="62" t="s">
        <v>27</v>
      </c>
      <c r="B709" s="62" t="s">
        <v>374</v>
      </c>
      <c r="C709" s="62" t="s">
        <v>292</v>
      </c>
      <c r="D709" s="62" t="s">
        <v>293</v>
      </c>
      <c r="E709" s="62">
        <v>1</v>
      </c>
    </row>
    <row r="710" spans="1:5">
      <c r="A710" s="62" t="s">
        <v>27</v>
      </c>
      <c r="B710" s="62" t="s">
        <v>374</v>
      </c>
      <c r="C710" s="62" t="s">
        <v>294</v>
      </c>
      <c r="D710" s="62" t="s">
        <v>295</v>
      </c>
      <c r="E710" s="62">
        <v>1</v>
      </c>
    </row>
    <row r="711" spans="1:5">
      <c r="A711" s="62" t="s">
        <v>27</v>
      </c>
      <c r="B711" s="62" t="s">
        <v>374</v>
      </c>
      <c r="C711" s="62" t="s">
        <v>296</v>
      </c>
      <c r="D711" s="62" t="s">
        <v>297</v>
      </c>
      <c r="E711" s="62">
        <v>1</v>
      </c>
    </row>
    <row r="712" spans="1:5">
      <c r="A712" s="62" t="s">
        <v>27</v>
      </c>
      <c r="B712" s="62" t="s">
        <v>374</v>
      </c>
      <c r="C712" s="62" t="s">
        <v>298</v>
      </c>
      <c r="D712" s="62" t="s">
        <v>93</v>
      </c>
      <c r="E712" s="62">
        <v>1</v>
      </c>
    </row>
    <row r="713" spans="1:5">
      <c r="A713" s="62" t="s">
        <v>27</v>
      </c>
      <c r="B713" s="62" t="s">
        <v>374</v>
      </c>
      <c r="C713" s="62" t="s">
        <v>299</v>
      </c>
      <c r="D713" s="62" t="s">
        <v>300</v>
      </c>
      <c r="E713" s="62">
        <v>1</v>
      </c>
    </row>
    <row r="714" spans="1:5">
      <c r="A714" s="62" t="s">
        <v>27</v>
      </c>
      <c r="B714" s="62" t="s">
        <v>374</v>
      </c>
      <c r="C714" s="62" t="s">
        <v>301</v>
      </c>
      <c r="D714" s="62" t="s">
        <v>302</v>
      </c>
      <c r="E714" s="62">
        <v>1</v>
      </c>
    </row>
    <row r="715" spans="1:5">
      <c r="A715" s="62" t="s">
        <v>27</v>
      </c>
      <c r="B715" s="62" t="s">
        <v>374</v>
      </c>
      <c r="C715" s="62" t="s">
        <v>303</v>
      </c>
      <c r="D715" s="62" t="s">
        <v>304</v>
      </c>
      <c r="E715" s="62">
        <v>1</v>
      </c>
    </row>
    <row r="716" spans="1:5">
      <c r="A716" s="62" t="s">
        <v>27</v>
      </c>
      <c r="B716" s="62" t="s">
        <v>375</v>
      </c>
      <c r="C716" s="62" t="s">
        <v>78</v>
      </c>
      <c r="D716" s="62" t="s">
        <v>79</v>
      </c>
      <c r="E716" s="62">
        <v>1</v>
      </c>
    </row>
    <row r="717" spans="1:5">
      <c r="A717" s="62" t="s">
        <v>27</v>
      </c>
      <c r="B717" s="62" t="s">
        <v>375</v>
      </c>
      <c r="C717" s="62" t="s">
        <v>292</v>
      </c>
      <c r="D717" s="62" t="s">
        <v>293</v>
      </c>
      <c r="E717" s="62">
        <v>1</v>
      </c>
    </row>
    <row r="718" spans="1:5">
      <c r="A718" s="62" t="s">
        <v>27</v>
      </c>
      <c r="B718" s="62" t="s">
        <v>375</v>
      </c>
      <c r="C718" s="62" t="s">
        <v>294</v>
      </c>
      <c r="D718" s="62" t="s">
        <v>295</v>
      </c>
      <c r="E718" s="62">
        <v>1</v>
      </c>
    </row>
    <row r="719" spans="1:5">
      <c r="A719" s="62" t="s">
        <v>27</v>
      </c>
      <c r="B719" s="62" t="s">
        <v>375</v>
      </c>
      <c r="C719" s="62" t="s">
        <v>296</v>
      </c>
      <c r="D719" s="62" t="s">
        <v>297</v>
      </c>
      <c r="E719" s="62">
        <v>1</v>
      </c>
    </row>
    <row r="720" spans="1:5">
      <c r="A720" s="62" t="s">
        <v>27</v>
      </c>
      <c r="B720" s="62" t="s">
        <v>375</v>
      </c>
      <c r="C720" s="62" t="s">
        <v>298</v>
      </c>
      <c r="D720" s="62" t="s">
        <v>93</v>
      </c>
      <c r="E720" s="62">
        <v>1</v>
      </c>
    </row>
    <row r="721" spans="1:5">
      <c r="A721" s="62" t="s">
        <v>27</v>
      </c>
      <c r="B721" s="62" t="s">
        <v>375</v>
      </c>
      <c r="C721" s="62" t="s">
        <v>299</v>
      </c>
      <c r="D721" s="62" t="s">
        <v>300</v>
      </c>
      <c r="E721" s="62">
        <v>1</v>
      </c>
    </row>
    <row r="722" spans="1:5">
      <c r="A722" s="62" t="s">
        <v>27</v>
      </c>
      <c r="B722" s="62" t="s">
        <v>375</v>
      </c>
      <c r="C722" s="62" t="s">
        <v>301</v>
      </c>
      <c r="D722" s="62" t="s">
        <v>302</v>
      </c>
      <c r="E722" s="62">
        <v>1</v>
      </c>
    </row>
    <row r="723" spans="1:5">
      <c r="A723" s="62" t="s">
        <v>27</v>
      </c>
      <c r="B723" s="62" t="s">
        <v>375</v>
      </c>
      <c r="C723" s="62" t="s">
        <v>303</v>
      </c>
      <c r="D723" s="62" t="s">
        <v>304</v>
      </c>
      <c r="E723" s="62">
        <v>1</v>
      </c>
    </row>
    <row r="724" spans="1:5">
      <c r="A724" s="62" t="s">
        <v>27</v>
      </c>
      <c r="B724" s="62" t="s">
        <v>376</v>
      </c>
      <c r="C724" s="62" t="s">
        <v>78</v>
      </c>
      <c r="D724" s="62" t="s">
        <v>79</v>
      </c>
      <c r="E724" s="62">
        <v>1</v>
      </c>
    </row>
    <row r="725" spans="1:5">
      <c r="A725" s="62" t="s">
        <v>27</v>
      </c>
      <c r="B725" s="62" t="s">
        <v>376</v>
      </c>
      <c r="C725" s="62" t="s">
        <v>292</v>
      </c>
      <c r="D725" s="62" t="s">
        <v>293</v>
      </c>
      <c r="E725" s="62">
        <v>1</v>
      </c>
    </row>
    <row r="726" spans="1:5">
      <c r="A726" s="62" t="s">
        <v>27</v>
      </c>
      <c r="B726" s="62" t="s">
        <v>376</v>
      </c>
      <c r="C726" s="62" t="s">
        <v>294</v>
      </c>
      <c r="D726" s="62" t="s">
        <v>295</v>
      </c>
      <c r="E726" s="62">
        <v>0</v>
      </c>
    </row>
    <row r="727" spans="1:5">
      <c r="A727" s="62" t="s">
        <v>27</v>
      </c>
      <c r="B727" s="62" t="s">
        <v>376</v>
      </c>
      <c r="C727" s="62" t="s">
        <v>296</v>
      </c>
      <c r="D727" s="62" t="s">
        <v>297</v>
      </c>
      <c r="E727" s="62">
        <v>1</v>
      </c>
    </row>
    <row r="728" spans="1:5">
      <c r="A728" s="62" t="s">
        <v>27</v>
      </c>
      <c r="B728" s="62" t="s">
        <v>376</v>
      </c>
      <c r="C728" s="62" t="s">
        <v>298</v>
      </c>
      <c r="D728" s="62" t="s">
        <v>93</v>
      </c>
      <c r="E728" s="62">
        <v>1</v>
      </c>
    </row>
    <row r="729" spans="1:5">
      <c r="A729" s="62" t="s">
        <v>27</v>
      </c>
      <c r="B729" s="62" t="s">
        <v>376</v>
      </c>
      <c r="C729" s="62" t="s">
        <v>299</v>
      </c>
      <c r="D729" s="62" t="s">
        <v>300</v>
      </c>
      <c r="E729" s="62">
        <v>1</v>
      </c>
    </row>
    <row r="730" spans="1:5">
      <c r="A730" s="62" t="s">
        <v>27</v>
      </c>
      <c r="B730" s="62" t="s">
        <v>376</v>
      </c>
      <c r="C730" s="62" t="s">
        <v>301</v>
      </c>
      <c r="D730" s="62" t="s">
        <v>302</v>
      </c>
      <c r="E730" s="62">
        <v>1</v>
      </c>
    </row>
    <row r="731" spans="1:5">
      <c r="A731" s="62" t="s">
        <v>27</v>
      </c>
      <c r="B731" s="62" t="s">
        <v>376</v>
      </c>
      <c r="C731" s="62" t="s">
        <v>303</v>
      </c>
      <c r="D731" s="62" t="s">
        <v>304</v>
      </c>
      <c r="E731" s="62">
        <v>1</v>
      </c>
    </row>
    <row r="732" spans="1:5">
      <c r="A732" s="62" t="s">
        <v>27</v>
      </c>
      <c r="B732" s="62" t="s">
        <v>377</v>
      </c>
      <c r="C732" s="62" t="s">
        <v>78</v>
      </c>
      <c r="D732" s="62" t="s">
        <v>79</v>
      </c>
      <c r="E732" s="62">
        <v>1</v>
      </c>
    </row>
    <row r="733" spans="1:5">
      <c r="A733" s="62" t="s">
        <v>27</v>
      </c>
      <c r="B733" s="62" t="s">
        <v>377</v>
      </c>
      <c r="C733" s="62" t="s">
        <v>292</v>
      </c>
      <c r="D733" s="62" t="s">
        <v>293</v>
      </c>
      <c r="E733" s="62">
        <v>1</v>
      </c>
    </row>
    <row r="734" spans="1:5">
      <c r="A734" s="62" t="s">
        <v>27</v>
      </c>
      <c r="B734" s="62" t="s">
        <v>377</v>
      </c>
      <c r="C734" s="62" t="s">
        <v>294</v>
      </c>
      <c r="D734" s="62" t="s">
        <v>295</v>
      </c>
      <c r="E734" s="62">
        <v>1</v>
      </c>
    </row>
    <row r="735" spans="1:5">
      <c r="A735" s="62" t="s">
        <v>27</v>
      </c>
      <c r="B735" s="62" t="s">
        <v>377</v>
      </c>
      <c r="C735" s="62" t="s">
        <v>296</v>
      </c>
      <c r="D735" s="62" t="s">
        <v>297</v>
      </c>
      <c r="E735" s="62">
        <v>1</v>
      </c>
    </row>
    <row r="736" spans="1:5">
      <c r="A736" s="62" t="s">
        <v>27</v>
      </c>
      <c r="B736" s="62" t="s">
        <v>377</v>
      </c>
      <c r="C736" s="62" t="s">
        <v>298</v>
      </c>
      <c r="D736" s="62" t="s">
        <v>93</v>
      </c>
      <c r="E736" s="62">
        <v>1</v>
      </c>
    </row>
    <row r="737" spans="1:5">
      <c r="A737" s="62" t="s">
        <v>27</v>
      </c>
      <c r="B737" s="62" t="s">
        <v>377</v>
      </c>
      <c r="C737" s="62" t="s">
        <v>299</v>
      </c>
      <c r="D737" s="62" t="s">
        <v>300</v>
      </c>
      <c r="E737" s="62">
        <v>1</v>
      </c>
    </row>
    <row r="738" spans="1:5">
      <c r="A738" s="62" t="s">
        <v>27</v>
      </c>
      <c r="B738" s="62" t="s">
        <v>377</v>
      </c>
      <c r="C738" s="62" t="s">
        <v>301</v>
      </c>
      <c r="D738" s="62" t="s">
        <v>302</v>
      </c>
      <c r="E738" s="62">
        <v>1</v>
      </c>
    </row>
    <row r="739" spans="1:5">
      <c r="A739" s="62" t="s">
        <v>27</v>
      </c>
      <c r="B739" s="62" t="s">
        <v>377</v>
      </c>
      <c r="C739" s="62" t="s">
        <v>303</v>
      </c>
      <c r="D739" s="62" t="s">
        <v>304</v>
      </c>
      <c r="E739" s="62">
        <v>1</v>
      </c>
    </row>
    <row r="740" spans="1:5">
      <c r="A740" s="62" t="s">
        <v>27</v>
      </c>
      <c r="B740" s="62" t="s">
        <v>378</v>
      </c>
      <c r="C740" s="62" t="s">
        <v>78</v>
      </c>
      <c r="D740" s="62" t="s">
        <v>79</v>
      </c>
      <c r="E740" s="62">
        <v>1</v>
      </c>
    </row>
    <row r="741" spans="1:5">
      <c r="A741" s="62" t="s">
        <v>27</v>
      </c>
      <c r="B741" s="62" t="s">
        <v>378</v>
      </c>
      <c r="C741" s="62" t="s">
        <v>292</v>
      </c>
      <c r="D741" s="62" t="s">
        <v>293</v>
      </c>
      <c r="E741" s="62">
        <v>1</v>
      </c>
    </row>
    <row r="742" spans="1:5">
      <c r="A742" s="62" t="s">
        <v>27</v>
      </c>
      <c r="B742" s="62" t="s">
        <v>378</v>
      </c>
      <c r="C742" s="62" t="s">
        <v>294</v>
      </c>
      <c r="D742" s="62" t="s">
        <v>295</v>
      </c>
      <c r="E742" s="62">
        <v>1</v>
      </c>
    </row>
    <row r="743" spans="1:5">
      <c r="A743" s="62" t="s">
        <v>27</v>
      </c>
      <c r="B743" s="62" t="s">
        <v>378</v>
      </c>
      <c r="C743" s="62" t="s">
        <v>296</v>
      </c>
      <c r="D743" s="62" t="s">
        <v>297</v>
      </c>
      <c r="E743" s="62">
        <v>1</v>
      </c>
    </row>
    <row r="744" spans="1:5">
      <c r="A744" s="62" t="s">
        <v>27</v>
      </c>
      <c r="B744" s="62" t="s">
        <v>378</v>
      </c>
      <c r="C744" s="62" t="s">
        <v>298</v>
      </c>
      <c r="D744" s="62" t="s">
        <v>93</v>
      </c>
      <c r="E744" s="62">
        <v>1</v>
      </c>
    </row>
    <row r="745" spans="1:5">
      <c r="A745" s="62" t="s">
        <v>27</v>
      </c>
      <c r="B745" s="62" t="s">
        <v>378</v>
      </c>
      <c r="C745" s="62" t="s">
        <v>299</v>
      </c>
      <c r="D745" s="62" t="s">
        <v>300</v>
      </c>
      <c r="E745" s="62">
        <v>1</v>
      </c>
    </row>
    <row r="746" spans="1:5">
      <c r="A746" s="62" t="s">
        <v>27</v>
      </c>
      <c r="B746" s="62" t="s">
        <v>378</v>
      </c>
      <c r="C746" s="62" t="s">
        <v>301</v>
      </c>
      <c r="D746" s="62" t="s">
        <v>302</v>
      </c>
      <c r="E746" s="62">
        <v>1</v>
      </c>
    </row>
    <row r="747" spans="1:5">
      <c r="A747" s="62" t="s">
        <v>27</v>
      </c>
      <c r="B747" s="62" t="s">
        <v>378</v>
      </c>
      <c r="C747" s="62" t="s">
        <v>303</v>
      </c>
      <c r="D747" s="62" t="s">
        <v>304</v>
      </c>
      <c r="E747" s="62">
        <v>1</v>
      </c>
    </row>
    <row r="748" spans="1:5">
      <c r="A748" s="62" t="s">
        <v>27</v>
      </c>
      <c r="B748" s="62" t="s">
        <v>379</v>
      </c>
      <c r="C748" s="62" t="s">
        <v>78</v>
      </c>
      <c r="D748" s="62" t="s">
        <v>79</v>
      </c>
      <c r="E748" s="62">
        <v>1</v>
      </c>
    </row>
    <row r="749" spans="1:5">
      <c r="A749" s="62" t="s">
        <v>27</v>
      </c>
      <c r="B749" s="62" t="s">
        <v>379</v>
      </c>
      <c r="C749" s="62" t="s">
        <v>292</v>
      </c>
      <c r="D749" s="62" t="s">
        <v>293</v>
      </c>
      <c r="E749" s="62">
        <v>1</v>
      </c>
    </row>
    <row r="750" spans="1:5">
      <c r="A750" s="62" t="s">
        <v>27</v>
      </c>
      <c r="B750" s="62" t="s">
        <v>379</v>
      </c>
      <c r="C750" s="62" t="s">
        <v>294</v>
      </c>
      <c r="D750" s="62" t="s">
        <v>295</v>
      </c>
      <c r="E750" s="62">
        <v>1</v>
      </c>
    </row>
    <row r="751" spans="1:5">
      <c r="A751" s="62" t="s">
        <v>27</v>
      </c>
      <c r="B751" s="62" t="s">
        <v>379</v>
      </c>
      <c r="C751" s="62" t="s">
        <v>296</v>
      </c>
      <c r="D751" s="62" t="s">
        <v>297</v>
      </c>
      <c r="E751" s="62">
        <v>1</v>
      </c>
    </row>
    <row r="752" spans="1:5">
      <c r="A752" s="62" t="s">
        <v>27</v>
      </c>
      <c r="B752" s="62" t="s">
        <v>379</v>
      </c>
      <c r="C752" s="62" t="s">
        <v>298</v>
      </c>
      <c r="D752" s="62" t="s">
        <v>93</v>
      </c>
      <c r="E752" s="62">
        <v>1</v>
      </c>
    </row>
    <row r="753" spans="1:5">
      <c r="A753" s="62" t="s">
        <v>27</v>
      </c>
      <c r="B753" s="62" t="s">
        <v>379</v>
      </c>
      <c r="C753" s="62" t="s">
        <v>299</v>
      </c>
      <c r="D753" s="62" t="s">
        <v>300</v>
      </c>
      <c r="E753" s="62">
        <v>1</v>
      </c>
    </row>
    <row r="754" spans="1:5">
      <c r="A754" s="62" t="s">
        <v>27</v>
      </c>
      <c r="B754" s="62" t="s">
        <v>379</v>
      </c>
      <c r="C754" s="62" t="s">
        <v>301</v>
      </c>
      <c r="D754" s="62" t="s">
        <v>302</v>
      </c>
      <c r="E754" s="62">
        <v>1</v>
      </c>
    </row>
    <row r="755" spans="1:5">
      <c r="A755" s="62" t="s">
        <v>27</v>
      </c>
      <c r="B755" s="62" t="s">
        <v>379</v>
      </c>
      <c r="C755" s="62" t="s">
        <v>303</v>
      </c>
      <c r="D755" s="62" t="s">
        <v>304</v>
      </c>
      <c r="E755" s="62">
        <v>1</v>
      </c>
    </row>
    <row r="756" spans="1:5">
      <c r="A756" s="62" t="s">
        <v>27</v>
      </c>
      <c r="B756" s="62" t="s">
        <v>380</v>
      </c>
      <c r="C756" s="62" t="s">
        <v>78</v>
      </c>
      <c r="D756" s="62" t="s">
        <v>79</v>
      </c>
      <c r="E756" s="62">
        <v>1</v>
      </c>
    </row>
    <row r="757" spans="1:5">
      <c r="A757" s="62" t="s">
        <v>27</v>
      </c>
      <c r="B757" s="62" t="s">
        <v>380</v>
      </c>
      <c r="C757" s="62" t="s">
        <v>292</v>
      </c>
      <c r="D757" s="62" t="s">
        <v>293</v>
      </c>
      <c r="E757" s="62">
        <v>1</v>
      </c>
    </row>
    <row r="758" spans="1:5">
      <c r="A758" s="62" t="s">
        <v>27</v>
      </c>
      <c r="B758" s="62" t="s">
        <v>380</v>
      </c>
      <c r="C758" s="62" t="s">
        <v>294</v>
      </c>
      <c r="D758" s="62" t="s">
        <v>295</v>
      </c>
      <c r="E758" s="62">
        <v>1</v>
      </c>
    </row>
    <row r="759" spans="1:5">
      <c r="A759" s="62" t="s">
        <v>27</v>
      </c>
      <c r="B759" s="62" t="s">
        <v>380</v>
      </c>
      <c r="C759" s="62" t="s">
        <v>296</v>
      </c>
      <c r="D759" s="62" t="s">
        <v>297</v>
      </c>
      <c r="E759" s="62">
        <v>1</v>
      </c>
    </row>
    <row r="760" spans="1:5">
      <c r="A760" s="62" t="s">
        <v>27</v>
      </c>
      <c r="B760" s="62" t="s">
        <v>380</v>
      </c>
      <c r="C760" s="62" t="s">
        <v>298</v>
      </c>
      <c r="D760" s="62" t="s">
        <v>93</v>
      </c>
      <c r="E760" s="62">
        <v>1</v>
      </c>
    </row>
    <row r="761" spans="1:5">
      <c r="A761" s="62" t="s">
        <v>27</v>
      </c>
      <c r="B761" s="62" t="s">
        <v>380</v>
      </c>
      <c r="C761" s="62" t="s">
        <v>299</v>
      </c>
      <c r="D761" s="62" t="s">
        <v>300</v>
      </c>
      <c r="E761" s="62">
        <v>1</v>
      </c>
    </row>
    <row r="762" spans="1:5">
      <c r="A762" s="62" t="s">
        <v>27</v>
      </c>
      <c r="B762" s="62" t="s">
        <v>380</v>
      </c>
      <c r="C762" s="62" t="s">
        <v>301</v>
      </c>
      <c r="D762" s="62" t="s">
        <v>302</v>
      </c>
      <c r="E762" s="62">
        <v>1</v>
      </c>
    </row>
    <row r="763" spans="1:5">
      <c r="A763" s="62" t="s">
        <v>27</v>
      </c>
      <c r="B763" s="62" t="s">
        <v>380</v>
      </c>
      <c r="C763" s="62" t="s">
        <v>303</v>
      </c>
      <c r="D763" s="62" t="s">
        <v>304</v>
      </c>
      <c r="E763" s="62">
        <v>1</v>
      </c>
    </row>
    <row r="764" spans="1:5">
      <c r="A764" s="62" t="s">
        <v>27</v>
      </c>
      <c r="B764" s="62" t="s">
        <v>381</v>
      </c>
      <c r="C764" s="62" t="s">
        <v>78</v>
      </c>
      <c r="D764" s="62" t="s">
        <v>79</v>
      </c>
      <c r="E764" s="62">
        <v>1</v>
      </c>
    </row>
    <row r="765" spans="1:5">
      <c r="A765" s="62" t="s">
        <v>27</v>
      </c>
      <c r="B765" s="62" t="s">
        <v>381</v>
      </c>
      <c r="C765" s="62" t="s">
        <v>292</v>
      </c>
      <c r="D765" s="62" t="s">
        <v>293</v>
      </c>
      <c r="E765" s="62">
        <v>1</v>
      </c>
    </row>
    <row r="766" spans="1:5">
      <c r="A766" s="62" t="s">
        <v>27</v>
      </c>
      <c r="B766" s="62" t="s">
        <v>381</v>
      </c>
      <c r="C766" s="62" t="s">
        <v>294</v>
      </c>
      <c r="D766" s="62" t="s">
        <v>295</v>
      </c>
      <c r="E766" s="62">
        <v>1</v>
      </c>
    </row>
    <row r="767" spans="1:5">
      <c r="A767" s="62" t="s">
        <v>27</v>
      </c>
      <c r="B767" s="62" t="s">
        <v>381</v>
      </c>
      <c r="C767" s="62" t="s">
        <v>296</v>
      </c>
      <c r="D767" s="62" t="s">
        <v>297</v>
      </c>
      <c r="E767" s="62">
        <v>1</v>
      </c>
    </row>
    <row r="768" spans="1:5">
      <c r="A768" s="62" t="s">
        <v>27</v>
      </c>
      <c r="B768" s="62" t="s">
        <v>381</v>
      </c>
      <c r="C768" s="62" t="s">
        <v>298</v>
      </c>
      <c r="D768" s="62" t="s">
        <v>93</v>
      </c>
      <c r="E768" s="62">
        <v>1</v>
      </c>
    </row>
    <row r="769" spans="1:5">
      <c r="A769" s="62" t="s">
        <v>27</v>
      </c>
      <c r="B769" s="62" t="s">
        <v>381</v>
      </c>
      <c r="C769" s="62" t="s">
        <v>299</v>
      </c>
      <c r="D769" s="62" t="s">
        <v>300</v>
      </c>
      <c r="E769" s="62">
        <v>1</v>
      </c>
    </row>
    <row r="770" spans="1:5">
      <c r="A770" s="62" t="s">
        <v>27</v>
      </c>
      <c r="B770" s="62" t="s">
        <v>381</v>
      </c>
      <c r="C770" s="62" t="s">
        <v>301</v>
      </c>
      <c r="D770" s="62" t="s">
        <v>302</v>
      </c>
      <c r="E770" s="62">
        <v>1</v>
      </c>
    </row>
    <row r="771" spans="1:5">
      <c r="A771" s="62" t="s">
        <v>27</v>
      </c>
      <c r="B771" s="62" t="s">
        <v>381</v>
      </c>
      <c r="C771" s="62" t="s">
        <v>303</v>
      </c>
      <c r="D771" s="62" t="s">
        <v>304</v>
      </c>
      <c r="E771" s="62">
        <v>1</v>
      </c>
    </row>
    <row r="772" spans="1:5">
      <c r="A772" s="62" t="s">
        <v>27</v>
      </c>
      <c r="B772" s="62" t="s">
        <v>382</v>
      </c>
      <c r="C772" s="62" t="s">
        <v>78</v>
      </c>
      <c r="D772" s="62" t="s">
        <v>79</v>
      </c>
      <c r="E772" s="62">
        <v>1</v>
      </c>
    </row>
    <row r="773" spans="1:5">
      <c r="A773" s="62" t="s">
        <v>27</v>
      </c>
      <c r="B773" s="62" t="s">
        <v>382</v>
      </c>
      <c r="C773" s="62" t="s">
        <v>292</v>
      </c>
      <c r="D773" s="62" t="s">
        <v>293</v>
      </c>
      <c r="E773" s="62">
        <v>1</v>
      </c>
    </row>
    <row r="774" spans="1:5">
      <c r="A774" s="62" t="s">
        <v>27</v>
      </c>
      <c r="B774" s="62" t="s">
        <v>382</v>
      </c>
      <c r="C774" s="62" t="s">
        <v>294</v>
      </c>
      <c r="D774" s="62" t="s">
        <v>295</v>
      </c>
      <c r="E774" s="62">
        <v>1</v>
      </c>
    </row>
    <row r="775" spans="1:5">
      <c r="A775" s="62" t="s">
        <v>27</v>
      </c>
      <c r="B775" s="62" t="s">
        <v>382</v>
      </c>
      <c r="C775" s="62" t="s">
        <v>296</v>
      </c>
      <c r="D775" s="62" t="s">
        <v>297</v>
      </c>
      <c r="E775" s="62">
        <v>1</v>
      </c>
    </row>
    <row r="776" spans="1:5">
      <c r="A776" s="62" t="s">
        <v>27</v>
      </c>
      <c r="B776" s="62" t="s">
        <v>382</v>
      </c>
      <c r="C776" s="62" t="s">
        <v>298</v>
      </c>
      <c r="D776" s="62" t="s">
        <v>93</v>
      </c>
      <c r="E776" s="62">
        <v>1</v>
      </c>
    </row>
    <row r="777" spans="1:5">
      <c r="A777" s="62" t="s">
        <v>27</v>
      </c>
      <c r="B777" s="62" t="s">
        <v>382</v>
      </c>
      <c r="C777" s="62" t="s">
        <v>299</v>
      </c>
      <c r="D777" s="62" t="s">
        <v>300</v>
      </c>
      <c r="E777" s="62">
        <v>1</v>
      </c>
    </row>
    <row r="778" spans="1:5">
      <c r="A778" s="62" t="s">
        <v>27</v>
      </c>
      <c r="B778" s="62" t="s">
        <v>382</v>
      </c>
      <c r="C778" s="62" t="s">
        <v>301</v>
      </c>
      <c r="D778" s="62" t="s">
        <v>302</v>
      </c>
      <c r="E778" s="62">
        <v>1</v>
      </c>
    </row>
    <row r="779" spans="1:5">
      <c r="A779" s="62" t="s">
        <v>27</v>
      </c>
      <c r="B779" s="62" t="s">
        <v>382</v>
      </c>
      <c r="C779" s="62" t="s">
        <v>303</v>
      </c>
      <c r="D779" s="62" t="s">
        <v>304</v>
      </c>
      <c r="E779" s="62">
        <v>1</v>
      </c>
    </row>
    <row r="780" spans="1:5">
      <c r="A780" s="62" t="s">
        <v>27</v>
      </c>
      <c r="B780" s="62" t="s">
        <v>383</v>
      </c>
      <c r="C780" s="62" t="s">
        <v>78</v>
      </c>
      <c r="D780" s="62" t="s">
        <v>79</v>
      </c>
      <c r="E780" s="62">
        <v>1</v>
      </c>
    </row>
    <row r="781" spans="1:5">
      <c r="A781" s="62" t="s">
        <v>27</v>
      </c>
      <c r="B781" s="62" t="s">
        <v>383</v>
      </c>
      <c r="C781" s="62" t="s">
        <v>292</v>
      </c>
      <c r="D781" s="62" t="s">
        <v>293</v>
      </c>
      <c r="E781" s="62">
        <v>1</v>
      </c>
    </row>
    <row r="782" spans="1:5">
      <c r="A782" s="62" t="s">
        <v>27</v>
      </c>
      <c r="B782" s="62" t="s">
        <v>383</v>
      </c>
      <c r="C782" s="62" t="s">
        <v>294</v>
      </c>
      <c r="D782" s="62" t="s">
        <v>295</v>
      </c>
      <c r="E782" s="62">
        <v>1</v>
      </c>
    </row>
    <row r="783" spans="1:5">
      <c r="A783" s="62" t="s">
        <v>27</v>
      </c>
      <c r="B783" s="62" t="s">
        <v>383</v>
      </c>
      <c r="C783" s="62" t="s">
        <v>296</v>
      </c>
      <c r="D783" s="62" t="s">
        <v>297</v>
      </c>
      <c r="E783" s="62">
        <v>1</v>
      </c>
    </row>
    <row r="784" spans="1:5">
      <c r="A784" s="62" t="s">
        <v>27</v>
      </c>
      <c r="B784" s="62" t="s">
        <v>383</v>
      </c>
      <c r="C784" s="62" t="s">
        <v>298</v>
      </c>
      <c r="D784" s="62" t="s">
        <v>93</v>
      </c>
      <c r="E784" s="62">
        <v>1</v>
      </c>
    </row>
    <row r="785" spans="1:5">
      <c r="A785" s="62" t="s">
        <v>27</v>
      </c>
      <c r="B785" s="62" t="s">
        <v>383</v>
      </c>
      <c r="C785" s="62" t="s">
        <v>299</v>
      </c>
      <c r="D785" s="62" t="s">
        <v>300</v>
      </c>
      <c r="E785" s="62">
        <v>1</v>
      </c>
    </row>
    <row r="786" spans="1:5">
      <c r="A786" s="62" t="s">
        <v>27</v>
      </c>
      <c r="B786" s="62" t="s">
        <v>383</v>
      </c>
      <c r="C786" s="62" t="s">
        <v>301</v>
      </c>
      <c r="D786" s="62" t="s">
        <v>302</v>
      </c>
      <c r="E786" s="62">
        <v>1</v>
      </c>
    </row>
    <row r="787" spans="1:5">
      <c r="A787" s="62" t="s">
        <v>27</v>
      </c>
      <c r="B787" s="62" t="s">
        <v>383</v>
      </c>
      <c r="C787" s="62" t="s">
        <v>303</v>
      </c>
      <c r="D787" s="62" t="s">
        <v>304</v>
      </c>
      <c r="E787" s="62">
        <v>1</v>
      </c>
    </row>
    <row r="788" spans="1:5">
      <c r="A788" s="62" t="s">
        <v>27</v>
      </c>
      <c r="B788" s="62" t="s">
        <v>384</v>
      </c>
      <c r="C788" s="62" t="s">
        <v>78</v>
      </c>
      <c r="D788" s="62" t="s">
        <v>79</v>
      </c>
      <c r="E788" s="62">
        <v>1</v>
      </c>
    </row>
    <row r="789" spans="1:5">
      <c r="A789" s="62" t="s">
        <v>27</v>
      </c>
      <c r="B789" s="62" t="s">
        <v>384</v>
      </c>
      <c r="C789" s="62" t="s">
        <v>292</v>
      </c>
      <c r="D789" s="62" t="s">
        <v>293</v>
      </c>
      <c r="E789" s="62">
        <v>1</v>
      </c>
    </row>
    <row r="790" spans="1:5">
      <c r="A790" s="62" t="s">
        <v>27</v>
      </c>
      <c r="B790" s="62" t="s">
        <v>384</v>
      </c>
      <c r="C790" s="62" t="s">
        <v>294</v>
      </c>
      <c r="D790" s="62" t="s">
        <v>295</v>
      </c>
      <c r="E790" s="62">
        <v>1</v>
      </c>
    </row>
    <row r="791" spans="1:5">
      <c r="A791" s="62" t="s">
        <v>27</v>
      </c>
      <c r="B791" s="62" t="s">
        <v>384</v>
      </c>
      <c r="C791" s="62" t="s">
        <v>296</v>
      </c>
      <c r="D791" s="62" t="s">
        <v>297</v>
      </c>
      <c r="E791" s="62">
        <v>1</v>
      </c>
    </row>
    <row r="792" spans="1:5">
      <c r="A792" s="62" t="s">
        <v>27</v>
      </c>
      <c r="B792" s="62" t="s">
        <v>384</v>
      </c>
      <c r="C792" s="62" t="s">
        <v>298</v>
      </c>
      <c r="D792" s="62" t="s">
        <v>93</v>
      </c>
      <c r="E792" s="62">
        <v>1</v>
      </c>
    </row>
    <row r="793" spans="1:5">
      <c r="A793" s="62" t="s">
        <v>27</v>
      </c>
      <c r="B793" s="62" t="s">
        <v>384</v>
      </c>
      <c r="C793" s="62" t="s">
        <v>299</v>
      </c>
      <c r="D793" s="62" t="s">
        <v>300</v>
      </c>
      <c r="E793" s="62">
        <v>1</v>
      </c>
    </row>
    <row r="794" spans="1:5">
      <c r="A794" s="62" t="s">
        <v>27</v>
      </c>
      <c r="B794" s="62" t="s">
        <v>384</v>
      </c>
      <c r="C794" s="62" t="s">
        <v>301</v>
      </c>
      <c r="D794" s="62" t="s">
        <v>302</v>
      </c>
      <c r="E794" s="62">
        <v>1</v>
      </c>
    </row>
    <row r="795" spans="1:5">
      <c r="A795" s="62" t="s">
        <v>27</v>
      </c>
      <c r="B795" s="62" t="s">
        <v>384</v>
      </c>
      <c r="C795" s="62" t="s">
        <v>303</v>
      </c>
      <c r="D795" s="62" t="s">
        <v>304</v>
      </c>
      <c r="E795" s="62">
        <v>0</v>
      </c>
    </row>
    <row r="796" spans="1:5">
      <c r="A796" s="62" t="s">
        <v>27</v>
      </c>
      <c r="B796" s="62" t="s">
        <v>385</v>
      </c>
      <c r="C796" s="62" t="s">
        <v>78</v>
      </c>
      <c r="D796" s="62" t="s">
        <v>79</v>
      </c>
      <c r="E796" s="62">
        <v>1</v>
      </c>
    </row>
    <row r="797" spans="1:5">
      <c r="A797" s="62" t="s">
        <v>27</v>
      </c>
      <c r="B797" s="62" t="s">
        <v>385</v>
      </c>
      <c r="C797" s="62" t="s">
        <v>292</v>
      </c>
      <c r="D797" s="62" t="s">
        <v>293</v>
      </c>
      <c r="E797" s="62">
        <v>1</v>
      </c>
    </row>
    <row r="798" spans="1:5">
      <c r="A798" s="62" t="s">
        <v>27</v>
      </c>
      <c r="B798" s="62" t="s">
        <v>385</v>
      </c>
      <c r="C798" s="62" t="s">
        <v>294</v>
      </c>
      <c r="D798" s="62" t="s">
        <v>295</v>
      </c>
      <c r="E798" s="62">
        <v>1</v>
      </c>
    </row>
    <row r="799" spans="1:5">
      <c r="A799" s="62" t="s">
        <v>27</v>
      </c>
      <c r="B799" s="62" t="s">
        <v>385</v>
      </c>
      <c r="C799" s="62" t="s">
        <v>296</v>
      </c>
      <c r="D799" s="62" t="s">
        <v>297</v>
      </c>
      <c r="E799" s="62">
        <v>1</v>
      </c>
    </row>
    <row r="800" spans="1:5">
      <c r="A800" s="62" t="s">
        <v>27</v>
      </c>
      <c r="B800" s="62" t="s">
        <v>385</v>
      </c>
      <c r="C800" s="62" t="s">
        <v>298</v>
      </c>
      <c r="D800" s="62" t="s">
        <v>93</v>
      </c>
      <c r="E800" s="62">
        <v>1</v>
      </c>
    </row>
    <row r="801" spans="1:5">
      <c r="A801" s="62" t="s">
        <v>27</v>
      </c>
      <c r="B801" s="62" t="s">
        <v>385</v>
      </c>
      <c r="C801" s="62" t="s">
        <v>299</v>
      </c>
      <c r="D801" s="62" t="s">
        <v>300</v>
      </c>
      <c r="E801" s="62">
        <v>1</v>
      </c>
    </row>
    <row r="802" spans="1:5">
      <c r="A802" s="62" t="s">
        <v>27</v>
      </c>
      <c r="B802" s="62" t="s">
        <v>385</v>
      </c>
      <c r="C802" s="62" t="s">
        <v>301</v>
      </c>
      <c r="D802" s="62" t="s">
        <v>302</v>
      </c>
      <c r="E802" s="62">
        <v>1</v>
      </c>
    </row>
    <row r="803" spans="1:5">
      <c r="A803" s="62" t="s">
        <v>27</v>
      </c>
      <c r="B803" s="62" t="s">
        <v>385</v>
      </c>
      <c r="C803" s="62" t="s">
        <v>303</v>
      </c>
      <c r="D803" s="62" t="s">
        <v>304</v>
      </c>
      <c r="E803" s="62">
        <v>1</v>
      </c>
    </row>
    <row r="804" spans="1:5">
      <c r="A804" s="62" t="s">
        <v>27</v>
      </c>
      <c r="B804" s="62" t="s">
        <v>386</v>
      </c>
      <c r="C804" s="62" t="s">
        <v>78</v>
      </c>
      <c r="D804" s="62" t="s">
        <v>79</v>
      </c>
      <c r="E804" s="62">
        <v>1</v>
      </c>
    </row>
    <row r="805" spans="1:5">
      <c r="A805" s="62" t="s">
        <v>27</v>
      </c>
      <c r="B805" s="62" t="s">
        <v>386</v>
      </c>
      <c r="C805" s="62" t="s">
        <v>292</v>
      </c>
      <c r="D805" s="62" t="s">
        <v>293</v>
      </c>
      <c r="E805" s="62">
        <v>1</v>
      </c>
    </row>
    <row r="806" spans="1:5">
      <c r="A806" s="62" t="s">
        <v>27</v>
      </c>
      <c r="B806" s="62" t="s">
        <v>386</v>
      </c>
      <c r="C806" s="62" t="s">
        <v>294</v>
      </c>
      <c r="D806" s="62" t="s">
        <v>295</v>
      </c>
      <c r="E806" s="62">
        <v>1</v>
      </c>
    </row>
    <row r="807" spans="1:5">
      <c r="A807" s="62" t="s">
        <v>27</v>
      </c>
      <c r="B807" s="62" t="s">
        <v>386</v>
      </c>
      <c r="C807" s="62" t="s">
        <v>296</v>
      </c>
      <c r="D807" s="62" t="s">
        <v>297</v>
      </c>
      <c r="E807" s="62">
        <v>1</v>
      </c>
    </row>
    <row r="808" spans="1:5">
      <c r="A808" s="62" t="s">
        <v>27</v>
      </c>
      <c r="B808" s="62" t="s">
        <v>386</v>
      </c>
      <c r="C808" s="62" t="s">
        <v>298</v>
      </c>
      <c r="D808" s="62" t="s">
        <v>93</v>
      </c>
      <c r="E808" s="62">
        <v>1</v>
      </c>
    </row>
    <row r="809" spans="1:5">
      <c r="A809" s="62" t="s">
        <v>27</v>
      </c>
      <c r="B809" s="62" t="s">
        <v>386</v>
      </c>
      <c r="C809" s="62" t="s">
        <v>299</v>
      </c>
      <c r="D809" s="62" t="s">
        <v>300</v>
      </c>
      <c r="E809" s="62">
        <v>1</v>
      </c>
    </row>
    <row r="810" spans="1:5">
      <c r="A810" s="62" t="s">
        <v>27</v>
      </c>
      <c r="B810" s="62" t="s">
        <v>386</v>
      </c>
      <c r="C810" s="62" t="s">
        <v>301</v>
      </c>
      <c r="D810" s="62" t="s">
        <v>302</v>
      </c>
      <c r="E810" s="62">
        <v>1</v>
      </c>
    </row>
    <row r="811" spans="1:5">
      <c r="A811" s="62" t="s">
        <v>27</v>
      </c>
      <c r="B811" s="62" t="s">
        <v>386</v>
      </c>
      <c r="C811" s="62" t="s">
        <v>303</v>
      </c>
      <c r="D811" s="62" t="s">
        <v>304</v>
      </c>
      <c r="E811" s="62">
        <v>1</v>
      </c>
    </row>
    <row r="812" spans="1:5">
      <c r="A812" s="62" t="s">
        <v>27</v>
      </c>
      <c r="B812" s="62" t="s">
        <v>387</v>
      </c>
      <c r="C812" s="62" t="s">
        <v>78</v>
      </c>
      <c r="D812" s="62" t="s">
        <v>79</v>
      </c>
      <c r="E812" s="62">
        <v>1</v>
      </c>
    </row>
    <row r="813" spans="1:5">
      <c r="A813" s="62" t="s">
        <v>27</v>
      </c>
      <c r="B813" s="62" t="s">
        <v>387</v>
      </c>
      <c r="C813" s="62" t="s">
        <v>292</v>
      </c>
      <c r="D813" s="62" t="s">
        <v>293</v>
      </c>
      <c r="E813" s="62">
        <v>1</v>
      </c>
    </row>
    <row r="814" spans="1:5">
      <c r="A814" s="62" t="s">
        <v>27</v>
      </c>
      <c r="B814" s="62" t="s">
        <v>387</v>
      </c>
      <c r="C814" s="62" t="s">
        <v>294</v>
      </c>
      <c r="D814" s="62" t="s">
        <v>295</v>
      </c>
      <c r="E814" s="62">
        <v>1</v>
      </c>
    </row>
    <row r="815" spans="1:5">
      <c r="A815" s="62" t="s">
        <v>27</v>
      </c>
      <c r="B815" s="62" t="s">
        <v>387</v>
      </c>
      <c r="C815" s="62" t="s">
        <v>296</v>
      </c>
      <c r="D815" s="62" t="s">
        <v>297</v>
      </c>
      <c r="E815" s="62">
        <v>1</v>
      </c>
    </row>
    <row r="816" spans="1:5">
      <c r="A816" s="62" t="s">
        <v>27</v>
      </c>
      <c r="B816" s="62" t="s">
        <v>387</v>
      </c>
      <c r="C816" s="62" t="s">
        <v>298</v>
      </c>
      <c r="D816" s="62" t="s">
        <v>93</v>
      </c>
      <c r="E816" s="62">
        <v>1</v>
      </c>
    </row>
    <row r="817" spans="1:5">
      <c r="A817" s="62" t="s">
        <v>27</v>
      </c>
      <c r="B817" s="62" t="s">
        <v>387</v>
      </c>
      <c r="C817" s="62" t="s">
        <v>299</v>
      </c>
      <c r="D817" s="62" t="s">
        <v>300</v>
      </c>
      <c r="E817" s="62">
        <v>1</v>
      </c>
    </row>
    <row r="818" spans="1:5">
      <c r="A818" s="62" t="s">
        <v>27</v>
      </c>
      <c r="B818" s="62" t="s">
        <v>387</v>
      </c>
      <c r="C818" s="62" t="s">
        <v>301</v>
      </c>
      <c r="D818" s="62" t="s">
        <v>302</v>
      </c>
      <c r="E818" s="62">
        <v>1</v>
      </c>
    </row>
    <row r="819" spans="1:5">
      <c r="A819" s="62" t="s">
        <v>27</v>
      </c>
      <c r="B819" s="62" t="s">
        <v>387</v>
      </c>
      <c r="C819" s="62" t="s">
        <v>303</v>
      </c>
      <c r="D819" s="62" t="s">
        <v>304</v>
      </c>
      <c r="E819" s="62">
        <v>1</v>
      </c>
    </row>
    <row r="820" spans="1:5">
      <c r="A820" s="62" t="s">
        <v>27</v>
      </c>
      <c r="B820" s="62" t="s">
        <v>388</v>
      </c>
      <c r="C820" s="62" t="s">
        <v>78</v>
      </c>
      <c r="D820" s="62" t="s">
        <v>79</v>
      </c>
      <c r="E820" s="62">
        <v>1</v>
      </c>
    </row>
    <row r="821" spans="1:5">
      <c r="A821" s="62" t="s">
        <v>27</v>
      </c>
      <c r="B821" s="62" t="s">
        <v>388</v>
      </c>
      <c r="C821" s="62" t="s">
        <v>292</v>
      </c>
      <c r="D821" s="62" t="s">
        <v>293</v>
      </c>
      <c r="E821" s="62">
        <v>1</v>
      </c>
    </row>
    <row r="822" spans="1:5">
      <c r="A822" s="62" t="s">
        <v>27</v>
      </c>
      <c r="B822" s="62" t="s">
        <v>388</v>
      </c>
      <c r="C822" s="62" t="s">
        <v>294</v>
      </c>
      <c r="D822" s="62" t="s">
        <v>295</v>
      </c>
      <c r="E822" s="62">
        <v>1</v>
      </c>
    </row>
    <row r="823" spans="1:5">
      <c r="A823" s="62" t="s">
        <v>27</v>
      </c>
      <c r="B823" s="62" t="s">
        <v>388</v>
      </c>
      <c r="C823" s="62" t="s">
        <v>296</v>
      </c>
      <c r="D823" s="62" t="s">
        <v>297</v>
      </c>
      <c r="E823" s="62">
        <v>1</v>
      </c>
    </row>
    <row r="824" spans="1:5">
      <c r="A824" s="62" t="s">
        <v>27</v>
      </c>
      <c r="B824" s="62" t="s">
        <v>388</v>
      </c>
      <c r="C824" s="62" t="s">
        <v>298</v>
      </c>
      <c r="D824" s="62" t="s">
        <v>93</v>
      </c>
      <c r="E824" s="62">
        <v>1</v>
      </c>
    </row>
    <row r="825" spans="1:5">
      <c r="A825" s="62" t="s">
        <v>27</v>
      </c>
      <c r="B825" s="62" t="s">
        <v>388</v>
      </c>
      <c r="C825" s="62" t="s">
        <v>299</v>
      </c>
      <c r="D825" s="62" t="s">
        <v>300</v>
      </c>
      <c r="E825" s="62">
        <v>1</v>
      </c>
    </row>
    <row r="826" spans="1:5">
      <c r="A826" s="62" t="s">
        <v>27</v>
      </c>
      <c r="B826" s="62" t="s">
        <v>388</v>
      </c>
      <c r="C826" s="62" t="s">
        <v>301</v>
      </c>
      <c r="D826" s="62" t="s">
        <v>302</v>
      </c>
      <c r="E826" s="62">
        <v>1</v>
      </c>
    </row>
    <row r="827" spans="1:5">
      <c r="A827" s="62" t="s">
        <v>27</v>
      </c>
      <c r="B827" s="62" t="s">
        <v>388</v>
      </c>
      <c r="C827" s="62" t="s">
        <v>303</v>
      </c>
      <c r="D827" s="62" t="s">
        <v>304</v>
      </c>
      <c r="E827" s="62">
        <v>0</v>
      </c>
    </row>
    <row r="828" spans="1:5">
      <c r="A828" s="62" t="s">
        <v>27</v>
      </c>
      <c r="B828" s="62" t="s">
        <v>389</v>
      </c>
      <c r="C828" s="62" t="s">
        <v>78</v>
      </c>
      <c r="D828" s="62" t="s">
        <v>79</v>
      </c>
      <c r="E828" s="62">
        <v>1</v>
      </c>
    </row>
    <row r="829" spans="1:5">
      <c r="A829" s="62" t="s">
        <v>27</v>
      </c>
      <c r="B829" s="62" t="s">
        <v>389</v>
      </c>
      <c r="C829" s="62" t="s">
        <v>292</v>
      </c>
      <c r="D829" s="62" t="s">
        <v>293</v>
      </c>
      <c r="E829" s="62">
        <v>1</v>
      </c>
    </row>
    <row r="830" spans="1:5">
      <c r="A830" s="62" t="s">
        <v>27</v>
      </c>
      <c r="B830" s="62" t="s">
        <v>389</v>
      </c>
      <c r="C830" s="62" t="s">
        <v>294</v>
      </c>
      <c r="D830" s="62" t="s">
        <v>295</v>
      </c>
      <c r="E830" s="62">
        <v>1</v>
      </c>
    </row>
    <row r="831" spans="1:5">
      <c r="A831" s="62" t="s">
        <v>27</v>
      </c>
      <c r="B831" s="62" t="s">
        <v>389</v>
      </c>
      <c r="C831" s="62" t="s">
        <v>296</v>
      </c>
      <c r="D831" s="62" t="s">
        <v>297</v>
      </c>
      <c r="E831" s="62">
        <v>1</v>
      </c>
    </row>
    <row r="832" spans="1:5">
      <c r="A832" s="62" t="s">
        <v>27</v>
      </c>
      <c r="B832" s="62" t="s">
        <v>389</v>
      </c>
      <c r="C832" s="62" t="s">
        <v>298</v>
      </c>
      <c r="D832" s="62" t="s">
        <v>93</v>
      </c>
      <c r="E832" s="62">
        <v>1</v>
      </c>
    </row>
    <row r="833" spans="1:5">
      <c r="A833" s="62" t="s">
        <v>27</v>
      </c>
      <c r="B833" s="62" t="s">
        <v>389</v>
      </c>
      <c r="C833" s="62" t="s">
        <v>299</v>
      </c>
      <c r="D833" s="62" t="s">
        <v>300</v>
      </c>
      <c r="E833" s="62">
        <v>1</v>
      </c>
    </row>
    <row r="834" spans="1:5">
      <c r="A834" s="62" t="s">
        <v>27</v>
      </c>
      <c r="B834" s="62" t="s">
        <v>389</v>
      </c>
      <c r="C834" s="62" t="s">
        <v>301</v>
      </c>
      <c r="D834" s="62" t="s">
        <v>302</v>
      </c>
      <c r="E834" s="62">
        <v>1</v>
      </c>
    </row>
    <row r="835" spans="1:5">
      <c r="A835" s="62" t="s">
        <v>27</v>
      </c>
      <c r="B835" s="62" t="s">
        <v>389</v>
      </c>
      <c r="C835" s="62" t="s">
        <v>303</v>
      </c>
      <c r="D835" s="62" t="s">
        <v>304</v>
      </c>
      <c r="E835" s="62">
        <v>1</v>
      </c>
    </row>
    <row r="836" spans="1:5">
      <c r="A836" s="62" t="s">
        <v>27</v>
      </c>
      <c r="B836" s="62" t="s">
        <v>390</v>
      </c>
      <c r="C836" s="62" t="s">
        <v>78</v>
      </c>
      <c r="D836" s="62" t="s">
        <v>79</v>
      </c>
      <c r="E836" s="62">
        <v>1</v>
      </c>
    </row>
    <row r="837" spans="1:5">
      <c r="A837" s="62" t="s">
        <v>27</v>
      </c>
      <c r="B837" s="62" t="s">
        <v>390</v>
      </c>
      <c r="C837" s="62" t="s">
        <v>292</v>
      </c>
      <c r="D837" s="62" t="s">
        <v>293</v>
      </c>
      <c r="E837" s="62">
        <v>1</v>
      </c>
    </row>
    <row r="838" spans="1:5">
      <c r="A838" s="62" t="s">
        <v>27</v>
      </c>
      <c r="B838" s="62" t="s">
        <v>390</v>
      </c>
      <c r="C838" s="62" t="s">
        <v>294</v>
      </c>
      <c r="D838" s="62" t="s">
        <v>295</v>
      </c>
      <c r="E838" s="62">
        <v>1</v>
      </c>
    </row>
    <row r="839" spans="1:5">
      <c r="A839" s="62" t="s">
        <v>27</v>
      </c>
      <c r="B839" s="62" t="s">
        <v>390</v>
      </c>
      <c r="C839" s="62" t="s">
        <v>296</v>
      </c>
      <c r="D839" s="62" t="s">
        <v>297</v>
      </c>
      <c r="E839" s="62">
        <v>1</v>
      </c>
    </row>
    <row r="840" spans="1:5">
      <c r="A840" s="62" t="s">
        <v>27</v>
      </c>
      <c r="B840" s="62" t="s">
        <v>390</v>
      </c>
      <c r="C840" s="62" t="s">
        <v>298</v>
      </c>
      <c r="D840" s="62" t="s">
        <v>93</v>
      </c>
      <c r="E840" s="62">
        <v>1</v>
      </c>
    </row>
    <row r="841" spans="1:5">
      <c r="A841" s="62" t="s">
        <v>27</v>
      </c>
      <c r="B841" s="62" t="s">
        <v>390</v>
      </c>
      <c r="C841" s="62" t="s">
        <v>299</v>
      </c>
      <c r="D841" s="62" t="s">
        <v>300</v>
      </c>
      <c r="E841" s="62">
        <v>1</v>
      </c>
    </row>
    <row r="842" spans="1:5">
      <c r="A842" s="62" t="s">
        <v>27</v>
      </c>
      <c r="B842" s="62" t="s">
        <v>390</v>
      </c>
      <c r="C842" s="62" t="s">
        <v>301</v>
      </c>
      <c r="D842" s="62" t="s">
        <v>302</v>
      </c>
      <c r="E842" s="62">
        <v>1</v>
      </c>
    </row>
    <row r="843" spans="1:5">
      <c r="A843" s="62" t="s">
        <v>27</v>
      </c>
      <c r="B843" s="62" t="s">
        <v>390</v>
      </c>
      <c r="C843" s="62" t="s">
        <v>303</v>
      </c>
      <c r="D843" s="62" t="s">
        <v>304</v>
      </c>
      <c r="E843" s="62">
        <v>1</v>
      </c>
    </row>
    <row r="844" spans="1:5">
      <c r="A844" s="62" t="s">
        <v>27</v>
      </c>
      <c r="B844" s="62" t="s">
        <v>391</v>
      </c>
      <c r="C844" s="62" t="s">
        <v>78</v>
      </c>
      <c r="D844" s="62" t="s">
        <v>79</v>
      </c>
      <c r="E844" s="62">
        <v>1</v>
      </c>
    </row>
    <row r="845" spans="1:5">
      <c r="A845" s="62" t="s">
        <v>27</v>
      </c>
      <c r="B845" s="62" t="s">
        <v>391</v>
      </c>
      <c r="C845" s="62" t="s">
        <v>292</v>
      </c>
      <c r="D845" s="62" t="s">
        <v>293</v>
      </c>
      <c r="E845" s="62">
        <v>1</v>
      </c>
    </row>
    <row r="846" spans="1:5">
      <c r="A846" s="62" t="s">
        <v>27</v>
      </c>
      <c r="B846" s="62" t="s">
        <v>391</v>
      </c>
      <c r="C846" s="62" t="s">
        <v>294</v>
      </c>
      <c r="D846" s="62" t="s">
        <v>295</v>
      </c>
      <c r="E846" s="62">
        <v>1</v>
      </c>
    </row>
    <row r="847" spans="1:5">
      <c r="A847" s="62" t="s">
        <v>27</v>
      </c>
      <c r="B847" s="62" t="s">
        <v>391</v>
      </c>
      <c r="C847" s="62" t="s">
        <v>296</v>
      </c>
      <c r="D847" s="62" t="s">
        <v>297</v>
      </c>
      <c r="E847" s="62">
        <v>1</v>
      </c>
    </row>
    <row r="848" spans="1:5">
      <c r="A848" s="62" t="s">
        <v>27</v>
      </c>
      <c r="B848" s="62" t="s">
        <v>391</v>
      </c>
      <c r="C848" s="62" t="s">
        <v>298</v>
      </c>
      <c r="D848" s="62" t="s">
        <v>93</v>
      </c>
      <c r="E848" s="62">
        <v>1</v>
      </c>
    </row>
    <row r="849" spans="1:5">
      <c r="A849" s="62" t="s">
        <v>27</v>
      </c>
      <c r="B849" s="62" t="s">
        <v>391</v>
      </c>
      <c r="C849" s="62" t="s">
        <v>299</v>
      </c>
      <c r="D849" s="62" t="s">
        <v>300</v>
      </c>
      <c r="E849" s="62">
        <v>1</v>
      </c>
    </row>
    <row r="850" spans="1:5">
      <c r="A850" s="62" t="s">
        <v>27</v>
      </c>
      <c r="B850" s="62" t="s">
        <v>391</v>
      </c>
      <c r="C850" s="62" t="s">
        <v>301</v>
      </c>
      <c r="D850" s="62" t="s">
        <v>302</v>
      </c>
      <c r="E850" s="62">
        <v>0</v>
      </c>
    </row>
    <row r="851" spans="1:5">
      <c r="A851" s="62" t="s">
        <v>27</v>
      </c>
      <c r="B851" s="62" t="s">
        <v>391</v>
      </c>
      <c r="C851" s="62" t="s">
        <v>303</v>
      </c>
      <c r="D851" s="62" t="s">
        <v>304</v>
      </c>
      <c r="E851" s="62">
        <v>1</v>
      </c>
    </row>
    <row r="852" spans="1:5">
      <c r="A852" s="62" t="s">
        <v>27</v>
      </c>
      <c r="B852" s="62" t="s">
        <v>392</v>
      </c>
      <c r="C852" s="62" t="s">
        <v>78</v>
      </c>
      <c r="D852" s="62" t="s">
        <v>79</v>
      </c>
      <c r="E852" s="62">
        <v>1</v>
      </c>
    </row>
    <row r="853" spans="1:5">
      <c r="A853" s="62" t="s">
        <v>27</v>
      </c>
      <c r="B853" s="62" t="s">
        <v>392</v>
      </c>
      <c r="C853" s="62" t="s">
        <v>292</v>
      </c>
      <c r="D853" s="62" t="s">
        <v>293</v>
      </c>
      <c r="E853" s="62">
        <v>1</v>
      </c>
    </row>
    <row r="854" spans="1:5">
      <c r="A854" s="62" t="s">
        <v>27</v>
      </c>
      <c r="B854" s="62" t="s">
        <v>392</v>
      </c>
      <c r="C854" s="62" t="s">
        <v>294</v>
      </c>
      <c r="D854" s="62" t="s">
        <v>295</v>
      </c>
      <c r="E854" s="62">
        <v>1</v>
      </c>
    </row>
    <row r="855" spans="1:5">
      <c r="A855" s="62" t="s">
        <v>27</v>
      </c>
      <c r="B855" s="62" t="s">
        <v>392</v>
      </c>
      <c r="C855" s="62" t="s">
        <v>296</v>
      </c>
      <c r="D855" s="62" t="s">
        <v>297</v>
      </c>
      <c r="E855" s="62">
        <v>1</v>
      </c>
    </row>
    <row r="856" spans="1:5">
      <c r="A856" s="62" t="s">
        <v>27</v>
      </c>
      <c r="B856" s="62" t="s">
        <v>392</v>
      </c>
      <c r="C856" s="62" t="s">
        <v>298</v>
      </c>
      <c r="D856" s="62" t="s">
        <v>93</v>
      </c>
      <c r="E856" s="62">
        <v>1</v>
      </c>
    </row>
    <row r="857" spans="1:5">
      <c r="A857" s="62" t="s">
        <v>27</v>
      </c>
      <c r="B857" s="62" t="s">
        <v>392</v>
      </c>
      <c r="C857" s="62" t="s">
        <v>299</v>
      </c>
      <c r="D857" s="62" t="s">
        <v>300</v>
      </c>
      <c r="E857" s="62">
        <v>1</v>
      </c>
    </row>
    <row r="858" spans="1:5">
      <c r="A858" s="62" t="s">
        <v>27</v>
      </c>
      <c r="B858" s="62" t="s">
        <v>392</v>
      </c>
      <c r="C858" s="62" t="s">
        <v>301</v>
      </c>
      <c r="D858" s="62" t="s">
        <v>302</v>
      </c>
      <c r="E858" s="62">
        <v>1</v>
      </c>
    </row>
    <row r="859" spans="1:5">
      <c r="A859" s="62" t="s">
        <v>27</v>
      </c>
      <c r="B859" s="62" t="s">
        <v>392</v>
      </c>
      <c r="C859" s="62" t="s">
        <v>303</v>
      </c>
      <c r="D859" s="62" t="s">
        <v>304</v>
      </c>
      <c r="E859" s="62">
        <v>1</v>
      </c>
    </row>
    <row r="860" spans="1:5">
      <c r="A860" s="62" t="s">
        <v>27</v>
      </c>
      <c r="B860" s="62" t="s">
        <v>393</v>
      </c>
      <c r="C860" s="62" t="s">
        <v>78</v>
      </c>
      <c r="D860" s="62" t="s">
        <v>79</v>
      </c>
      <c r="E860" s="62">
        <v>1</v>
      </c>
    </row>
    <row r="861" spans="1:5">
      <c r="A861" s="62" t="s">
        <v>27</v>
      </c>
      <c r="B861" s="62" t="s">
        <v>393</v>
      </c>
      <c r="C861" s="62" t="s">
        <v>292</v>
      </c>
      <c r="D861" s="62" t="s">
        <v>293</v>
      </c>
      <c r="E861" s="62">
        <v>1</v>
      </c>
    </row>
    <row r="862" spans="1:5">
      <c r="A862" s="62" t="s">
        <v>27</v>
      </c>
      <c r="B862" s="62" t="s">
        <v>393</v>
      </c>
      <c r="C862" s="62" t="s">
        <v>294</v>
      </c>
      <c r="D862" s="62" t="s">
        <v>295</v>
      </c>
      <c r="E862" s="62">
        <v>1</v>
      </c>
    </row>
    <row r="863" spans="1:5">
      <c r="A863" s="62" t="s">
        <v>27</v>
      </c>
      <c r="B863" s="62" t="s">
        <v>393</v>
      </c>
      <c r="C863" s="62" t="s">
        <v>296</v>
      </c>
      <c r="D863" s="62" t="s">
        <v>297</v>
      </c>
      <c r="E863" s="62">
        <v>1</v>
      </c>
    </row>
    <row r="864" spans="1:5">
      <c r="A864" s="62" t="s">
        <v>27</v>
      </c>
      <c r="B864" s="62" t="s">
        <v>393</v>
      </c>
      <c r="C864" s="62" t="s">
        <v>298</v>
      </c>
      <c r="D864" s="62" t="s">
        <v>93</v>
      </c>
      <c r="E864" s="62">
        <v>1</v>
      </c>
    </row>
    <row r="865" spans="1:5">
      <c r="A865" s="62" t="s">
        <v>27</v>
      </c>
      <c r="B865" s="62" t="s">
        <v>393</v>
      </c>
      <c r="C865" s="62" t="s">
        <v>299</v>
      </c>
      <c r="D865" s="62" t="s">
        <v>300</v>
      </c>
      <c r="E865" s="62">
        <v>1</v>
      </c>
    </row>
    <row r="866" spans="1:5">
      <c r="A866" s="62" t="s">
        <v>27</v>
      </c>
      <c r="B866" s="62" t="s">
        <v>393</v>
      </c>
      <c r="C866" s="62" t="s">
        <v>301</v>
      </c>
      <c r="D866" s="62" t="s">
        <v>302</v>
      </c>
      <c r="E866" s="62">
        <v>1</v>
      </c>
    </row>
    <row r="867" spans="1:5">
      <c r="A867" s="62" t="s">
        <v>27</v>
      </c>
      <c r="B867" s="62" t="s">
        <v>393</v>
      </c>
      <c r="C867" s="62" t="s">
        <v>303</v>
      </c>
      <c r="D867" s="62" t="s">
        <v>304</v>
      </c>
      <c r="E867" s="62">
        <v>1</v>
      </c>
    </row>
    <row r="868" spans="1:5">
      <c r="A868" s="62" t="s">
        <v>27</v>
      </c>
      <c r="B868" s="62" t="s">
        <v>394</v>
      </c>
      <c r="C868" s="62" t="s">
        <v>78</v>
      </c>
      <c r="D868" s="62" t="s">
        <v>79</v>
      </c>
      <c r="E868" s="62">
        <v>1</v>
      </c>
    </row>
    <row r="869" spans="1:5">
      <c r="A869" s="62" t="s">
        <v>27</v>
      </c>
      <c r="B869" s="62" t="s">
        <v>394</v>
      </c>
      <c r="C869" s="62" t="s">
        <v>292</v>
      </c>
      <c r="D869" s="62" t="s">
        <v>293</v>
      </c>
      <c r="E869" s="62">
        <v>1</v>
      </c>
    </row>
    <row r="870" spans="1:5">
      <c r="A870" s="62" t="s">
        <v>27</v>
      </c>
      <c r="B870" s="62" t="s">
        <v>394</v>
      </c>
      <c r="C870" s="62" t="s">
        <v>294</v>
      </c>
      <c r="D870" s="62" t="s">
        <v>295</v>
      </c>
      <c r="E870" s="62">
        <v>1</v>
      </c>
    </row>
    <row r="871" spans="1:5">
      <c r="A871" s="62" t="s">
        <v>27</v>
      </c>
      <c r="B871" s="62" t="s">
        <v>394</v>
      </c>
      <c r="C871" s="62" t="s">
        <v>296</v>
      </c>
      <c r="D871" s="62" t="s">
        <v>297</v>
      </c>
      <c r="E871" s="62">
        <v>1</v>
      </c>
    </row>
    <row r="872" spans="1:5">
      <c r="A872" s="62" t="s">
        <v>27</v>
      </c>
      <c r="B872" s="62" t="s">
        <v>394</v>
      </c>
      <c r="C872" s="62" t="s">
        <v>298</v>
      </c>
      <c r="D872" s="62" t="s">
        <v>93</v>
      </c>
      <c r="E872" s="62">
        <v>1</v>
      </c>
    </row>
    <row r="873" spans="1:5">
      <c r="A873" s="62" t="s">
        <v>27</v>
      </c>
      <c r="B873" s="62" t="s">
        <v>394</v>
      </c>
      <c r="C873" s="62" t="s">
        <v>299</v>
      </c>
      <c r="D873" s="62" t="s">
        <v>300</v>
      </c>
      <c r="E873" s="62">
        <v>1</v>
      </c>
    </row>
    <row r="874" spans="1:5">
      <c r="A874" s="62" t="s">
        <v>27</v>
      </c>
      <c r="B874" s="62" t="s">
        <v>394</v>
      </c>
      <c r="C874" s="62" t="s">
        <v>301</v>
      </c>
      <c r="D874" s="62" t="s">
        <v>302</v>
      </c>
      <c r="E874" s="62">
        <v>1</v>
      </c>
    </row>
    <row r="875" spans="1:5">
      <c r="A875" s="62" t="s">
        <v>27</v>
      </c>
      <c r="B875" s="62" t="s">
        <v>394</v>
      </c>
      <c r="C875" s="62" t="s">
        <v>303</v>
      </c>
      <c r="D875" s="62" t="s">
        <v>304</v>
      </c>
      <c r="E875" s="62">
        <v>1</v>
      </c>
    </row>
    <row r="876" spans="1:5">
      <c r="A876" s="62" t="s">
        <v>27</v>
      </c>
      <c r="B876" s="62" t="s">
        <v>395</v>
      </c>
      <c r="C876" s="62" t="s">
        <v>78</v>
      </c>
      <c r="D876" s="62" t="s">
        <v>79</v>
      </c>
      <c r="E876" s="62">
        <v>1</v>
      </c>
    </row>
    <row r="877" spans="1:5">
      <c r="A877" s="62" t="s">
        <v>27</v>
      </c>
      <c r="B877" s="62" t="s">
        <v>395</v>
      </c>
      <c r="C877" s="62" t="s">
        <v>292</v>
      </c>
      <c r="D877" s="62" t="s">
        <v>293</v>
      </c>
      <c r="E877" s="62">
        <v>1</v>
      </c>
    </row>
    <row r="878" spans="1:5">
      <c r="A878" s="62" t="s">
        <v>27</v>
      </c>
      <c r="B878" s="62" t="s">
        <v>395</v>
      </c>
      <c r="C878" s="62" t="s">
        <v>294</v>
      </c>
      <c r="D878" s="62" t="s">
        <v>295</v>
      </c>
      <c r="E878" s="62">
        <v>1</v>
      </c>
    </row>
    <row r="879" spans="1:5">
      <c r="A879" s="62" t="s">
        <v>27</v>
      </c>
      <c r="B879" s="62" t="s">
        <v>395</v>
      </c>
      <c r="C879" s="62" t="s">
        <v>296</v>
      </c>
      <c r="D879" s="62" t="s">
        <v>297</v>
      </c>
      <c r="E879" s="62">
        <v>1</v>
      </c>
    </row>
    <row r="880" spans="1:5">
      <c r="A880" s="62" t="s">
        <v>27</v>
      </c>
      <c r="B880" s="62" t="s">
        <v>395</v>
      </c>
      <c r="C880" s="62" t="s">
        <v>298</v>
      </c>
      <c r="D880" s="62" t="s">
        <v>93</v>
      </c>
      <c r="E880" s="62">
        <v>1</v>
      </c>
    </row>
    <row r="881" spans="1:5">
      <c r="A881" s="62" t="s">
        <v>27</v>
      </c>
      <c r="B881" s="62" t="s">
        <v>395</v>
      </c>
      <c r="C881" s="62" t="s">
        <v>299</v>
      </c>
      <c r="D881" s="62" t="s">
        <v>300</v>
      </c>
      <c r="E881" s="62">
        <v>1</v>
      </c>
    </row>
    <row r="882" spans="1:5">
      <c r="A882" s="62" t="s">
        <v>27</v>
      </c>
      <c r="B882" s="62" t="s">
        <v>395</v>
      </c>
      <c r="C882" s="62" t="s">
        <v>301</v>
      </c>
      <c r="D882" s="62" t="s">
        <v>302</v>
      </c>
      <c r="E882" s="62">
        <v>1</v>
      </c>
    </row>
    <row r="883" spans="1:5">
      <c r="A883" s="62" t="s">
        <v>27</v>
      </c>
      <c r="B883" s="62" t="s">
        <v>395</v>
      </c>
      <c r="C883" s="62" t="s">
        <v>303</v>
      </c>
      <c r="D883" s="62" t="s">
        <v>304</v>
      </c>
      <c r="E883" s="62">
        <v>1</v>
      </c>
    </row>
    <row r="884" spans="1:5">
      <c r="A884" s="62" t="s">
        <v>27</v>
      </c>
      <c r="B884" s="62" t="s">
        <v>396</v>
      </c>
      <c r="C884" s="62" t="s">
        <v>78</v>
      </c>
      <c r="D884" s="62" t="s">
        <v>79</v>
      </c>
      <c r="E884" s="62">
        <v>1</v>
      </c>
    </row>
    <row r="885" spans="1:5">
      <c r="A885" s="62" t="s">
        <v>27</v>
      </c>
      <c r="B885" s="62" t="s">
        <v>396</v>
      </c>
      <c r="C885" s="62" t="s">
        <v>292</v>
      </c>
      <c r="D885" s="62" t="s">
        <v>293</v>
      </c>
      <c r="E885" s="62">
        <v>1</v>
      </c>
    </row>
    <row r="886" spans="1:5">
      <c r="A886" s="62" t="s">
        <v>27</v>
      </c>
      <c r="B886" s="62" t="s">
        <v>396</v>
      </c>
      <c r="C886" s="62" t="s">
        <v>294</v>
      </c>
      <c r="D886" s="62" t="s">
        <v>295</v>
      </c>
      <c r="E886" s="62">
        <v>1</v>
      </c>
    </row>
    <row r="887" spans="1:5">
      <c r="A887" s="62" t="s">
        <v>27</v>
      </c>
      <c r="B887" s="62" t="s">
        <v>396</v>
      </c>
      <c r="C887" s="62" t="s">
        <v>296</v>
      </c>
      <c r="D887" s="62" t="s">
        <v>297</v>
      </c>
      <c r="E887" s="62">
        <v>1</v>
      </c>
    </row>
    <row r="888" spans="1:5">
      <c r="A888" s="62" t="s">
        <v>27</v>
      </c>
      <c r="B888" s="62" t="s">
        <v>396</v>
      </c>
      <c r="C888" s="62" t="s">
        <v>298</v>
      </c>
      <c r="D888" s="62" t="s">
        <v>93</v>
      </c>
      <c r="E888" s="62">
        <v>1</v>
      </c>
    </row>
    <row r="889" spans="1:5">
      <c r="A889" s="62" t="s">
        <v>27</v>
      </c>
      <c r="B889" s="62" t="s">
        <v>396</v>
      </c>
      <c r="C889" s="62" t="s">
        <v>299</v>
      </c>
      <c r="D889" s="62" t="s">
        <v>300</v>
      </c>
      <c r="E889" s="62">
        <v>1</v>
      </c>
    </row>
    <row r="890" spans="1:5">
      <c r="A890" s="62" t="s">
        <v>27</v>
      </c>
      <c r="B890" s="62" t="s">
        <v>396</v>
      </c>
      <c r="C890" s="62" t="s">
        <v>301</v>
      </c>
      <c r="D890" s="62" t="s">
        <v>302</v>
      </c>
      <c r="E890" s="62">
        <v>1</v>
      </c>
    </row>
    <row r="891" spans="1:5">
      <c r="A891" s="62" t="s">
        <v>27</v>
      </c>
      <c r="B891" s="62" t="s">
        <v>396</v>
      </c>
      <c r="C891" s="62" t="s">
        <v>303</v>
      </c>
      <c r="D891" s="62" t="s">
        <v>304</v>
      </c>
      <c r="E891" s="62">
        <v>1</v>
      </c>
    </row>
    <row r="892" spans="1:5">
      <c r="A892" s="62" t="s">
        <v>27</v>
      </c>
      <c r="B892" s="62" t="s">
        <v>397</v>
      </c>
      <c r="C892" s="62" t="s">
        <v>78</v>
      </c>
      <c r="D892" s="62" t="s">
        <v>79</v>
      </c>
      <c r="E892" s="62">
        <v>1</v>
      </c>
    </row>
    <row r="893" spans="1:5">
      <c r="A893" s="62" t="s">
        <v>27</v>
      </c>
      <c r="B893" s="62" t="s">
        <v>397</v>
      </c>
      <c r="C893" s="62" t="s">
        <v>292</v>
      </c>
      <c r="D893" s="62" t="s">
        <v>293</v>
      </c>
      <c r="E893" s="62">
        <v>1</v>
      </c>
    </row>
    <row r="894" spans="1:5">
      <c r="A894" s="62" t="s">
        <v>27</v>
      </c>
      <c r="B894" s="62" t="s">
        <v>397</v>
      </c>
      <c r="C894" s="62" t="s">
        <v>294</v>
      </c>
      <c r="D894" s="62" t="s">
        <v>295</v>
      </c>
      <c r="E894" s="62">
        <v>1</v>
      </c>
    </row>
    <row r="895" spans="1:5">
      <c r="A895" s="62" t="s">
        <v>27</v>
      </c>
      <c r="B895" s="62" t="s">
        <v>397</v>
      </c>
      <c r="C895" s="62" t="s">
        <v>296</v>
      </c>
      <c r="D895" s="62" t="s">
        <v>297</v>
      </c>
      <c r="E895" s="62">
        <v>1</v>
      </c>
    </row>
    <row r="896" spans="1:5">
      <c r="A896" s="62" t="s">
        <v>27</v>
      </c>
      <c r="B896" s="62" t="s">
        <v>397</v>
      </c>
      <c r="C896" s="62" t="s">
        <v>298</v>
      </c>
      <c r="D896" s="62" t="s">
        <v>93</v>
      </c>
      <c r="E896" s="62">
        <v>1</v>
      </c>
    </row>
    <row r="897" spans="1:5">
      <c r="A897" s="62" t="s">
        <v>27</v>
      </c>
      <c r="B897" s="62" t="s">
        <v>397</v>
      </c>
      <c r="C897" s="62" t="s">
        <v>299</v>
      </c>
      <c r="D897" s="62" t="s">
        <v>300</v>
      </c>
      <c r="E897" s="62">
        <v>1</v>
      </c>
    </row>
    <row r="898" spans="1:5">
      <c r="A898" s="62" t="s">
        <v>27</v>
      </c>
      <c r="B898" s="62" t="s">
        <v>397</v>
      </c>
      <c r="C898" s="62" t="s">
        <v>301</v>
      </c>
      <c r="D898" s="62" t="s">
        <v>302</v>
      </c>
      <c r="E898" s="62">
        <v>1</v>
      </c>
    </row>
    <row r="899" spans="1:5">
      <c r="A899" s="62" t="s">
        <v>27</v>
      </c>
      <c r="B899" s="62" t="s">
        <v>397</v>
      </c>
      <c r="C899" s="62" t="s">
        <v>303</v>
      </c>
      <c r="D899" s="62" t="s">
        <v>304</v>
      </c>
      <c r="E899" s="62">
        <v>1</v>
      </c>
    </row>
    <row r="900" spans="1:5">
      <c r="A900" s="62" t="s">
        <v>27</v>
      </c>
      <c r="B900" s="62" t="s">
        <v>398</v>
      </c>
      <c r="C900" s="62" t="s">
        <v>78</v>
      </c>
      <c r="D900" s="62" t="s">
        <v>79</v>
      </c>
      <c r="E900" s="62">
        <v>1</v>
      </c>
    </row>
    <row r="901" spans="1:5">
      <c r="A901" s="62" t="s">
        <v>27</v>
      </c>
      <c r="B901" s="62" t="s">
        <v>398</v>
      </c>
      <c r="C901" s="62" t="s">
        <v>292</v>
      </c>
      <c r="D901" s="62" t="s">
        <v>293</v>
      </c>
      <c r="E901" s="62">
        <v>1</v>
      </c>
    </row>
    <row r="902" spans="1:5">
      <c r="A902" s="62" t="s">
        <v>27</v>
      </c>
      <c r="B902" s="62" t="s">
        <v>398</v>
      </c>
      <c r="C902" s="62" t="s">
        <v>294</v>
      </c>
      <c r="D902" s="62" t="s">
        <v>295</v>
      </c>
      <c r="E902" s="62">
        <v>1</v>
      </c>
    </row>
    <row r="903" spans="1:5">
      <c r="A903" s="62" t="s">
        <v>27</v>
      </c>
      <c r="B903" s="62" t="s">
        <v>398</v>
      </c>
      <c r="C903" s="62" t="s">
        <v>296</v>
      </c>
      <c r="D903" s="62" t="s">
        <v>297</v>
      </c>
      <c r="E903" s="62">
        <v>1</v>
      </c>
    </row>
    <row r="904" spans="1:5">
      <c r="A904" s="62" t="s">
        <v>27</v>
      </c>
      <c r="B904" s="62" t="s">
        <v>398</v>
      </c>
      <c r="C904" s="62" t="s">
        <v>298</v>
      </c>
      <c r="D904" s="62" t="s">
        <v>93</v>
      </c>
      <c r="E904" s="62">
        <v>1</v>
      </c>
    </row>
    <row r="905" spans="1:5">
      <c r="A905" s="62" t="s">
        <v>27</v>
      </c>
      <c r="B905" s="62" t="s">
        <v>398</v>
      </c>
      <c r="C905" s="62" t="s">
        <v>299</v>
      </c>
      <c r="D905" s="62" t="s">
        <v>300</v>
      </c>
      <c r="E905" s="62">
        <v>1</v>
      </c>
    </row>
    <row r="906" spans="1:5">
      <c r="A906" s="62" t="s">
        <v>27</v>
      </c>
      <c r="B906" s="62" t="s">
        <v>398</v>
      </c>
      <c r="C906" s="62" t="s">
        <v>301</v>
      </c>
      <c r="D906" s="62" t="s">
        <v>302</v>
      </c>
      <c r="E906" s="62">
        <v>1</v>
      </c>
    </row>
    <row r="907" spans="1:5">
      <c r="A907" s="62" t="s">
        <v>27</v>
      </c>
      <c r="B907" s="62" t="s">
        <v>398</v>
      </c>
      <c r="C907" s="62" t="s">
        <v>303</v>
      </c>
      <c r="D907" s="62" t="s">
        <v>304</v>
      </c>
      <c r="E907" s="62">
        <v>1</v>
      </c>
    </row>
    <row r="908" spans="1:5">
      <c r="A908" s="62" t="s">
        <v>27</v>
      </c>
      <c r="B908" s="62" t="s">
        <v>399</v>
      </c>
      <c r="C908" s="62" t="s">
        <v>78</v>
      </c>
      <c r="D908" s="62" t="s">
        <v>79</v>
      </c>
      <c r="E908" s="62">
        <v>1</v>
      </c>
    </row>
    <row r="909" spans="1:5">
      <c r="A909" s="62" t="s">
        <v>27</v>
      </c>
      <c r="B909" s="62" t="s">
        <v>399</v>
      </c>
      <c r="C909" s="62" t="s">
        <v>292</v>
      </c>
      <c r="D909" s="62" t="s">
        <v>293</v>
      </c>
      <c r="E909" s="62">
        <v>1</v>
      </c>
    </row>
    <row r="910" spans="1:5">
      <c r="A910" s="62" t="s">
        <v>27</v>
      </c>
      <c r="B910" s="62" t="s">
        <v>399</v>
      </c>
      <c r="C910" s="62" t="s">
        <v>294</v>
      </c>
      <c r="D910" s="62" t="s">
        <v>295</v>
      </c>
      <c r="E910" s="62">
        <v>1</v>
      </c>
    </row>
    <row r="911" spans="1:5">
      <c r="A911" s="62" t="s">
        <v>27</v>
      </c>
      <c r="B911" s="62" t="s">
        <v>399</v>
      </c>
      <c r="C911" s="62" t="s">
        <v>296</v>
      </c>
      <c r="D911" s="62" t="s">
        <v>297</v>
      </c>
      <c r="E911" s="62">
        <v>1</v>
      </c>
    </row>
    <row r="912" spans="1:5">
      <c r="A912" s="62" t="s">
        <v>27</v>
      </c>
      <c r="B912" s="62" t="s">
        <v>399</v>
      </c>
      <c r="C912" s="62" t="s">
        <v>298</v>
      </c>
      <c r="D912" s="62" t="s">
        <v>93</v>
      </c>
      <c r="E912" s="62">
        <v>1</v>
      </c>
    </row>
    <row r="913" spans="1:5">
      <c r="A913" s="62" t="s">
        <v>27</v>
      </c>
      <c r="B913" s="62" t="s">
        <v>399</v>
      </c>
      <c r="C913" s="62" t="s">
        <v>299</v>
      </c>
      <c r="D913" s="62" t="s">
        <v>300</v>
      </c>
      <c r="E913" s="62">
        <v>1</v>
      </c>
    </row>
    <row r="914" spans="1:5">
      <c r="A914" s="62" t="s">
        <v>27</v>
      </c>
      <c r="B914" s="62" t="s">
        <v>399</v>
      </c>
      <c r="C914" s="62" t="s">
        <v>301</v>
      </c>
      <c r="D914" s="62" t="s">
        <v>302</v>
      </c>
      <c r="E914" s="62">
        <v>1</v>
      </c>
    </row>
    <row r="915" spans="1:5">
      <c r="A915" s="62" t="s">
        <v>27</v>
      </c>
      <c r="B915" s="62" t="s">
        <v>399</v>
      </c>
      <c r="C915" s="62" t="s">
        <v>303</v>
      </c>
      <c r="D915" s="62" t="s">
        <v>304</v>
      </c>
      <c r="E915" s="62">
        <v>1</v>
      </c>
    </row>
    <row r="916" spans="1:5">
      <c r="A916" s="62" t="s">
        <v>27</v>
      </c>
      <c r="B916" s="62" t="s">
        <v>400</v>
      </c>
      <c r="C916" s="62" t="s">
        <v>78</v>
      </c>
      <c r="D916" s="62" t="s">
        <v>79</v>
      </c>
      <c r="E916" s="62">
        <v>1</v>
      </c>
    </row>
    <row r="917" spans="1:5">
      <c r="A917" s="62" t="s">
        <v>27</v>
      </c>
      <c r="B917" s="62" t="s">
        <v>400</v>
      </c>
      <c r="C917" s="62" t="s">
        <v>292</v>
      </c>
      <c r="D917" s="62" t="s">
        <v>293</v>
      </c>
      <c r="E917" s="62">
        <v>1</v>
      </c>
    </row>
    <row r="918" spans="1:5">
      <c r="A918" s="62" t="s">
        <v>27</v>
      </c>
      <c r="B918" s="62" t="s">
        <v>400</v>
      </c>
      <c r="C918" s="62" t="s">
        <v>294</v>
      </c>
      <c r="D918" s="62" t="s">
        <v>295</v>
      </c>
      <c r="E918" s="62">
        <v>1</v>
      </c>
    </row>
    <row r="919" spans="1:5">
      <c r="A919" s="62" t="s">
        <v>27</v>
      </c>
      <c r="B919" s="62" t="s">
        <v>400</v>
      </c>
      <c r="C919" s="62" t="s">
        <v>296</v>
      </c>
      <c r="D919" s="62" t="s">
        <v>297</v>
      </c>
      <c r="E919" s="62">
        <v>1</v>
      </c>
    </row>
    <row r="920" spans="1:5">
      <c r="A920" s="62" t="s">
        <v>27</v>
      </c>
      <c r="B920" s="62" t="s">
        <v>400</v>
      </c>
      <c r="C920" s="62" t="s">
        <v>298</v>
      </c>
      <c r="D920" s="62" t="s">
        <v>93</v>
      </c>
      <c r="E920" s="62">
        <v>1</v>
      </c>
    </row>
    <row r="921" spans="1:5">
      <c r="A921" s="62" t="s">
        <v>27</v>
      </c>
      <c r="B921" s="62" t="s">
        <v>400</v>
      </c>
      <c r="C921" s="62" t="s">
        <v>299</v>
      </c>
      <c r="D921" s="62" t="s">
        <v>300</v>
      </c>
      <c r="E921" s="62">
        <v>1</v>
      </c>
    </row>
    <row r="922" spans="1:5">
      <c r="A922" s="62" t="s">
        <v>27</v>
      </c>
      <c r="B922" s="62" t="s">
        <v>400</v>
      </c>
      <c r="C922" s="62" t="s">
        <v>301</v>
      </c>
      <c r="D922" s="62" t="s">
        <v>302</v>
      </c>
      <c r="E922" s="62">
        <v>1</v>
      </c>
    </row>
    <row r="923" spans="1:5">
      <c r="A923" s="62" t="s">
        <v>27</v>
      </c>
      <c r="B923" s="62" t="s">
        <v>400</v>
      </c>
      <c r="C923" s="62" t="s">
        <v>303</v>
      </c>
      <c r="D923" s="62" t="s">
        <v>304</v>
      </c>
      <c r="E923" s="62">
        <v>1</v>
      </c>
    </row>
    <row r="924" spans="1:5">
      <c r="A924" s="62" t="s">
        <v>27</v>
      </c>
      <c r="B924" s="62" t="s">
        <v>401</v>
      </c>
      <c r="C924" s="62" t="s">
        <v>78</v>
      </c>
      <c r="D924" s="62" t="s">
        <v>79</v>
      </c>
      <c r="E924" s="62">
        <v>1</v>
      </c>
    </row>
    <row r="925" spans="1:5">
      <c r="A925" s="62" t="s">
        <v>27</v>
      </c>
      <c r="B925" s="62" t="s">
        <v>401</v>
      </c>
      <c r="C925" s="62" t="s">
        <v>292</v>
      </c>
      <c r="D925" s="62" t="s">
        <v>293</v>
      </c>
      <c r="E925" s="62">
        <v>1</v>
      </c>
    </row>
    <row r="926" spans="1:5">
      <c r="A926" s="62" t="s">
        <v>27</v>
      </c>
      <c r="B926" s="62" t="s">
        <v>401</v>
      </c>
      <c r="C926" s="62" t="s">
        <v>294</v>
      </c>
      <c r="D926" s="62" t="s">
        <v>295</v>
      </c>
      <c r="E926" s="62">
        <v>1</v>
      </c>
    </row>
    <row r="927" spans="1:5">
      <c r="A927" s="62" t="s">
        <v>27</v>
      </c>
      <c r="B927" s="62" t="s">
        <v>401</v>
      </c>
      <c r="C927" s="62" t="s">
        <v>296</v>
      </c>
      <c r="D927" s="62" t="s">
        <v>297</v>
      </c>
      <c r="E927" s="62">
        <v>1</v>
      </c>
    </row>
    <row r="928" spans="1:5">
      <c r="A928" s="62" t="s">
        <v>27</v>
      </c>
      <c r="B928" s="62" t="s">
        <v>401</v>
      </c>
      <c r="C928" s="62" t="s">
        <v>298</v>
      </c>
      <c r="D928" s="62" t="s">
        <v>93</v>
      </c>
      <c r="E928" s="62">
        <v>1</v>
      </c>
    </row>
    <row r="929" spans="1:5">
      <c r="A929" s="62" t="s">
        <v>27</v>
      </c>
      <c r="B929" s="62" t="s">
        <v>401</v>
      </c>
      <c r="C929" s="62" t="s">
        <v>299</v>
      </c>
      <c r="D929" s="62" t="s">
        <v>300</v>
      </c>
      <c r="E929" s="62">
        <v>1</v>
      </c>
    </row>
    <row r="930" spans="1:5">
      <c r="A930" s="62" t="s">
        <v>27</v>
      </c>
      <c r="B930" s="62" t="s">
        <v>401</v>
      </c>
      <c r="C930" s="62" t="s">
        <v>301</v>
      </c>
      <c r="D930" s="62" t="s">
        <v>302</v>
      </c>
      <c r="E930" s="62">
        <v>1</v>
      </c>
    </row>
    <row r="931" spans="1:5">
      <c r="A931" s="62" t="s">
        <v>27</v>
      </c>
      <c r="B931" s="62" t="s">
        <v>401</v>
      </c>
      <c r="C931" s="62" t="s">
        <v>303</v>
      </c>
      <c r="D931" s="62" t="s">
        <v>304</v>
      </c>
      <c r="E931" s="62">
        <v>1</v>
      </c>
    </row>
    <row r="932" spans="1:5">
      <c r="A932" s="62" t="s">
        <v>27</v>
      </c>
      <c r="B932" s="62" t="s">
        <v>402</v>
      </c>
      <c r="C932" s="62" t="s">
        <v>78</v>
      </c>
      <c r="D932" s="62" t="s">
        <v>79</v>
      </c>
      <c r="E932" s="62">
        <v>1</v>
      </c>
    </row>
    <row r="933" spans="1:5">
      <c r="A933" s="62" t="s">
        <v>27</v>
      </c>
      <c r="B933" s="62" t="s">
        <v>402</v>
      </c>
      <c r="C933" s="62" t="s">
        <v>292</v>
      </c>
      <c r="D933" s="62" t="s">
        <v>293</v>
      </c>
      <c r="E933" s="62">
        <v>1</v>
      </c>
    </row>
    <row r="934" spans="1:5">
      <c r="A934" s="62" t="s">
        <v>27</v>
      </c>
      <c r="B934" s="62" t="s">
        <v>402</v>
      </c>
      <c r="C934" s="62" t="s">
        <v>294</v>
      </c>
      <c r="D934" s="62" t="s">
        <v>295</v>
      </c>
      <c r="E934" s="62">
        <v>1</v>
      </c>
    </row>
    <row r="935" spans="1:5">
      <c r="A935" s="62" t="s">
        <v>27</v>
      </c>
      <c r="B935" s="62" t="s">
        <v>402</v>
      </c>
      <c r="C935" s="62" t="s">
        <v>296</v>
      </c>
      <c r="D935" s="62" t="s">
        <v>297</v>
      </c>
      <c r="E935" s="62">
        <v>1</v>
      </c>
    </row>
    <row r="936" spans="1:5">
      <c r="A936" s="62" t="s">
        <v>27</v>
      </c>
      <c r="B936" s="62" t="s">
        <v>402</v>
      </c>
      <c r="C936" s="62" t="s">
        <v>298</v>
      </c>
      <c r="D936" s="62" t="s">
        <v>93</v>
      </c>
      <c r="E936" s="62">
        <v>1</v>
      </c>
    </row>
    <row r="937" spans="1:5">
      <c r="A937" s="62" t="s">
        <v>27</v>
      </c>
      <c r="B937" s="62" t="s">
        <v>402</v>
      </c>
      <c r="C937" s="62" t="s">
        <v>299</v>
      </c>
      <c r="D937" s="62" t="s">
        <v>300</v>
      </c>
      <c r="E937" s="62">
        <v>1</v>
      </c>
    </row>
    <row r="938" spans="1:5">
      <c r="A938" s="62" t="s">
        <v>27</v>
      </c>
      <c r="B938" s="62" t="s">
        <v>402</v>
      </c>
      <c r="C938" s="62" t="s">
        <v>301</v>
      </c>
      <c r="D938" s="62" t="s">
        <v>302</v>
      </c>
      <c r="E938" s="62">
        <v>1</v>
      </c>
    </row>
    <row r="939" spans="1:5">
      <c r="A939" s="62" t="s">
        <v>27</v>
      </c>
      <c r="B939" s="62" t="s">
        <v>402</v>
      </c>
      <c r="C939" s="62" t="s">
        <v>303</v>
      </c>
      <c r="D939" s="62" t="s">
        <v>304</v>
      </c>
      <c r="E939" s="62">
        <v>1</v>
      </c>
    </row>
    <row r="940" spans="1:5">
      <c r="A940" s="62" t="s">
        <v>27</v>
      </c>
      <c r="B940" s="62" t="s">
        <v>569</v>
      </c>
      <c r="C940" s="62" t="s">
        <v>78</v>
      </c>
      <c r="D940" s="62" t="s">
        <v>79</v>
      </c>
      <c r="E940" s="62">
        <v>1</v>
      </c>
    </row>
    <row r="941" spans="1:5">
      <c r="A941" s="62" t="s">
        <v>27</v>
      </c>
      <c r="B941" s="62" t="s">
        <v>569</v>
      </c>
      <c r="C941" s="62" t="s">
        <v>292</v>
      </c>
      <c r="D941" s="62" t="s">
        <v>293</v>
      </c>
      <c r="E941" s="62">
        <v>1</v>
      </c>
    </row>
    <row r="942" spans="1:5">
      <c r="A942" s="62" t="s">
        <v>27</v>
      </c>
      <c r="B942" s="62" t="s">
        <v>569</v>
      </c>
      <c r="C942" s="62" t="s">
        <v>294</v>
      </c>
      <c r="D942" s="62" t="s">
        <v>295</v>
      </c>
      <c r="E942" s="62">
        <v>1</v>
      </c>
    </row>
    <row r="943" spans="1:5">
      <c r="A943" s="62" t="s">
        <v>27</v>
      </c>
      <c r="B943" s="62" t="s">
        <v>569</v>
      </c>
      <c r="C943" s="62" t="s">
        <v>296</v>
      </c>
      <c r="D943" s="62" t="s">
        <v>297</v>
      </c>
      <c r="E943" s="62">
        <v>1</v>
      </c>
    </row>
    <row r="944" spans="1:5">
      <c r="A944" s="62" t="s">
        <v>27</v>
      </c>
      <c r="B944" s="62" t="s">
        <v>569</v>
      </c>
      <c r="C944" s="62" t="s">
        <v>298</v>
      </c>
      <c r="D944" s="62" t="s">
        <v>93</v>
      </c>
      <c r="E944" s="62">
        <v>1</v>
      </c>
    </row>
    <row r="945" spans="1:5">
      <c r="A945" s="62" t="s">
        <v>27</v>
      </c>
      <c r="B945" s="62" t="s">
        <v>569</v>
      </c>
      <c r="C945" s="62" t="s">
        <v>299</v>
      </c>
      <c r="D945" s="62" t="s">
        <v>300</v>
      </c>
      <c r="E945" s="62">
        <v>1</v>
      </c>
    </row>
    <row r="946" spans="1:5">
      <c r="A946" s="62" t="s">
        <v>27</v>
      </c>
      <c r="B946" s="62" t="s">
        <v>569</v>
      </c>
      <c r="C946" s="62" t="s">
        <v>301</v>
      </c>
      <c r="D946" s="62" t="s">
        <v>302</v>
      </c>
      <c r="E946" s="62">
        <v>1</v>
      </c>
    </row>
    <row r="947" spans="1:5">
      <c r="A947" s="62" t="s">
        <v>27</v>
      </c>
      <c r="B947" s="62" t="s">
        <v>569</v>
      </c>
      <c r="C947" s="62" t="s">
        <v>303</v>
      </c>
      <c r="D947" s="62" t="s">
        <v>304</v>
      </c>
      <c r="E947" s="62">
        <v>1</v>
      </c>
    </row>
    <row r="948" spans="1:5">
      <c r="A948" s="62" t="s">
        <v>27</v>
      </c>
      <c r="B948" s="62" t="s">
        <v>570</v>
      </c>
      <c r="C948" s="62" t="s">
        <v>78</v>
      </c>
      <c r="D948" s="62" t="s">
        <v>79</v>
      </c>
      <c r="E948" s="62">
        <v>1</v>
      </c>
    </row>
    <row r="949" spans="1:5">
      <c r="A949" s="62" t="s">
        <v>27</v>
      </c>
      <c r="B949" s="62" t="s">
        <v>570</v>
      </c>
      <c r="C949" s="62" t="s">
        <v>292</v>
      </c>
      <c r="D949" s="62" t="s">
        <v>293</v>
      </c>
      <c r="E949" s="62">
        <v>1</v>
      </c>
    </row>
    <row r="950" spans="1:5">
      <c r="A950" s="62" t="s">
        <v>27</v>
      </c>
      <c r="B950" s="62" t="s">
        <v>570</v>
      </c>
      <c r="C950" s="62" t="s">
        <v>294</v>
      </c>
      <c r="D950" s="62" t="s">
        <v>295</v>
      </c>
      <c r="E950" s="62">
        <v>1</v>
      </c>
    </row>
    <row r="951" spans="1:5">
      <c r="A951" s="62" t="s">
        <v>27</v>
      </c>
      <c r="B951" s="62" t="s">
        <v>570</v>
      </c>
      <c r="C951" s="62" t="s">
        <v>296</v>
      </c>
      <c r="D951" s="62" t="s">
        <v>297</v>
      </c>
      <c r="E951" s="62">
        <v>1</v>
      </c>
    </row>
    <row r="952" spans="1:5">
      <c r="A952" s="62" t="s">
        <v>27</v>
      </c>
      <c r="B952" s="62" t="s">
        <v>570</v>
      </c>
      <c r="C952" s="62" t="s">
        <v>298</v>
      </c>
      <c r="D952" s="62" t="s">
        <v>93</v>
      </c>
      <c r="E952" s="62">
        <v>1</v>
      </c>
    </row>
    <row r="953" spans="1:5">
      <c r="A953" s="62" t="s">
        <v>27</v>
      </c>
      <c r="B953" s="62" t="s">
        <v>570</v>
      </c>
      <c r="C953" s="62" t="s">
        <v>299</v>
      </c>
      <c r="D953" s="62" t="s">
        <v>300</v>
      </c>
      <c r="E953" s="62">
        <v>1</v>
      </c>
    </row>
    <row r="954" spans="1:5">
      <c r="A954" s="62" t="s">
        <v>27</v>
      </c>
      <c r="B954" s="62" t="s">
        <v>570</v>
      </c>
      <c r="C954" s="62" t="s">
        <v>301</v>
      </c>
      <c r="D954" s="62" t="s">
        <v>302</v>
      </c>
      <c r="E954" s="62">
        <v>1</v>
      </c>
    </row>
    <row r="955" spans="1:5">
      <c r="A955" s="62" t="s">
        <v>27</v>
      </c>
      <c r="B955" s="62" t="s">
        <v>570</v>
      </c>
      <c r="C955" s="62" t="s">
        <v>303</v>
      </c>
      <c r="D955" s="62" t="s">
        <v>304</v>
      </c>
      <c r="E955" s="62">
        <v>1</v>
      </c>
    </row>
    <row r="956" spans="1:5">
      <c r="A956" s="62" t="s">
        <v>27</v>
      </c>
      <c r="B956" s="62" t="s">
        <v>571</v>
      </c>
      <c r="C956" s="62" t="s">
        <v>78</v>
      </c>
      <c r="D956" s="62" t="s">
        <v>79</v>
      </c>
      <c r="E956" s="62">
        <v>1</v>
      </c>
    </row>
    <row r="957" spans="1:5">
      <c r="A957" s="62" t="s">
        <v>27</v>
      </c>
      <c r="B957" s="62" t="s">
        <v>571</v>
      </c>
      <c r="C957" s="62" t="s">
        <v>292</v>
      </c>
      <c r="D957" s="62" t="s">
        <v>293</v>
      </c>
      <c r="E957" s="62">
        <v>1</v>
      </c>
    </row>
    <row r="958" spans="1:5">
      <c r="A958" s="62" t="s">
        <v>27</v>
      </c>
      <c r="B958" s="62" t="s">
        <v>571</v>
      </c>
      <c r="C958" s="62" t="s">
        <v>294</v>
      </c>
      <c r="D958" s="62" t="s">
        <v>295</v>
      </c>
      <c r="E958" s="62">
        <v>1</v>
      </c>
    </row>
    <row r="959" spans="1:5">
      <c r="A959" s="62" t="s">
        <v>27</v>
      </c>
      <c r="B959" s="62" t="s">
        <v>571</v>
      </c>
      <c r="C959" s="62" t="s">
        <v>296</v>
      </c>
      <c r="D959" s="62" t="s">
        <v>297</v>
      </c>
      <c r="E959" s="62">
        <v>1</v>
      </c>
    </row>
    <row r="960" spans="1:5">
      <c r="A960" s="62" t="s">
        <v>27</v>
      </c>
      <c r="B960" s="62" t="s">
        <v>571</v>
      </c>
      <c r="C960" s="62" t="s">
        <v>298</v>
      </c>
      <c r="D960" s="62" t="s">
        <v>93</v>
      </c>
      <c r="E960" s="62">
        <v>1</v>
      </c>
    </row>
    <row r="961" spans="1:5">
      <c r="A961" s="62" t="s">
        <v>27</v>
      </c>
      <c r="B961" s="62" t="s">
        <v>571</v>
      </c>
      <c r="C961" s="62" t="s">
        <v>299</v>
      </c>
      <c r="D961" s="62" t="s">
        <v>300</v>
      </c>
      <c r="E961" s="62">
        <v>1</v>
      </c>
    </row>
    <row r="962" spans="1:5">
      <c r="A962" s="62" t="s">
        <v>27</v>
      </c>
      <c r="B962" s="62" t="s">
        <v>571</v>
      </c>
      <c r="C962" s="62" t="s">
        <v>301</v>
      </c>
      <c r="D962" s="62" t="s">
        <v>302</v>
      </c>
      <c r="E962" s="62">
        <v>1</v>
      </c>
    </row>
    <row r="963" spans="1:5">
      <c r="A963" s="62" t="s">
        <v>27</v>
      </c>
      <c r="B963" s="62" t="s">
        <v>571</v>
      </c>
      <c r="C963" s="62" t="s">
        <v>303</v>
      </c>
      <c r="D963" s="62" t="s">
        <v>304</v>
      </c>
      <c r="E963" s="62">
        <v>1</v>
      </c>
    </row>
    <row r="964" spans="1:5">
      <c r="A964" s="62" t="s">
        <v>27</v>
      </c>
      <c r="B964" s="62" t="s">
        <v>572</v>
      </c>
      <c r="C964" s="62" t="s">
        <v>78</v>
      </c>
      <c r="D964" s="62" t="s">
        <v>79</v>
      </c>
      <c r="E964" s="62">
        <v>1</v>
      </c>
    </row>
    <row r="965" spans="1:5">
      <c r="A965" s="62" t="s">
        <v>27</v>
      </c>
      <c r="B965" s="62" t="s">
        <v>572</v>
      </c>
      <c r="C965" s="62" t="s">
        <v>292</v>
      </c>
      <c r="D965" s="62" t="s">
        <v>293</v>
      </c>
      <c r="E965" s="62">
        <v>1</v>
      </c>
    </row>
    <row r="966" spans="1:5">
      <c r="A966" s="62" t="s">
        <v>27</v>
      </c>
      <c r="B966" s="62" t="s">
        <v>572</v>
      </c>
      <c r="C966" s="62" t="s">
        <v>294</v>
      </c>
      <c r="D966" s="62" t="s">
        <v>295</v>
      </c>
      <c r="E966" s="62">
        <v>1</v>
      </c>
    </row>
    <row r="967" spans="1:5">
      <c r="A967" s="62" t="s">
        <v>27</v>
      </c>
      <c r="B967" s="62" t="s">
        <v>572</v>
      </c>
      <c r="C967" s="62" t="s">
        <v>296</v>
      </c>
      <c r="D967" s="62" t="s">
        <v>297</v>
      </c>
      <c r="E967" s="62">
        <v>1</v>
      </c>
    </row>
    <row r="968" spans="1:5">
      <c r="A968" s="62" t="s">
        <v>27</v>
      </c>
      <c r="B968" s="62" t="s">
        <v>572</v>
      </c>
      <c r="C968" s="62" t="s">
        <v>298</v>
      </c>
      <c r="D968" s="62" t="s">
        <v>93</v>
      </c>
      <c r="E968" s="62">
        <v>1</v>
      </c>
    </row>
    <row r="969" spans="1:5">
      <c r="A969" s="62" t="s">
        <v>27</v>
      </c>
      <c r="B969" s="62" t="s">
        <v>572</v>
      </c>
      <c r="C969" s="62" t="s">
        <v>299</v>
      </c>
      <c r="D969" s="62" t="s">
        <v>300</v>
      </c>
      <c r="E969" s="62">
        <v>1</v>
      </c>
    </row>
    <row r="970" spans="1:5">
      <c r="A970" s="62" t="s">
        <v>27</v>
      </c>
      <c r="B970" s="62" t="s">
        <v>572</v>
      </c>
      <c r="C970" s="62" t="s">
        <v>301</v>
      </c>
      <c r="D970" s="62" t="s">
        <v>302</v>
      </c>
      <c r="E970" s="62">
        <v>1</v>
      </c>
    </row>
    <row r="971" spans="1:5">
      <c r="A971" s="62" t="s">
        <v>27</v>
      </c>
      <c r="B971" s="62" t="s">
        <v>572</v>
      </c>
      <c r="C971" s="62" t="s">
        <v>303</v>
      </c>
      <c r="D971" s="62" t="s">
        <v>304</v>
      </c>
      <c r="E971" s="62">
        <v>1</v>
      </c>
    </row>
    <row r="972" spans="1:5">
      <c r="A972" s="62" t="s">
        <v>27</v>
      </c>
      <c r="B972" s="62" t="s">
        <v>573</v>
      </c>
      <c r="C972" s="62" t="s">
        <v>78</v>
      </c>
      <c r="D972" s="62" t="s">
        <v>79</v>
      </c>
      <c r="E972" s="62">
        <v>1</v>
      </c>
    </row>
    <row r="973" spans="1:5">
      <c r="A973" s="62" t="s">
        <v>27</v>
      </c>
      <c r="B973" s="62" t="s">
        <v>573</v>
      </c>
      <c r="C973" s="62" t="s">
        <v>292</v>
      </c>
      <c r="D973" s="62" t="s">
        <v>293</v>
      </c>
      <c r="E973" s="62">
        <v>1</v>
      </c>
    </row>
    <row r="974" spans="1:5">
      <c r="A974" s="62" t="s">
        <v>27</v>
      </c>
      <c r="B974" s="62" t="s">
        <v>573</v>
      </c>
      <c r="C974" s="62" t="s">
        <v>294</v>
      </c>
      <c r="D974" s="62" t="s">
        <v>295</v>
      </c>
      <c r="E974" s="62">
        <v>1</v>
      </c>
    </row>
    <row r="975" spans="1:5">
      <c r="A975" s="62" t="s">
        <v>27</v>
      </c>
      <c r="B975" s="62" t="s">
        <v>573</v>
      </c>
      <c r="C975" s="62" t="s">
        <v>296</v>
      </c>
      <c r="D975" s="62" t="s">
        <v>297</v>
      </c>
      <c r="E975" s="62">
        <v>1</v>
      </c>
    </row>
    <row r="976" spans="1:5">
      <c r="A976" s="62" t="s">
        <v>27</v>
      </c>
      <c r="B976" s="62" t="s">
        <v>573</v>
      </c>
      <c r="C976" s="62" t="s">
        <v>298</v>
      </c>
      <c r="D976" s="62" t="s">
        <v>93</v>
      </c>
      <c r="E976" s="62">
        <v>1</v>
      </c>
    </row>
    <row r="977" spans="1:5">
      <c r="A977" s="62" t="s">
        <v>27</v>
      </c>
      <c r="B977" s="62" t="s">
        <v>573</v>
      </c>
      <c r="C977" s="62" t="s">
        <v>299</v>
      </c>
      <c r="D977" s="62" t="s">
        <v>300</v>
      </c>
      <c r="E977" s="62">
        <v>1</v>
      </c>
    </row>
    <row r="978" spans="1:5">
      <c r="A978" s="62" t="s">
        <v>27</v>
      </c>
      <c r="B978" s="62" t="s">
        <v>573</v>
      </c>
      <c r="C978" s="62" t="s">
        <v>301</v>
      </c>
      <c r="D978" s="62" t="s">
        <v>302</v>
      </c>
      <c r="E978" s="62">
        <v>1</v>
      </c>
    </row>
    <row r="979" spans="1:5">
      <c r="A979" s="62" t="s">
        <v>27</v>
      </c>
      <c r="B979" s="62" t="s">
        <v>573</v>
      </c>
      <c r="C979" s="62" t="s">
        <v>303</v>
      </c>
      <c r="D979" s="62" t="s">
        <v>304</v>
      </c>
      <c r="E979" s="62">
        <v>1</v>
      </c>
    </row>
    <row r="980" spans="1:5">
      <c r="A980" s="62" t="s">
        <v>27</v>
      </c>
      <c r="B980" s="62" t="s">
        <v>574</v>
      </c>
      <c r="C980" s="62" t="s">
        <v>78</v>
      </c>
      <c r="D980" s="62" t="s">
        <v>79</v>
      </c>
      <c r="E980" s="62">
        <v>1</v>
      </c>
    </row>
    <row r="981" spans="1:5">
      <c r="A981" s="62" t="s">
        <v>27</v>
      </c>
      <c r="B981" s="62" t="s">
        <v>574</v>
      </c>
      <c r="C981" s="62" t="s">
        <v>292</v>
      </c>
      <c r="D981" s="62" t="s">
        <v>293</v>
      </c>
      <c r="E981" s="62">
        <v>1</v>
      </c>
    </row>
    <row r="982" spans="1:5">
      <c r="A982" s="62" t="s">
        <v>27</v>
      </c>
      <c r="B982" s="62" t="s">
        <v>574</v>
      </c>
      <c r="C982" s="62" t="s">
        <v>294</v>
      </c>
      <c r="D982" s="62" t="s">
        <v>295</v>
      </c>
      <c r="E982" s="62">
        <v>1</v>
      </c>
    </row>
    <row r="983" spans="1:5">
      <c r="A983" s="62" t="s">
        <v>27</v>
      </c>
      <c r="B983" s="62" t="s">
        <v>574</v>
      </c>
      <c r="C983" s="62" t="s">
        <v>296</v>
      </c>
      <c r="D983" s="62" t="s">
        <v>297</v>
      </c>
      <c r="E983" s="62">
        <v>1</v>
      </c>
    </row>
    <row r="984" spans="1:5">
      <c r="A984" s="62" t="s">
        <v>27</v>
      </c>
      <c r="B984" s="62" t="s">
        <v>574</v>
      </c>
      <c r="C984" s="62" t="s">
        <v>298</v>
      </c>
      <c r="D984" s="62" t="s">
        <v>93</v>
      </c>
      <c r="E984" s="62">
        <v>1</v>
      </c>
    </row>
    <row r="985" spans="1:5">
      <c r="A985" s="62" t="s">
        <v>27</v>
      </c>
      <c r="B985" s="62" t="s">
        <v>574</v>
      </c>
      <c r="C985" s="62" t="s">
        <v>299</v>
      </c>
      <c r="D985" s="62" t="s">
        <v>300</v>
      </c>
      <c r="E985" s="62">
        <v>1</v>
      </c>
    </row>
    <row r="986" spans="1:5">
      <c r="A986" s="62" t="s">
        <v>27</v>
      </c>
      <c r="B986" s="62" t="s">
        <v>574</v>
      </c>
      <c r="C986" s="62" t="s">
        <v>301</v>
      </c>
      <c r="D986" s="62" t="s">
        <v>302</v>
      </c>
      <c r="E986" s="62">
        <v>1</v>
      </c>
    </row>
    <row r="987" spans="1:5">
      <c r="A987" s="62" t="s">
        <v>27</v>
      </c>
      <c r="B987" s="62" t="s">
        <v>574</v>
      </c>
      <c r="C987" s="62" t="s">
        <v>303</v>
      </c>
      <c r="D987" s="62" t="s">
        <v>304</v>
      </c>
      <c r="E987" s="62">
        <v>1</v>
      </c>
    </row>
    <row r="988" spans="1:5">
      <c r="A988" s="62" t="s">
        <v>27</v>
      </c>
      <c r="B988" s="62" t="s">
        <v>575</v>
      </c>
      <c r="C988" s="62" t="s">
        <v>78</v>
      </c>
      <c r="D988" s="62" t="s">
        <v>79</v>
      </c>
      <c r="E988" s="62">
        <v>1</v>
      </c>
    </row>
    <row r="989" spans="1:5">
      <c r="A989" s="62" t="s">
        <v>27</v>
      </c>
      <c r="B989" s="62" t="s">
        <v>575</v>
      </c>
      <c r="C989" s="62" t="s">
        <v>292</v>
      </c>
      <c r="D989" s="62" t="s">
        <v>293</v>
      </c>
      <c r="E989" s="62">
        <v>1</v>
      </c>
    </row>
    <row r="990" spans="1:5">
      <c r="A990" s="62" t="s">
        <v>27</v>
      </c>
      <c r="B990" s="62" t="s">
        <v>575</v>
      </c>
      <c r="C990" s="62" t="s">
        <v>294</v>
      </c>
      <c r="D990" s="62" t="s">
        <v>295</v>
      </c>
      <c r="E990" s="62">
        <v>1</v>
      </c>
    </row>
    <row r="991" spans="1:5">
      <c r="A991" s="62" t="s">
        <v>27</v>
      </c>
      <c r="B991" s="62" t="s">
        <v>575</v>
      </c>
      <c r="C991" s="62" t="s">
        <v>296</v>
      </c>
      <c r="D991" s="62" t="s">
        <v>297</v>
      </c>
      <c r="E991" s="62">
        <v>1</v>
      </c>
    </row>
    <row r="992" spans="1:5">
      <c r="A992" s="62" t="s">
        <v>27</v>
      </c>
      <c r="B992" s="62" t="s">
        <v>575</v>
      </c>
      <c r="C992" s="62" t="s">
        <v>298</v>
      </c>
      <c r="D992" s="62" t="s">
        <v>93</v>
      </c>
      <c r="E992" s="62">
        <v>1</v>
      </c>
    </row>
    <row r="993" spans="1:5">
      <c r="A993" s="62" t="s">
        <v>27</v>
      </c>
      <c r="B993" s="62" t="s">
        <v>575</v>
      </c>
      <c r="C993" s="62" t="s">
        <v>299</v>
      </c>
      <c r="D993" s="62" t="s">
        <v>300</v>
      </c>
      <c r="E993" s="62">
        <v>1</v>
      </c>
    </row>
    <row r="994" spans="1:5">
      <c r="A994" s="62" t="s">
        <v>27</v>
      </c>
      <c r="B994" s="62" t="s">
        <v>575</v>
      </c>
      <c r="C994" s="62" t="s">
        <v>301</v>
      </c>
      <c r="D994" s="62" t="s">
        <v>302</v>
      </c>
      <c r="E994" s="62">
        <v>1</v>
      </c>
    </row>
    <row r="995" spans="1:5">
      <c r="A995" s="62" t="s">
        <v>27</v>
      </c>
      <c r="B995" s="62" t="s">
        <v>575</v>
      </c>
      <c r="C995" s="62" t="s">
        <v>303</v>
      </c>
      <c r="D995" s="62" t="s">
        <v>304</v>
      </c>
      <c r="E995" s="62">
        <v>1</v>
      </c>
    </row>
    <row r="996" spans="1:5">
      <c r="A996" s="62" t="s">
        <v>27</v>
      </c>
      <c r="B996" s="62" t="s">
        <v>576</v>
      </c>
      <c r="C996" s="62" t="s">
        <v>78</v>
      </c>
      <c r="D996" s="62" t="s">
        <v>79</v>
      </c>
      <c r="E996" s="62">
        <v>1</v>
      </c>
    </row>
    <row r="997" spans="1:5">
      <c r="A997" s="62" t="s">
        <v>27</v>
      </c>
      <c r="B997" s="62" t="s">
        <v>576</v>
      </c>
      <c r="C997" s="62" t="s">
        <v>292</v>
      </c>
      <c r="D997" s="62" t="s">
        <v>293</v>
      </c>
      <c r="E997" s="62">
        <v>1</v>
      </c>
    </row>
    <row r="998" spans="1:5">
      <c r="A998" s="62" t="s">
        <v>27</v>
      </c>
      <c r="B998" s="62" t="s">
        <v>576</v>
      </c>
      <c r="C998" s="62" t="s">
        <v>294</v>
      </c>
      <c r="D998" s="62" t="s">
        <v>295</v>
      </c>
      <c r="E998" s="62">
        <v>1</v>
      </c>
    </row>
    <row r="999" spans="1:5">
      <c r="A999" s="62" t="s">
        <v>27</v>
      </c>
      <c r="B999" s="62" t="s">
        <v>576</v>
      </c>
      <c r="C999" s="62" t="s">
        <v>296</v>
      </c>
      <c r="D999" s="62" t="s">
        <v>297</v>
      </c>
      <c r="E999" s="62">
        <v>1</v>
      </c>
    </row>
    <row r="1000" spans="1:5">
      <c r="A1000" s="62" t="s">
        <v>27</v>
      </c>
      <c r="B1000" s="62" t="s">
        <v>576</v>
      </c>
      <c r="C1000" s="62" t="s">
        <v>298</v>
      </c>
      <c r="D1000" s="62" t="s">
        <v>93</v>
      </c>
      <c r="E1000" s="62">
        <v>1</v>
      </c>
    </row>
    <row r="1001" spans="1:5">
      <c r="A1001" s="62" t="s">
        <v>27</v>
      </c>
      <c r="B1001" s="62" t="s">
        <v>576</v>
      </c>
      <c r="C1001" s="62" t="s">
        <v>299</v>
      </c>
      <c r="D1001" s="62" t="s">
        <v>300</v>
      </c>
      <c r="E1001" s="62">
        <v>1</v>
      </c>
    </row>
    <row r="1002" spans="1:5">
      <c r="A1002" s="62" t="s">
        <v>27</v>
      </c>
      <c r="B1002" s="62" t="s">
        <v>576</v>
      </c>
      <c r="C1002" s="62" t="s">
        <v>301</v>
      </c>
      <c r="D1002" s="62" t="s">
        <v>302</v>
      </c>
      <c r="E1002" s="62">
        <v>1</v>
      </c>
    </row>
    <row r="1003" spans="1:5">
      <c r="A1003" s="62" t="s">
        <v>27</v>
      </c>
      <c r="B1003" s="62" t="s">
        <v>576</v>
      </c>
      <c r="C1003" s="62" t="s">
        <v>303</v>
      </c>
      <c r="D1003" s="62" t="s">
        <v>304</v>
      </c>
      <c r="E1003" s="62">
        <v>1</v>
      </c>
    </row>
    <row r="1004" spans="1:5">
      <c r="A1004" s="62" t="s">
        <v>27</v>
      </c>
      <c r="B1004" s="62" t="s">
        <v>577</v>
      </c>
      <c r="C1004" s="62" t="s">
        <v>78</v>
      </c>
      <c r="D1004" s="62" t="s">
        <v>79</v>
      </c>
      <c r="E1004" s="62">
        <v>1</v>
      </c>
    </row>
    <row r="1005" spans="1:5">
      <c r="A1005" s="62" t="s">
        <v>27</v>
      </c>
      <c r="B1005" s="62" t="s">
        <v>577</v>
      </c>
      <c r="C1005" s="62" t="s">
        <v>292</v>
      </c>
      <c r="D1005" s="62" t="s">
        <v>293</v>
      </c>
      <c r="E1005" s="62">
        <v>1</v>
      </c>
    </row>
    <row r="1006" spans="1:5">
      <c r="A1006" s="62" t="s">
        <v>27</v>
      </c>
      <c r="B1006" s="62" t="s">
        <v>577</v>
      </c>
      <c r="C1006" s="62" t="s">
        <v>294</v>
      </c>
      <c r="D1006" s="62" t="s">
        <v>295</v>
      </c>
      <c r="E1006" s="62">
        <v>1</v>
      </c>
    </row>
    <row r="1007" spans="1:5">
      <c r="A1007" s="62" t="s">
        <v>27</v>
      </c>
      <c r="B1007" s="62" t="s">
        <v>577</v>
      </c>
      <c r="C1007" s="62" t="s">
        <v>296</v>
      </c>
      <c r="D1007" s="62" t="s">
        <v>297</v>
      </c>
      <c r="E1007" s="62">
        <v>1</v>
      </c>
    </row>
    <row r="1008" spans="1:5">
      <c r="A1008" s="62" t="s">
        <v>27</v>
      </c>
      <c r="B1008" s="62" t="s">
        <v>577</v>
      </c>
      <c r="C1008" s="62" t="s">
        <v>298</v>
      </c>
      <c r="D1008" s="62" t="s">
        <v>93</v>
      </c>
      <c r="E1008" s="62">
        <v>1</v>
      </c>
    </row>
    <row r="1009" spans="1:5">
      <c r="A1009" s="62" t="s">
        <v>27</v>
      </c>
      <c r="B1009" s="62" t="s">
        <v>577</v>
      </c>
      <c r="C1009" s="62" t="s">
        <v>299</v>
      </c>
      <c r="D1009" s="62" t="s">
        <v>300</v>
      </c>
      <c r="E1009" s="62">
        <v>1</v>
      </c>
    </row>
    <row r="1010" spans="1:5">
      <c r="A1010" s="62" t="s">
        <v>27</v>
      </c>
      <c r="B1010" s="62" t="s">
        <v>577</v>
      </c>
      <c r="C1010" s="62" t="s">
        <v>301</v>
      </c>
      <c r="D1010" s="62" t="s">
        <v>302</v>
      </c>
      <c r="E1010" s="62">
        <v>1</v>
      </c>
    </row>
    <row r="1011" spans="1:5">
      <c r="A1011" s="62" t="s">
        <v>27</v>
      </c>
      <c r="B1011" s="62" t="s">
        <v>577</v>
      </c>
      <c r="C1011" s="62" t="s">
        <v>303</v>
      </c>
      <c r="D1011" s="62" t="s">
        <v>304</v>
      </c>
      <c r="E1011" s="62">
        <v>1</v>
      </c>
    </row>
    <row r="1012" spans="1:5">
      <c r="A1012" s="62" t="s">
        <v>27</v>
      </c>
      <c r="B1012" s="62" t="s">
        <v>578</v>
      </c>
      <c r="C1012" s="62" t="s">
        <v>78</v>
      </c>
      <c r="D1012" s="62" t="s">
        <v>79</v>
      </c>
      <c r="E1012" s="62">
        <v>1</v>
      </c>
    </row>
    <row r="1013" spans="1:5">
      <c r="A1013" s="62" t="s">
        <v>27</v>
      </c>
      <c r="B1013" s="62" t="s">
        <v>578</v>
      </c>
      <c r="C1013" s="62" t="s">
        <v>292</v>
      </c>
      <c r="D1013" s="62" t="s">
        <v>293</v>
      </c>
      <c r="E1013" s="62">
        <v>1</v>
      </c>
    </row>
    <row r="1014" spans="1:5">
      <c r="A1014" s="62" t="s">
        <v>27</v>
      </c>
      <c r="B1014" s="62" t="s">
        <v>578</v>
      </c>
      <c r="C1014" s="62" t="s">
        <v>294</v>
      </c>
      <c r="D1014" s="62" t="s">
        <v>295</v>
      </c>
      <c r="E1014" s="62">
        <v>0</v>
      </c>
    </row>
    <row r="1015" spans="1:5">
      <c r="A1015" s="62" t="s">
        <v>27</v>
      </c>
      <c r="B1015" s="62" t="s">
        <v>578</v>
      </c>
      <c r="C1015" s="62" t="s">
        <v>296</v>
      </c>
      <c r="D1015" s="62" t="s">
        <v>297</v>
      </c>
      <c r="E1015" s="62">
        <v>1</v>
      </c>
    </row>
    <row r="1016" spans="1:5">
      <c r="A1016" s="62" t="s">
        <v>27</v>
      </c>
      <c r="B1016" s="62" t="s">
        <v>578</v>
      </c>
      <c r="C1016" s="62" t="s">
        <v>298</v>
      </c>
      <c r="D1016" s="62" t="s">
        <v>93</v>
      </c>
      <c r="E1016" s="62">
        <v>1</v>
      </c>
    </row>
    <row r="1017" spans="1:5">
      <c r="A1017" s="62" t="s">
        <v>27</v>
      </c>
      <c r="B1017" s="62" t="s">
        <v>578</v>
      </c>
      <c r="C1017" s="62" t="s">
        <v>299</v>
      </c>
      <c r="D1017" s="62" t="s">
        <v>300</v>
      </c>
      <c r="E1017" s="62">
        <v>1</v>
      </c>
    </row>
    <row r="1018" spans="1:5">
      <c r="A1018" s="62" t="s">
        <v>27</v>
      </c>
      <c r="B1018" s="62" t="s">
        <v>578</v>
      </c>
      <c r="C1018" s="62" t="s">
        <v>301</v>
      </c>
      <c r="D1018" s="62" t="s">
        <v>302</v>
      </c>
      <c r="E1018" s="62">
        <v>0</v>
      </c>
    </row>
    <row r="1019" spans="1:5">
      <c r="A1019" s="62" t="s">
        <v>27</v>
      </c>
      <c r="B1019" s="62" t="s">
        <v>578</v>
      </c>
      <c r="C1019" s="62" t="s">
        <v>303</v>
      </c>
      <c r="D1019" s="62" t="s">
        <v>304</v>
      </c>
      <c r="E1019" s="62">
        <v>0</v>
      </c>
    </row>
    <row r="1020" spans="1:5">
      <c r="A1020" s="62" t="s">
        <v>29</v>
      </c>
      <c r="B1020" s="62" t="s">
        <v>77</v>
      </c>
      <c r="C1020" s="62" t="s">
        <v>78</v>
      </c>
      <c r="D1020" s="62" t="s">
        <v>79</v>
      </c>
      <c r="E1020" s="62">
        <v>1</v>
      </c>
    </row>
    <row r="1021" spans="1:5">
      <c r="A1021" s="62" t="s">
        <v>29</v>
      </c>
      <c r="B1021" s="62" t="s">
        <v>77</v>
      </c>
      <c r="C1021" s="62" t="s">
        <v>80</v>
      </c>
      <c r="D1021" s="62" t="s">
        <v>81</v>
      </c>
      <c r="E1021" s="62">
        <v>1</v>
      </c>
    </row>
    <row r="1022" spans="1:5">
      <c r="A1022" s="62" t="s">
        <v>29</v>
      </c>
      <c r="B1022" s="62" t="s">
        <v>77</v>
      </c>
      <c r="C1022" s="62" t="s">
        <v>82</v>
      </c>
      <c r="D1022" s="62" t="s">
        <v>83</v>
      </c>
      <c r="E1022" s="62">
        <v>1</v>
      </c>
    </row>
    <row r="1023" spans="1:5">
      <c r="A1023" s="62" t="s">
        <v>29</v>
      </c>
      <c r="B1023" s="62" t="s">
        <v>77</v>
      </c>
      <c r="C1023" s="62" t="s">
        <v>84</v>
      </c>
      <c r="D1023" s="62" t="s">
        <v>85</v>
      </c>
      <c r="E1023" s="62">
        <v>1</v>
      </c>
    </row>
    <row r="1024" spans="1:5">
      <c r="A1024" s="62" t="s">
        <v>29</v>
      </c>
      <c r="B1024" s="62" t="s">
        <v>77</v>
      </c>
      <c r="C1024" s="62" t="s">
        <v>86</v>
      </c>
      <c r="D1024" s="62" t="s">
        <v>87</v>
      </c>
      <c r="E1024" s="62">
        <v>1</v>
      </c>
    </row>
    <row r="1025" spans="1:5">
      <c r="A1025" s="62" t="s">
        <v>29</v>
      </c>
      <c r="B1025" s="62" t="s">
        <v>77</v>
      </c>
      <c r="C1025" s="62" t="s">
        <v>88</v>
      </c>
      <c r="D1025" s="62" t="s">
        <v>89</v>
      </c>
      <c r="E1025" s="62">
        <v>1</v>
      </c>
    </row>
    <row r="1026" spans="1:5">
      <c r="A1026" s="62" t="s">
        <v>29</v>
      </c>
      <c r="B1026" s="62" t="s">
        <v>77</v>
      </c>
      <c r="C1026" s="62" t="s">
        <v>90</v>
      </c>
      <c r="D1026" s="62" t="s">
        <v>91</v>
      </c>
      <c r="E1026" s="62">
        <v>1</v>
      </c>
    </row>
    <row r="1027" spans="1:5">
      <c r="A1027" s="62" t="s">
        <v>29</v>
      </c>
      <c r="B1027" s="62" t="s">
        <v>77</v>
      </c>
      <c r="C1027" s="62" t="s">
        <v>92</v>
      </c>
      <c r="D1027" s="62" t="s">
        <v>93</v>
      </c>
      <c r="E1027" s="62">
        <v>1</v>
      </c>
    </row>
    <row r="1028" spans="1:5">
      <c r="A1028" s="62" t="s">
        <v>29</v>
      </c>
      <c r="B1028" s="62" t="s">
        <v>453</v>
      </c>
      <c r="C1028" s="62" t="s">
        <v>78</v>
      </c>
      <c r="D1028" s="62" t="s">
        <v>79</v>
      </c>
      <c r="E1028" s="62">
        <v>1</v>
      </c>
    </row>
    <row r="1029" spans="1:5">
      <c r="A1029" s="62" t="s">
        <v>29</v>
      </c>
      <c r="B1029" s="62" t="s">
        <v>453</v>
      </c>
      <c r="C1029" s="62" t="s">
        <v>80</v>
      </c>
      <c r="D1029" s="62" t="s">
        <v>81</v>
      </c>
      <c r="E1029" s="62">
        <v>1</v>
      </c>
    </row>
    <row r="1030" spans="1:5">
      <c r="A1030" s="62" t="s">
        <v>29</v>
      </c>
      <c r="B1030" s="62" t="s">
        <v>453</v>
      </c>
      <c r="C1030" s="62" t="s">
        <v>82</v>
      </c>
      <c r="D1030" s="62" t="s">
        <v>83</v>
      </c>
      <c r="E1030" s="62">
        <v>1</v>
      </c>
    </row>
    <row r="1031" spans="1:5">
      <c r="A1031" s="62" t="s">
        <v>29</v>
      </c>
      <c r="B1031" s="62" t="s">
        <v>453</v>
      </c>
      <c r="C1031" s="62" t="s">
        <v>84</v>
      </c>
      <c r="D1031" s="62" t="s">
        <v>85</v>
      </c>
      <c r="E1031" s="62">
        <v>1</v>
      </c>
    </row>
    <row r="1032" spans="1:5">
      <c r="A1032" s="62" t="s">
        <v>29</v>
      </c>
      <c r="B1032" s="62" t="s">
        <v>453</v>
      </c>
      <c r="C1032" s="62" t="s">
        <v>86</v>
      </c>
      <c r="D1032" s="62" t="s">
        <v>87</v>
      </c>
      <c r="E1032" s="62">
        <v>1</v>
      </c>
    </row>
    <row r="1033" spans="1:5">
      <c r="A1033" s="62" t="s">
        <v>29</v>
      </c>
      <c r="B1033" s="62" t="s">
        <v>453</v>
      </c>
      <c r="C1033" s="62" t="s">
        <v>88</v>
      </c>
      <c r="D1033" s="62" t="s">
        <v>89</v>
      </c>
      <c r="E1033" s="62">
        <v>1</v>
      </c>
    </row>
    <row r="1034" spans="1:5">
      <c r="A1034" s="62" t="s">
        <v>29</v>
      </c>
      <c r="B1034" s="62" t="s">
        <v>453</v>
      </c>
      <c r="C1034" s="62" t="s">
        <v>90</v>
      </c>
      <c r="D1034" s="62" t="s">
        <v>91</v>
      </c>
      <c r="E1034" s="62">
        <v>1</v>
      </c>
    </row>
    <row r="1035" spans="1:5">
      <c r="A1035" s="62" t="s">
        <v>29</v>
      </c>
      <c r="B1035" s="62" t="s">
        <v>453</v>
      </c>
      <c r="C1035" s="62" t="s">
        <v>92</v>
      </c>
      <c r="D1035" s="62" t="s">
        <v>93</v>
      </c>
      <c r="E1035" s="62">
        <v>1</v>
      </c>
    </row>
    <row r="1036" spans="1:5">
      <c r="A1036" s="62" t="s">
        <v>29</v>
      </c>
      <c r="B1036" s="62" t="s">
        <v>454</v>
      </c>
      <c r="C1036" s="62" t="s">
        <v>78</v>
      </c>
      <c r="D1036" s="62" t="s">
        <v>79</v>
      </c>
      <c r="E1036" s="62">
        <v>1</v>
      </c>
    </row>
    <row r="1037" spans="1:5">
      <c r="A1037" s="62" t="s">
        <v>29</v>
      </c>
      <c r="B1037" s="62" t="s">
        <v>454</v>
      </c>
      <c r="C1037" s="62" t="s">
        <v>80</v>
      </c>
      <c r="D1037" s="62" t="s">
        <v>81</v>
      </c>
      <c r="E1037" s="62">
        <v>1</v>
      </c>
    </row>
    <row r="1038" spans="1:5">
      <c r="A1038" s="62" t="s">
        <v>29</v>
      </c>
      <c r="B1038" s="62" t="s">
        <v>454</v>
      </c>
      <c r="C1038" s="62" t="s">
        <v>82</v>
      </c>
      <c r="D1038" s="62" t="s">
        <v>83</v>
      </c>
      <c r="E1038" s="62">
        <v>1</v>
      </c>
    </row>
    <row r="1039" spans="1:5">
      <c r="A1039" s="62" t="s">
        <v>29</v>
      </c>
      <c r="B1039" s="62" t="s">
        <v>454</v>
      </c>
      <c r="C1039" s="62" t="s">
        <v>84</v>
      </c>
      <c r="D1039" s="62" t="s">
        <v>85</v>
      </c>
      <c r="E1039" s="62">
        <v>1</v>
      </c>
    </row>
    <row r="1040" spans="1:5">
      <c r="A1040" s="62" t="s">
        <v>29</v>
      </c>
      <c r="B1040" s="62" t="s">
        <v>454</v>
      </c>
      <c r="C1040" s="62" t="s">
        <v>86</v>
      </c>
      <c r="D1040" s="62" t="s">
        <v>87</v>
      </c>
      <c r="E1040" s="62">
        <v>1</v>
      </c>
    </row>
    <row r="1041" spans="1:5">
      <c r="A1041" s="62" t="s">
        <v>29</v>
      </c>
      <c r="B1041" s="62" t="s">
        <v>454</v>
      </c>
      <c r="C1041" s="62" t="s">
        <v>88</v>
      </c>
      <c r="D1041" s="62" t="s">
        <v>89</v>
      </c>
      <c r="E1041" s="62">
        <v>1</v>
      </c>
    </row>
    <row r="1042" spans="1:5">
      <c r="A1042" s="62" t="s">
        <v>29</v>
      </c>
      <c r="B1042" s="62" t="s">
        <v>454</v>
      </c>
      <c r="C1042" s="62" t="s">
        <v>90</v>
      </c>
      <c r="D1042" s="62" t="s">
        <v>91</v>
      </c>
      <c r="E1042" s="62">
        <v>1</v>
      </c>
    </row>
    <row r="1043" spans="1:5">
      <c r="A1043" s="62" t="s">
        <v>29</v>
      </c>
      <c r="B1043" s="62" t="s">
        <v>454</v>
      </c>
      <c r="C1043" s="62" t="s">
        <v>92</v>
      </c>
      <c r="D1043" s="62" t="s">
        <v>93</v>
      </c>
      <c r="E1043" s="62">
        <v>1</v>
      </c>
    </row>
    <row r="1044" spans="1:5">
      <c r="A1044" s="62" t="s">
        <v>29</v>
      </c>
      <c r="B1044" s="62" t="s">
        <v>455</v>
      </c>
      <c r="C1044" s="62" t="s">
        <v>78</v>
      </c>
      <c r="D1044" s="62" t="s">
        <v>79</v>
      </c>
      <c r="E1044" s="62">
        <v>1</v>
      </c>
    </row>
    <row r="1045" spans="1:5">
      <c r="A1045" s="62" t="s">
        <v>29</v>
      </c>
      <c r="B1045" s="62" t="s">
        <v>455</v>
      </c>
      <c r="C1045" s="62" t="s">
        <v>80</v>
      </c>
      <c r="D1045" s="62" t="s">
        <v>81</v>
      </c>
      <c r="E1045" s="62">
        <v>1</v>
      </c>
    </row>
    <row r="1046" spans="1:5">
      <c r="A1046" s="62" t="s">
        <v>29</v>
      </c>
      <c r="B1046" s="62" t="s">
        <v>455</v>
      </c>
      <c r="C1046" s="62" t="s">
        <v>82</v>
      </c>
      <c r="D1046" s="62" t="s">
        <v>83</v>
      </c>
      <c r="E1046" s="62">
        <v>1</v>
      </c>
    </row>
    <row r="1047" spans="1:5">
      <c r="A1047" s="62" t="s">
        <v>29</v>
      </c>
      <c r="B1047" s="62" t="s">
        <v>455</v>
      </c>
      <c r="C1047" s="62" t="s">
        <v>84</v>
      </c>
      <c r="D1047" s="62" t="s">
        <v>85</v>
      </c>
      <c r="E1047" s="62">
        <v>1</v>
      </c>
    </row>
    <row r="1048" spans="1:5">
      <c r="A1048" s="62" t="s">
        <v>29</v>
      </c>
      <c r="B1048" s="62" t="s">
        <v>455</v>
      </c>
      <c r="C1048" s="62" t="s">
        <v>86</v>
      </c>
      <c r="D1048" s="62" t="s">
        <v>87</v>
      </c>
      <c r="E1048" s="62">
        <v>1</v>
      </c>
    </row>
    <row r="1049" spans="1:5">
      <c r="A1049" s="62" t="s">
        <v>29</v>
      </c>
      <c r="B1049" s="62" t="s">
        <v>455</v>
      </c>
      <c r="C1049" s="62" t="s">
        <v>88</v>
      </c>
      <c r="D1049" s="62" t="s">
        <v>89</v>
      </c>
      <c r="E1049" s="62">
        <v>1</v>
      </c>
    </row>
    <row r="1050" spans="1:5">
      <c r="A1050" s="62" t="s">
        <v>29</v>
      </c>
      <c r="B1050" s="62" t="s">
        <v>455</v>
      </c>
      <c r="C1050" s="62" t="s">
        <v>90</v>
      </c>
      <c r="D1050" s="62" t="s">
        <v>91</v>
      </c>
      <c r="E1050" s="62">
        <v>1</v>
      </c>
    </row>
    <row r="1051" spans="1:5">
      <c r="A1051" s="62" t="s">
        <v>29</v>
      </c>
      <c r="B1051" s="62" t="s">
        <v>455</v>
      </c>
      <c r="C1051" s="62" t="s">
        <v>92</v>
      </c>
      <c r="D1051" s="62" t="s">
        <v>93</v>
      </c>
      <c r="E1051" s="62">
        <v>1</v>
      </c>
    </row>
    <row r="1052" spans="1:5">
      <c r="A1052" s="62" t="s">
        <v>29</v>
      </c>
      <c r="B1052" s="62" t="s">
        <v>456</v>
      </c>
      <c r="C1052" s="62" t="s">
        <v>78</v>
      </c>
      <c r="D1052" s="62" t="s">
        <v>79</v>
      </c>
      <c r="E1052" s="62">
        <v>1</v>
      </c>
    </row>
    <row r="1053" spans="1:5">
      <c r="A1053" s="62" t="s">
        <v>29</v>
      </c>
      <c r="B1053" s="62" t="s">
        <v>456</v>
      </c>
      <c r="C1053" s="62" t="s">
        <v>80</v>
      </c>
      <c r="D1053" s="62" t="s">
        <v>81</v>
      </c>
      <c r="E1053" s="62">
        <v>1</v>
      </c>
    </row>
    <row r="1054" spans="1:5">
      <c r="A1054" s="62" t="s">
        <v>29</v>
      </c>
      <c r="B1054" s="62" t="s">
        <v>456</v>
      </c>
      <c r="C1054" s="62" t="s">
        <v>82</v>
      </c>
      <c r="D1054" s="62" t="s">
        <v>83</v>
      </c>
      <c r="E1054" s="62">
        <v>1</v>
      </c>
    </row>
    <row r="1055" spans="1:5">
      <c r="A1055" s="62" t="s">
        <v>29</v>
      </c>
      <c r="B1055" s="62" t="s">
        <v>456</v>
      </c>
      <c r="C1055" s="62" t="s">
        <v>84</v>
      </c>
      <c r="D1055" s="62" t="s">
        <v>85</v>
      </c>
      <c r="E1055" s="62">
        <v>1</v>
      </c>
    </row>
    <row r="1056" spans="1:5">
      <c r="A1056" s="62" t="s">
        <v>29</v>
      </c>
      <c r="B1056" s="62" t="s">
        <v>456</v>
      </c>
      <c r="C1056" s="62" t="s">
        <v>86</v>
      </c>
      <c r="D1056" s="62" t="s">
        <v>87</v>
      </c>
      <c r="E1056" s="62">
        <v>1</v>
      </c>
    </row>
    <row r="1057" spans="1:5">
      <c r="A1057" s="62" t="s">
        <v>29</v>
      </c>
      <c r="B1057" s="62" t="s">
        <v>456</v>
      </c>
      <c r="C1057" s="62" t="s">
        <v>88</v>
      </c>
      <c r="D1057" s="62" t="s">
        <v>89</v>
      </c>
      <c r="E1057" s="62">
        <v>1</v>
      </c>
    </row>
    <row r="1058" spans="1:5">
      <c r="A1058" s="62" t="s">
        <v>29</v>
      </c>
      <c r="B1058" s="62" t="s">
        <v>456</v>
      </c>
      <c r="C1058" s="62" t="s">
        <v>90</v>
      </c>
      <c r="D1058" s="62" t="s">
        <v>91</v>
      </c>
      <c r="E1058" s="62">
        <v>1</v>
      </c>
    </row>
    <row r="1059" spans="1:5">
      <c r="A1059" s="62" t="s">
        <v>29</v>
      </c>
      <c r="B1059" s="62" t="s">
        <v>456</v>
      </c>
      <c r="C1059" s="62" t="s">
        <v>92</v>
      </c>
      <c r="D1059" s="62" t="s">
        <v>93</v>
      </c>
      <c r="E1059" s="62">
        <v>1</v>
      </c>
    </row>
    <row r="1060" spans="1:5">
      <c r="A1060" s="62" t="s">
        <v>29</v>
      </c>
      <c r="B1060" s="62" t="s">
        <v>457</v>
      </c>
      <c r="C1060" s="62" t="s">
        <v>78</v>
      </c>
      <c r="D1060" s="62" t="s">
        <v>79</v>
      </c>
      <c r="E1060" s="62">
        <v>1</v>
      </c>
    </row>
    <row r="1061" spans="1:5">
      <c r="A1061" s="62" t="s">
        <v>29</v>
      </c>
      <c r="B1061" s="62" t="s">
        <v>457</v>
      </c>
      <c r="C1061" s="62" t="s">
        <v>80</v>
      </c>
      <c r="D1061" s="62" t="s">
        <v>81</v>
      </c>
      <c r="E1061" s="62">
        <v>1</v>
      </c>
    </row>
    <row r="1062" spans="1:5">
      <c r="A1062" s="62" t="s">
        <v>29</v>
      </c>
      <c r="B1062" s="62" t="s">
        <v>457</v>
      </c>
      <c r="C1062" s="62" t="s">
        <v>82</v>
      </c>
      <c r="D1062" s="62" t="s">
        <v>83</v>
      </c>
      <c r="E1062" s="62">
        <v>1</v>
      </c>
    </row>
    <row r="1063" spans="1:5">
      <c r="A1063" s="62" t="s">
        <v>29</v>
      </c>
      <c r="B1063" s="62" t="s">
        <v>457</v>
      </c>
      <c r="C1063" s="62" t="s">
        <v>84</v>
      </c>
      <c r="D1063" s="62" t="s">
        <v>85</v>
      </c>
      <c r="E1063" s="62">
        <v>1</v>
      </c>
    </row>
    <row r="1064" spans="1:5">
      <c r="A1064" s="62" t="s">
        <v>29</v>
      </c>
      <c r="B1064" s="62" t="s">
        <v>457</v>
      </c>
      <c r="C1064" s="62" t="s">
        <v>86</v>
      </c>
      <c r="D1064" s="62" t="s">
        <v>87</v>
      </c>
      <c r="E1064" s="62">
        <v>1</v>
      </c>
    </row>
    <row r="1065" spans="1:5">
      <c r="A1065" s="62" t="s">
        <v>29</v>
      </c>
      <c r="B1065" s="62" t="s">
        <v>457</v>
      </c>
      <c r="C1065" s="62" t="s">
        <v>88</v>
      </c>
      <c r="D1065" s="62" t="s">
        <v>89</v>
      </c>
      <c r="E1065" s="62">
        <v>1</v>
      </c>
    </row>
    <row r="1066" spans="1:5">
      <c r="A1066" s="62" t="s">
        <v>29</v>
      </c>
      <c r="B1066" s="62" t="s">
        <v>457</v>
      </c>
      <c r="C1066" s="62" t="s">
        <v>90</v>
      </c>
      <c r="D1066" s="62" t="s">
        <v>91</v>
      </c>
      <c r="E1066" s="62">
        <v>1</v>
      </c>
    </row>
    <row r="1067" spans="1:5">
      <c r="A1067" s="62" t="s">
        <v>29</v>
      </c>
      <c r="B1067" s="62" t="s">
        <v>457</v>
      </c>
      <c r="C1067" s="62" t="s">
        <v>92</v>
      </c>
      <c r="D1067" s="62" t="s">
        <v>93</v>
      </c>
      <c r="E1067" s="62">
        <v>1</v>
      </c>
    </row>
    <row r="1068" spans="1:5">
      <c r="A1068" s="62" t="s">
        <v>29</v>
      </c>
      <c r="B1068" s="62" t="s">
        <v>458</v>
      </c>
      <c r="C1068" s="62" t="s">
        <v>78</v>
      </c>
      <c r="D1068" s="62" t="s">
        <v>79</v>
      </c>
      <c r="E1068" s="62">
        <v>1</v>
      </c>
    </row>
    <row r="1069" spans="1:5">
      <c r="A1069" s="62" t="s">
        <v>29</v>
      </c>
      <c r="B1069" s="62" t="s">
        <v>458</v>
      </c>
      <c r="C1069" s="62" t="s">
        <v>80</v>
      </c>
      <c r="D1069" s="62" t="s">
        <v>81</v>
      </c>
      <c r="E1069" s="62">
        <v>1</v>
      </c>
    </row>
    <row r="1070" spans="1:5">
      <c r="A1070" s="62" t="s">
        <v>29</v>
      </c>
      <c r="B1070" s="62" t="s">
        <v>458</v>
      </c>
      <c r="C1070" s="62" t="s">
        <v>82</v>
      </c>
      <c r="D1070" s="62" t="s">
        <v>83</v>
      </c>
      <c r="E1070" s="62">
        <v>1</v>
      </c>
    </row>
    <row r="1071" spans="1:5">
      <c r="A1071" s="62" t="s">
        <v>29</v>
      </c>
      <c r="B1071" s="62" t="s">
        <v>458</v>
      </c>
      <c r="C1071" s="62" t="s">
        <v>84</v>
      </c>
      <c r="D1071" s="62" t="s">
        <v>85</v>
      </c>
      <c r="E1071" s="62">
        <v>1</v>
      </c>
    </row>
    <row r="1072" spans="1:5">
      <c r="A1072" s="62" t="s">
        <v>29</v>
      </c>
      <c r="B1072" s="62" t="s">
        <v>458</v>
      </c>
      <c r="C1072" s="62" t="s">
        <v>86</v>
      </c>
      <c r="D1072" s="62" t="s">
        <v>87</v>
      </c>
      <c r="E1072" s="62">
        <v>1</v>
      </c>
    </row>
    <row r="1073" spans="1:5">
      <c r="A1073" s="62" t="s">
        <v>29</v>
      </c>
      <c r="B1073" s="62" t="s">
        <v>458</v>
      </c>
      <c r="C1073" s="62" t="s">
        <v>88</v>
      </c>
      <c r="D1073" s="62" t="s">
        <v>89</v>
      </c>
      <c r="E1073" s="62">
        <v>1</v>
      </c>
    </row>
    <row r="1074" spans="1:5">
      <c r="A1074" s="62" t="s">
        <v>29</v>
      </c>
      <c r="B1074" s="62" t="s">
        <v>458</v>
      </c>
      <c r="C1074" s="62" t="s">
        <v>90</v>
      </c>
      <c r="D1074" s="62" t="s">
        <v>91</v>
      </c>
      <c r="E1074" s="62">
        <v>1</v>
      </c>
    </row>
    <row r="1075" spans="1:5">
      <c r="A1075" s="62" t="s">
        <v>29</v>
      </c>
      <c r="B1075" s="62" t="s">
        <v>458</v>
      </c>
      <c r="C1075" s="62" t="s">
        <v>92</v>
      </c>
      <c r="D1075" s="62" t="s">
        <v>93</v>
      </c>
      <c r="E1075" s="62">
        <v>1</v>
      </c>
    </row>
    <row r="1076" spans="1:5">
      <c r="A1076" s="62" t="s">
        <v>29</v>
      </c>
      <c r="B1076" s="62" t="s">
        <v>459</v>
      </c>
      <c r="C1076" s="62" t="s">
        <v>78</v>
      </c>
      <c r="D1076" s="62" t="s">
        <v>79</v>
      </c>
      <c r="E1076" s="62">
        <v>1</v>
      </c>
    </row>
    <row r="1077" spans="1:5">
      <c r="A1077" s="62" t="s">
        <v>29</v>
      </c>
      <c r="B1077" s="62" t="s">
        <v>459</v>
      </c>
      <c r="C1077" s="62" t="s">
        <v>80</v>
      </c>
      <c r="D1077" s="62" t="s">
        <v>81</v>
      </c>
      <c r="E1077" s="62">
        <v>1</v>
      </c>
    </row>
    <row r="1078" spans="1:5">
      <c r="A1078" s="62" t="s">
        <v>29</v>
      </c>
      <c r="B1078" s="62" t="s">
        <v>459</v>
      </c>
      <c r="C1078" s="62" t="s">
        <v>82</v>
      </c>
      <c r="D1078" s="62" t="s">
        <v>83</v>
      </c>
      <c r="E1078" s="62">
        <v>1</v>
      </c>
    </row>
    <row r="1079" spans="1:5">
      <c r="A1079" s="62" t="s">
        <v>29</v>
      </c>
      <c r="B1079" s="62" t="s">
        <v>459</v>
      </c>
      <c r="C1079" s="62" t="s">
        <v>84</v>
      </c>
      <c r="D1079" s="62" t="s">
        <v>85</v>
      </c>
      <c r="E1079" s="62">
        <v>1</v>
      </c>
    </row>
    <row r="1080" spans="1:5">
      <c r="A1080" s="62" t="s">
        <v>29</v>
      </c>
      <c r="B1080" s="62" t="s">
        <v>459</v>
      </c>
      <c r="C1080" s="62" t="s">
        <v>86</v>
      </c>
      <c r="D1080" s="62" t="s">
        <v>87</v>
      </c>
      <c r="E1080" s="62">
        <v>1</v>
      </c>
    </row>
    <row r="1081" spans="1:5">
      <c r="A1081" s="62" t="s">
        <v>29</v>
      </c>
      <c r="B1081" s="62" t="s">
        <v>459</v>
      </c>
      <c r="C1081" s="62" t="s">
        <v>88</v>
      </c>
      <c r="D1081" s="62" t="s">
        <v>89</v>
      </c>
      <c r="E1081" s="62">
        <v>1</v>
      </c>
    </row>
    <row r="1082" spans="1:5">
      <c r="A1082" s="62" t="s">
        <v>29</v>
      </c>
      <c r="B1082" s="62" t="s">
        <v>459</v>
      </c>
      <c r="C1082" s="62" t="s">
        <v>90</v>
      </c>
      <c r="D1082" s="62" t="s">
        <v>91</v>
      </c>
      <c r="E1082" s="62">
        <v>1</v>
      </c>
    </row>
    <row r="1083" spans="1:5">
      <c r="A1083" s="62" t="s">
        <v>29</v>
      </c>
      <c r="B1083" s="62" t="s">
        <v>459</v>
      </c>
      <c r="C1083" s="62" t="s">
        <v>92</v>
      </c>
      <c r="D1083" s="62" t="s">
        <v>93</v>
      </c>
      <c r="E1083" s="62">
        <v>1</v>
      </c>
    </row>
    <row r="1084" spans="1:5">
      <c r="A1084" s="62" t="s">
        <v>29</v>
      </c>
      <c r="B1084" s="62" t="s">
        <v>460</v>
      </c>
      <c r="C1084" s="62" t="s">
        <v>78</v>
      </c>
      <c r="D1084" s="62" t="s">
        <v>79</v>
      </c>
      <c r="E1084" s="62">
        <v>1</v>
      </c>
    </row>
    <row r="1085" spans="1:5">
      <c r="A1085" s="62" t="s">
        <v>29</v>
      </c>
      <c r="B1085" s="62" t="s">
        <v>460</v>
      </c>
      <c r="C1085" s="62" t="s">
        <v>80</v>
      </c>
      <c r="D1085" s="62" t="s">
        <v>81</v>
      </c>
      <c r="E1085" s="62">
        <v>1</v>
      </c>
    </row>
    <row r="1086" spans="1:5">
      <c r="A1086" s="62" t="s">
        <v>29</v>
      </c>
      <c r="B1086" s="62" t="s">
        <v>460</v>
      </c>
      <c r="C1086" s="62" t="s">
        <v>82</v>
      </c>
      <c r="D1086" s="62" t="s">
        <v>83</v>
      </c>
      <c r="E1086" s="62">
        <v>1</v>
      </c>
    </row>
    <row r="1087" spans="1:5">
      <c r="A1087" s="62" t="s">
        <v>29</v>
      </c>
      <c r="B1087" s="62" t="s">
        <v>460</v>
      </c>
      <c r="C1087" s="62" t="s">
        <v>84</v>
      </c>
      <c r="D1087" s="62" t="s">
        <v>85</v>
      </c>
      <c r="E1087" s="62">
        <v>1</v>
      </c>
    </row>
    <row r="1088" spans="1:5">
      <c r="A1088" s="62" t="s">
        <v>29</v>
      </c>
      <c r="B1088" s="62" t="s">
        <v>460</v>
      </c>
      <c r="C1088" s="62" t="s">
        <v>86</v>
      </c>
      <c r="D1088" s="62" t="s">
        <v>87</v>
      </c>
      <c r="E1088" s="62">
        <v>1</v>
      </c>
    </row>
    <row r="1089" spans="1:5">
      <c r="A1089" s="62" t="s">
        <v>29</v>
      </c>
      <c r="B1089" s="62" t="s">
        <v>460</v>
      </c>
      <c r="C1089" s="62" t="s">
        <v>88</v>
      </c>
      <c r="D1089" s="62" t="s">
        <v>89</v>
      </c>
      <c r="E1089" s="62">
        <v>1</v>
      </c>
    </row>
    <row r="1090" spans="1:5">
      <c r="A1090" s="62" t="s">
        <v>29</v>
      </c>
      <c r="B1090" s="62" t="s">
        <v>460</v>
      </c>
      <c r="C1090" s="62" t="s">
        <v>90</v>
      </c>
      <c r="D1090" s="62" t="s">
        <v>91</v>
      </c>
      <c r="E1090" s="62">
        <v>1</v>
      </c>
    </row>
    <row r="1091" spans="1:5">
      <c r="A1091" s="62" t="s">
        <v>29</v>
      </c>
      <c r="B1091" s="62" t="s">
        <v>460</v>
      </c>
      <c r="C1091" s="62" t="s">
        <v>92</v>
      </c>
      <c r="D1091" s="62" t="s">
        <v>93</v>
      </c>
      <c r="E1091" s="62">
        <v>1</v>
      </c>
    </row>
    <row r="1092" spans="1:5">
      <c r="A1092" s="62" t="s">
        <v>29</v>
      </c>
      <c r="B1092" s="62" t="s">
        <v>461</v>
      </c>
      <c r="C1092" s="62" t="s">
        <v>78</v>
      </c>
      <c r="D1092" s="62" t="s">
        <v>79</v>
      </c>
      <c r="E1092" s="62">
        <v>1</v>
      </c>
    </row>
    <row r="1093" spans="1:5">
      <c r="A1093" s="62" t="s">
        <v>29</v>
      </c>
      <c r="B1093" s="62" t="s">
        <v>461</v>
      </c>
      <c r="C1093" s="62" t="s">
        <v>80</v>
      </c>
      <c r="D1093" s="62" t="s">
        <v>81</v>
      </c>
      <c r="E1093" s="62">
        <v>1</v>
      </c>
    </row>
    <row r="1094" spans="1:5">
      <c r="A1094" s="62" t="s">
        <v>29</v>
      </c>
      <c r="B1094" s="62" t="s">
        <v>461</v>
      </c>
      <c r="C1094" s="62" t="s">
        <v>82</v>
      </c>
      <c r="D1094" s="62" t="s">
        <v>83</v>
      </c>
      <c r="E1094" s="62">
        <v>1</v>
      </c>
    </row>
    <row r="1095" spans="1:5">
      <c r="A1095" s="62" t="s">
        <v>29</v>
      </c>
      <c r="B1095" s="62" t="s">
        <v>461</v>
      </c>
      <c r="C1095" s="62" t="s">
        <v>84</v>
      </c>
      <c r="D1095" s="62" t="s">
        <v>85</v>
      </c>
      <c r="E1095" s="62">
        <v>1</v>
      </c>
    </row>
    <row r="1096" spans="1:5">
      <c r="A1096" s="62" t="s">
        <v>29</v>
      </c>
      <c r="B1096" s="62" t="s">
        <v>461</v>
      </c>
      <c r="C1096" s="62" t="s">
        <v>86</v>
      </c>
      <c r="D1096" s="62" t="s">
        <v>87</v>
      </c>
      <c r="E1096" s="62">
        <v>1</v>
      </c>
    </row>
    <row r="1097" spans="1:5">
      <c r="A1097" s="62" t="s">
        <v>29</v>
      </c>
      <c r="B1097" s="62" t="s">
        <v>461</v>
      </c>
      <c r="C1097" s="62" t="s">
        <v>88</v>
      </c>
      <c r="D1097" s="62" t="s">
        <v>89</v>
      </c>
      <c r="E1097" s="62">
        <v>1</v>
      </c>
    </row>
    <row r="1098" spans="1:5">
      <c r="A1098" s="62" t="s">
        <v>29</v>
      </c>
      <c r="B1098" s="62" t="s">
        <v>461</v>
      </c>
      <c r="C1098" s="62" t="s">
        <v>90</v>
      </c>
      <c r="D1098" s="62" t="s">
        <v>91</v>
      </c>
      <c r="E1098" s="62">
        <v>1</v>
      </c>
    </row>
    <row r="1099" spans="1:5">
      <c r="A1099" s="62" t="s">
        <v>29</v>
      </c>
      <c r="B1099" s="62" t="s">
        <v>461</v>
      </c>
      <c r="C1099" s="62" t="s">
        <v>92</v>
      </c>
      <c r="D1099" s="62" t="s">
        <v>93</v>
      </c>
      <c r="E1099" s="62">
        <v>1</v>
      </c>
    </row>
    <row r="1100" spans="1:5">
      <c r="A1100" s="62" t="s">
        <v>29</v>
      </c>
      <c r="B1100" s="62" t="s">
        <v>462</v>
      </c>
      <c r="C1100" s="62" t="s">
        <v>78</v>
      </c>
      <c r="D1100" s="62" t="s">
        <v>79</v>
      </c>
      <c r="E1100" s="62">
        <v>1</v>
      </c>
    </row>
    <row r="1101" spans="1:5">
      <c r="A1101" s="62" t="s">
        <v>29</v>
      </c>
      <c r="B1101" s="62" t="s">
        <v>462</v>
      </c>
      <c r="C1101" s="62" t="s">
        <v>80</v>
      </c>
      <c r="D1101" s="62" t="s">
        <v>81</v>
      </c>
      <c r="E1101" s="62">
        <v>1</v>
      </c>
    </row>
    <row r="1102" spans="1:5">
      <c r="A1102" s="62" t="s">
        <v>29</v>
      </c>
      <c r="B1102" s="62" t="s">
        <v>462</v>
      </c>
      <c r="C1102" s="62" t="s">
        <v>82</v>
      </c>
      <c r="D1102" s="62" t="s">
        <v>83</v>
      </c>
      <c r="E1102" s="62">
        <v>1</v>
      </c>
    </row>
    <row r="1103" spans="1:5">
      <c r="A1103" s="62" t="s">
        <v>29</v>
      </c>
      <c r="B1103" s="62" t="s">
        <v>462</v>
      </c>
      <c r="C1103" s="62" t="s">
        <v>84</v>
      </c>
      <c r="D1103" s="62" t="s">
        <v>85</v>
      </c>
      <c r="E1103" s="62">
        <v>1</v>
      </c>
    </row>
    <row r="1104" spans="1:5">
      <c r="A1104" s="62" t="s">
        <v>29</v>
      </c>
      <c r="B1104" s="62" t="s">
        <v>462</v>
      </c>
      <c r="C1104" s="62" t="s">
        <v>86</v>
      </c>
      <c r="D1104" s="62" t="s">
        <v>87</v>
      </c>
      <c r="E1104" s="62">
        <v>1</v>
      </c>
    </row>
    <row r="1105" spans="1:5">
      <c r="A1105" s="62" t="s">
        <v>29</v>
      </c>
      <c r="B1105" s="62" t="s">
        <v>462</v>
      </c>
      <c r="C1105" s="62" t="s">
        <v>88</v>
      </c>
      <c r="D1105" s="62" t="s">
        <v>89</v>
      </c>
      <c r="E1105" s="62">
        <v>1</v>
      </c>
    </row>
    <row r="1106" spans="1:5">
      <c r="A1106" s="62" t="s">
        <v>29</v>
      </c>
      <c r="B1106" s="62" t="s">
        <v>462</v>
      </c>
      <c r="C1106" s="62" t="s">
        <v>90</v>
      </c>
      <c r="D1106" s="62" t="s">
        <v>91</v>
      </c>
      <c r="E1106" s="62">
        <v>1</v>
      </c>
    </row>
    <row r="1107" spans="1:5">
      <c r="A1107" s="62" t="s">
        <v>29</v>
      </c>
      <c r="B1107" s="62" t="s">
        <v>462</v>
      </c>
      <c r="C1107" s="62" t="s">
        <v>92</v>
      </c>
      <c r="D1107" s="62" t="s">
        <v>93</v>
      </c>
      <c r="E1107" s="62">
        <v>1</v>
      </c>
    </row>
    <row r="1108" spans="1:5">
      <c r="A1108" s="62" t="s">
        <v>29</v>
      </c>
      <c r="B1108" s="62" t="s">
        <v>463</v>
      </c>
      <c r="C1108" s="62" t="s">
        <v>78</v>
      </c>
      <c r="D1108" s="62" t="s">
        <v>79</v>
      </c>
      <c r="E1108" s="62">
        <v>1</v>
      </c>
    </row>
    <row r="1109" spans="1:5">
      <c r="A1109" s="62" t="s">
        <v>29</v>
      </c>
      <c r="B1109" s="62" t="s">
        <v>463</v>
      </c>
      <c r="C1109" s="62" t="s">
        <v>80</v>
      </c>
      <c r="D1109" s="62" t="s">
        <v>81</v>
      </c>
      <c r="E1109" s="62">
        <v>1</v>
      </c>
    </row>
    <row r="1110" spans="1:5">
      <c r="A1110" s="62" t="s">
        <v>29</v>
      </c>
      <c r="B1110" s="62" t="s">
        <v>463</v>
      </c>
      <c r="C1110" s="62" t="s">
        <v>82</v>
      </c>
      <c r="D1110" s="62" t="s">
        <v>83</v>
      </c>
      <c r="E1110" s="62">
        <v>1</v>
      </c>
    </row>
    <row r="1111" spans="1:5">
      <c r="A1111" s="62" t="s">
        <v>29</v>
      </c>
      <c r="B1111" s="62" t="s">
        <v>463</v>
      </c>
      <c r="C1111" s="62" t="s">
        <v>84</v>
      </c>
      <c r="D1111" s="62" t="s">
        <v>85</v>
      </c>
      <c r="E1111" s="62">
        <v>1</v>
      </c>
    </row>
    <row r="1112" spans="1:5">
      <c r="A1112" s="62" t="s">
        <v>29</v>
      </c>
      <c r="B1112" s="62" t="s">
        <v>463</v>
      </c>
      <c r="C1112" s="62" t="s">
        <v>86</v>
      </c>
      <c r="D1112" s="62" t="s">
        <v>87</v>
      </c>
      <c r="E1112" s="62">
        <v>1</v>
      </c>
    </row>
    <row r="1113" spans="1:5">
      <c r="A1113" s="62" t="s">
        <v>29</v>
      </c>
      <c r="B1113" s="62" t="s">
        <v>463</v>
      </c>
      <c r="C1113" s="62" t="s">
        <v>88</v>
      </c>
      <c r="D1113" s="62" t="s">
        <v>89</v>
      </c>
      <c r="E1113" s="62">
        <v>1</v>
      </c>
    </row>
    <row r="1114" spans="1:5">
      <c r="A1114" s="62" t="s">
        <v>29</v>
      </c>
      <c r="B1114" s="62" t="s">
        <v>463</v>
      </c>
      <c r="C1114" s="62" t="s">
        <v>90</v>
      </c>
      <c r="D1114" s="62" t="s">
        <v>91</v>
      </c>
      <c r="E1114" s="62">
        <v>1</v>
      </c>
    </row>
    <row r="1115" spans="1:5">
      <c r="A1115" s="62" t="s">
        <v>29</v>
      </c>
      <c r="B1115" s="62" t="s">
        <v>463</v>
      </c>
      <c r="C1115" s="62" t="s">
        <v>92</v>
      </c>
      <c r="D1115" s="62" t="s">
        <v>93</v>
      </c>
      <c r="E1115" s="62">
        <v>1</v>
      </c>
    </row>
    <row r="1116" spans="1:5">
      <c r="A1116" s="62" t="s">
        <v>29</v>
      </c>
      <c r="B1116" s="62" t="s">
        <v>464</v>
      </c>
      <c r="C1116" s="62" t="s">
        <v>78</v>
      </c>
      <c r="D1116" s="62" t="s">
        <v>79</v>
      </c>
      <c r="E1116" s="62">
        <v>1</v>
      </c>
    </row>
    <row r="1117" spans="1:5">
      <c r="A1117" s="62" t="s">
        <v>29</v>
      </c>
      <c r="B1117" s="62" t="s">
        <v>464</v>
      </c>
      <c r="C1117" s="62" t="s">
        <v>80</v>
      </c>
      <c r="D1117" s="62" t="s">
        <v>81</v>
      </c>
      <c r="E1117" s="62">
        <v>1</v>
      </c>
    </row>
    <row r="1118" spans="1:5">
      <c r="A1118" s="62" t="s">
        <v>29</v>
      </c>
      <c r="B1118" s="62" t="s">
        <v>464</v>
      </c>
      <c r="C1118" s="62" t="s">
        <v>82</v>
      </c>
      <c r="D1118" s="62" t="s">
        <v>83</v>
      </c>
      <c r="E1118" s="62">
        <v>1</v>
      </c>
    </row>
    <row r="1119" spans="1:5">
      <c r="A1119" s="62" t="s">
        <v>29</v>
      </c>
      <c r="B1119" s="62" t="s">
        <v>464</v>
      </c>
      <c r="C1119" s="62" t="s">
        <v>84</v>
      </c>
      <c r="D1119" s="62" t="s">
        <v>85</v>
      </c>
      <c r="E1119" s="62">
        <v>1</v>
      </c>
    </row>
    <row r="1120" spans="1:5">
      <c r="A1120" s="62" t="s">
        <v>29</v>
      </c>
      <c r="B1120" s="62" t="s">
        <v>464</v>
      </c>
      <c r="C1120" s="62" t="s">
        <v>86</v>
      </c>
      <c r="D1120" s="62" t="s">
        <v>87</v>
      </c>
      <c r="E1120" s="62">
        <v>1</v>
      </c>
    </row>
    <row r="1121" spans="1:5">
      <c r="A1121" s="62" t="s">
        <v>29</v>
      </c>
      <c r="B1121" s="62" t="s">
        <v>464</v>
      </c>
      <c r="C1121" s="62" t="s">
        <v>88</v>
      </c>
      <c r="D1121" s="62" t="s">
        <v>89</v>
      </c>
      <c r="E1121" s="62">
        <v>1</v>
      </c>
    </row>
    <row r="1122" spans="1:5">
      <c r="A1122" s="62" t="s">
        <v>29</v>
      </c>
      <c r="B1122" s="62" t="s">
        <v>464</v>
      </c>
      <c r="C1122" s="62" t="s">
        <v>90</v>
      </c>
      <c r="D1122" s="62" t="s">
        <v>91</v>
      </c>
      <c r="E1122" s="62">
        <v>1</v>
      </c>
    </row>
    <row r="1123" spans="1:5">
      <c r="A1123" s="62" t="s">
        <v>29</v>
      </c>
      <c r="B1123" s="62" t="s">
        <v>464</v>
      </c>
      <c r="C1123" s="62" t="s">
        <v>92</v>
      </c>
      <c r="D1123" s="62" t="s">
        <v>93</v>
      </c>
      <c r="E1123" s="62">
        <v>1</v>
      </c>
    </row>
    <row r="1124" spans="1:5">
      <c r="A1124" s="62" t="s">
        <v>29</v>
      </c>
      <c r="B1124" s="62" t="s">
        <v>465</v>
      </c>
      <c r="C1124" s="62" t="s">
        <v>78</v>
      </c>
      <c r="D1124" s="62" t="s">
        <v>79</v>
      </c>
      <c r="E1124" s="62">
        <v>1</v>
      </c>
    </row>
    <row r="1125" spans="1:5">
      <c r="A1125" s="62" t="s">
        <v>29</v>
      </c>
      <c r="B1125" s="62" t="s">
        <v>465</v>
      </c>
      <c r="C1125" s="62" t="s">
        <v>80</v>
      </c>
      <c r="D1125" s="62" t="s">
        <v>81</v>
      </c>
      <c r="E1125" s="62">
        <v>1</v>
      </c>
    </row>
    <row r="1126" spans="1:5">
      <c r="A1126" s="62" t="s">
        <v>29</v>
      </c>
      <c r="B1126" s="62" t="s">
        <v>465</v>
      </c>
      <c r="C1126" s="62" t="s">
        <v>82</v>
      </c>
      <c r="D1126" s="62" t="s">
        <v>83</v>
      </c>
      <c r="E1126" s="62">
        <v>1</v>
      </c>
    </row>
    <row r="1127" spans="1:5">
      <c r="A1127" s="62" t="s">
        <v>29</v>
      </c>
      <c r="B1127" s="62" t="s">
        <v>465</v>
      </c>
      <c r="C1127" s="62" t="s">
        <v>84</v>
      </c>
      <c r="D1127" s="62" t="s">
        <v>85</v>
      </c>
      <c r="E1127" s="62">
        <v>1</v>
      </c>
    </row>
    <row r="1128" spans="1:5">
      <c r="A1128" s="62" t="s">
        <v>29</v>
      </c>
      <c r="B1128" s="62" t="s">
        <v>465</v>
      </c>
      <c r="C1128" s="62" t="s">
        <v>86</v>
      </c>
      <c r="D1128" s="62" t="s">
        <v>87</v>
      </c>
      <c r="E1128" s="62">
        <v>1</v>
      </c>
    </row>
    <row r="1129" spans="1:5">
      <c r="A1129" s="62" t="s">
        <v>29</v>
      </c>
      <c r="B1129" s="62" t="s">
        <v>465</v>
      </c>
      <c r="C1129" s="62" t="s">
        <v>88</v>
      </c>
      <c r="D1129" s="62" t="s">
        <v>89</v>
      </c>
      <c r="E1129" s="62">
        <v>1</v>
      </c>
    </row>
    <row r="1130" spans="1:5">
      <c r="A1130" s="62" t="s">
        <v>29</v>
      </c>
      <c r="B1130" s="62" t="s">
        <v>465</v>
      </c>
      <c r="C1130" s="62" t="s">
        <v>90</v>
      </c>
      <c r="D1130" s="62" t="s">
        <v>91</v>
      </c>
      <c r="E1130" s="62">
        <v>1</v>
      </c>
    </row>
    <row r="1131" spans="1:5">
      <c r="A1131" s="62" t="s">
        <v>29</v>
      </c>
      <c r="B1131" s="62" t="s">
        <v>465</v>
      </c>
      <c r="C1131" s="62" t="s">
        <v>92</v>
      </c>
      <c r="D1131" s="62" t="s">
        <v>93</v>
      </c>
      <c r="E1131" s="62">
        <v>1</v>
      </c>
    </row>
    <row r="1132" spans="1:5">
      <c r="A1132" s="62" t="s">
        <v>29</v>
      </c>
      <c r="B1132" s="62" t="s">
        <v>466</v>
      </c>
      <c r="C1132" s="62" t="s">
        <v>78</v>
      </c>
      <c r="D1132" s="62" t="s">
        <v>79</v>
      </c>
      <c r="E1132" s="62">
        <v>1</v>
      </c>
    </row>
    <row r="1133" spans="1:5">
      <c r="A1133" s="62" t="s">
        <v>29</v>
      </c>
      <c r="B1133" s="62" t="s">
        <v>466</v>
      </c>
      <c r="C1133" s="62" t="s">
        <v>80</v>
      </c>
      <c r="D1133" s="62" t="s">
        <v>81</v>
      </c>
      <c r="E1133" s="62">
        <v>1</v>
      </c>
    </row>
    <row r="1134" spans="1:5">
      <c r="A1134" s="62" t="s">
        <v>29</v>
      </c>
      <c r="B1134" s="62" t="s">
        <v>466</v>
      </c>
      <c r="C1134" s="62" t="s">
        <v>82</v>
      </c>
      <c r="D1134" s="62" t="s">
        <v>83</v>
      </c>
      <c r="E1134" s="62">
        <v>1</v>
      </c>
    </row>
    <row r="1135" spans="1:5">
      <c r="A1135" s="62" t="s">
        <v>29</v>
      </c>
      <c r="B1135" s="62" t="s">
        <v>466</v>
      </c>
      <c r="C1135" s="62" t="s">
        <v>84</v>
      </c>
      <c r="D1135" s="62" t="s">
        <v>85</v>
      </c>
      <c r="E1135" s="62">
        <v>1</v>
      </c>
    </row>
    <row r="1136" spans="1:5">
      <c r="A1136" s="62" t="s">
        <v>29</v>
      </c>
      <c r="B1136" s="62" t="s">
        <v>466</v>
      </c>
      <c r="C1136" s="62" t="s">
        <v>86</v>
      </c>
      <c r="D1136" s="62" t="s">
        <v>87</v>
      </c>
      <c r="E1136" s="62">
        <v>1</v>
      </c>
    </row>
    <row r="1137" spans="1:5">
      <c r="A1137" s="62" t="s">
        <v>29</v>
      </c>
      <c r="B1137" s="62" t="s">
        <v>466</v>
      </c>
      <c r="C1137" s="62" t="s">
        <v>88</v>
      </c>
      <c r="D1137" s="62" t="s">
        <v>89</v>
      </c>
      <c r="E1137" s="62">
        <v>1</v>
      </c>
    </row>
    <row r="1138" spans="1:5">
      <c r="A1138" s="62" t="s">
        <v>29</v>
      </c>
      <c r="B1138" s="62" t="s">
        <v>466</v>
      </c>
      <c r="C1138" s="62" t="s">
        <v>90</v>
      </c>
      <c r="D1138" s="62" t="s">
        <v>91</v>
      </c>
      <c r="E1138" s="62">
        <v>1</v>
      </c>
    </row>
    <row r="1139" spans="1:5">
      <c r="A1139" s="62" t="s">
        <v>29</v>
      </c>
      <c r="B1139" s="62" t="s">
        <v>466</v>
      </c>
      <c r="C1139" s="62" t="s">
        <v>92</v>
      </c>
      <c r="D1139" s="62" t="s">
        <v>93</v>
      </c>
      <c r="E1139" s="62">
        <v>1</v>
      </c>
    </row>
    <row r="1140" spans="1:5">
      <c r="A1140" s="62" t="s">
        <v>29</v>
      </c>
      <c r="B1140" s="62" t="s">
        <v>467</v>
      </c>
      <c r="C1140" s="62" t="s">
        <v>78</v>
      </c>
      <c r="D1140" s="62" t="s">
        <v>79</v>
      </c>
      <c r="E1140" s="62">
        <v>1</v>
      </c>
    </row>
    <row r="1141" spans="1:5">
      <c r="A1141" s="62" t="s">
        <v>29</v>
      </c>
      <c r="B1141" s="62" t="s">
        <v>467</v>
      </c>
      <c r="C1141" s="62" t="s">
        <v>80</v>
      </c>
      <c r="D1141" s="62" t="s">
        <v>81</v>
      </c>
      <c r="E1141" s="62">
        <v>1</v>
      </c>
    </row>
    <row r="1142" spans="1:5">
      <c r="A1142" s="62" t="s">
        <v>29</v>
      </c>
      <c r="B1142" s="62" t="s">
        <v>467</v>
      </c>
      <c r="C1142" s="62" t="s">
        <v>82</v>
      </c>
      <c r="D1142" s="62" t="s">
        <v>83</v>
      </c>
      <c r="E1142" s="62">
        <v>1</v>
      </c>
    </row>
    <row r="1143" spans="1:5">
      <c r="A1143" s="62" t="s">
        <v>29</v>
      </c>
      <c r="B1143" s="62" t="s">
        <v>467</v>
      </c>
      <c r="C1143" s="62" t="s">
        <v>84</v>
      </c>
      <c r="D1143" s="62" t="s">
        <v>85</v>
      </c>
      <c r="E1143" s="62">
        <v>1</v>
      </c>
    </row>
    <row r="1144" spans="1:5">
      <c r="A1144" s="62" t="s">
        <v>29</v>
      </c>
      <c r="B1144" s="62" t="s">
        <v>467</v>
      </c>
      <c r="C1144" s="62" t="s">
        <v>86</v>
      </c>
      <c r="D1144" s="62" t="s">
        <v>87</v>
      </c>
      <c r="E1144" s="62">
        <v>1</v>
      </c>
    </row>
    <row r="1145" spans="1:5">
      <c r="A1145" s="62" t="s">
        <v>29</v>
      </c>
      <c r="B1145" s="62" t="s">
        <v>467</v>
      </c>
      <c r="C1145" s="62" t="s">
        <v>88</v>
      </c>
      <c r="D1145" s="62" t="s">
        <v>89</v>
      </c>
      <c r="E1145" s="62">
        <v>1</v>
      </c>
    </row>
    <row r="1146" spans="1:5">
      <c r="A1146" s="62" t="s">
        <v>29</v>
      </c>
      <c r="B1146" s="62" t="s">
        <v>467</v>
      </c>
      <c r="C1146" s="62" t="s">
        <v>90</v>
      </c>
      <c r="D1146" s="62" t="s">
        <v>91</v>
      </c>
      <c r="E1146" s="62">
        <v>1</v>
      </c>
    </row>
    <row r="1147" spans="1:5">
      <c r="A1147" s="62" t="s">
        <v>29</v>
      </c>
      <c r="B1147" s="62" t="s">
        <v>467</v>
      </c>
      <c r="C1147" s="62" t="s">
        <v>92</v>
      </c>
      <c r="D1147" s="62" t="s">
        <v>93</v>
      </c>
      <c r="E1147" s="62">
        <v>1</v>
      </c>
    </row>
    <row r="1148" spans="1:5">
      <c r="A1148" s="62" t="s">
        <v>29</v>
      </c>
      <c r="B1148" s="62" t="s">
        <v>468</v>
      </c>
      <c r="C1148" s="62" t="s">
        <v>78</v>
      </c>
      <c r="D1148" s="62" t="s">
        <v>79</v>
      </c>
      <c r="E1148" s="62">
        <v>1</v>
      </c>
    </row>
    <row r="1149" spans="1:5">
      <c r="A1149" s="62" t="s">
        <v>29</v>
      </c>
      <c r="B1149" s="62" t="s">
        <v>468</v>
      </c>
      <c r="C1149" s="62" t="s">
        <v>80</v>
      </c>
      <c r="D1149" s="62" t="s">
        <v>81</v>
      </c>
      <c r="E1149" s="62">
        <v>1</v>
      </c>
    </row>
    <row r="1150" spans="1:5">
      <c r="A1150" s="62" t="s">
        <v>29</v>
      </c>
      <c r="B1150" s="62" t="s">
        <v>468</v>
      </c>
      <c r="C1150" s="62" t="s">
        <v>82</v>
      </c>
      <c r="D1150" s="62" t="s">
        <v>83</v>
      </c>
      <c r="E1150" s="62">
        <v>1</v>
      </c>
    </row>
    <row r="1151" spans="1:5">
      <c r="A1151" s="62" t="s">
        <v>29</v>
      </c>
      <c r="B1151" s="62" t="s">
        <v>468</v>
      </c>
      <c r="C1151" s="62" t="s">
        <v>84</v>
      </c>
      <c r="D1151" s="62" t="s">
        <v>85</v>
      </c>
      <c r="E1151" s="62">
        <v>1</v>
      </c>
    </row>
    <row r="1152" spans="1:5">
      <c r="A1152" s="62" t="s">
        <v>29</v>
      </c>
      <c r="B1152" s="62" t="s">
        <v>468</v>
      </c>
      <c r="C1152" s="62" t="s">
        <v>86</v>
      </c>
      <c r="D1152" s="62" t="s">
        <v>87</v>
      </c>
      <c r="E1152" s="62">
        <v>1</v>
      </c>
    </row>
    <row r="1153" spans="1:5">
      <c r="A1153" s="62" t="s">
        <v>29</v>
      </c>
      <c r="B1153" s="62" t="s">
        <v>468</v>
      </c>
      <c r="C1153" s="62" t="s">
        <v>88</v>
      </c>
      <c r="D1153" s="62" t="s">
        <v>89</v>
      </c>
      <c r="E1153" s="62">
        <v>1</v>
      </c>
    </row>
    <row r="1154" spans="1:5">
      <c r="A1154" s="62" t="s">
        <v>29</v>
      </c>
      <c r="B1154" s="62" t="s">
        <v>468</v>
      </c>
      <c r="C1154" s="62" t="s">
        <v>90</v>
      </c>
      <c r="D1154" s="62" t="s">
        <v>91</v>
      </c>
      <c r="E1154" s="62">
        <v>1</v>
      </c>
    </row>
    <row r="1155" spans="1:5">
      <c r="A1155" s="62" t="s">
        <v>29</v>
      </c>
      <c r="B1155" s="62" t="s">
        <v>468</v>
      </c>
      <c r="C1155" s="62" t="s">
        <v>92</v>
      </c>
      <c r="D1155" s="62" t="s">
        <v>93</v>
      </c>
      <c r="E1155" s="62">
        <v>1</v>
      </c>
    </row>
    <row r="1156" spans="1:5">
      <c r="A1156" s="62" t="s">
        <v>29</v>
      </c>
      <c r="B1156" s="62" t="s">
        <v>469</v>
      </c>
      <c r="C1156" s="62" t="s">
        <v>78</v>
      </c>
      <c r="D1156" s="62" t="s">
        <v>79</v>
      </c>
      <c r="E1156" s="62">
        <v>1</v>
      </c>
    </row>
    <row r="1157" spans="1:5">
      <c r="A1157" s="62" t="s">
        <v>29</v>
      </c>
      <c r="B1157" s="62" t="s">
        <v>469</v>
      </c>
      <c r="C1157" s="62" t="s">
        <v>80</v>
      </c>
      <c r="D1157" s="62" t="s">
        <v>81</v>
      </c>
      <c r="E1157" s="62">
        <v>1</v>
      </c>
    </row>
    <row r="1158" spans="1:5">
      <c r="A1158" s="62" t="s">
        <v>29</v>
      </c>
      <c r="B1158" s="62" t="s">
        <v>469</v>
      </c>
      <c r="C1158" s="62" t="s">
        <v>82</v>
      </c>
      <c r="D1158" s="62" t="s">
        <v>83</v>
      </c>
      <c r="E1158" s="62">
        <v>1</v>
      </c>
    </row>
    <row r="1159" spans="1:5">
      <c r="A1159" s="62" t="s">
        <v>29</v>
      </c>
      <c r="B1159" s="62" t="s">
        <v>469</v>
      </c>
      <c r="C1159" s="62" t="s">
        <v>84</v>
      </c>
      <c r="D1159" s="62" t="s">
        <v>85</v>
      </c>
      <c r="E1159" s="62">
        <v>1</v>
      </c>
    </row>
    <row r="1160" spans="1:5">
      <c r="A1160" s="62" t="s">
        <v>29</v>
      </c>
      <c r="B1160" s="62" t="s">
        <v>469</v>
      </c>
      <c r="C1160" s="62" t="s">
        <v>86</v>
      </c>
      <c r="D1160" s="62" t="s">
        <v>87</v>
      </c>
      <c r="E1160" s="62">
        <v>1</v>
      </c>
    </row>
    <row r="1161" spans="1:5">
      <c r="A1161" s="62" t="s">
        <v>29</v>
      </c>
      <c r="B1161" s="62" t="s">
        <v>469</v>
      </c>
      <c r="C1161" s="62" t="s">
        <v>88</v>
      </c>
      <c r="D1161" s="62" t="s">
        <v>89</v>
      </c>
      <c r="E1161" s="62">
        <v>1</v>
      </c>
    </row>
    <row r="1162" spans="1:5">
      <c r="A1162" s="62" t="s">
        <v>29</v>
      </c>
      <c r="B1162" s="62" t="s">
        <v>469</v>
      </c>
      <c r="C1162" s="62" t="s">
        <v>90</v>
      </c>
      <c r="D1162" s="62" t="s">
        <v>91</v>
      </c>
      <c r="E1162" s="62">
        <v>1</v>
      </c>
    </row>
    <row r="1163" spans="1:5">
      <c r="A1163" s="62" t="s">
        <v>29</v>
      </c>
      <c r="B1163" s="62" t="s">
        <v>469</v>
      </c>
      <c r="C1163" s="62" t="s">
        <v>92</v>
      </c>
      <c r="D1163" s="62" t="s">
        <v>93</v>
      </c>
      <c r="E1163" s="62">
        <v>1</v>
      </c>
    </row>
    <row r="1164" spans="1:5">
      <c r="A1164" s="62" t="s">
        <v>29</v>
      </c>
      <c r="B1164" s="62" t="s">
        <v>470</v>
      </c>
      <c r="C1164" s="62" t="s">
        <v>78</v>
      </c>
      <c r="D1164" s="62" t="s">
        <v>79</v>
      </c>
      <c r="E1164" s="62">
        <v>1</v>
      </c>
    </row>
    <row r="1165" spans="1:5">
      <c r="A1165" s="62" t="s">
        <v>29</v>
      </c>
      <c r="B1165" s="62" t="s">
        <v>470</v>
      </c>
      <c r="C1165" s="62" t="s">
        <v>80</v>
      </c>
      <c r="D1165" s="62" t="s">
        <v>81</v>
      </c>
      <c r="E1165" s="62">
        <v>1</v>
      </c>
    </row>
    <row r="1166" spans="1:5">
      <c r="A1166" s="62" t="s">
        <v>29</v>
      </c>
      <c r="B1166" s="62" t="s">
        <v>470</v>
      </c>
      <c r="C1166" s="62" t="s">
        <v>82</v>
      </c>
      <c r="D1166" s="62" t="s">
        <v>83</v>
      </c>
      <c r="E1166" s="62">
        <v>1</v>
      </c>
    </row>
    <row r="1167" spans="1:5">
      <c r="A1167" s="62" t="s">
        <v>29</v>
      </c>
      <c r="B1167" s="62" t="s">
        <v>470</v>
      </c>
      <c r="C1167" s="62" t="s">
        <v>84</v>
      </c>
      <c r="D1167" s="62" t="s">
        <v>85</v>
      </c>
      <c r="E1167" s="62">
        <v>1</v>
      </c>
    </row>
    <row r="1168" spans="1:5">
      <c r="A1168" s="62" t="s">
        <v>29</v>
      </c>
      <c r="B1168" s="62" t="s">
        <v>470</v>
      </c>
      <c r="C1168" s="62" t="s">
        <v>86</v>
      </c>
      <c r="D1168" s="62" t="s">
        <v>87</v>
      </c>
      <c r="E1168" s="62">
        <v>1</v>
      </c>
    </row>
    <row r="1169" spans="1:5">
      <c r="A1169" s="62" t="s">
        <v>29</v>
      </c>
      <c r="B1169" s="62" t="s">
        <v>470</v>
      </c>
      <c r="C1169" s="62" t="s">
        <v>88</v>
      </c>
      <c r="D1169" s="62" t="s">
        <v>89</v>
      </c>
      <c r="E1169" s="62">
        <v>1</v>
      </c>
    </row>
    <row r="1170" spans="1:5">
      <c r="A1170" s="62" t="s">
        <v>29</v>
      </c>
      <c r="B1170" s="62" t="s">
        <v>470</v>
      </c>
      <c r="C1170" s="62" t="s">
        <v>90</v>
      </c>
      <c r="D1170" s="62" t="s">
        <v>91</v>
      </c>
      <c r="E1170" s="62">
        <v>1</v>
      </c>
    </row>
    <row r="1171" spans="1:5">
      <c r="A1171" s="62" t="s">
        <v>29</v>
      </c>
      <c r="B1171" s="62" t="s">
        <v>470</v>
      </c>
      <c r="C1171" s="62" t="s">
        <v>92</v>
      </c>
      <c r="D1171" s="62" t="s">
        <v>93</v>
      </c>
      <c r="E1171" s="62">
        <v>1</v>
      </c>
    </row>
    <row r="1172" spans="1:5">
      <c r="A1172" s="62" t="s">
        <v>29</v>
      </c>
      <c r="B1172" s="62" t="s">
        <v>471</v>
      </c>
      <c r="C1172" s="62" t="s">
        <v>78</v>
      </c>
      <c r="D1172" s="62" t="s">
        <v>79</v>
      </c>
      <c r="E1172" s="62">
        <v>1</v>
      </c>
    </row>
    <row r="1173" spans="1:5">
      <c r="A1173" s="62" t="s">
        <v>29</v>
      </c>
      <c r="B1173" s="62" t="s">
        <v>471</v>
      </c>
      <c r="C1173" s="62" t="s">
        <v>80</v>
      </c>
      <c r="D1173" s="62" t="s">
        <v>81</v>
      </c>
      <c r="E1173" s="62">
        <v>1</v>
      </c>
    </row>
    <row r="1174" spans="1:5">
      <c r="A1174" s="62" t="s">
        <v>29</v>
      </c>
      <c r="B1174" s="62" t="s">
        <v>471</v>
      </c>
      <c r="C1174" s="62" t="s">
        <v>82</v>
      </c>
      <c r="D1174" s="62" t="s">
        <v>83</v>
      </c>
      <c r="E1174" s="62">
        <v>1</v>
      </c>
    </row>
    <row r="1175" spans="1:5">
      <c r="A1175" s="62" t="s">
        <v>29</v>
      </c>
      <c r="B1175" s="62" t="s">
        <v>471</v>
      </c>
      <c r="C1175" s="62" t="s">
        <v>84</v>
      </c>
      <c r="D1175" s="62" t="s">
        <v>85</v>
      </c>
      <c r="E1175" s="62">
        <v>1</v>
      </c>
    </row>
    <row r="1176" spans="1:5">
      <c r="A1176" s="62" t="s">
        <v>29</v>
      </c>
      <c r="B1176" s="62" t="s">
        <v>471</v>
      </c>
      <c r="C1176" s="62" t="s">
        <v>86</v>
      </c>
      <c r="D1176" s="62" t="s">
        <v>87</v>
      </c>
      <c r="E1176" s="62">
        <v>1</v>
      </c>
    </row>
    <row r="1177" spans="1:5">
      <c r="A1177" s="62" t="s">
        <v>29</v>
      </c>
      <c r="B1177" s="62" t="s">
        <v>471</v>
      </c>
      <c r="C1177" s="62" t="s">
        <v>88</v>
      </c>
      <c r="D1177" s="62" t="s">
        <v>89</v>
      </c>
      <c r="E1177" s="62">
        <v>1</v>
      </c>
    </row>
    <row r="1178" spans="1:5">
      <c r="A1178" s="62" t="s">
        <v>29</v>
      </c>
      <c r="B1178" s="62" t="s">
        <v>471</v>
      </c>
      <c r="C1178" s="62" t="s">
        <v>90</v>
      </c>
      <c r="D1178" s="62" t="s">
        <v>91</v>
      </c>
      <c r="E1178" s="62">
        <v>1</v>
      </c>
    </row>
    <row r="1179" spans="1:5">
      <c r="A1179" s="62" t="s">
        <v>29</v>
      </c>
      <c r="B1179" s="62" t="s">
        <v>471</v>
      </c>
      <c r="C1179" s="62" t="s">
        <v>92</v>
      </c>
      <c r="D1179" s="62" t="s">
        <v>93</v>
      </c>
      <c r="E1179" s="62">
        <v>1</v>
      </c>
    </row>
    <row r="1180" spans="1:5">
      <c r="A1180" s="62" t="s">
        <v>29</v>
      </c>
      <c r="B1180" s="62" t="s">
        <v>472</v>
      </c>
      <c r="C1180" s="62" t="s">
        <v>78</v>
      </c>
      <c r="D1180" s="62" t="s">
        <v>79</v>
      </c>
      <c r="E1180" s="62">
        <v>1</v>
      </c>
    </row>
    <row r="1181" spans="1:5">
      <c r="A1181" s="62" t="s">
        <v>29</v>
      </c>
      <c r="B1181" s="62" t="s">
        <v>472</v>
      </c>
      <c r="C1181" s="62" t="s">
        <v>80</v>
      </c>
      <c r="D1181" s="62" t="s">
        <v>81</v>
      </c>
      <c r="E1181" s="62">
        <v>1</v>
      </c>
    </row>
    <row r="1182" spans="1:5">
      <c r="A1182" s="62" t="s">
        <v>29</v>
      </c>
      <c r="B1182" s="62" t="s">
        <v>472</v>
      </c>
      <c r="C1182" s="62" t="s">
        <v>82</v>
      </c>
      <c r="D1182" s="62" t="s">
        <v>83</v>
      </c>
      <c r="E1182" s="62">
        <v>1</v>
      </c>
    </row>
    <row r="1183" spans="1:5">
      <c r="A1183" s="62" t="s">
        <v>29</v>
      </c>
      <c r="B1183" s="62" t="s">
        <v>472</v>
      </c>
      <c r="C1183" s="62" t="s">
        <v>84</v>
      </c>
      <c r="D1183" s="62" t="s">
        <v>85</v>
      </c>
      <c r="E1183" s="62">
        <v>1</v>
      </c>
    </row>
    <row r="1184" spans="1:5">
      <c r="A1184" s="62" t="s">
        <v>29</v>
      </c>
      <c r="B1184" s="62" t="s">
        <v>472</v>
      </c>
      <c r="C1184" s="62" t="s">
        <v>86</v>
      </c>
      <c r="D1184" s="62" t="s">
        <v>87</v>
      </c>
      <c r="E1184" s="62">
        <v>1</v>
      </c>
    </row>
    <row r="1185" spans="1:5">
      <c r="A1185" s="62" t="s">
        <v>29</v>
      </c>
      <c r="B1185" s="62" t="s">
        <v>472</v>
      </c>
      <c r="C1185" s="62" t="s">
        <v>88</v>
      </c>
      <c r="D1185" s="62" t="s">
        <v>89</v>
      </c>
      <c r="E1185" s="62">
        <v>1</v>
      </c>
    </row>
    <row r="1186" spans="1:5">
      <c r="A1186" s="62" t="s">
        <v>29</v>
      </c>
      <c r="B1186" s="62" t="s">
        <v>472</v>
      </c>
      <c r="C1186" s="62" t="s">
        <v>90</v>
      </c>
      <c r="D1186" s="62" t="s">
        <v>91</v>
      </c>
      <c r="E1186" s="62">
        <v>1</v>
      </c>
    </row>
    <row r="1187" spans="1:5">
      <c r="A1187" s="62" t="s">
        <v>29</v>
      </c>
      <c r="B1187" s="62" t="s">
        <v>472</v>
      </c>
      <c r="C1187" s="62" t="s">
        <v>92</v>
      </c>
      <c r="D1187" s="62" t="s">
        <v>93</v>
      </c>
      <c r="E1187" s="62">
        <v>1</v>
      </c>
    </row>
    <row r="1188" spans="1:5">
      <c r="A1188" s="62" t="s">
        <v>29</v>
      </c>
      <c r="B1188" s="62" t="s">
        <v>473</v>
      </c>
      <c r="C1188" s="62" t="s">
        <v>78</v>
      </c>
      <c r="D1188" s="62" t="s">
        <v>79</v>
      </c>
      <c r="E1188" s="62">
        <v>1</v>
      </c>
    </row>
    <row r="1189" spans="1:5">
      <c r="A1189" s="62" t="s">
        <v>29</v>
      </c>
      <c r="B1189" s="62" t="s">
        <v>473</v>
      </c>
      <c r="C1189" s="62" t="s">
        <v>80</v>
      </c>
      <c r="D1189" s="62" t="s">
        <v>81</v>
      </c>
      <c r="E1189" s="62">
        <v>1</v>
      </c>
    </row>
    <row r="1190" spans="1:5">
      <c r="A1190" s="62" t="s">
        <v>29</v>
      </c>
      <c r="B1190" s="62" t="s">
        <v>473</v>
      </c>
      <c r="C1190" s="62" t="s">
        <v>82</v>
      </c>
      <c r="D1190" s="62" t="s">
        <v>83</v>
      </c>
      <c r="E1190" s="62">
        <v>1</v>
      </c>
    </row>
    <row r="1191" spans="1:5">
      <c r="A1191" s="62" t="s">
        <v>29</v>
      </c>
      <c r="B1191" s="62" t="s">
        <v>473</v>
      </c>
      <c r="C1191" s="62" t="s">
        <v>84</v>
      </c>
      <c r="D1191" s="62" t="s">
        <v>85</v>
      </c>
      <c r="E1191" s="62">
        <v>1</v>
      </c>
    </row>
    <row r="1192" spans="1:5">
      <c r="A1192" s="62" t="s">
        <v>29</v>
      </c>
      <c r="B1192" s="62" t="s">
        <v>473</v>
      </c>
      <c r="C1192" s="62" t="s">
        <v>86</v>
      </c>
      <c r="D1192" s="62" t="s">
        <v>87</v>
      </c>
      <c r="E1192" s="62">
        <v>1</v>
      </c>
    </row>
    <row r="1193" spans="1:5">
      <c r="A1193" s="62" t="s">
        <v>29</v>
      </c>
      <c r="B1193" s="62" t="s">
        <v>473</v>
      </c>
      <c r="C1193" s="62" t="s">
        <v>88</v>
      </c>
      <c r="D1193" s="62" t="s">
        <v>89</v>
      </c>
      <c r="E1193" s="62">
        <v>1</v>
      </c>
    </row>
    <row r="1194" spans="1:5">
      <c r="A1194" s="62" t="s">
        <v>29</v>
      </c>
      <c r="B1194" s="62" t="s">
        <v>473</v>
      </c>
      <c r="C1194" s="62" t="s">
        <v>90</v>
      </c>
      <c r="D1194" s="62" t="s">
        <v>91</v>
      </c>
      <c r="E1194" s="62">
        <v>1</v>
      </c>
    </row>
    <row r="1195" spans="1:5">
      <c r="A1195" s="62" t="s">
        <v>29</v>
      </c>
      <c r="B1195" s="62" t="s">
        <v>473</v>
      </c>
      <c r="C1195" s="62" t="s">
        <v>92</v>
      </c>
      <c r="D1195" s="62" t="s">
        <v>93</v>
      </c>
      <c r="E1195" s="62">
        <v>1</v>
      </c>
    </row>
    <row r="1196" spans="1:5">
      <c r="A1196" s="62" t="s">
        <v>29</v>
      </c>
      <c r="B1196" s="62" t="s">
        <v>474</v>
      </c>
      <c r="C1196" s="62" t="s">
        <v>78</v>
      </c>
      <c r="D1196" s="62" t="s">
        <v>79</v>
      </c>
      <c r="E1196" s="62">
        <v>1</v>
      </c>
    </row>
    <row r="1197" spans="1:5">
      <c r="A1197" s="62" t="s">
        <v>29</v>
      </c>
      <c r="B1197" s="62" t="s">
        <v>474</v>
      </c>
      <c r="C1197" s="62" t="s">
        <v>80</v>
      </c>
      <c r="D1197" s="62" t="s">
        <v>81</v>
      </c>
      <c r="E1197" s="62">
        <v>1</v>
      </c>
    </row>
    <row r="1198" spans="1:5">
      <c r="A1198" s="62" t="s">
        <v>29</v>
      </c>
      <c r="B1198" s="62" t="s">
        <v>474</v>
      </c>
      <c r="C1198" s="62" t="s">
        <v>82</v>
      </c>
      <c r="D1198" s="62" t="s">
        <v>83</v>
      </c>
      <c r="E1198" s="62">
        <v>1</v>
      </c>
    </row>
    <row r="1199" spans="1:5">
      <c r="A1199" s="62" t="s">
        <v>29</v>
      </c>
      <c r="B1199" s="62" t="s">
        <v>474</v>
      </c>
      <c r="C1199" s="62" t="s">
        <v>84</v>
      </c>
      <c r="D1199" s="62" t="s">
        <v>85</v>
      </c>
      <c r="E1199" s="62">
        <v>1</v>
      </c>
    </row>
    <row r="1200" spans="1:5">
      <c r="A1200" s="62" t="s">
        <v>29</v>
      </c>
      <c r="B1200" s="62" t="s">
        <v>474</v>
      </c>
      <c r="C1200" s="62" t="s">
        <v>86</v>
      </c>
      <c r="D1200" s="62" t="s">
        <v>87</v>
      </c>
      <c r="E1200" s="62">
        <v>1</v>
      </c>
    </row>
    <row r="1201" spans="1:5">
      <c r="A1201" s="62" t="s">
        <v>29</v>
      </c>
      <c r="B1201" s="62" t="s">
        <v>474</v>
      </c>
      <c r="C1201" s="62" t="s">
        <v>88</v>
      </c>
      <c r="D1201" s="62" t="s">
        <v>89</v>
      </c>
      <c r="E1201" s="62">
        <v>1</v>
      </c>
    </row>
    <row r="1202" spans="1:5">
      <c r="A1202" s="62" t="s">
        <v>29</v>
      </c>
      <c r="B1202" s="62" t="s">
        <v>474</v>
      </c>
      <c r="C1202" s="62" t="s">
        <v>90</v>
      </c>
      <c r="D1202" s="62" t="s">
        <v>91</v>
      </c>
      <c r="E1202" s="62">
        <v>1</v>
      </c>
    </row>
    <row r="1203" spans="1:5">
      <c r="A1203" s="62" t="s">
        <v>29</v>
      </c>
      <c r="B1203" s="62" t="s">
        <v>474</v>
      </c>
      <c r="C1203" s="62" t="s">
        <v>92</v>
      </c>
      <c r="D1203" s="62" t="s">
        <v>93</v>
      </c>
      <c r="E1203" s="62">
        <v>1</v>
      </c>
    </row>
    <row r="1204" spans="1:5">
      <c r="A1204" s="62" t="s">
        <v>29</v>
      </c>
      <c r="B1204" s="62" t="s">
        <v>475</v>
      </c>
      <c r="C1204" s="62" t="s">
        <v>78</v>
      </c>
      <c r="D1204" s="62" t="s">
        <v>79</v>
      </c>
      <c r="E1204" s="62">
        <v>1</v>
      </c>
    </row>
    <row r="1205" spans="1:5">
      <c r="A1205" s="62" t="s">
        <v>29</v>
      </c>
      <c r="B1205" s="62" t="s">
        <v>475</v>
      </c>
      <c r="C1205" s="62" t="s">
        <v>80</v>
      </c>
      <c r="D1205" s="62" t="s">
        <v>81</v>
      </c>
      <c r="E1205" s="62">
        <v>1</v>
      </c>
    </row>
    <row r="1206" spans="1:5">
      <c r="A1206" s="62" t="s">
        <v>29</v>
      </c>
      <c r="B1206" s="62" t="s">
        <v>475</v>
      </c>
      <c r="C1206" s="62" t="s">
        <v>82</v>
      </c>
      <c r="D1206" s="62" t="s">
        <v>83</v>
      </c>
      <c r="E1206" s="62">
        <v>1</v>
      </c>
    </row>
    <row r="1207" spans="1:5">
      <c r="A1207" s="62" t="s">
        <v>29</v>
      </c>
      <c r="B1207" s="62" t="s">
        <v>475</v>
      </c>
      <c r="C1207" s="62" t="s">
        <v>84</v>
      </c>
      <c r="D1207" s="62" t="s">
        <v>85</v>
      </c>
      <c r="E1207" s="62">
        <v>1</v>
      </c>
    </row>
    <row r="1208" spans="1:5">
      <c r="A1208" s="62" t="s">
        <v>29</v>
      </c>
      <c r="B1208" s="62" t="s">
        <v>475</v>
      </c>
      <c r="C1208" s="62" t="s">
        <v>86</v>
      </c>
      <c r="D1208" s="62" t="s">
        <v>87</v>
      </c>
      <c r="E1208" s="62">
        <v>1</v>
      </c>
    </row>
    <row r="1209" spans="1:5">
      <c r="A1209" s="62" t="s">
        <v>29</v>
      </c>
      <c r="B1209" s="62" t="s">
        <v>475</v>
      </c>
      <c r="C1209" s="62" t="s">
        <v>88</v>
      </c>
      <c r="D1209" s="62" t="s">
        <v>89</v>
      </c>
      <c r="E1209" s="62">
        <v>1</v>
      </c>
    </row>
    <row r="1210" spans="1:5">
      <c r="A1210" s="62" t="s">
        <v>29</v>
      </c>
      <c r="B1210" s="62" t="s">
        <v>475</v>
      </c>
      <c r="C1210" s="62" t="s">
        <v>90</v>
      </c>
      <c r="D1210" s="62" t="s">
        <v>91</v>
      </c>
      <c r="E1210" s="62">
        <v>1</v>
      </c>
    </row>
    <row r="1211" spans="1:5">
      <c r="A1211" s="62" t="s">
        <v>29</v>
      </c>
      <c r="B1211" s="62" t="s">
        <v>475</v>
      </c>
      <c r="C1211" s="62" t="s">
        <v>92</v>
      </c>
      <c r="D1211" s="62" t="s">
        <v>93</v>
      </c>
      <c r="E1211" s="62">
        <v>1</v>
      </c>
    </row>
    <row r="1212" spans="1:5">
      <c r="A1212" s="62" t="s">
        <v>29</v>
      </c>
      <c r="B1212" s="62" t="s">
        <v>476</v>
      </c>
      <c r="C1212" s="62" t="s">
        <v>78</v>
      </c>
      <c r="D1212" s="62" t="s">
        <v>79</v>
      </c>
      <c r="E1212" s="62">
        <v>1</v>
      </c>
    </row>
    <row r="1213" spans="1:5">
      <c r="A1213" s="62" t="s">
        <v>29</v>
      </c>
      <c r="B1213" s="62" t="s">
        <v>476</v>
      </c>
      <c r="C1213" s="62" t="s">
        <v>80</v>
      </c>
      <c r="D1213" s="62" t="s">
        <v>81</v>
      </c>
      <c r="E1213" s="62">
        <v>1</v>
      </c>
    </row>
    <row r="1214" spans="1:5">
      <c r="A1214" s="62" t="s">
        <v>29</v>
      </c>
      <c r="B1214" s="62" t="s">
        <v>476</v>
      </c>
      <c r="C1214" s="62" t="s">
        <v>82</v>
      </c>
      <c r="D1214" s="62" t="s">
        <v>83</v>
      </c>
      <c r="E1214" s="62">
        <v>1</v>
      </c>
    </row>
    <row r="1215" spans="1:5">
      <c r="A1215" s="62" t="s">
        <v>29</v>
      </c>
      <c r="B1215" s="62" t="s">
        <v>476</v>
      </c>
      <c r="C1215" s="62" t="s">
        <v>84</v>
      </c>
      <c r="D1215" s="62" t="s">
        <v>85</v>
      </c>
      <c r="E1215" s="62">
        <v>1</v>
      </c>
    </row>
    <row r="1216" spans="1:5">
      <c r="A1216" s="62" t="s">
        <v>29</v>
      </c>
      <c r="B1216" s="62" t="s">
        <v>476</v>
      </c>
      <c r="C1216" s="62" t="s">
        <v>86</v>
      </c>
      <c r="D1216" s="62" t="s">
        <v>87</v>
      </c>
      <c r="E1216" s="62">
        <v>1</v>
      </c>
    </row>
    <row r="1217" spans="1:5">
      <c r="A1217" s="62" t="s">
        <v>29</v>
      </c>
      <c r="B1217" s="62" t="s">
        <v>476</v>
      </c>
      <c r="C1217" s="62" t="s">
        <v>88</v>
      </c>
      <c r="D1217" s="62" t="s">
        <v>89</v>
      </c>
      <c r="E1217" s="62">
        <v>1</v>
      </c>
    </row>
    <row r="1218" spans="1:5">
      <c r="A1218" s="62" t="s">
        <v>29</v>
      </c>
      <c r="B1218" s="62" t="s">
        <v>476</v>
      </c>
      <c r="C1218" s="62" t="s">
        <v>90</v>
      </c>
      <c r="D1218" s="62" t="s">
        <v>91</v>
      </c>
      <c r="E1218" s="62">
        <v>1</v>
      </c>
    </row>
    <row r="1219" spans="1:5">
      <c r="A1219" s="62" t="s">
        <v>29</v>
      </c>
      <c r="B1219" s="62" t="s">
        <v>476</v>
      </c>
      <c r="C1219" s="62" t="s">
        <v>92</v>
      </c>
      <c r="D1219" s="62" t="s">
        <v>93</v>
      </c>
      <c r="E1219" s="62">
        <v>1</v>
      </c>
    </row>
    <row r="1220" spans="1:5">
      <c r="A1220" s="62" t="s">
        <v>29</v>
      </c>
      <c r="B1220" s="62" t="s">
        <v>477</v>
      </c>
      <c r="C1220" s="62" t="s">
        <v>78</v>
      </c>
      <c r="D1220" s="62" t="s">
        <v>79</v>
      </c>
      <c r="E1220" s="62">
        <v>1</v>
      </c>
    </row>
    <row r="1221" spans="1:5">
      <c r="A1221" s="62" t="s">
        <v>29</v>
      </c>
      <c r="B1221" s="62" t="s">
        <v>477</v>
      </c>
      <c r="C1221" s="62" t="s">
        <v>80</v>
      </c>
      <c r="D1221" s="62" t="s">
        <v>81</v>
      </c>
      <c r="E1221" s="62">
        <v>1</v>
      </c>
    </row>
    <row r="1222" spans="1:5">
      <c r="A1222" s="62" t="s">
        <v>29</v>
      </c>
      <c r="B1222" s="62" t="s">
        <v>477</v>
      </c>
      <c r="C1222" s="62" t="s">
        <v>82</v>
      </c>
      <c r="D1222" s="62" t="s">
        <v>83</v>
      </c>
      <c r="E1222" s="62">
        <v>1</v>
      </c>
    </row>
    <row r="1223" spans="1:5">
      <c r="A1223" s="62" t="s">
        <v>29</v>
      </c>
      <c r="B1223" s="62" t="s">
        <v>477</v>
      </c>
      <c r="C1223" s="62" t="s">
        <v>84</v>
      </c>
      <c r="D1223" s="62" t="s">
        <v>85</v>
      </c>
      <c r="E1223" s="62">
        <v>1</v>
      </c>
    </row>
    <row r="1224" spans="1:5">
      <c r="A1224" s="62" t="s">
        <v>29</v>
      </c>
      <c r="B1224" s="62" t="s">
        <v>477</v>
      </c>
      <c r="C1224" s="62" t="s">
        <v>86</v>
      </c>
      <c r="D1224" s="62" t="s">
        <v>87</v>
      </c>
      <c r="E1224" s="62">
        <v>1</v>
      </c>
    </row>
    <row r="1225" spans="1:5">
      <c r="A1225" s="62" t="s">
        <v>29</v>
      </c>
      <c r="B1225" s="62" t="s">
        <v>477</v>
      </c>
      <c r="C1225" s="62" t="s">
        <v>88</v>
      </c>
      <c r="D1225" s="62" t="s">
        <v>89</v>
      </c>
      <c r="E1225" s="62">
        <v>1</v>
      </c>
    </row>
    <row r="1226" spans="1:5">
      <c r="A1226" s="62" t="s">
        <v>29</v>
      </c>
      <c r="B1226" s="62" t="s">
        <v>477</v>
      </c>
      <c r="C1226" s="62" t="s">
        <v>90</v>
      </c>
      <c r="D1226" s="62" t="s">
        <v>91</v>
      </c>
      <c r="E1226" s="62">
        <v>1</v>
      </c>
    </row>
    <row r="1227" spans="1:5">
      <c r="A1227" s="62" t="s">
        <v>29</v>
      </c>
      <c r="B1227" s="62" t="s">
        <v>477</v>
      </c>
      <c r="C1227" s="62" t="s">
        <v>92</v>
      </c>
      <c r="D1227" s="62" t="s">
        <v>93</v>
      </c>
      <c r="E1227" s="62">
        <v>1</v>
      </c>
    </row>
    <row r="1228" spans="1:5">
      <c r="A1228" s="62" t="s">
        <v>29</v>
      </c>
      <c r="B1228" s="62" t="s">
        <v>478</v>
      </c>
      <c r="C1228" s="62" t="s">
        <v>78</v>
      </c>
      <c r="D1228" s="62" t="s">
        <v>79</v>
      </c>
      <c r="E1228" s="62">
        <v>1</v>
      </c>
    </row>
    <row r="1229" spans="1:5">
      <c r="A1229" s="62" t="s">
        <v>29</v>
      </c>
      <c r="B1229" s="62" t="s">
        <v>478</v>
      </c>
      <c r="C1229" s="62" t="s">
        <v>80</v>
      </c>
      <c r="D1229" s="62" t="s">
        <v>81</v>
      </c>
      <c r="E1229" s="62">
        <v>1</v>
      </c>
    </row>
    <row r="1230" spans="1:5">
      <c r="A1230" s="62" t="s">
        <v>29</v>
      </c>
      <c r="B1230" s="62" t="s">
        <v>478</v>
      </c>
      <c r="C1230" s="62" t="s">
        <v>82</v>
      </c>
      <c r="D1230" s="62" t="s">
        <v>83</v>
      </c>
      <c r="E1230" s="62">
        <v>1</v>
      </c>
    </row>
    <row r="1231" spans="1:5">
      <c r="A1231" s="62" t="s">
        <v>29</v>
      </c>
      <c r="B1231" s="62" t="s">
        <v>478</v>
      </c>
      <c r="C1231" s="62" t="s">
        <v>84</v>
      </c>
      <c r="D1231" s="62" t="s">
        <v>85</v>
      </c>
      <c r="E1231" s="62">
        <v>1</v>
      </c>
    </row>
    <row r="1232" spans="1:5">
      <c r="A1232" s="62" t="s">
        <v>29</v>
      </c>
      <c r="B1232" s="62" t="s">
        <v>478</v>
      </c>
      <c r="C1232" s="62" t="s">
        <v>86</v>
      </c>
      <c r="D1232" s="62" t="s">
        <v>87</v>
      </c>
      <c r="E1232" s="62">
        <v>1</v>
      </c>
    </row>
    <row r="1233" spans="1:5">
      <c r="A1233" s="62" t="s">
        <v>29</v>
      </c>
      <c r="B1233" s="62" t="s">
        <v>478</v>
      </c>
      <c r="C1233" s="62" t="s">
        <v>88</v>
      </c>
      <c r="D1233" s="62" t="s">
        <v>89</v>
      </c>
      <c r="E1233" s="62">
        <v>1</v>
      </c>
    </row>
    <row r="1234" spans="1:5">
      <c r="A1234" s="62" t="s">
        <v>29</v>
      </c>
      <c r="B1234" s="62" t="s">
        <v>478</v>
      </c>
      <c r="C1234" s="62" t="s">
        <v>90</v>
      </c>
      <c r="D1234" s="62" t="s">
        <v>91</v>
      </c>
      <c r="E1234" s="62">
        <v>1</v>
      </c>
    </row>
    <row r="1235" spans="1:5">
      <c r="A1235" s="62" t="s">
        <v>29</v>
      </c>
      <c r="B1235" s="62" t="s">
        <v>478</v>
      </c>
      <c r="C1235" s="62" t="s">
        <v>92</v>
      </c>
      <c r="D1235" s="62" t="s">
        <v>93</v>
      </c>
      <c r="E1235" s="62">
        <v>1</v>
      </c>
    </row>
    <row r="1236" spans="1:5">
      <c r="A1236" s="62" t="s">
        <v>29</v>
      </c>
      <c r="B1236" s="62" t="s">
        <v>479</v>
      </c>
      <c r="C1236" s="62" t="s">
        <v>78</v>
      </c>
      <c r="D1236" s="62" t="s">
        <v>79</v>
      </c>
      <c r="E1236" s="62">
        <v>1</v>
      </c>
    </row>
    <row r="1237" spans="1:5">
      <c r="A1237" s="62" t="s">
        <v>29</v>
      </c>
      <c r="B1237" s="62" t="s">
        <v>479</v>
      </c>
      <c r="C1237" s="62" t="s">
        <v>80</v>
      </c>
      <c r="D1237" s="62" t="s">
        <v>81</v>
      </c>
      <c r="E1237" s="62">
        <v>1</v>
      </c>
    </row>
    <row r="1238" spans="1:5">
      <c r="A1238" s="62" t="s">
        <v>29</v>
      </c>
      <c r="B1238" s="62" t="s">
        <v>479</v>
      </c>
      <c r="C1238" s="62" t="s">
        <v>82</v>
      </c>
      <c r="D1238" s="62" t="s">
        <v>83</v>
      </c>
      <c r="E1238" s="62">
        <v>1</v>
      </c>
    </row>
    <row r="1239" spans="1:5">
      <c r="A1239" s="62" t="s">
        <v>29</v>
      </c>
      <c r="B1239" s="62" t="s">
        <v>479</v>
      </c>
      <c r="C1239" s="62" t="s">
        <v>84</v>
      </c>
      <c r="D1239" s="62" t="s">
        <v>85</v>
      </c>
      <c r="E1239" s="62">
        <v>1</v>
      </c>
    </row>
    <row r="1240" spans="1:5">
      <c r="A1240" s="62" t="s">
        <v>29</v>
      </c>
      <c r="B1240" s="62" t="s">
        <v>479</v>
      </c>
      <c r="C1240" s="62" t="s">
        <v>86</v>
      </c>
      <c r="D1240" s="62" t="s">
        <v>87</v>
      </c>
      <c r="E1240" s="62">
        <v>1</v>
      </c>
    </row>
    <row r="1241" spans="1:5">
      <c r="A1241" s="62" t="s">
        <v>29</v>
      </c>
      <c r="B1241" s="62" t="s">
        <v>479</v>
      </c>
      <c r="C1241" s="62" t="s">
        <v>88</v>
      </c>
      <c r="D1241" s="62" t="s">
        <v>89</v>
      </c>
      <c r="E1241" s="62">
        <v>1</v>
      </c>
    </row>
    <row r="1242" spans="1:5">
      <c r="A1242" s="62" t="s">
        <v>29</v>
      </c>
      <c r="B1242" s="62" t="s">
        <v>479</v>
      </c>
      <c r="C1242" s="62" t="s">
        <v>90</v>
      </c>
      <c r="D1242" s="62" t="s">
        <v>91</v>
      </c>
      <c r="E1242" s="62">
        <v>1</v>
      </c>
    </row>
    <row r="1243" spans="1:5">
      <c r="A1243" s="62" t="s">
        <v>29</v>
      </c>
      <c r="B1243" s="62" t="s">
        <v>479</v>
      </c>
      <c r="C1243" s="62" t="s">
        <v>92</v>
      </c>
      <c r="D1243" s="62" t="s">
        <v>93</v>
      </c>
      <c r="E1243" s="62">
        <v>1</v>
      </c>
    </row>
    <row r="1244" spans="1:5">
      <c r="A1244" s="62" t="s">
        <v>29</v>
      </c>
      <c r="B1244" s="62" t="s">
        <v>480</v>
      </c>
      <c r="C1244" s="62" t="s">
        <v>78</v>
      </c>
      <c r="D1244" s="62" t="s">
        <v>79</v>
      </c>
      <c r="E1244" s="62">
        <v>1</v>
      </c>
    </row>
    <row r="1245" spans="1:5">
      <c r="A1245" s="62" t="s">
        <v>29</v>
      </c>
      <c r="B1245" s="62" t="s">
        <v>480</v>
      </c>
      <c r="C1245" s="62" t="s">
        <v>80</v>
      </c>
      <c r="D1245" s="62" t="s">
        <v>81</v>
      </c>
      <c r="E1245" s="62">
        <v>1</v>
      </c>
    </row>
    <row r="1246" spans="1:5">
      <c r="A1246" s="62" t="s">
        <v>29</v>
      </c>
      <c r="B1246" s="62" t="s">
        <v>480</v>
      </c>
      <c r="C1246" s="62" t="s">
        <v>82</v>
      </c>
      <c r="D1246" s="62" t="s">
        <v>83</v>
      </c>
      <c r="E1246" s="62">
        <v>1</v>
      </c>
    </row>
    <row r="1247" spans="1:5">
      <c r="A1247" s="62" t="s">
        <v>29</v>
      </c>
      <c r="B1247" s="62" t="s">
        <v>480</v>
      </c>
      <c r="C1247" s="62" t="s">
        <v>84</v>
      </c>
      <c r="D1247" s="62" t="s">
        <v>85</v>
      </c>
      <c r="E1247" s="62">
        <v>1</v>
      </c>
    </row>
    <row r="1248" spans="1:5">
      <c r="A1248" s="62" t="s">
        <v>29</v>
      </c>
      <c r="B1248" s="62" t="s">
        <v>480</v>
      </c>
      <c r="C1248" s="62" t="s">
        <v>86</v>
      </c>
      <c r="D1248" s="62" t="s">
        <v>87</v>
      </c>
      <c r="E1248" s="62">
        <v>1</v>
      </c>
    </row>
    <row r="1249" spans="1:5">
      <c r="A1249" s="62" t="s">
        <v>29</v>
      </c>
      <c r="B1249" s="62" t="s">
        <v>480</v>
      </c>
      <c r="C1249" s="62" t="s">
        <v>88</v>
      </c>
      <c r="D1249" s="62" t="s">
        <v>89</v>
      </c>
      <c r="E1249" s="62">
        <v>1</v>
      </c>
    </row>
    <row r="1250" spans="1:5">
      <c r="A1250" s="62" t="s">
        <v>29</v>
      </c>
      <c r="B1250" s="62" t="s">
        <v>480</v>
      </c>
      <c r="C1250" s="62" t="s">
        <v>90</v>
      </c>
      <c r="D1250" s="62" t="s">
        <v>91</v>
      </c>
      <c r="E1250" s="62">
        <v>1</v>
      </c>
    </row>
    <row r="1251" spans="1:5">
      <c r="A1251" s="62" t="s">
        <v>29</v>
      </c>
      <c r="B1251" s="62" t="s">
        <v>480</v>
      </c>
      <c r="C1251" s="62" t="s">
        <v>92</v>
      </c>
      <c r="D1251" s="62" t="s">
        <v>93</v>
      </c>
      <c r="E1251" s="62">
        <v>1</v>
      </c>
    </row>
    <row r="1252" spans="1:5">
      <c r="A1252" s="62" t="s">
        <v>29</v>
      </c>
      <c r="B1252" s="62" t="s">
        <v>481</v>
      </c>
      <c r="C1252" s="62" t="s">
        <v>78</v>
      </c>
      <c r="D1252" s="62" t="s">
        <v>79</v>
      </c>
      <c r="E1252" s="62">
        <v>1</v>
      </c>
    </row>
    <row r="1253" spans="1:5">
      <c r="A1253" s="62" t="s">
        <v>29</v>
      </c>
      <c r="B1253" s="62" t="s">
        <v>481</v>
      </c>
      <c r="C1253" s="62" t="s">
        <v>80</v>
      </c>
      <c r="D1253" s="62" t="s">
        <v>81</v>
      </c>
      <c r="E1253" s="62">
        <v>1</v>
      </c>
    </row>
    <row r="1254" spans="1:5">
      <c r="A1254" s="62" t="s">
        <v>29</v>
      </c>
      <c r="B1254" s="62" t="s">
        <v>481</v>
      </c>
      <c r="C1254" s="62" t="s">
        <v>82</v>
      </c>
      <c r="D1254" s="62" t="s">
        <v>83</v>
      </c>
      <c r="E1254" s="62">
        <v>0</v>
      </c>
    </row>
    <row r="1255" spans="1:5">
      <c r="A1255" s="62" t="s">
        <v>29</v>
      </c>
      <c r="B1255" s="62" t="s">
        <v>481</v>
      </c>
      <c r="C1255" s="62" t="s">
        <v>84</v>
      </c>
      <c r="D1255" s="62" t="s">
        <v>85</v>
      </c>
      <c r="E1255" s="62">
        <v>1</v>
      </c>
    </row>
    <row r="1256" spans="1:5">
      <c r="A1256" s="62" t="s">
        <v>29</v>
      </c>
      <c r="B1256" s="62" t="s">
        <v>481</v>
      </c>
      <c r="C1256" s="62" t="s">
        <v>86</v>
      </c>
      <c r="D1256" s="62" t="s">
        <v>87</v>
      </c>
      <c r="E1256" s="62">
        <v>1</v>
      </c>
    </row>
    <row r="1257" spans="1:5">
      <c r="A1257" s="62" t="s">
        <v>29</v>
      </c>
      <c r="B1257" s="62" t="s">
        <v>481</v>
      </c>
      <c r="C1257" s="62" t="s">
        <v>88</v>
      </c>
      <c r="D1257" s="62" t="s">
        <v>89</v>
      </c>
      <c r="E1257" s="62">
        <v>1</v>
      </c>
    </row>
    <row r="1258" spans="1:5">
      <c r="A1258" s="62" t="s">
        <v>29</v>
      </c>
      <c r="B1258" s="62" t="s">
        <v>481</v>
      </c>
      <c r="C1258" s="62" t="s">
        <v>90</v>
      </c>
      <c r="D1258" s="62" t="s">
        <v>91</v>
      </c>
      <c r="E1258" s="62">
        <v>1</v>
      </c>
    </row>
    <row r="1259" spans="1:5">
      <c r="A1259" s="62" t="s">
        <v>29</v>
      </c>
      <c r="B1259" s="62" t="s">
        <v>481</v>
      </c>
      <c r="C1259" s="62" t="s">
        <v>92</v>
      </c>
      <c r="D1259" s="62" t="s">
        <v>93</v>
      </c>
      <c r="E1259" s="62">
        <v>1</v>
      </c>
    </row>
    <row r="1260" spans="1:5">
      <c r="A1260" s="62" t="s">
        <v>29</v>
      </c>
      <c r="B1260" s="62" t="s">
        <v>482</v>
      </c>
      <c r="C1260" s="62" t="s">
        <v>78</v>
      </c>
      <c r="D1260" s="62" t="s">
        <v>79</v>
      </c>
      <c r="E1260" s="62">
        <v>1</v>
      </c>
    </row>
    <row r="1261" spans="1:5">
      <c r="A1261" s="62" t="s">
        <v>29</v>
      </c>
      <c r="B1261" s="62" t="s">
        <v>482</v>
      </c>
      <c r="C1261" s="62" t="s">
        <v>80</v>
      </c>
      <c r="D1261" s="62" t="s">
        <v>81</v>
      </c>
      <c r="E1261" s="62">
        <v>1</v>
      </c>
    </row>
    <row r="1262" spans="1:5">
      <c r="A1262" s="62" t="s">
        <v>29</v>
      </c>
      <c r="B1262" s="62" t="s">
        <v>482</v>
      </c>
      <c r="C1262" s="62" t="s">
        <v>82</v>
      </c>
      <c r="D1262" s="62" t="s">
        <v>83</v>
      </c>
      <c r="E1262" s="62">
        <v>1</v>
      </c>
    </row>
    <row r="1263" spans="1:5">
      <c r="A1263" s="62" t="s">
        <v>29</v>
      </c>
      <c r="B1263" s="62" t="s">
        <v>482</v>
      </c>
      <c r="C1263" s="62" t="s">
        <v>84</v>
      </c>
      <c r="D1263" s="62" t="s">
        <v>85</v>
      </c>
      <c r="E1263" s="62">
        <v>1</v>
      </c>
    </row>
    <row r="1264" spans="1:5">
      <c r="A1264" s="62" t="s">
        <v>29</v>
      </c>
      <c r="B1264" s="62" t="s">
        <v>482</v>
      </c>
      <c r="C1264" s="62" t="s">
        <v>86</v>
      </c>
      <c r="D1264" s="62" t="s">
        <v>87</v>
      </c>
      <c r="E1264" s="62">
        <v>1</v>
      </c>
    </row>
    <row r="1265" spans="1:5">
      <c r="A1265" s="62" t="s">
        <v>29</v>
      </c>
      <c r="B1265" s="62" t="s">
        <v>482</v>
      </c>
      <c r="C1265" s="62" t="s">
        <v>88</v>
      </c>
      <c r="D1265" s="62" t="s">
        <v>89</v>
      </c>
      <c r="E1265" s="62">
        <v>1</v>
      </c>
    </row>
    <row r="1266" spans="1:5">
      <c r="A1266" s="62" t="s">
        <v>29</v>
      </c>
      <c r="B1266" s="62" t="s">
        <v>482</v>
      </c>
      <c r="C1266" s="62" t="s">
        <v>90</v>
      </c>
      <c r="D1266" s="62" t="s">
        <v>91</v>
      </c>
      <c r="E1266" s="62">
        <v>1</v>
      </c>
    </row>
    <row r="1267" spans="1:5">
      <c r="A1267" s="62" t="s">
        <v>29</v>
      </c>
      <c r="B1267" s="62" t="s">
        <v>482</v>
      </c>
      <c r="C1267" s="62" t="s">
        <v>92</v>
      </c>
      <c r="D1267" s="62" t="s">
        <v>93</v>
      </c>
      <c r="E1267" s="62">
        <v>1</v>
      </c>
    </row>
    <row r="1268" spans="1:5">
      <c r="A1268" s="62" t="s">
        <v>29</v>
      </c>
      <c r="B1268" s="62" t="s">
        <v>483</v>
      </c>
      <c r="C1268" s="62" t="s">
        <v>78</v>
      </c>
      <c r="D1268" s="62" t="s">
        <v>79</v>
      </c>
      <c r="E1268" s="62">
        <v>1</v>
      </c>
    </row>
    <row r="1269" spans="1:5">
      <c r="A1269" s="62" t="s">
        <v>29</v>
      </c>
      <c r="B1269" s="62" t="s">
        <v>483</v>
      </c>
      <c r="C1269" s="62" t="s">
        <v>80</v>
      </c>
      <c r="D1269" s="62" t="s">
        <v>81</v>
      </c>
      <c r="E1269" s="62">
        <v>1</v>
      </c>
    </row>
    <row r="1270" spans="1:5">
      <c r="A1270" s="62" t="s">
        <v>29</v>
      </c>
      <c r="B1270" s="62" t="s">
        <v>483</v>
      </c>
      <c r="C1270" s="62" t="s">
        <v>82</v>
      </c>
      <c r="D1270" s="62" t="s">
        <v>83</v>
      </c>
      <c r="E1270" s="62">
        <v>1</v>
      </c>
    </row>
    <row r="1271" spans="1:5">
      <c r="A1271" s="62" t="s">
        <v>29</v>
      </c>
      <c r="B1271" s="62" t="s">
        <v>483</v>
      </c>
      <c r="C1271" s="62" t="s">
        <v>84</v>
      </c>
      <c r="D1271" s="62" t="s">
        <v>85</v>
      </c>
      <c r="E1271" s="62">
        <v>1</v>
      </c>
    </row>
    <row r="1272" spans="1:5">
      <c r="A1272" s="62" t="s">
        <v>29</v>
      </c>
      <c r="B1272" s="62" t="s">
        <v>483</v>
      </c>
      <c r="C1272" s="62" t="s">
        <v>86</v>
      </c>
      <c r="D1272" s="62" t="s">
        <v>87</v>
      </c>
      <c r="E1272" s="62">
        <v>1</v>
      </c>
    </row>
    <row r="1273" spans="1:5">
      <c r="A1273" s="62" t="s">
        <v>29</v>
      </c>
      <c r="B1273" s="62" t="s">
        <v>483</v>
      </c>
      <c r="C1273" s="62" t="s">
        <v>88</v>
      </c>
      <c r="D1273" s="62" t="s">
        <v>89</v>
      </c>
      <c r="E1273" s="62">
        <v>1</v>
      </c>
    </row>
    <row r="1274" spans="1:5">
      <c r="A1274" s="62" t="s">
        <v>29</v>
      </c>
      <c r="B1274" s="62" t="s">
        <v>483</v>
      </c>
      <c r="C1274" s="62" t="s">
        <v>90</v>
      </c>
      <c r="D1274" s="62" t="s">
        <v>91</v>
      </c>
      <c r="E1274" s="62">
        <v>1</v>
      </c>
    </row>
    <row r="1275" spans="1:5">
      <c r="A1275" s="62" t="s">
        <v>29</v>
      </c>
      <c r="B1275" s="62" t="s">
        <v>483</v>
      </c>
      <c r="C1275" s="62" t="s">
        <v>92</v>
      </c>
      <c r="D1275" s="62" t="s">
        <v>93</v>
      </c>
      <c r="E1275" s="62">
        <v>1</v>
      </c>
    </row>
    <row r="1276" spans="1:5">
      <c r="A1276" s="62" t="s">
        <v>29</v>
      </c>
      <c r="B1276" s="62" t="s">
        <v>484</v>
      </c>
      <c r="C1276" s="62" t="s">
        <v>78</v>
      </c>
      <c r="D1276" s="62" t="s">
        <v>79</v>
      </c>
      <c r="E1276" s="62">
        <v>1</v>
      </c>
    </row>
    <row r="1277" spans="1:5">
      <c r="A1277" s="62" t="s">
        <v>29</v>
      </c>
      <c r="B1277" s="62" t="s">
        <v>484</v>
      </c>
      <c r="C1277" s="62" t="s">
        <v>80</v>
      </c>
      <c r="D1277" s="62" t="s">
        <v>81</v>
      </c>
      <c r="E1277" s="62">
        <v>1</v>
      </c>
    </row>
    <row r="1278" spans="1:5">
      <c r="A1278" s="62" t="s">
        <v>29</v>
      </c>
      <c r="B1278" s="62" t="s">
        <v>484</v>
      </c>
      <c r="C1278" s="62" t="s">
        <v>82</v>
      </c>
      <c r="D1278" s="62" t="s">
        <v>83</v>
      </c>
      <c r="E1278" s="62">
        <v>1</v>
      </c>
    </row>
    <row r="1279" spans="1:5">
      <c r="A1279" s="62" t="s">
        <v>29</v>
      </c>
      <c r="B1279" s="62" t="s">
        <v>484</v>
      </c>
      <c r="C1279" s="62" t="s">
        <v>84</v>
      </c>
      <c r="D1279" s="62" t="s">
        <v>85</v>
      </c>
      <c r="E1279" s="62">
        <v>1</v>
      </c>
    </row>
    <row r="1280" spans="1:5">
      <c r="A1280" s="62" t="s">
        <v>29</v>
      </c>
      <c r="B1280" s="62" t="s">
        <v>484</v>
      </c>
      <c r="C1280" s="62" t="s">
        <v>86</v>
      </c>
      <c r="D1280" s="62" t="s">
        <v>87</v>
      </c>
      <c r="E1280" s="62">
        <v>1</v>
      </c>
    </row>
    <row r="1281" spans="1:5">
      <c r="A1281" s="62" t="s">
        <v>29</v>
      </c>
      <c r="B1281" s="62" t="s">
        <v>484</v>
      </c>
      <c r="C1281" s="62" t="s">
        <v>88</v>
      </c>
      <c r="D1281" s="62" t="s">
        <v>89</v>
      </c>
      <c r="E1281" s="62">
        <v>1</v>
      </c>
    </row>
    <row r="1282" spans="1:5">
      <c r="A1282" s="62" t="s">
        <v>29</v>
      </c>
      <c r="B1282" s="62" t="s">
        <v>484</v>
      </c>
      <c r="C1282" s="62" t="s">
        <v>90</v>
      </c>
      <c r="D1282" s="62" t="s">
        <v>91</v>
      </c>
      <c r="E1282" s="62">
        <v>1</v>
      </c>
    </row>
    <row r="1283" spans="1:5">
      <c r="A1283" s="62" t="s">
        <v>29</v>
      </c>
      <c r="B1283" s="62" t="s">
        <v>484</v>
      </c>
      <c r="C1283" s="62" t="s">
        <v>92</v>
      </c>
      <c r="D1283" s="62" t="s">
        <v>93</v>
      </c>
      <c r="E1283" s="62">
        <v>1</v>
      </c>
    </row>
    <row r="1284" spans="1:5">
      <c r="A1284" s="62" t="s">
        <v>29</v>
      </c>
      <c r="B1284" s="62" t="s">
        <v>485</v>
      </c>
      <c r="C1284" s="62" t="s">
        <v>78</v>
      </c>
      <c r="D1284" s="62" t="s">
        <v>79</v>
      </c>
      <c r="E1284" s="62">
        <v>1</v>
      </c>
    </row>
    <row r="1285" spans="1:5">
      <c r="A1285" s="62" t="s">
        <v>29</v>
      </c>
      <c r="B1285" s="62" t="s">
        <v>485</v>
      </c>
      <c r="C1285" s="62" t="s">
        <v>80</v>
      </c>
      <c r="D1285" s="62" t="s">
        <v>81</v>
      </c>
      <c r="E1285" s="62">
        <v>1</v>
      </c>
    </row>
    <row r="1286" spans="1:5">
      <c r="A1286" s="62" t="s">
        <v>29</v>
      </c>
      <c r="B1286" s="62" t="s">
        <v>485</v>
      </c>
      <c r="C1286" s="62" t="s">
        <v>82</v>
      </c>
      <c r="D1286" s="62" t="s">
        <v>83</v>
      </c>
      <c r="E1286" s="62">
        <v>1</v>
      </c>
    </row>
    <row r="1287" spans="1:5">
      <c r="A1287" s="62" t="s">
        <v>29</v>
      </c>
      <c r="B1287" s="62" t="s">
        <v>485</v>
      </c>
      <c r="C1287" s="62" t="s">
        <v>84</v>
      </c>
      <c r="D1287" s="62" t="s">
        <v>85</v>
      </c>
      <c r="E1287" s="62">
        <v>1</v>
      </c>
    </row>
    <row r="1288" spans="1:5">
      <c r="A1288" s="62" t="s">
        <v>29</v>
      </c>
      <c r="B1288" s="62" t="s">
        <v>485</v>
      </c>
      <c r="C1288" s="62" t="s">
        <v>86</v>
      </c>
      <c r="D1288" s="62" t="s">
        <v>87</v>
      </c>
      <c r="E1288" s="62">
        <v>1</v>
      </c>
    </row>
    <row r="1289" spans="1:5">
      <c r="A1289" s="62" t="s">
        <v>29</v>
      </c>
      <c r="B1289" s="62" t="s">
        <v>485</v>
      </c>
      <c r="C1289" s="62" t="s">
        <v>88</v>
      </c>
      <c r="D1289" s="62" t="s">
        <v>89</v>
      </c>
      <c r="E1289" s="62">
        <v>1</v>
      </c>
    </row>
    <row r="1290" spans="1:5">
      <c r="A1290" s="62" t="s">
        <v>29</v>
      </c>
      <c r="B1290" s="62" t="s">
        <v>485</v>
      </c>
      <c r="C1290" s="62" t="s">
        <v>90</v>
      </c>
      <c r="D1290" s="62" t="s">
        <v>91</v>
      </c>
      <c r="E1290" s="62">
        <v>1</v>
      </c>
    </row>
    <row r="1291" spans="1:5">
      <c r="A1291" s="62" t="s">
        <v>29</v>
      </c>
      <c r="B1291" s="62" t="s">
        <v>485</v>
      </c>
      <c r="C1291" s="62" t="s">
        <v>92</v>
      </c>
      <c r="D1291" s="62" t="s">
        <v>93</v>
      </c>
      <c r="E1291" s="62">
        <v>1</v>
      </c>
    </row>
    <row r="1292" spans="1:5">
      <c r="A1292" s="62" t="s">
        <v>29</v>
      </c>
      <c r="B1292" s="62" t="s">
        <v>486</v>
      </c>
      <c r="C1292" s="62" t="s">
        <v>78</v>
      </c>
      <c r="D1292" s="62" t="s">
        <v>79</v>
      </c>
      <c r="E1292" s="62">
        <v>1</v>
      </c>
    </row>
    <row r="1293" spans="1:5">
      <c r="A1293" s="62" t="s">
        <v>29</v>
      </c>
      <c r="B1293" s="62" t="s">
        <v>486</v>
      </c>
      <c r="C1293" s="62" t="s">
        <v>80</v>
      </c>
      <c r="D1293" s="62" t="s">
        <v>81</v>
      </c>
      <c r="E1293" s="62">
        <v>1</v>
      </c>
    </row>
    <row r="1294" spans="1:5">
      <c r="A1294" s="62" t="s">
        <v>29</v>
      </c>
      <c r="B1294" s="62" t="s">
        <v>486</v>
      </c>
      <c r="C1294" s="62" t="s">
        <v>82</v>
      </c>
      <c r="D1294" s="62" t="s">
        <v>83</v>
      </c>
      <c r="E1294" s="62">
        <v>1</v>
      </c>
    </row>
    <row r="1295" spans="1:5">
      <c r="A1295" s="62" t="s">
        <v>29</v>
      </c>
      <c r="B1295" s="62" t="s">
        <v>486</v>
      </c>
      <c r="C1295" s="62" t="s">
        <v>84</v>
      </c>
      <c r="D1295" s="62" t="s">
        <v>85</v>
      </c>
      <c r="E1295" s="62">
        <v>1</v>
      </c>
    </row>
    <row r="1296" spans="1:5">
      <c r="A1296" s="62" t="s">
        <v>29</v>
      </c>
      <c r="B1296" s="62" t="s">
        <v>486</v>
      </c>
      <c r="C1296" s="62" t="s">
        <v>86</v>
      </c>
      <c r="D1296" s="62" t="s">
        <v>87</v>
      </c>
      <c r="E1296" s="62">
        <v>1</v>
      </c>
    </row>
    <row r="1297" spans="1:5">
      <c r="A1297" s="62" t="s">
        <v>29</v>
      </c>
      <c r="B1297" s="62" t="s">
        <v>486</v>
      </c>
      <c r="C1297" s="62" t="s">
        <v>88</v>
      </c>
      <c r="D1297" s="62" t="s">
        <v>89</v>
      </c>
      <c r="E1297" s="62">
        <v>1</v>
      </c>
    </row>
    <row r="1298" spans="1:5">
      <c r="A1298" s="62" t="s">
        <v>29</v>
      </c>
      <c r="B1298" s="62" t="s">
        <v>486</v>
      </c>
      <c r="C1298" s="62" t="s">
        <v>90</v>
      </c>
      <c r="D1298" s="62" t="s">
        <v>91</v>
      </c>
      <c r="E1298" s="62">
        <v>1</v>
      </c>
    </row>
    <row r="1299" spans="1:5">
      <c r="A1299" s="62" t="s">
        <v>29</v>
      </c>
      <c r="B1299" s="62" t="s">
        <v>486</v>
      </c>
      <c r="C1299" s="62" t="s">
        <v>92</v>
      </c>
      <c r="D1299" s="62" t="s">
        <v>93</v>
      </c>
      <c r="E1299" s="62">
        <v>1</v>
      </c>
    </row>
    <row r="1300" spans="1:5">
      <c r="A1300" s="62" t="s">
        <v>29</v>
      </c>
      <c r="B1300" s="62" t="s">
        <v>487</v>
      </c>
      <c r="C1300" s="62" t="s">
        <v>78</v>
      </c>
      <c r="D1300" s="62" t="s">
        <v>79</v>
      </c>
      <c r="E1300" s="62">
        <v>1</v>
      </c>
    </row>
    <row r="1301" spans="1:5">
      <c r="A1301" s="62" t="s">
        <v>29</v>
      </c>
      <c r="B1301" s="62" t="s">
        <v>487</v>
      </c>
      <c r="C1301" s="62" t="s">
        <v>80</v>
      </c>
      <c r="D1301" s="62" t="s">
        <v>81</v>
      </c>
      <c r="E1301" s="62">
        <v>1</v>
      </c>
    </row>
    <row r="1302" spans="1:5">
      <c r="A1302" s="62" t="s">
        <v>29</v>
      </c>
      <c r="B1302" s="62" t="s">
        <v>487</v>
      </c>
      <c r="C1302" s="62" t="s">
        <v>82</v>
      </c>
      <c r="D1302" s="62" t="s">
        <v>83</v>
      </c>
      <c r="E1302" s="62">
        <v>1</v>
      </c>
    </row>
    <row r="1303" spans="1:5">
      <c r="A1303" s="62" t="s">
        <v>29</v>
      </c>
      <c r="B1303" s="62" t="s">
        <v>487</v>
      </c>
      <c r="C1303" s="62" t="s">
        <v>84</v>
      </c>
      <c r="D1303" s="62" t="s">
        <v>85</v>
      </c>
      <c r="E1303" s="62">
        <v>1</v>
      </c>
    </row>
    <row r="1304" spans="1:5">
      <c r="A1304" s="62" t="s">
        <v>29</v>
      </c>
      <c r="B1304" s="62" t="s">
        <v>487</v>
      </c>
      <c r="C1304" s="62" t="s">
        <v>86</v>
      </c>
      <c r="D1304" s="62" t="s">
        <v>87</v>
      </c>
      <c r="E1304" s="62">
        <v>1</v>
      </c>
    </row>
    <row r="1305" spans="1:5">
      <c r="A1305" s="62" t="s">
        <v>29</v>
      </c>
      <c r="B1305" s="62" t="s">
        <v>487</v>
      </c>
      <c r="C1305" s="62" t="s">
        <v>88</v>
      </c>
      <c r="D1305" s="62" t="s">
        <v>89</v>
      </c>
      <c r="E1305" s="62">
        <v>1</v>
      </c>
    </row>
    <row r="1306" spans="1:5">
      <c r="A1306" s="62" t="s">
        <v>29</v>
      </c>
      <c r="B1306" s="62" t="s">
        <v>487</v>
      </c>
      <c r="C1306" s="62" t="s">
        <v>90</v>
      </c>
      <c r="D1306" s="62" t="s">
        <v>91</v>
      </c>
      <c r="E1306" s="62">
        <v>1</v>
      </c>
    </row>
    <row r="1307" spans="1:5">
      <c r="A1307" s="62" t="s">
        <v>29</v>
      </c>
      <c r="B1307" s="62" t="s">
        <v>487</v>
      </c>
      <c r="C1307" s="62" t="s">
        <v>92</v>
      </c>
      <c r="D1307" s="62" t="s">
        <v>93</v>
      </c>
      <c r="E1307" s="62">
        <v>1</v>
      </c>
    </row>
    <row r="1308" spans="1:5">
      <c r="A1308" s="62" t="s">
        <v>29</v>
      </c>
      <c r="B1308" s="62" t="s">
        <v>488</v>
      </c>
      <c r="C1308" s="62" t="s">
        <v>78</v>
      </c>
      <c r="D1308" s="62" t="s">
        <v>79</v>
      </c>
      <c r="E1308" s="62">
        <v>1</v>
      </c>
    </row>
    <row r="1309" spans="1:5">
      <c r="A1309" s="62" t="s">
        <v>29</v>
      </c>
      <c r="B1309" s="62" t="s">
        <v>488</v>
      </c>
      <c r="C1309" s="62" t="s">
        <v>80</v>
      </c>
      <c r="D1309" s="62" t="s">
        <v>81</v>
      </c>
      <c r="E1309" s="62">
        <v>1</v>
      </c>
    </row>
    <row r="1310" spans="1:5">
      <c r="A1310" s="62" t="s">
        <v>29</v>
      </c>
      <c r="B1310" s="62" t="s">
        <v>488</v>
      </c>
      <c r="C1310" s="62" t="s">
        <v>82</v>
      </c>
      <c r="D1310" s="62" t="s">
        <v>83</v>
      </c>
      <c r="E1310" s="62">
        <v>1</v>
      </c>
    </row>
    <row r="1311" spans="1:5">
      <c r="A1311" s="62" t="s">
        <v>29</v>
      </c>
      <c r="B1311" s="62" t="s">
        <v>488</v>
      </c>
      <c r="C1311" s="62" t="s">
        <v>84</v>
      </c>
      <c r="D1311" s="62" t="s">
        <v>85</v>
      </c>
      <c r="E1311" s="62">
        <v>1</v>
      </c>
    </row>
    <row r="1312" spans="1:5">
      <c r="A1312" s="62" t="s">
        <v>29</v>
      </c>
      <c r="B1312" s="62" t="s">
        <v>488</v>
      </c>
      <c r="C1312" s="62" t="s">
        <v>86</v>
      </c>
      <c r="D1312" s="62" t="s">
        <v>87</v>
      </c>
      <c r="E1312" s="62">
        <v>1</v>
      </c>
    </row>
    <row r="1313" spans="1:5">
      <c r="A1313" s="62" t="s">
        <v>29</v>
      </c>
      <c r="B1313" s="62" t="s">
        <v>488</v>
      </c>
      <c r="C1313" s="62" t="s">
        <v>88</v>
      </c>
      <c r="D1313" s="62" t="s">
        <v>89</v>
      </c>
      <c r="E1313" s="62">
        <v>1</v>
      </c>
    </row>
    <row r="1314" spans="1:5">
      <c r="A1314" s="62" t="s">
        <v>29</v>
      </c>
      <c r="B1314" s="62" t="s">
        <v>488</v>
      </c>
      <c r="C1314" s="62" t="s">
        <v>90</v>
      </c>
      <c r="D1314" s="62" t="s">
        <v>91</v>
      </c>
      <c r="E1314" s="62">
        <v>1</v>
      </c>
    </row>
    <row r="1315" spans="1:5">
      <c r="A1315" s="62" t="s">
        <v>29</v>
      </c>
      <c r="B1315" s="62" t="s">
        <v>488</v>
      </c>
      <c r="C1315" s="62" t="s">
        <v>92</v>
      </c>
      <c r="D1315" s="62" t="s">
        <v>93</v>
      </c>
      <c r="E1315" s="62">
        <v>1</v>
      </c>
    </row>
    <row r="1316" spans="1:5">
      <c r="A1316" s="62" t="s">
        <v>29</v>
      </c>
      <c r="B1316" s="62" t="s">
        <v>489</v>
      </c>
      <c r="C1316" s="62" t="s">
        <v>78</v>
      </c>
      <c r="D1316" s="62" t="s">
        <v>79</v>
      </c>
      <c r="E1316" s="62">
        <v>1</v>
      </c>
    </row>
    <row r="1317" spans="1:5">
      <c r="A1317" s="62" t="s">
        <v>29</v>
      </c>
      <c r="B1317" s="62" t="s">
        <v>489</v>
      </c>
      <c r="C1317" s="62" t="s">
        <v>80</v>
      </c>
      <c r="D1317" s="62" t="s">
        <v>81</v>
      </c>
      <c r="E1317" s="62">
        <v>1</v>
      </c>
    </row>
    <row r="1318" spans="1:5">
      <c r="A1318" s="62" t="s">
        <v>29</v>
      </c>
      <c r="B1318" s="62" t="s">
        <v>489</v>
      </c>
      <c r="C1318" s="62" t="s">
        <v>82</v>
      </c>
      <c r="D1318" s="62" t="s">
        <v>83</v>
      </c>
      <c r="E1318" s="62">
        <v>1</v>
      </c>
    </row>
    <row r="1319" spans="1:5">
      <c r="A1319" s="62" t="s">
        <v>29</v>
      </c>
      <c r="B1319" s="62" t="s">
        <v>489</v>
      </c>
      <c r="C1319" s="62" t="s">
        <v>84</v>
      </c>
      <c r="D1319" s="62" t="s">
        <v>85</v>
      </c>
      <c r="E1319" s="62">
        <v>1</v>
      </c>
    </row>
    <row r="1320" spans="1:5">
      <c r="A1320" s="62" t="s">
        <v>29</v>
      </c>
      <c r="B1320" s="62" t="s">
        <v>489</v>
      </c>
      <c r="C1320" s="62" t="s">
        <v>86</v>
      </c>
      <c r="D1320" s="62" t="s">
        <v>87</v>
      </c>
      <c r="E1320" s="62">
        <v>1</v>
      </c>
    </row>
    <row r="1321" spans="1:5">
      <c r="A1321" s="62" t="s">
        <v>29</v>
      </c>
      <c r="B1321" s="62" t="s">
        <v>489</v>
      </c>
      <c r="C1321" s="62" t="s">
        <v>88</v>
      </c>
      <c r="D1321" s="62" t="s">
        <v>89</v>
      </c>
      <c r="E1321" s="62">
        <v>1</v>
      </c>
    </row>
    <row r="1322" spans="1:5">
      <c r="A1322" s="62" t="s">
        <v>29</v>
      </c>
      <c r="B1322" s="62" t="s">
        <v>489</v>
      </c>
      <c r="C1322" s="62" t="s">
        <v>90</v>
      </c>
      <c r="D1322" s="62" t="s">
        <v>91</v>
      </c>
      <c r="E1322" s="62">
        <v>1</v>
      </c>
    </row>
    <row r="1323" spans="1:5">
      <c r="A1323" s="62" t="s">
        <v>29</v>
      </c>
      <c r="B1323" s="62" t="s">
        <v>489</v>
      </c>
      <c r="C1323" s="62" t="s">
        <v>92</v>
      </c>
      <c r="D1323" s="62" t="s">
        <v>93</v>
      </c>
      <c r="E1323" s="62">
        <v>1</v>
      </c>
    </row>
    <row r="1324" spans="1:5">
      <c r="A1324" s="62" t="s">
        <v>29</v>
      </c>
      <c r="B1324" s="62" t="s">
        <v>490</v>
      </c>
      <c r="C1324" s="62" t="s">
        <v>78</v>
      </c>
      <c r="D1324" s="62" t="s">
        <v>79</v>
      </c>
      <c r="E1324" s="62">
        <v>1</v>
      </c>
    </row>
    <row r="1325" spans="1:5">
      <c r="A1325" s="62" t="s">
        <v>29</v>
      </c>
      <c r="B1325" s="62" t="s">
        <v>490</v>
      </c>
      <c r="C1325" s="62" t="s">
        <v>80</v>
      </c>
      <c r="D1325" s="62" t="s">
        <v>81</v>
      </c>
      <c r="E1325" s="62">
        <v>1</v>
      </c>
    </row>
    <row r="1326" spans="1:5">
      <c r="A1326" s="62" t="s">
        <v>29</v>
      </c>
      <c r="B1326" s="62" t="s">
        <v>490</v>
      </c>
      <c r="C1326" s="62" t="s">
        <v>82</v>
      </c>
      <c r="D1326" s="62" t="s">
        <v>83</v>
      </c>
      <c r="E1326" s="62">
        <v>1</v>
      </c>
    </row>
    <row r="1327" spans="1:5">
      <c r="A1327" s="62" t="s">
        <v>29</v>
      </c>
      <c r="B1327" s="62" t="s">
        <v>490</v>
      </c>
      <c r="C1327" s="62" t="s">
        <v>84</v>
      </c>
      <c r="D1327" s="62" t="s">
        <v>85</v>
      </c>
      <c r="E1327" s="62">
        <v>1</v>
      </c>
    </row>
    <row r="1328" spans="1:5">
      <c r="A1328" s="62" t="s">
        <v>29</v>
      </c>
      <c r="B1328" s="62" t="s">
        <v>490</v>
      </c>
      <c r="C1328" s="62" t="s">
        <v>86</v>
      </c>
      <c r="D1328" s="62" t="s">
        <v>87</v>
      </c>
      <c r="E1328" s="62">
        <v>1</v>
      </c>
    </row>
    <row r="1329" spans="1:5">
      <c r="A1329" s="62" t="s">
        <v>29</v>
      </c>
      <c r="B1329" s="62" t="s">
        <v>490</v>
      </c>
      <c r="C1329" s="62" t="s">
        <v>88</v>
      </c>
      <c r="D1329" s="62" t="s">
        <v>89</v>
      </c>
      <c r="E1329" s="62">
        <v>1</v>
      </c>
    </row>
    <row r="1330" spans="1:5">
      <c r="A1330" s="62" t="s">
        <v>29</v>
      </c>
      <c r="B1330" s="62" t="s">
        <v>490</v>
      </c>
      <c r="C1330" s="62" t="s">
        <v>90</v>
      </c>
      <c r="D1330" s="62" t="s">
        <v>91</v>
      </c>
      <c r="E1330" s="62">
        <v>0</v>
      </c>
    </row>
    <row r="1331" spans="1:5">
      <c r="A1331" s="62" t="s">
        <v>29</v>
      </c>
      <c r="B1331" s="62" t="s">
        <v>490</v>
      </c>
      <c r="C1331" s="62" t="s">
        <v>92</v>
      </c>
      <c r="D1331" s="62" t="s">
        <v>93</v>
      </c>
      <c r="E1331" s="62">
        <v>1</v>
      </c>
    </row>
    <row r="1332" spans="1:5">
      <c r="A1332" s="62" t="s">
        <v>29</v>
      </c>
      <c r="B1332" s="62" t="s">
        <v>491</v>
      </c>
      <c r="C1332" s="62" t="s">
        <v>78</v>
      </c>
      <c r="D1332" s="62" t="s">
        <v>79</v>
      </c>
      <c r="E1332" s="62">
        <v>0</v>
      </c>
    </row>
    <row r="1333" spans="1:5">
      <c r="A1333" s="62" t="s">
        <v>29</v>
      </c>
      <c r="B1333" s="62" t="s">
        <v>491</v>
      </c>
      <c r="C1333" s="62" t="s">
        <v>80</v>
      </c>
      <c r="D1333" s="62" t="s">
        <v>81</v>
      </c>
      <c r="E1333" s="62">
        <v>0</v>
      </c>
    </row>
    <row r="1334" spans="1:5">
      <c r="A1334" s="62" t="s">
        <v>29</v>
      </c>
      <c r="B1334" s="62" t="s">
        <v>491</v>
      </c>
      <c r="C1334" s="62" t="s">
        <v>82</v>
      </c>
      <c r="D1334" s="62" t="s">
        <v>83</v>
      </c>
      <c r="E1334" s="62">
        <v>0</v>
      </c>
    </row>
    <row r="1335" spans="1:5">
      <c r="A1335" s="62" t="s">
        <v>29</v>
      </c>
      <c r="B1335" s="62" t="s">
        <v>491</v>
      </c>
      <c r="C1335" s="62" t="s">
        <v>84</v>
      </c>
      <c r="D1335" s="62" t="s">
        <v>85</v>
      </c>
      <c r="E1335" s="62">
        <v>0</v>
      </c>
    </row>
    <row r="1336" spans="1:5">
      <c r="A1336" s="62" t="s">
        <v>29</v>
      </c>
      <c r="B1336" s="62" t="s">
        <v>491</v>
      </c>
      <c r="C1336" s="62" t="s">
        <v>86</v>
      </c>
      <c r="D1336" s="62" t="s">
        <v>87</v>
      </c>
      <c r="E1336" s="62">
        <v>0</v>
      </c>
    </row>
    <row r="1337" spans="1:5">
      <c r="A1337" s="62" t="s">
        <v>29</v>
      </c>
      <c r="B1337" s="62" t="s">
        <v>491</v>
      </c>
      <c r="C1337" s="62" t="s">
        <v>88</v>
      </c>
      <c r="D1337" s="62" t="s">
        <v>89</v>
      </c>
      <c r="E1337" s="62">
        <v>0</v>
      </c>
    </row>
    <row r="1338" spans="1:5">
      <c r="A1338" s="62" t="s">
        <v>29</v>
      </c>
      <c r="B1338" s="62" t="s">
        <v>491</v>
      </c>
      <c r="C1338" s="62" t="s">
        <v>90</v>
      </c>
      <c r="D1338" s="62" t="s">
        <v>91</v>
      </c>
      <c r="E1338" s="62">
        <v>0</v>
      </c>
    </row>
    <row r="1339" spans="1:5">
      <c r="A1339" s="62" t="s">
        <v>29</v>
      </c>
      <c r="B1339" s="62" t="s">
        <v>491</v>
      </c>
      <c r="C1339" s="62" t="s">
        <v>92</v>
      </c>
      <c r="D1339" s="62" t="s">
        <v>93</v>
      </c>
      <c r="E1339" s="62">
        <v>1</v>
      </c>
    </row>
    <row r="1340" spans="1:5">
      <c r="A1340" s="62" t="s">
        <v>29</v>
      </c>
      <c r="B1340" s="62" t="s">
        <v>492</v>
      </c>
      <c r="C1340" s="62" t="s">
        <v>78</v>
      </c>
      <c r="D1340" s="62" t="s">
        <v>79</v>
      </c>
      <c r="E1340" s="62">
        <v>1</v>
      </c>
    </row>
    <row r="1341" spans="1:5">
      <c r="A1341" s="62" t="s">
        <v>29</v>
      </c>
      <c r="B1341" s="62" t="s">
        <v>492</v>
      </c>
      <c r="C1341" s="62" t="s">
        <v>80</v>
      </c>
      <c r="D1341" s="62" t="s">
        <v>81</v>
      </c>
      <c r="E1341" s="62">
        <v>1</v>
      </c>
    </row>
    <row r="1342" spans="1:5">
      <c r="A1342" s="62" t="s">
        <v>29</v>
      </c>
      <c r="B1342" s="62" t="s">
        <v>492</v>
      </c>
      <c r="C1342" s="62" t="s">
        <v>82</v>
      </c>
      <c r="D1342" s="62" t="s">
        <v>83</v>
      </c>
      <c r="E1342" s="62">
        <v>1</v>
      </c>
    </row>
    <row r="1343" spans="1:5">
      <c r="A1343" s="62" t="s">
        <v>29</v>
      </c>
      <c r="B1343" s="62" t="s">
        <v>492</v>
      </c>
      <c r="C1343" s="62" t="s">
        <v>84</v>
      </c>
      <c r="D1343" s="62" t="s">
        <v>85</v>
      </c>
      <c r="E1343" s="62">
        <v>1</v>
      </c>
    </row>
    <row r="1344" spans="1:5">
      <c r="A1344" s="62" t="s">
        <v>29</v>
      </c>
      <c r="B1344" s="62" t="s">
        <v>492</v>
      </c>
      <c r="C1344" s="62" t="s">
        <v>86</v>
      </c>
      <c r="D1344" s="62" t="s">
        <v>87</v>
      </c>
      <c r="E1344" s="62">
        <v>1</v>
      </c>
    </row>
    <row r="1345" spans="1:5">
      <c r="A1345" s="62" t="s">
        <v>29</v>
      </c>
      <c r="B1345" s="62" t="s">
        <v>492</v>
      </c>
      <c r="C1345" s="62" t="s">
        <v>88</v>
      </c>
      <c r="D1345" s="62" t="s">
        <v>89</v>
      </c>
      <c r="E1345" s="62">
        <v>1</v>
      </c>
    </row>
    <row r="1346" spans="1:5">
      <c r="A1346" s="62" t="s">
        <v>29</v>
      </c>
      <c r="B1346" s="62" t="s">
        <v>492</v>
      </c>
      <c r="C1346" s="62" t="s">
        <v>90</v>
      </c>
      <c r="D1346" s="62" t="s">
        <v>91</v>
      </c>
      <c r="E1346" s="62">
        <v>1</v>
      </c>
    </row>
    <row r="1347" spans="1:5">
      <c r="A1347" s="62" t="s">
        <v>29</v>
      </c>
      <c r="B1347" s="62" t="s">
        <v>492</v>
      </c>
      <c r="C1347" s="62" t="s">
        <v>92</v>
      </c>
      <c r="D1347" s="62" t="s">
        <v>93</v>
      </c>
      <c r="E1347" s="62">
        <v>1</v>
      </c>
    </row>
    <row r="1348" spans="1:5">
      <c r="A1348" s="62" t="s">
        <v>29</v>
      </c>
      <c r="B1348" s="62" t="s">
        <v>493</v>
      </c>
      <c r="C1348" s="62" t="s">
        <v>78</v>
      </c>
      <c r="D1348" s="62" t="s">
        <v>79</v>
      </c>
      <c r="E1348" s="62">
        <v>1</v>
      </c>
    </row>
    <row r="1349" spans="1:5">
      <c r="A1349" s="62" t="s">
        <v>29</v>
      </c>
      <c r="B1349" s="62" t="s">
        <v>493</v>
      </c>
      <c r="C1349" s="62" t="s">
        <v>80</v>
      </c>
      <c r="D1349" s="62" t="s">
        <v>81</v>
      </c>
      <c r="E1349" s="62">
        <v>1</v>
      </c>
    </row>
    <row r="1350" spans="1:5">
      <c r="A1350" s="62" t="s">
        <v>29</v>
      </c>
      <c r="B1350" s="62" t="s">
        <v>493</v>
      </c>
      <c r="C1350" s="62" t="s">
        <v>82</v>
      </c>
      <c r="D1350" s="62" t="s">
        <v>83</v>
      </c>
      <c r="E1350" s="62">
        <v>1</v>
      </c>
    </row>
    <row r="1351" spans="1:5">
      <c r="A1351" s="62" t="s">
        <v>29</v>
      </c>
      <c r="B1351" s="62" t="s">
        <v>493</v>
      </c>
      <c r="C1351" s="62" t="s">
        <v>84</v>
      </c>
      <c r="D1351" s="62" t="s">
        <v>85</v>
      </c>
      <c r="E1351" s="62">
        <v>1</v>
      </c>
    </row>
    <row r="1352" spans="1:5">
      <c r="A1352" s="62" t="s">
        <v>29</v>
      </c>
      <c r="B1352" s="62" t="s">
        <v>493</v>
      </c>
      <c r="C1352" s="62" t="s">
        <v>86</v>
      </c>
      <c r="D1352" s="62" t="s">
        <v>87</v>
      </c>
      <c r="E1352" s="62">
        <v>0</v>
      </c>
    </row>
    <row r="1353" spans="1:5">
      <c r="A1353" s="62" t="s">
        <v>29</v>
      </c>
      <c r="B1353" s="62" t="s">
        <v>493</v>
      </c>
      <c r="C1353" s="62" t="s">
        <v>88</v>
      </c>
      <c r="D1353" s="62" t="s">
        <v>89</v>
      </c>
      <c r="E1353" s="62">
        <v>1</v>
      </c>
    </row>
    <row r="1354" spans="1:5">
      <c r="A1354" s="62" t="s">
        <v>29</v>
      </c>
      <c r="B1354" s="62" t="s">
        <v>493</v>
      </c>
      <c r="C1354" s="62" t="s">
        <v>90</v>
      </c>
      <c r="D1354" s="62" t="s">
        <v>91</v>
      </c>
      <c r="E1354" s="62">
        <v>1</v>
      </c>
    </row>
    <row r="1355" spans="1:5">
      <c r="A1355" s="62" t="s">
        <v>29</v>
      </c>
      <c r="B1355" s="62" t="s">
        <v>493</v>
      </c>
      <c r="C1355" s="62" t="s">
        <v>92</v>
      </c>
      <c r="D1355" s="62" t="s">
        <v>93</v>
      </c>
      <c r="E1355" s="62">
        <v>1</v>
      </c>
    </row>
    <row r="1356" spans="1:5">
      <c r="A1356" s="62" t="s">
        <v>29</v>
      </c>
      <c r="B1356" s="62" t="s">
        <v>494</v>
      </c>
      <c r="C1356" s="62" t="s">
        <v>78</v>
      </c>
      <c r="D1356" s="62" t="s">
        <v>79</v>
      </c>
      <c r="E1356" s="62">
        <v>1</v>
      </c>
    </row>
    <row r="1357" spans="1:5">
      <c r="A1357" s="62" t="s">
        <v>29</v>
      </c>
      <c r="B1357" s="62" t="s">
        <v>494</v>
      </c>
      <c r="C1357" s="62" t="s">
        <v>80</v>
      </c>
      <c r="D1357" s="62" t="s">
        <v>81</v>
      </c>
      <c r="E1357" s="62">
        <v>1</v>
      </c>
    </row>
    <row r="1358" spans="1:5">
      <c r="A1358" s="62" t="s">
        <v>29</v>
      </c>
      <c r="B1358" s="62" t="s">
        <v>494</v>
      </c>
      <c r="C1358" s="62" t="s">
        <v>82</v>
      </c>
      <c r="D1358" s="62" t="s">
        <v>83</v>
      </c>
      <c r="E1358" s="62">
        <v>1</v>
      </c>
    </row>
    <row r="1359" spans="1:5">
      <c r="A1359" s="62" t="s">
        <v>29</v>
      </c>
      <c r="B1359" s="62" t="s">
        <v>494</v>
      </c>
      <c r="C1359" s="62" t="s">
        <v>84</v>
      </c>
      <c r="D1359" s="62" t="s">
        <v>85</v>
      </c>
      <c r="E1359" s="62">
        <v>1</v>
      </c>
    </row>
    <row r="1360" spans="1:5">
      <c r="A1360" s="62" t="s">
        <v>29</v>
      </c>
      <c r="B1360" s="62" t="s">
        <v>494</v>
      </c>
      <c r="C1360" s="62" t="s">
        <v>86</v>
      </c>
      <c r="D1360" s="62" t="s">
        <v>87</v>
      </c>
      <c r="E1360" s="62">
        <v>1</v>
      </c>
    </row>
    <row r="1361" spans="1:5">
      <c r="A1361" s="62" t="s">
        <v>29</v>
      </c>
      <c r="B1361" s="62" t="s">
        <v>494</v>
      </c>
      <c r="C1361" s="62" t="s">
        <v>88</v>
      </c>
      <c r="D1361" s="62" t="s">
        <v>89</v>
      </c>
      <c r="E1361" s="62">
        <v>1</v>
      </c>
    </row>
    <row r="1362" spans="1:5">
      <c r="A1362" s="62" t="s">
        <v>29</v>
      </c>
      <c r="B1362" s="62" t="s">
        <v>494</v>
      </c>
      <c r="C1362" s="62" t="s">
        <v>90</v>
      </c>
      <c r="D1362" s="62" t="s">
        <v>91</v>
      </c>
      <c r="E1362" s="62">
        <v>1</v>
      </c>
    </row>
    <row r="1363" spans="1:5">
      <c r="A1363" s="62" t="s">
        <v>29</v>
      </c>
      <c r="B1363" s="62" t="s">
        <v>494</v>
      </c>
      <c r="C1363" s="62" t="s">
        <v>92</v>
      </c>
      <c r="D1363" s="62" t="s">
        <v>93</v>
      </c>
      <c r="E1363" s="62">
        <v>1</v>
      </c>
    </row>
    <row r="1364" spans="1:5">
      <c r="A1364" s="62" t="s">
        <v>29</v>
      </c>
      <c r="B1364" s="62" t="s">
        <v>495</v>
      </c>
      <c r="C1364" s="62" t="s">
        <v>78</v>
      </c>
      <c r="D1364" s="62" t="s">
        <v>79</v>
      </c>
      <c r="E1364" s="62">
        <v>0</v>
      </c>
    </row>
    <row r="1365" spans="1:5">
      <c r="A1365" s="62" t="s">
        <v>29</v>
      </c>
      <c r="B1365" s="62" t="s">
        <v>495</v>
      </c>
      <c r="C1365" s="62" t="s">
        <v>80</v>
      </c>
      <c r="D1365" s="62" t="s">
        <v>81</v>
      </c>
      <c r="E1365" s="62">
        <v>0</v>
      </c>
    </row>
    <row r="1366" spans="1:5">
      <c r="A1366" s="62" t="s">
        <v>29</v>
      </c>
      <c r="B1366" s="62" t="s">
        <v>495</v>
      </c>
      <c r="C1366" s="62" t="s">
        <v>82</v>
      </c>
      <c r="D1366" s="62" t="s">
        <v>83</v>
      </c>
      <c r="E1366" s="62">
        <v>0</v>
      </c>
    </row>
    <row r="1367" spans="1:5">
      <c r="A1367" s="62" t="s">
        <v>29</v>
      </c>
      <c r="B1367" s="62" t="s">
        <v>495</v>
      </c>
      <c r="C1367" s="62" t="s">
        <v>84</v>
      </c>
      <c r="D1367" s="62" t="s">
        <v>85</v>
      </c>
      <c r="E1367" s="62">
        <v>1</v>
      </c>
    </row>
    <row r="1368" spans="1:5">
      <c r="A1368" s="62" t="s">
        <v>29</v>
      </c>
      <c r="B1368" s="62" t="s">
        <v>495</v>
      </c>
      <c r="C1368" s="62" t="s">
        <v>86</v>
      </c>
      <c r="D1368" s="62" t="s">
        <v>87</v>
      </c>
      <c r="E1368" s="62">
        <v>0</v>
      </c>
    </row>
    <row r="1369" spans="1:5">
      <c r="A1369" s="62" t="s">
        <v>29</v>
      </c>
      <c r="B1369" s="62" t="s">
        <v>495</v>
      </c>
      <c r="C1369" s="62" t="s">
        <v>88</v>
      </c>
      <c r="D1369" s="62" t="s">
        <v>89</v>
      </c>
      <c r="E1369" s="62">
        <v>0</v>
      </c>
    </row>
    <row r="1370" spans="1:5">
      <c r="A1370" s="62" t="s">
        <v>29</v>
      </c>
      <c r="B1370" s="62" t="s">
        <v>495</v>
      </c>
      <c r="C1370" s="62" t="s">
        <v>90</v>
      </c>
      <c r="D1370" s="62" t="s">
        <v>91</v>
      </c>
      <c r="E1370" s="62">
        <v>0</v>
      </c>
    </row>
    <row r="1371" spans="1:5">
      <c r="A1371" s="62" t="s">
        <v>29</v>
      </c>
      <c r="B1371" s="62" t="s">
        <v>495</v>
      </c>
      <c r="C1371" s="62" t="s">
        <v>92</v>
      </c>
      <c r="D1371" s="62" t="s">
        <v>93</v>
      </c>
      <c r="E1371" s="62">
        <v>1</v>
      </c>
    </row>
    <row r="1372" spans="1:5">
      <c r="A1372" s="62" t="s">
        <v>29</v>
      </c>
      <c r="B1372" s="62" t="s">
        <v>496</v>
      </c>
      <c r="C1372" s="62" t="s">
        <v>78</v>
      </c>
      <c r="D1372" s="62" t="s">
        <v>79</v>
      </c>
      <c r="E1372" s="62">
        <v>1</v>
      </c>
    </row>
    <row r="1373" spans="1:5">
      <c r="A1373" s="62" t="s">
        <v>29</v>
      </c>
      <c r="B1373" s="62" t="s">
        <v>496</v>
      </c>
      <c r="C1373" s="62" t="s">
        <v>80</v>
      </c>
      <c r="D1373" s="62" t="s">
        <v>81</v>
      </c>
      <c r="E1373" s="62">
        <v>0</v>
      </c>
    </row>
    <row r="1374" spans="1:5">
      <c r="A1374" s="62" t="s">
        <v>29</v>
      </c>
      <c r="B1374" s="62" t="s">
        <v>496</v>
      </c>
      <c r="C1374" s="62" t="s">
        <v>82</v>
      </c>
      <c r="D1374" s="62" t="s">
        <v>83</v>
      </c>
      <c r="E1374" s="62">
        <v>1</v>
      </c>
    </row>
    <row r="1375" spans="1:5">
      <c r="A1375" s="62" t="s">
        <v>29</v>
      </c>
      <c r="B1375" s="62" t="s">
        <v>496</v>
      </c>
      <c r="C1375" s="62" t="s">
        <v>84</v>
      </c>
      <c r="D1375" s="62" t="s">
        <v>85</v>
      </c>
      <c r="E1375" s="62">
        <v>1</v>
      </c>
    </row>
    <row r="1376" spans="1:5">
      <c r="A1376" s="62" t="s">
        <v>29</v>
      </c>
      <c r="B1376" s="62" t="s">
        <v>496</v>
      </c>
      <c r="C1376" s="62" t="s">
        <v>86</v>
      </c>
      <c r="D1376" s="62" t="s">
        <v>87</v>
      </c>
      <c r="E1376" s="62">
        <v>1</v>
      </c>
    </row>
    <row r="1377" spans="1:5">
      <c r="A1377" s="62" t="s">
        <v>29</v>
      </c>
      <c r="B1377" s="62" t="s">
        <v>496</v>
      </c>
      <c r="C1377" s="62" t="s">
        <v>88</v>
      </c>
      <c r="D1377" s="62" t="s">
        <v>89</v>
      </c>
      <c r="E1377" s="62">
        <v>1</v>
      </c>
    </row>
    <row r="1378" spans="1:5">
      <c r="A1378" s="62" t="s">
        <v>29</v>
      </c>
      <c r="B1378" s="62" t="s">
        <v>496</v>
      </c>
      <c r="C1378" s="62" t="s">
        <v>90</v>
      </c>
      <c r="D1378" s="62" t="s">
        <v>91</v>
      </c>
      <c r="E1378" s="62">
        <v>1</v>
      </c>
    </row>
    <row r="1379" spans="1:5">
      <c r="A1379" s="62" t="s">
        <v>29</v>
      </c>
      <c r="B1379" s="62" t="s">
        <v>496</v>
      </c>
      <c r="C1379" s="62" t="s">
        <v>92</v>
      </c>
      <c r="D1379" s="62" t="s">
        <v>93</v>
      </c>
      <c r="E1379" s="62">
        <v>1</v>
      </c>
    </row>
    <row r="1380" spans="1:5">
      <c r="A1380" s="62" t="s">
        <v>29</v>
      </c>
      <c r="B1380" s="62" t="s">
        <v>497</v>
      </c>
      <c r="C1380" s="62" t="s">
        <v>78</v>
      </c>
      <c r="D1380" s="62" t="s">
        <v>79</v>
      </c>
      <c r="E1380" s="62">
        <v>1</v>
      </c>
    </row>
    <row r="1381" spans="1:5">
      <c r="A1381" s="62" t="s">
        <v>29</v>
      </c>
      <c r="B1381" s="62" t="s">
        <v>497</v>
      </c>
      <c r="C1381" s="62" t="s">
        <v>80</v>
      </c>
      <c r="D1381" s="62" t="s">
        <v>81</v>
      </c>
      <c r="E1381" s="62">
        <v>1</v>
      </c>
    </row>
    <row r="1382" spans="1:5">
      <c r="A1382" s="62" t="s">
        <v>29</v>
      </c>
      <c r="B1382" s="62" t="s">
        <v>497</v>
      </c>
      <c r="C1382" s="62" t="s">
        <v>82</v>
      </c>
      <c r="D1382" s="62" t="s">
        <v>83</v>
      </c>
      <c r="E1382" s="62">
        <v>1</v>
      </c>
    </row>
    <row r="1383" spans="1:5">
      <c r="A1383" s="62" t="s">
        <v>29</v>
      </c>
      <c r="B1383" s="62" t="s">
        <v>497</v>
      </c>
      <c r="C1383" s="62" t="s">
        <v>84</v>
      </c>
      <c r="D1383" s="62" t="s">
        <v>85</v>
      </c>
      <c r="E1383" s="62">
        <v>1</v>
      </c>
    </row>
    <row r="1384" spans="1:5">
      <c r="A1384" s="62" t="s">
        <v>29</v>
      </c>
      <c r="B1384" s="62" t="s">
        <v>497</v>
      </c>
      <c r="C1384" s="62" t="s">
        <v>86</v>
      </c>
      <c r="D1384" s="62" t="s">
        <v>87</v>
      </c>
      <c r="E1384" s="62">
        <v>1</v>
      </c>
    </row>
    <row r="1385" spans="1:5">
      <c r="A1385" s="62" t="s">
        <v>29</v>
      </c>
      <c r="B1385" s="62" t="s">
        <v>497</v>
      </c>
      <c r="C1385" s="62" t="s">
        <v>88</v>
      </c>
      <c r="D1385" s="62" t="s">
        <v>89</v>
      </c>
      <c r="E1385" s="62">
        <v>1</v>
      </c>
    </row>
    <row r="1386" spans="1:5">
      <c r="A1386" s="62" t="s">
        <v>29</v>
      </c>
      <c r="B1386" s="62" t="s">
        <v>497</v>
      </c>
      <c r="C1386" s="62" t="s">
        <v>90</v>
      </c>
      <c r="D1386" s="62" t="s">
        <v>91</v>
      </c>
      <c r="E1386" s="62">
        <v>1</v>
      </c>
    </row>
    <row r="1387" spans="1:5">
      <c r="A1387" s="62" t="s">
        <v>29</v>
      </c>
      <c r="B1387" s="62" t="s">
        <v>497</v>
      </c>
      <c r="C1387" s="62" t="s">
        <v>92</v>
      </c>
      <c r="D1387" s="62" t="s">
        <v>93</v>
      </c>
      <c r="E1387" s="62">
        <v>1</v>
      </c>
    </row>
    <row r="1388" spans="1:5">
      <c r="A1388" s="62" t="s">
        <v>29</v>
      </c>
      <c r="B1388" s="62" t="s">
        <v>498</v>
      </c>
      <c r="C1388" s="62" t="s">
        <v>78</v>
      </c>
      <c r="D1388" s="62" t="s">
        <v>79</v>
      </c>
      <c r="E1388" s="62">
        <v>1</v>
      </c>
    </row>
    <row r="1389" spans="1:5">
      <c r="A1389" s="62" t="s">
        <v>29</v>
      </c>
      <c r="B1389" s="62" t="s">
        <v>498</v>
      </c>
      <c r="C1389" s="62" t="s">
        <v>80</v>
      </c>
      <c r="D1389" s="62" t="s">
        <v>81</v>
      </c>
      <c r="E1389" s="62">
        <v>1</v>
      </c>
    </row>
    <row r="1390" spans="1:5">
      <c r="A1390" s="62" t="s">
        <v>29</v>
      </c>
      <c r="B1390" s="62" t="s">
        <v>498</v>
      </c>
      <c r="C1390" s="62" t="s">
        <v>82</v>
      </c>
      <c r="D1390" s="62" t="s">
        <v>83</v>
      </c>
      <c r="E1390" s="62">
        <v>1</v>
      </c>
    </row>
    <row r="1391" spans="1:5">
      <c r="A1391" s="62" t="s">
        <v>29</v>
      </c>
      <c r="B1391" s="62" t="s">
        <v>498</v>
      </c>
      <c r="C1391" s="62" t="s">
        <v>84</v>
      </c>
      <c r="D1391" s="62" t="s">
        <v>85</v>
      </c>
      <c r="E1391" s="62">
        <v>1</v>
      </c>
    </row>
    <row r="1392" spans="1:5">
      <c r="A1392" s="62" t="s">
        <v>29</v>
      </c>
      <c r="B1392" s="62" t="s">
        <v>498</v>
      </c>
      <c r="C1392" s="62" t="s">
        <v>86</v>
      </c>
      <c r="D1392" s="62" t="s">
        <v>87</v>
      </c>
      <c r="E1392" s="62">
        <v>1</v>
      </c>
    </row>
    <row r="1393" spans="1:5">
      <c r="A1393" s="62" t="s">
        <v>29</v>
      </c>
      <c r="B1393" s="62" t="s">
        <v>498</v>
      </c>
      <c r="C1393" s="62" t="s">
        <v>88</v>
      </c>
      <c r="D1393" s="62" t="s">
        <v>89</v>
      </c>
      <c r="E1393" s="62">
        <v>1</v>
      </c>
    </row>
    <row r="1394" spans="1:5">
      <c r="A1394" s="62" t="s">
        <v>29</v>
      </c>
      <c r="B1394" s="62" t="s">
        <v>498</v>
      </c>
      <c r="C1394" s="62" t="s">
        <v>90</v>
      </c>
      <c r="D1394" s="62" t="s">
        <v>91</v>
      </c>
      <c r="E1394" s="62">
        <v>1</v>
      </c>
    </row>
    <row r="1395" spans="1:5">
      <c r="A1395" s="62" t="s">
        <v>29</v>
      </c>
      <c r="B1395" s="62" t="s">
        <v>498</v>
      </c>
      <c r="C1395" s="62" t="s">
        <v>92</v>
      </c>
      <c r="D1395" s="62" t="s">
        <v>93</v>
      </c>
      <c r="E1395" s="62">
        <v>1</v>
      </c>
    </row>
    <row r="1396" spans="1:5">
      <c r="A1396" s="62" t="s">
        <v>29</v>
      </c>
      <c r="B1396" s="62" t="s">
        <v>499</v>
      </c>
      <c r="C1396" s="62" t="s">
        <v>78</v>
      </c>
      <c r="D1396" s="62" t="s">
        <v>79</v>
      </c>
      <c r="E1396" s="62">
        <v>1</v>
      </c>
    </row>
    <row r="1397" spans="1:5">
      <c r="A1397" s="62" t="s">
        <v>29</v>
      </c>
      <c r="B1397" s="62" t="s">
        <v>499</v>
      </c>
      <c r="C1397" s="62" t="s">
        <v>80</v>
      </c>
      <c r="D1397" s="62" t="s">
        <v>81</v>
      </c>
      <c r="E1397" s="62">
        <v>1</v>
      </c>
    </row>
    <row r="1398" spans="1:5">
      <c r="A1398" s="62" t="s">
        <v>29</v>
      </c>
      <c r="B1398" s="62" t="s">
        <v>499</v>
      </c>
      <c r="C1398" s="62" t="s">
        <v>82</v>
      </c>
      <c r="D1398" s="62" t="s">
        <v>83</v>
      </c>
      <c r="E1398" s="62">
        <v>1</v>
      </c>
    </row>
    <row r="1399" spans="1:5">
      <c r="A1399" s="62" t="s">
        <v>29</v>
      </c>
      <c r="B1399" s="62" t="s">
        <v>499</v>
      </c>
      <c r="C1399" s="62" t="s">
        <v>84</v>
      </c>
      <c r="D1399" s="62" t="s">
        <v>85</v>
      </c>
      <c r="E1399" s="62">
        <v>1</v>
      </c>
    </row>
    <row r="1400" spans="1:5">
      <c r="A1400" s="62" t="s">
        <v>29</v>
      </c>
      <c r="B1400" s="62" t="s">
        <v>499</v>
      </c>
      <c r="C1400" s="62" t="s">
        <v>86</v>
      </c>
      <c r="D1400" s="62" t="s">
        <v>87</v>
      </c>
      <c r="E1400" s="62">
        <v>1</v>
      </c>
    </row>
    <row r="1401" spans="1:5">
      <c r="A1401" s="62" t="s">
        <v>29</v>
      </c>
      <c r="B1401" s="62" t="s">
        <v>499</v>
      </c>
      <c r="C1401" s="62" t="s">
        <v>88</v>
      </c>
      <c r="D1401" s="62" t="s">
        <v>89</v>
      </c>
      <c r="E1401" s="62">
        <v>1</v>
      </c>
    </row>
    <row r="1402" spans="1:5">
      <c r="A1402" s="62" t="s">
        <v>29</v>
      </c>
      <c r="B1402" s="62" t="s">
        <v>499</v>
      </c>
      <c r="C1402" s="62" t="s">
        <v>90</v>
      </c>
      <c r="D1402" s="62" t="s">
        <v>91</v>
      </c>
      <c r="E1402" s="62">
        <v>1</v>
      </c>
    </row>
    <row r="1403" spans="1:5">
      <c r="A1403" s="62" t="s">
        <v>29</v>
      </c>
      <c r="B1403" s="62" t="s">
        <v>499</v>
      </c>
      <c r="C1403" s="62" t="s">
        <v>92</v>
      </c>
      <c r="D1403" s="62" t="s">
        <v>93</v>
      </c>
      <c r="E1403" s="62">
        <v>1</v>
      </c>
    </row>
    <row r="1404" spans="1:5">
      <c r="A1404" s="62" t="s">
        <v>29</v>
      </c>
      <c r="B1404" s="62" t="s">
        <v>500</v>
      </c>
      <c r="C1404" s="62" t="s">
        <v>78</v>
      </c>
      <c r="D1404" s="62" t="s">
        <v>79</v>
      </c>
      <c r="E1404" s="62">
        <v>1</v>
      </c>
    </row>
    <row r="1405" spans="1:5">
      <c r="A1405" s="62" t="s">
        <v>29</v>
      </c>
      <c r="B1405" s="62" t="s">
        <v>500</v>
      </c>
      <c r="C1405" s="62" t="s">
        <v>80</v>
      </c>
      <c r="D1405" s="62" t="s">
        <v>81</v>
      </c>
      <c r="E1405" s="62">
        <v>1</v>
      </c>
    </row>
    <row r="1406" spans="1:5">
      <c r="A1406" s="62" t="s">
        <v>29</v>
      </c>
      <c r="B1406" s="62" t="s">
        <v>500</v>
      </c>
      <c r="C1406" s="62" t="s">
        <v>82</v>
      </c>
      <c r="D1406" s="62" t="s">
        <v>83</v>
      </c>
      <c r="E1406" s="62">
        <v>1</v>
      </c>
    </row>
    <row r="1407" spans="1:5">
      <c r="A1407" s="62" t="s">
        <v>29</v>
      </c>
      <c r="B1407" s="62" t="s">
        <v>500</v>
      </c>
      <c r="C1407" s="62" t="s">
        <v>84</v>
      </c>
      <c r="D1407" s="62" t="s">
        <v>85</v>
      </c>
      <c r="E1407" s="62">
        <v>1</v>
      </c>
    </row>
    <row r="1408" spans="1:5">
      <c r="A1408" s="62" t="s">
        <v>29</v>
      </c>
      <c r="B1408" s="62" t="s">
        <v>500</v>
      </c>
      <c r="C1408" s="62" t="s">
        <v>86</v>
      </c>
      <c r="D1408" s="62" t="s">
        <v>87</v>
      </c>
      <c r="E1408" s="62">
        <v>1</v>
      </c>
    </row>
    <row r="1409" spans="1:5">
      <c r="A1409" s="62" t="s">
        <v>29</v>
      </c>
      <c r="B1409" s="62" t="s">
        <v>500</v>
      </c>
      <c r="C1409" s="62" t="s">
        <v>88</v>
      </c>
      <c r="D1409" s="62" t="s">
        <v>89</v>
      </c>
      <c r="E1409" s="62">
        <v>1</v>
      </c>
    </row>
    <row r="1410" spans="1:5">
      <c r="A1410" s="62" t="s">
        <v>29</v>
      </c>
      <c r="B1410" s="62" t="s">
        <v>500</v>
      </c>
      <c r="C1410" s="62" t="s">
        <v>90</v>
      </c>
      <c r="D1410" s="62" t="s">
        <v>91</v>
      </c>
      <c r="E1410" s="62">
        <v>1</v>
      </c>
    </row>
    <row r="1411" spans="1:5">
      <c r="A1411" s="62" t="s">
        <v>29</v>
      </c>
      <c r="B1411" s="62" t="s">
        <v>500</v>
      </c>
      <c r="C1411" s="62" t="s">
        <v>92</v>
      </c>
      <c r="D1411" s="62" t="s">
        <v>93</v>
      </c>
      <c r="E1411" s="62">
        <v>1</v>
      </c>
    </row>
    <row r="1412" spans="1:5">
      <c r="A1412" s="62" t="s">
        <v>29</v>
      </c>
      <c r="B1412" s="62" t="s">
        <v>501</v>
      </c>
      <c r="C1412" s="62" t="s">
        <v>78</v>
      </c>
      <c r="D1412" s="62" t="s">
        <v>79</v>
      </c>
      <c r="E1412" s="62">
        <v>1</v>
      </c>
    </row>
    <row r="1413" spans="1:5">
      <c r="A1413" s="62" t="s">
        <v>29</v>
      </c>
      <c r="B1413" s="62" t="s">
        <v>501</v>
      </c>
      <c r="C1413" s="62" t="s">
        <v>80</v>
      </c>
      <c r="D1413" s="62" t="s">
        <v>81</v>
      </c>
      <c r="E1413" s="62">
        <v>1</v>
      </c>
    </row>
    <row r="1414" spans="1:5">
      <c r="A1414" s="62" t="s">
        <v>29</v>
      </c>
      <c r="B1414" s="62" t="s">
        <v>501</v>
      </c>
      <c r="C1414" s="62" t="s">
        <v>82</v>
      </c>
      <c r="D1414" s="62" t="s">
        <v>83</v>
      </c>
      <c r="E1414" s="62">
        <v>1</v>
      </c>
    </row>
    <row r="1415" spans="1:5">
      <c r="A1415" s="62" t="s">
        <v>29</v>
      </c>
      <c r="B1415" s="62" t="s">
        <v>501</v>
      </c>
      <c r="C1415" s="62" t="s">
        <v>84</v>
      </c>
      <c r="D1415" s="62" t="s">
        <v>85</v>
      </c>
      <c r="E1415" s="62">
        <v>1</v>
      </c>
    </row>
    <row r="1416" spans="1:5">
      <c r="A1416" s="62" t="s">
        <v>29</v>
      </c>
      <c r="B1416" s="62" t="s">
        <v>501</v>
      </c>
      <c r="C1416" s="62" t="s">
        <v>86</v>
      </c>
      <c r="D1416" s="62" t="s">
        <v>87</v>
      </c>
      <c r="E1416" s="62">
        <v>1</v>
      </c>
    </row>
    <row r="1417" spans="1:5">
      <c r="A1417" s="62" t="s">
        <v>29</v>
      </c>
      <c r="B1417" s="62" t="s">
        <v>501</v>
      </c>
      <c r="C1417" s="62" t="s">
        <v>88</v>
      </c>
      <c r="D1417" s="62" t="s">
        <v>89</v>
      </c>
      <c r="E1417" s="62">
        <v>1</v>
      </c>
    </row>
    <row r="1418" spans="1:5">
      <c r="A1418" s="62" t="s">
        <v>29</v>
      </c>
      <c r="B1418" s="62" t="s">
        <v>501</v>
      </c>
      <c r="C1418" s="62" t="s">
        <v>90</v>
      </c>
      <c r="D1418" s="62" t="s">
        <v>91</v>
      </c>
      <c r="E1418" s="62">
        <v>1</v>
      </c>
    </row>
    <row r="1419" spans="1:5">
      <c r="A1419" s="62" t="s">
        <v>29</v>
      </c>
      <c r="B1419" s="62" t="s">
        <v>501</v>
      </c>
      <c r="C1419" s="62" t="s">
        <v>92</v>
      </c>
      <c r="D1419" s="62" t="s">
        <v>93</v>
      </c>
      <c r="E1419" s="62">
        <v>1</v>
      </c>
    </row>
    <row r="1420" spans="1:5">
      <c r="A1420" s="62" t="s">
        <v>29</v>
      </c>
      <c r="B1420" s="62" t="s">
        <v>502</v>
      </c>
      <c r="C1420" s="62" t="s">
        <v>78</v>
      </c>
      <c r="D1420" s="62" t="s">
        <v>79</v>
      </c>
      <c r="E1420" s="62">
        <v>1</v>
      </c>
    </row>
    <row r="1421" spans="1:5">
      <c r="A1421" s="62" t="s">
        <v>29</v>
      </c>
      <c r="B1421" s="62" t="s">
        <v>502</v>
      </c>
      <c r="C1421" s="62" t="s">
        <v>80</v>
      </c>
      <c r="D1421" s="62" t="s">
        <v>81</v>
      </c>
      <c r="E1421" s="62">
        <v>1</v>
      </c>
    </row>
    <row r="1422" spans="1:5">
      <c r="A1422" s="62" t="s">
        <v>29</v>
      </c>
      <c r="B1422" s="62" t="s">
        <v>502</v>
      </c>
      <c r="C1422" s="62" t="s">
        <v>82</v>
      </c>
      <c r="D1422" s="62" t="s">
        <v>83</v>
      </c>
      <c r="E1422" s="62">
        <v>1</v>
      </c>
    </row>
    <row r="1423" spans="1:5">
      <c r="A1423" s="62" t="s">
        <v>29</v>
      </c>
      <c r="B1423" s="62" t="s">
        <v>502</v>
      </c>
      <c r="C1423" s="62" t="s">
        <v>84</v>
      </c>
      <c r="D1423" s="62" t="s">
        <v>85</v>
      </c>
      <c r="E1423" s="62">
        <v>1</v>
      </c>
    </row>
    <row r="1424" spans="1:5">
      <c r="A1424" s="62" t="s">
        <v>29</v>
      </c>
      <c r="B1424" s="62" t="s">
        <v>502</v>
      </c>
      <c r="C1424" s="62" t="s">
        <v>86</v>
      </c>
      <c r="D1424" s="62" t="s">
        <v>87</v>
      </c>
      <c r="E1424" s="62">
        <v>1</v>
      </c>
    </row>
    <row r="1425" spans="1:5">
      <c r="A1425" s="62" t="s">
        <v>29</v>
      </c>
      <c r="B1425" s="62" t="s">
        <v>502</v>
      </c>
      <c r="C1425" s="62" t="s">
        <v>88</v>
      </c>
      <c r="D1425" s="62" t="s">
        <v>89</v>
      </c>
      <c r="E1425" s="62">
        <v>1</v>
      </c>
    </row>
    <row r="1426" spans="1:5">
      <c r="A1426" s="62" t="s">
        <v>29</v>
      </c>
      <c r="B1426" s="62" t="s">
        <v>502</v>
      </c>
      <c r="C1426" s="62" t="s">
        <v>90</v>
      </c>
      <c r="D1426" s="62" t="s">
        <v>91</v>
      </c>
      <c r="E1426" s="62">
        <v>1</v>
      </c>
    </row>
    <row r="1427" spans="1:5">
      <c r="A1427" s="62" t="s">
        <v>29</v>
      </c>
      <c r="B1427" s="62" t="s">
        <v>502</v>
      </c>
      <c r="C1427" s="62" t="s">
        <v>92</v>
      </c>
      <c r="D1427" s="62" t="s">
        <v>93</v>
      </c>
      <c r="E1427" s="62">
        <v>1</v>
      </c>
    </row>
    <row r="1428" spans="1:5">
      <c r="A1428" s="62" t="s">
        <v>29</v>
      </c>
      <c r="B1428" s="62" t="s">
        <v>503</v>
      </c>
      <c r="C1428" s="62" t="s">
        <v>78</v>
      </c>
      <c r="D1428" s="62" t="s">
        <v>79</v>
      </c>
      <c r="E1428" s="62">
        <v>1</v>
      </c>
    </row>
    <row r="1429" spans="1:5">
      <c r="A1429" s="62" t="s">
        <v>29</v>
      </c>
      <c r="B1429" s="62" t="s">
        <v>503</v>
      </c>
      <c r="C1429" s="62" t="s">
        <v>80</v>
      </c>
      <c r="D1429" s="62" t="s">
        <v>81</v>
      </c>
      <c r="E1429" s="62">
        <v>1</v>
      </c>
    </row>
    <row r="1430" spans="1:5">
      <c r="A1430" s="62" t="s">
        <v>29</v>
      </c>
      <c r="B1430" s="62" t="s">
        <v>503</v>
      </c>
      <c r="C1430" s="62" t="s">
        <v>82</v>
      </c>
      <c r="D1430" s="62" t="s">
        <v>83</v>
      </c>
      <c r="E1430" s="62">
        <v>1</v>
      </c>
    </row>
    <row r="1431" spans="1:5">
      <c r="A1431" s="62" t="s">
        <v>29</v>
      </c>
      <c r="B1431" s="62" t="s">
        <v>503</v>
      </c>
      <c r="C1431" s="62" t="s">
        <v>84</v>
      </c>
      <c r="D1431" s="62" t="s">
        <v>85</v>
      </c>
      <c r="E1431" s="62">
        <v>1</v>
      </c>
    </row>
    <row r="1432" spans="1:5">
      <c r="A1432" s="62" t="s">
        <v>29</v>
      </c>
      <c r="B1432" s="62" t="s">
        <v>503</v>
      </c>
      <c r="C1432" s="62" t="s">
        <v>86</v>
      </c>
      <c r="D1432" s="62" t="s">
        <v>87</v>
      </c>
      <c r="E1432" s="62">
        <v>1</v>
      </c>
    </row>
    <row r="1433" spans="1:5">
      <c r="A1433" s="62" t="s">
        <v>29</v>
      </c>
      <c r="B1433" s="62" t="s">
        <v>503</v>
      </c>
      <c r="C1433" s="62" t="s">
        <v>88</v>
      </c>
      <c r="D1433" s="62" t="s">
        <v>89</v>
      </c>
      <c r="E1433" s="62">
        <v>1</v>
      </c>
    </row>
    <row r="1434" spans="1:5">
      <c r="A1434" s="62" t="s">
        <v>29</v>
      </c>
      <c r="B1434" s="62" t="s">
        <v>503</v>
      </c>
      <c r="C1434" s="62" t="s">
        <v>90</v>
      </c>
      <c r="D1434" s="62" t="s">
        <v>91</v>
      </c>
      <c r="E1434" s="62">
        <v>1</v>
      </c>
    </row>
    <row r="1435" spans="1:5">
      <c r="A1435" s="62" t="s">
        <v>29</v>
      </c>
      <c r="B1435" s="62" t="s">
        <v>503</v>
      </c>
      <c r="C1435" s="62" t="s">
        <v>92</v>
      </c>
      <c r="D1435" s="62" t="s">
        <v>93</v>
      </c>
      <c r="E1435" s="62">
        <v>1</v>
      </c>
    </row>
    <row r="1436" spans="1:5">
      <c r="A1436" s="62" t="s">
        <v>26</v>
      </c>
      <c r="B1436" s="62" t="s">
        <v>143</v>
      </c>
      <c r="C1436" s="62" t="s">
        <v>78</v>
      </c>
      <c r="D1436" s="62" t="s">
        <v>79</v>
      </c>
      <c r="E1436" s="62">
        <v>1</v>
      </c>
    </row>
    <row r="1437" spans="1:5">
      <c r="A1437" s="62" t="s">
        <v>26</v>
      </c>
      <c r="B1437" s="62" t="s">
        <v>143</v>
      </c>
      <c r="C1437" s="62" t="s">
        <v>144</v>
      </c>
      <c r="D1437" s="62" t="s">
        <v>93</v>
      </c>
      <c r="E1437" s="62">
        <v>1</v>
      </c>
    </row>
    <row r="1438" spans="1:5">
      <c r="A1438" s="62" t="s">
        <v>26</v>
      </c>
      <c r="B1438" s="62" t="s">
        <v>143</v>
      </c>
      <c r="C1438" s="62" t="s">
        <v>145</v>
      </c>
      <c r="D1438" s="62" t="s">
        <v>146</v>
      </c>
      <c r="E1438" s="62">
        <v>1</v>
      </c>
    </row>
    <row r="1439" spans="1:5">
      <c r="A1439" s="62" t="s">
        <v>26</v>
      </c>
      <c r="B1439" s="62" t="s">
        <v>143</v>
      </c>
      <c r="C1439" s="62" t="s">
        <v>147</v>
      </c>
      <c r="D1439" s="62" t="s">
        <v>148</v>
      </c>
      <c r="E1439" s="62">
        <v>1</v>
      </c>
    </row>
    <row r="1440" spans="1:5">
      <c r="A1440" s="62" t="s">
        <v>26</v>
      </c>
      <c r="B1440" s="62" t="s">
        <v>143</v>
      </c>
      <c r="C1440" s="62" t="s">
        <v>149</v>
      </c>
      <c r="D1440" s="62" t="s">
        <v>150</v>
      </c>
      <c r="E1440" s="62">
        <v>1</v>
      </c>
    </row>
    <row r="1441" spans="1:5">
      <c r="A1441" s="62" t="s">
        <v>26</v>
      </c>
      <c r="B1441" s="62" t="s">
        <v>143</v>
      </c>
      <c r="C1441" s="62" t="s">
        <v>151</v>
      </c>
      <c r="D1441" s="62" t="s">
        <v>152</v>
      </c>
      <c r="E1441" s="62">
        <v>1</v>
      </c>
    </row>
    <row r="1442" spans="1:5">
      <c r="A1442" s="62" t="s">
        <v>26</v>
      </c>
      <c r="B1442" s="62" t="s">
        <v>143</v>
      </c>
      <c r="C1442" s="62" t="s">
        <v>153</v>
      </c>
      <c r="D1442" s="62" t="s">
        <v>154</v>
      </c>
      <c r="E1442" s="62">
        <v>1</v>
      </c>
    </row>
    <row r="1443" spans="1:5">
      <c r="A1443" s="62" t="s">
        <v>26</v>
      </c>
      <c r="B1443" s="62" t="s">
        <v>143</v>
      </c>
      <c r="C1443" s="62" t="s">
        <v>155</v>
      </c>
      <c r="D1443" s="62" t="s">
        <v>156</v>
      </c>
      <c r="E1443" s="62">
        <v>1</v>
      </c>
    </row>
    <row r="1444" spans="1:5">
      <c r="A1444" s="62" t="s">
        <v>26</v>
      </c>
      <c r="B1444" s="62" t="s">
        <v>157</v>
      </c>
      <c r="C1444" s="62" t="s">
        <v>78</v>
      </c>
      <c r="D1444" s="62" t="s">
        <v>79</v>
      </c>
      <c r="E1444" s="62">
        <v>0</v>
      </c>
    </row>
    <row r="1445" spans="1:5">
      <c r="A1445" s="62" t="s">
        <v>26</v>
      </c>
      <c r="B1445" s="62" t="s">
        <v>157</v>
      </c>
      <c r="C1445" s="62" t="s">
        <v>144</v>
      </c>
      <c r="D1445" s="62" t="s">
        <v>93</v>
      </c>
      <c r="E1445" s="62">
        <v>1</v>
      </c>
    </row>
    <row r="1446" spans="1:5">
      <c r="A1446" s="62" t="s">
        <v>26</v>
      </c>
      <c r="B1446" s="62" t="s">
        <v>157</v>
      </c>
      <c r="C1446" s="62" t="s">
        <v>145</v>
      </c>
      <c r="D1446" s="62" t="s">
        <v>146</v>
      </c>
      <c r="E1446" s="62">
        <v>0</v>
      </c>
    </row>
    <row r="1447" spans="1:5">
      <c r="A1447" s="62" t="s">
        <v>26</v>
      </c>
      <c r="B1447" s="62" t="s">
        <v>157</v>
      </c>
      <c r="C1447" s="62" t="s">
        <v>147</v>
      </c>
      <c r="D1447" s="62" t="s">
        <v>148</v>
      </c>
      <c r="E1447" s="62">
        <v>0</v>
      </c>
    </row>
    <row r="1448" spans="1:5">
      <c r="A1448" s="62" t="s">
        <v>26</v>
      </c>
      <c r="B1448" s="62" t="s">
        <v>157</v>
      </c>
      <c r="C1448" s="62" t="s">
        <v>149</v>
      </c>
      <c r="D1448" s="62" t="s">
        <v>150</v>
      </c>
      <c r="E1448" s="62">
        <v>0</v>
      </c>
    </row>
    <row r="1449" spans="1:5">
      <c r="A1449" s="62" t="s">
        <v>26</v>
      </c>
      <c r="B1449" s="62" t="s">
        <v>157</v>
      </c>
      <c r="C1449" s="62" t="s">
        <v>151</v>
      </c>
      <c r="D1449" s="62" t="s">
        <v>152</v>
      </c>
      <c r="E1449" s="62">
        <v>1</v>
      </c>
    </row>
    <row r="1450" spans="1:5">
      <c r="A1450" s="62" t="s">
        <v>26</v>
      </c>
      <c r="B1450" s="62" t="s">
        <v>157</v>
      </c>
      <c r="C1450" s="62" t="s">
        <v>153</v>
      </c>
      <c r="D1450" s="62" t="s">
        <v>154</v>
      </c>
      <c r="E1450" s="62">
        <v>0</v>
      </c>
    </row>
    <row r="1451" spans="1:5">
      <c r="A1451" s="62" t="s">
        <v>26</v>
      </c>
      <c r="B1451" s="62" t="s">
        <v>157</v>
      </c>
      <c r="C1451" s="62" t="s">
        <v>155</v>
      </c>
      <c r="D1451" s="62" t="s">
        <v>156</v>
      </c>
      <c r="E1451" s="62">
        <v>0</v>
      </c>
    </row>
    <row r="1452" spans="1:5">
      <c r="A1452" s="62" t="s">
        <v>26</v>
      </c>
      <c r="B1452" s="62" t="s">
        <v>158</v>
      </c>
      <c r="C1452" s="62" t="s">
        <v>78</v>
      </c>
      <c r="D1452" s="62" t="s">
        <v>79</v>
      </c>
      <c r="E1452" s="62">
        <v>1</v>
      </c>
    </row>
    <row r="1453" spans="1:5">
      <c r="A1453" s="62" t="s">
        <v>26</v>
      </c>
      <c r="B1453" s="62" t="s">
        <v>158</v>
      </c>
      <c r="C1453" s="62" t="s">
        <v>144</v>
      </c>
      <c r="D1453" s="62" t="s">
        <v>93</v>
      </c>
      <c r="E1453" s="62">
        <v>1</v>
      </c>
    </row>
    <row r="1454" spans="1:5">
      <c r="A1454" s="62" t="s">
        <v>26</v>
      </c>
      <c r="B1454" s="62" t="s">
        <v>158</v>
      </c>
      <c r="C1454" s="62" t="s">
        <v>145</v>
      </c>
      <c r="D1454" s="62" t="s">
        <v>146</v>
      </c>
      <c r="E1454" s="62">
        <v>1</v>
      </c>
    </row>
    <row r="1455" spans="1:5">
      <c r="A1455" s="62" t="s">
        <v>26</v>
      </c>
      <c r="B1455" s="62" t="s">
        <v>158</v>
      </c>
      <c r="C1455" s="62" t="s">
        <v>147</v>
      </c>
      <c r="D1455" s="62" t="s">
        <v>148</v>
      </c>
      <c r="E1455" s="62">
        <v>1</v>
      </c>
    </row>
    <row r="1456" spans="1:5">
      <c r="A1456" s="62" t="s">
        <v>26</v>
      </c>
      <c r="B1456" s="62" t="s">
        <v>158</v>
      </c>
      <c r="C1456" s="62" t="s">
        <v>149</v>
      </c>
      <c r="D1456" s="62" t="s">
        <v>150</v>
      </c>
      <c r="E1456" s="62">
        <v>1</v>
      </c>
    </row>
    <row r="1457" spans="1:5">
      <c r="A1457" s="62" t="s">
        <v>26</v>
      </c>
      <c r="B1457" s="62" t="s">
        <v>158</v>
      </c>
      <c r="C1457" s="62" t="s">
        <v>151</v>
      </c>
      <c r="D1457" s="62" t="s">
        <v>152</v>
      </c>
      <c r="E1457" s="62">
        <v>1</v>
      </c>
    </row>
    <row r="1458" spans="1:5">
      <c r="A1458" s="62" t="s">
        <v>26</v>
      </c>
      <c r="B1458" s="62" t="s">
        <v>158</v>
      </c>
      <c r="C1458" s="62" t="s">
        <v>153</v>
      </c>
      <c r="D1458" s="62" t="s">
        <v>154</v>
      </c>
      <c r="E1458" s="62">
        <v>1</v>
      </c>
    </row>
    <row r="1459" spans="1:5">
      <c r="A1459" s="62" t="s">
        <v>26</v>
      </c>
      <c r="B1459" s="62" t="s">
        <v>158</v>
      </c>
      <c r="C1459" s="62" t="s">
        <v>155</v>
      </c>
      <c r="D1459" s="62" t="s">
        <v>156</v>
      </c>
      <c r="E1459" s="62">
        <v>1</v>
      </c>
    </row>
    <row r="1460" spans="1:5">
      <c r="A1460" s="62" t="s">
        <v>26</v>
      </c>
      <c r="B1460" s="62" t="s">
        <v>159</v>
      </c>
      <c r="C1460" s="62" t="s">
        <v>78</v>
      </c>
      <c r="D1460" s="62" t="s">
        <v>79</v>
      </c>
      <c r="E1460" s="62">
        <v>1</v>
      </c>
    </row>
    <row r="1461" spans="1:5">
      <c r="A1461" s="62" t="s">
        <v>26</v>
      </c>
      <c r="B1461" s="62" t="s">
        <v>159</v>
      </c>
      <c r="C1461" s="62" t="s">
        <v>144</v>
      </c>
      <c r="D1461" s="62" t="s">
        <v>93</v>
      </c>
      <c r="E1461" s="62">
        <v>1</v>
      </c>
    </row>
    <row r="1462" spans="1:5">
      <c r="A1462" s="62" t="s">
        <v>26</v>
      </c>
      <c r="B1462" s="62" t="s">
        <v>159</v>
      </c>
      <c r="C1462" s="62" t="s">
        <v>145</v>
      </c>
      <c r="D1462" s="62" t="s">
        <v>146</v>
      </c>
      <c r="E1462" s="62">
        <v>1</v>
      </c>
    </row>
    <row r="1463" spans="1:5">
      <c r="A1463" s="62" t="s">
        <v>26</v>
      </c>
      <c r="B1463" s="62" t="s">
        <v>159</v>
      </c>
      <c r="C1463" s="62" t="s">
        <v>147</v>
      </c>
      <c r="D1463" s="62" t="s">
        <v>148</v>
      </c>
      <c r="E1463" s="62">
        <v>1</v>
      </c>
    </row>
    <row r="1464" spans="1:5">
      <c r="A1464" s="62" t="s">
        <v>26</v>
      </c>
      <c r="B1464" s="62" t="s">
        <v>159</v>
      </c>
      <c r="C1464" s="62" t="s">
        <v>149</v>
      </c>
      <c r="D1464" s="62" t="s">
        <v>150</v>
      </c>
      <c r="E1464" s="62">
        <v>1</v>
      </c>
    </row>
    <row r="1465" spans="1:5">
      <c r="A1465" s="62" t="s">
        <v>26</v>
      </c>
      <c r="B1465" s="62" t="s">
        <v>159</v>
      </c>
      <c r="C1465" s="62" t="s">
        <v>151</v>
      </c>
      <c r="D1465" s="62" t="s">
        <v>152</v>
      </c>
      <c r="E1465" s="62">
        <v>1</v>
      </c>
    </row>
    <row r="1466" spans="1:5">
      <c r="A1466" s="62" t="s">
        <v>26</v>
      </c>
      <c r="B1466" s="62" t="s">
        <v>159</v>
      </c>
      <c r="C1466" s="62" t="s">
        <v>153</v>
      </c>
      <c r="D1466" s="62" t="s">
        <v>154</v>
      </c>
      <c r="E1466" s="62">
        <v>1</v>
      </c>
    </row>
    <row r="1467" spans="1:5">
      <c r="A1467" s="62" t="s">
        <v>26</v>
      </c>
      <c r="B1467" s="62" t="s">
        <v>159</v>
      </c>
      <c r="C1467" s="62" t="s">
        <v>155</v>
      </c>
      <c r="D1467" s="62" t="s">
        <v>156</v>
      </c>
      <c r="E1467" s="62">
        <v>1</v>
      </c>
    </row>
    <row r="1468" spans="1:5">
      <c r="A1468" s="62" t="s">
        <v>26</v>
      </c>
      <c r="B1468" s="62" t="s">
        <v>160</v>
      </c>
      <c r="C1468" s="62" t="s">
        <v>78</v>
      </c>
      <c r="D1468" s="62" t="s">
        <v>79</v>
      </c>
      <c r="E1468" s="62">
        <v>1</v>
      </c>
    </row>
    <row r="1469" spans="1:5">
      <c r="A1469" s="62" t="s">
        <v>26</v>
      </c>
      <c r="B1469" s="62" t="s">
        <v>160</v>
      </c>
      <c r="C1469" s="62" t="s">
        <v>144</v>
      </c>
      <c r="D1469" s="62" t="s">
        <v>93</v>
      </c>
      <c r="E1469" s="62">
        <v>1</v>
      </c>
    </row>
    <row r="1470" spans="1:5">
      <c r="A1470" s="62" t="s">
        <v>26</v>
      </c>
      <c r="B1470" s="62" t="s">
        <v>160</v>
      </c>
      <c r="C1470" s="62" t="s">
        <v>145</v>
      </c>
      <c r="D1470" s="62" t="s">
        <v>146</v>
      </c>
      <c r="E1470" s="62">
        <v>0</v>
      </c>
    </row>
    <row r="1471" spans="1:5">
      <c r="A1471" s="62" t="s">
        <v>26</v>
      </c>
      <c r="B1471" s="62" t="s">
        <v>160</v>
      </c>
      <c r="C1471" s="62" t="s">
        <v>147</v>
      </c>
      <c r="D1471" s="62" t="s">
        <v>148</v>
      </c>
      <c r="E1471" s="62">
        <v>0</v>
      </c>
    </row>
    <row r="1472" spans="1:5">
      <c r="A1472" s="62" t="s">
        <v>26</v>
      </c>
      <c r="B1472" s="62" t="s">
        <v>160</v>
      </c>
      <c r="C1472" s="62" t="s">
        <v>149</v>
      </c>
      <c r="D1472" s="62" t="s">
        <v>150</v>
      </c>
      <c r="E1472" s="62">
        <v>0</v>
      </c>
    </row>
    <row r="1473" spans="1:5">
      <c r="A1473" s="62" t="s">
        <v>26</v>
      </c>
      <c r="B1473" s="62" t="s">
        <v>160</v>
      </c>
      <c r="C1473" s="62" t="s">
        <v>151</v>
      </c>
      <c r="D1473" s="62" t="s">
        <v>152</v>
      </c>
      <c r="E1473" s="62">
        <v>1</v>
      </c>
    </row>
    <row r="1474" spans="1:5">
      <c r="A1474" s="62" t="s">
        <v>26</v>
      </c>
      <c r="B1474" s="62" t="s">
        <v>160</v>
      </c>
      <c r="C1474" s="62" t="s">
        <v>153</v>
      </c>
      <c r="D1474" s="62" t="s">
        <v>154</v>
      </c>
      <c r="E1474" s="62">
        <v>0</v>
      </c>
    </row>
    <row r="1475" spans="1:5">
      <c r="A1475" s="62" t="s">
        <v>26</v>
      </c>
      <c r="B1475" s="62" t="s">
        <v>160</v>
      </c>
      <c r="C1475" s="62" t="s">
        <v>155</v>
      </c>
      <c r="D1475" s="62" t="s">
        <v>156</v>
      </c>
      <c r="E1475" s="62">
        <v>0</v>
      </c>
    </row>
    <row r="1476" spans="1:5">
      <c r="A1476" s="62" t="s">
        <v>26</v>
      </c>
      <c r="B1476" s="62" t="s">
        <v>161</v>
      </c>
      <c r="C1476" s="62" t="s">
        <v>78</v>
      </c>
      <c r="D1476" s="62" t="s">
        <v>79</v>
      </c>
      <c r="E1476" s="62">
        <v>1</v>
      </c>
    </row>
    <row r="1477" spans="1:5">
      <c r="A1477" s="62" t="s">
        <v>26</v>
      </c>
      <c r="B1477" s="62" t="s">
        <v>161</v>
      </c>
      <c r="C1477" s="62" t="s">
        <v>144</v>
      </c>
      <c r="D1477" s="62" t="s">
        <v>93</v>
      </c>
      <c r="E1477" s="62">
        <v>1</v>
      </c>
    </row>
    <row r="1478" spans="1:5">
      <c r="A1478" s="62" t="s">
        <v>26</v>
      </c>
      <c r="B1478" s="62" t="s">
        <v>161</v>
      </c>
      <c r="C1478" s="62" t="s">
        <v>145</v>
      </c>
      <c r="D1478" s="62" t="s">
        <v>146</v>
      </c>
      <c r="E1478" s="62">
        <v>1</v>
      </c>
    </row>
    <row r="1479" spans="1:5">
      <c r="A1479" s="62" t="s">
        <v>26</v>
      </c>
      <c r="B1479" s="62" t="s">
        <v>161</v>
      </c>
      <c r="C1479" s="62" t="s">
        <v>147</v>
      </c>
      <c r="D1479" s="62" t="s">
        <v>148</v>
      </c>
      <c r="E1479" s="62">
        <v>1</v>
      </c>
    </row>
    <row r="1480" spans="1:5">
      <c r="A1480" s="62" t="s">
        <v>26</v>
      </c>
      <c r="B1480" s="62" t="s">
        <v>161</v>
      </c>
      <c r="C1480" s="62" t="s">
        <v>149</v>
      </c>
      <c r="D1480" s="62" t="s">
        <v>150</v>
      </c>
      <c r="E1480" s="62">
        <v>1</v>
      </c>
    </row>
    <row r="1481" spans="1:5">
      <c r="A1481" s="62" t="s">
        <v>26</v>
      </c>
      <c r="B1481" s="62" t="s">
        <v>161</v>
      </c>
      <c r="C1481" s="62" t="s">
        <v>151</v>
      </c>
      <c r="D1481" s="62" t="s">
        <v>152</v>
      </c>
      <c r="E1481" s="62">
        <v>1</v>
      </c>
    </row>
    <row r="1482" spans="1:5">
      <c r="A1482" s="62" t="s">
        <v>26</v>
      </c>
      <c r="B1482" s="62" t="s">
        <v>161</v>
      </c>
      <c r="C1482" s="62" t="s">
        <v>153</v>
      </c>
      <c r="D1482" s="62" t="s">
        <v>154</v>
      </c>
      <c r="E1482" s="62">
        <v>1</v>
      </c>
    </row>
    <row r="1483" spans="1:5">
      <c r="A1483" s="62" t="s">
        <v>26</v>
      </c>
      <c r="B1483" s="62" t="s">
        <v>161</v>
      </c>
      <c r="C1483" s="62" t="s">
        <v>155</v>
      </c>
      <c r="D1483" s="62" t="s">
        <v>156</v>
      </c>
      <c r="E1483" s="62">
        <v>1</v>
      </c>
    </row>
    <row r="1484" spans="1:5">
      <c r="A1484" s="62" t="s">
        <v>26</v>
      </c>
      <c r="B1484" s="62" t="s">
        <v>162</v>
      </c>
      <c r="C1484" s="62" t="s">
        <v>78</v>
      </c>
      <c r="D1484" s="62" t="s">
        <v>79</v>
      </c>
      <c r="E1484" s="62">
        <v>1</v>
      </c>
    </row>
    <row r="1485" spans="1:5">
      <c r="A1485" s="62" t="s">
        <v>26</v>
      </c>
      <c r="B1485" s="62" t="s">
        <v>162</v>
      </c>
      <c r="C1485" s="62" t="s">
        <v>144</v>
      </c>
      <c r="D1485" s="62" t="s">
        <v>93</v>
      </c>
      <c r="E1485" s="62">
        <v>1</v>
      </c>
    </row>
    <row r="1486" spans="1:5">
      <c r="A1486" s="62" t="s">
        <v>26</v>
      </c>
      <c r="B1486" s="62" t="s">
        <v>162</v>
      </c>
      <c r="C1486" s="62" t="s">
        <v>145</v>
      </c>
      <c r="D1486" s="62" t="s">
        <v>146</v>
      </c>
      <c r="E1486" s="62">
        <v>0</v>
      </c>
    </row>
    <row r="1487" spans="1:5">
      <c r="A1487" s="62" t="s">
        <v>26</v>
      </c>
      <c r="B1487" s="62" t="s">
        <v>162</v>
      </c>
      <c r="C1487" s="62" t="s">
        <v>147</v>
      </c>
      <c r="D1487" s="62" t="s">
        <v>148</v>
      </c>
      <c r="E1487" s="62">
        <v>1</v>
      </c>
    </row>
    <row r="1488" spans="1:5">
      <c r="A1488" s="62" t="s">
        <v>26</v>
      </c>
      <c r="B1488" s="62" t="s">
        <v>162</v>
      </c>
      <c r="C1488" s="62" t="s">
        <v>149</v>
      </c>
      <c r="D1488" s="62" t="s">
        <v>150</v>
      </c>
      <c r="E1488" s="62">
        <v>0</v>
      </c>
    </row>
    <row r="1489" spans="1:5">
      <c r="A1489" s="62" t="s">
        <v>26</v>
      </c>
      <c r="B1489" s="62" t="s">
        <v>162</v>
      </c>
      <c r="C1489" s="62" t="s">
        <v>151</v>
      </c>
      <c r="D1489" s="62" t="s">
        <v>152</v>
      </c>
      <c r="E1489" s="62">
        <v>1</v>
      </c>
    </row>
    <row r="1490" spans="1:5">
      <c r="A1490" s="62" t="s">
        <v>26</v>
      </c>
      <c r="B1490" s="62" t="s">
        <v>162</v>
      </c>
      <c r="C1490" s="62" t="s">
        <v>153</v>
      </c>
      <c r="D1490" s="62" t="s">
        <v>154</v>
      </c>
      <c r="E1490" s="62">
        <v>0</v>
      </c>
    </row>
    <row r="1491" spans="1:5">
      <c r="A1491" s="62" t="s">
        <v>26</v>
      </c>
      <c r="B1491" s="62" t="s">
        <v>162</v>
      </c>
      <c r="C1491" s="62" t="s">
        <v>155</v>
      </c>
      <c r="D1491" s="62" t="s">
        <v>156</v>
      </c>
      <c r="E1491" s="62">
        <v>0</v>
      </c>
    </row>
    <row r="1492" spans="1:5">
      <c r="A1492" s="62" t="s">
        <v>26</v>
      </c>
      <c r="B1492" s="62" t="s">
        <v>163</v>
      </c>
      <c r="C1492" s="62" t="s">
        <v>78</v>
      </c>
      <c r="D1492" s="62" t="s">
        <v>79</v>
      </c>
      <c r="E1492" s="62">
        <v>1</v>
      </c>
    </row>
    <row r="1493" spans="1:5">
      <c r="A1493" s="62" t="s">
        <v>26</v>
      </c>
      <c r="B1493" s="62" t="s">
        <v>163</v>
      </c>
      <c r="C1493" s="62" t="s">
        <v>144</v>
      </c>
      <c r="D1493" s="62" t="s">
        <v>93</v>
      </c>
      <c r="E1493" s="62">
        <v>1</v>
      </c>
    </row>
    <row r="1494" spans="1:5">
      <c r="A1494" s="62" t="s">
        <v>26</v>
      </c>
      <c r="B1494" s="62" t="s">
        <v>163</v>
      </c>
      <c r="C1494" s="62" t="s">
        <v>145</v>
      </c>
      <c r="D1494" s="62" t="s">
        <v>146</v>
      </c>
      <c r="E1494" s="62">
        <v>0</v>
      </c>
    </row>
    <row r="1495" spans="1:5">
      <c r="A1495" s="62" t="s">
        <v>26</v>
      </c>
      <c r="B1495" s="62" t="s">
        <v>163</v>
      </c>
      <c r="C1495" s="62" t="s">
        <v>147</v>
      </c>
      <c r="D1495" s="62" t="s">
        <v>148</v>
      </c>
      <c r="E1495" s="62">
        <v>0</v>
      </c>
    </row>
    <row r="1496" spans="1:5">
      <c r="A1496" s="62" t="s">
        <v>26</v>
      </c>
      <c r="B1496" s="62" t="s">
        <v>163</v>
      </c>
      <c r="C1496" s="62" t="s">
        <v>149</v>
      </c>
      <c r="D1496" s="62" t="s">
        <v>150</v>
      </c>
      <c r="E1496" s="62">
        <v>1</v>
      </c>
    </row>
    <row r="1497" spans="1:5">
      <c r="A1497" s="62" t="s">
        <v>26</v>
      </c>
      <c r="B1497" s="62" t="s">
        <v>163</v>
      </c>
      <c r="C1497" s="62" t="s">
        <v>151</v>
      </c>
      <c r="D1497" s="62" t="s">
        <v>152</v>
      </c>
      <c r="E1497" s="62">
        <v>1</v>
      </c>
    </row>
    <row r="1498" spans="1:5">
      <c r="A1498" s="62" t="s">
        <v>26</v>
      </c>
      <c r="B1498" s="62" t="s">
        <v>163</v>
      </c>
      <c r="C1498" s="62" t="s">
        <v>153</v>
      </c>
      <c r="D1498" s="62" t="s">
        <v>154</v>
      </c>
      <c r="E1498" s="62">
        <v>0</v>
      </c>
    </row>
    <row r="1499" spans="1:5">
      <c r="A1499" s="62" t="s">
        <v>26</v>
      </c>
      <c r="B1499" s="62" t="s">
        <v>163</v>
      </c>
      <c r="C1499" s="62" t="s">
        <v>155</v>
      </c>
      <c r="D1499" s="62" t="s">
        <v>156</v>
      </c>
      <c r="E1499" s="62">
        <v>0</v>
      </c>
    </row>
    <row r="1500" spans="1:5">
      <c r="A1500" s="62" t="s">
        <v>26</v>
      </c>
      <c r="B1500" s="62" t="s">
        <v>164</v>
      </c>
      <c r="C1500" s="62" t="s">
        <v>78</v>
      </c>
      <c r="D1500" s="62" t="s">
        <v>79</v>
      </c>
      <c r="E1500" s="62">
        <v>1</v>
      </c>
    </row>
    <row r="1501" spans="1:5">
      <c r="A1501" s="62" t="s">
        <v>26</v>
      </c>
      <c r="B1501" s="62" t="s">
        <v>164</v>
      </c>
      <c r="C1501" s="62" t="s">
        <v>144</v>
      </c>
      <c r="D1501" s="62" t="s">
        <v>93</v>
      </c>
      <c r="E1501" s="62">
        <v>1</v>
      </c>
    </row>
    <row r="1502" spans="1:5">
      <c r="A1502" s="62" t="s">
        <v>26</v>
      </c>
      <c r="B1502" s="62" t="s">
        <v>164</v>
      </c>
      <c r="C1502" s="62" t="s">
        <v>145</v>
      </c>
      <c r="D1502" s="62" t="s">
        <v>146</v>
      </c>
      <c r="E1502" s="62">
        <v>1</v>
      </c>
    </row>
    <row r="1503" spans="1:5">
      <c r="A1503" s="62" t="s">
        <v>26</v>
      </c>
      <c r="B1503" s="62" t="s">
        <v>164</v>
      </c>
      <c r="C1503" s="62" t="s">
        <v>147</v>
      </c>
      <c r="D1503" s="62" t="s">
        <v>148</v>
      </c>
      <c r="E1503" s="62">
        <v>1</v>
      </c>
    </row>
    <row r="1504" spans="1:5">
      <c r="A1504" s="62" t="s">
        <v>26</v>
      </c>
      <c r="B1504" s="62" t="s">
        <v>164</v>
      </c>
      <c r="C1504" s="62" t="s">
        <v>149</v>
      </c>
      <c r="D1504" s="62" t="s">
        <v>150</v>
      </c>
      <c r="E1504" s="62">
        <v>1</v>
      </c>
    </row>
    <row r="1505" spans="1:5">
      <c r="A1505" s="62" t="s">
        <v>26</v>
      </c>
      <c r="B1505" s="62" t="s">
        <v>164</v>
      </c>
      <c r="C1505" s="62" t="s">
        <v>151</v>
      </c>
      <c r="D1505" s="62" t="s">
        <v>152</v>
      </c>
      <c r="E1505" s="62">
        <v>1</v>
      </c>
    </row>
    <row r="1506" spans="1:5">
      <c r="A1506" s="62" t="s">
        <v>26</v>
      </c>
      <c r="B1506" s="62" t="s">
        <v>164</v>
      </c>
      <c r="C1506" s="62" t="s">
        <v>153</v>
      </c>
      <c r="D1506" s="62" t="s">
        <v>154</v>
      </c>
      <c r="E1506" s="62">
        <v>1</v>
      </c>
    </row>
    <row r="1507" spans="1:5">
      <c r="A1507" s="62" t="s">
        <v>26</v>
      </c>
      <c r="B1507" s="62" t="s">
        <v>164</v>
      </c>
      <c r="C1507" s="62" t="s">
        <v>155</v>
      </c>
      <c r="D1507" s="62" t="s">
        <v>156</v>
      </c>
      <c r="E1507" s="62">
        <v>0</v>
      </c>
    </row>
    <row r="1508" spans="1:5">
      <c r="A1508" s="62" t="s">
        <v>26</v>
      </c>
      <c r="B1508" s="62" t="s">
        <v>165</v>
      </c>
      <c r="C1508" s="62" t="s">
        <v>78</v>
      </c>
      <c r="D1508" s="62" t="s">
        <v>79</v>
      </c>
      <c r="E1508" s="62">
        <v>1</v>
      </c>
    </row>
    <row r="1509" spans="1:5">
      <c r="A1509" s="62" t="s">
        <v>26</v>
      </c>
      <c r="B1509" s="62" t="s">
        <v>165</v>
      </c>
      <c r="C1509" s="62" t="s">
        <v>144</v>
      </c>
      <c r="D1509" s="62" t="s">
        <v>93</v>
      </c>
      <c r="E1509" s="62">
        <v>1</v>
      </c>
    </row>
    <row r="1510" spans="1:5">
      <c r="A1510" s="62" t="s">
        <v>26</v>
      </c>
      <c r="B1510" s="62" t="s">
        <v>165</v>
      </c>
      <c r="C1510" s="62" t="s">
        <v>145</v>
      </c>
      <c r="D1510" s="62" t="s">
        <v>146</v>
      </c>
      <c r="E1510" s="62">
        <v>1</v>
      </c>
    </row>
    <row r="1511" spans="1:5">
      <c r="A1511" s="62" t="s">
        <v>26</v>
      </c>
      <c r="B1511" s="62" t="s">
        <v>165</v>
      </c>
      <c r="C1511" s="62" t="s">
        <v>147</v>
      </c>
      <c r="D1511" s="62" t="s">
        <v>148</v>
      </c>
      <c r="E1511" s="62">
        <v>1</v>
      </c>
    </row>
    <row r="1512" spans="1:5">
      <c r="A1512" s="62" t="s">
        <v>26</v>
      </c>
      <c r="B1512" s="62" t="s">
        <v>165</v>
      </c>
      <c r="C1512" s="62" t="s">
        <v>149</v>
      </c>
      <c r="D1512" s="62" t="s">
        <v>150</v>
      </c>
      <c r="E1512" s="62">
        <v>1</v>
      </c>
    </row>
    <row r="1513" spans="1:5">
      <c r="A1513" s="62" t="s">
        <v>26</v>
      </c>
      <c r="B1513" s="62" t="s">
        <v>165</v>
      </c>
      <c r="C1513" s="62" t="s">
        <v>151</v>
      </c>
      <c r="D1513" s="62" t="s">
        <v>152</v>
      </c>
      <c r="E1513" s="62">
        <v>1</v>
      </c>
    </row>
    <row r="1514" spans="1:5">
      <c r="A1514" s="62" t="s">
        <v>26</v>
      </c>
      <c r="B1514" s="62" t="s">
        <v>165</v>
      </c>
      <c r="C1514" s="62" t="s">
        <v>153</v>
      </c>
      <c r="D1514" s="62" t="s">
        <v>154</v>
      </c>
      <c r="E1514" s="62">
        <v>1</v>
      </c>
    </row>
    <row r="1515" spans="1:5">
      <c r="A1515" s="62" t="s">
        <v>26</v>
      </c>
      <c r="B1515" s="62" t="s">
        <v>165</v>
      </c>
      <c r="C1515" s="62" t="s">
        <v>155</v>
      </c>
      <c r="D1515" s="62" t="s">
        <v>156</v>
      </c>
      <c r="E1515" s="62">
        <v>1</v>
      </c>
    </row>
    <row r="1516" spans="1:5">
      <c r="A1516" s="62" t="s">
        <v>26</v>
      </c>
      <c r="B1516" s="62" t="s">
        <v>166</v>
      </c>
      <c r="C1516" s="62" t="s">
        <v>78</v>
      </c>
      <c r="D1516" s="62" t="s">
        <v>79</v>
      </c>
      <c r="E1516" s="62">
        <v>1</v>
      </c>
    </row>
    <row r="1517" spans="1:5">
      <c r="A1517" s="62" t="s">
        <v>26</v>
      </c>
      <c r="B1517" s="62" t="s">
        <v>166</v>
      </c>
      <c r="C1517" s="62" t="s">
        <v>144</v>
      </c>
      <c r="D1517" s="62" t="s">
        <v>93</v>
      </c>
      <c r="E1517" s="62">
        <v>1</v>
      </c>
    </row>
    <row r="1518" spans="1:5">
      <c r="A1518" s="62" t="s">
        <v>26</v>
      </c>
      <c r="B1518" s="62" t="s">
        <v>166</v>
      </c>
      <c r="C1518" s="62" t="s">
        <v>145</v>
      </c>
      <c r="D1518" s="62" t="s">
        <v>146</v>
      </c>
      <c r="E1518" s="62">
        <v>1</v>
      </c>
    </row>
    <row r="1519" spans="1:5">
      <c r="A1519" s="62" t="s">
        <v>26</v>
      </c>
      <c r="B1519" s="62" t="s">
        <v>166</v>
      </c>
      <c r="C1519" s="62" t="s">
        <v>147</v>
      </c>
      <c r="D1519" s="62" t="s">
        <v>148</v>
      </c>
      <c r="E1519" s="62">
        <v>1</v>
      </c>
    </row>
    <row r="1520" spans="1:5">
      <c r="A1520" s="62" t="s">
        <v>26</v>
      </c>
      <c r="B1520" s="62" t="s">
        <v>166</v>
      </c>
      <c r="C1520" s="62" t="s">
        <v>149</v>
      </c>
      <c r="D1520" s="62" t="s">
        <v>150</v>
      </c>
      <c r="E1520" s="62">
        <v>1</v>
      </c>
    </row>
    <row r="1521" spans="1:5">
      <c r="A1521" s="62" t="s">
        <v>26</v>
      </c>
      <c r="B1521" s="62" t="s">
        <v>166</v>
      </c>
      <c r="C1521" s="62" t="s">
        <v>151</v>
      </c>
      <c r="D1521" s="62" t="s">
        <v>152</v>
      </c>
      <c r="E1521" s="62">
        <v>1</v>
      </c>
    </row>
    <row r="1522" spans="1:5">
      <c r="A1522" s="62" t="s">
        <v>26</v>
      </c>
      <c r="B1522" s="62" t="s">
        <v>166</v>
      </c>
      <c r="C1522" s="62" t="s">
        <v>153</v>
      </c>
      <c r="D1522" s="62" t="s">
        <v>154</v>
      </c>
      <c r="E1522" s="62">
        <v>1</v>
      </c>
    </row>
    <row r="1523" spans="1:5">
      <c r="A1523" s="62" t="s">
        <v>26</v>
      </c>
      <c r="B1523" s="62" t="s">
        <v>166</v>
      </c>
      <c r="C1523" s="62" t="s">
        <v>155</v>
      </c>
      <c r="D1523" s="62" t="s">
        <v>156</v>
      </c>
      <c r="E1523" s="62">
        <v>1</v>
      </c>
    </row>
    <row r="1524" spans="1:5">
      <c r="A1524" s="62" t="s">
        <v>26</v>
      </c>
      <c r="B1524" s="62" t="s">
        <v>167</v>
      </c>
      <c r="C1524" s="62" t="s">
        <v>78</v>
      </c>
      <c r="D1524" s="62" t="s">
        <v>79</v>
      </c>
      <c r="E1524" s="62">
        <v>1</v>
      </c>
    </row>
    <row r="1525" spans="1:5">
      <c r="A1525" s="62" t="s">
        <v>26</v>
      </c>
      <c r="B1525" s="62" t="s">
        <v>167</v>
      </c>
      <c r="C1525" s="62" t="s">
        <v>144</v>
      </c>
      <c r="D1525" s="62" t="s">
        <v>93</v>
      </c>
      <c r="E1525" s="62">
        <v>1</v>
      </c>
    </row>
    <row r="1526" spans="1:5">
      <c r="A1526" s="62" t="s">
        <v>26</v>
      </c>
      <c r="B1526" s="62" t="s">
        <v>167</v>
      </c>
      <c r="C1526" s="62" t="s">
        <v>145</v>
      </c>
      <c r="D1526" s="62" t="s">
        <v>146</v>
      </c>
      <c r="E1526" s="62">
        <v>0</v>
      </c>
    </row>
    <row r="1527" spans="1:5">
      <c r="A1527" s="62" t="s">
        <v>26</v>
      </c>
      <c r="B1527" s="62" t="s">
        <v>167</v>
      </c>
      <c r="C1527" s="62" t="s">
        <v>147</v>
      </c>
      <c r="D1527" s="62" t="s">
        <v>148</v>
      </c>
      <c r="E1527" s="62">
        <v>1</v>
      </c>
    </row>
    <row r="1528" spans="1:5">
      <c r="A1528" s="62" t="s">
        <v>26</v>
      </c>
      <c r="B1528" s="62" t="s">
        <v>167</v>
      </c>
      <c r="C1528" s="62" t="s">
        <v>149</v>
      </c>
      <c r="D1528" s="62" t="s">
        <v>150</v>
      </c>
      <c r="E1528" s="62">
        <v>1</v>
      </c>
    </row>
    <row r="1529" spans="1:5">
      <c r="A1529" s="62" t="s">
        <v>26</v>
      </c>
      <c r="B1529" s="62" t="s">
        <v>167</v>
      </c>
      <c r="C1529" s="62" t="s">
        <v>151</v>
      </c>
      <c r="D1529" s="62" t="s">
        <v>152</v>
      </c>
      <c r="E1529" s="62">
        <v>1</v>
      </c>
    </row>
    <row r="1530" spans="1:5">
      <c r="A1530" s="62" t="s">
        <v>26</v>
      </c>
      <c r="B1530" s="62" t="s">
        <v>167</v>
      </c>
      <c r="C1530" s="62" t="s">
        <v>153</v>
      </c>
      <c r="D1530" s="62" t="s">
        <v>154</v>
      </c>
      <c r="E1530" s="62">
        <v>1</v>
      </c>
    </row>
    <row r="1531" spans="1:5">
      <c r="A1531" s="62" t="s">
        <v>26</v>
      </c>
      <c r="B1531" s="62" t="s">
        <v>167</v>
      </c>
      <c r="C1531" s="62" t="s">
        <v>155</v>
      </c>
      <c r="D1531" s="62" t="s">
        <v>156</v>
      </c>
      <c r="E1531" s="62">
        <v>0</v>
      </c>
    </row>
    <row r="1532" spans="1:5">
      <c r="A1532" s="62" t="s">
        <v>26</v>
      </c>
      <c r="B1532" s="62" t="s">
        <v>168</v>
      </c>
      <c r="C1532" s="62" t="s">
        <v>78</v>
      </c>
      <c r="D1532" s="62" t="s">
        <v>79</v>
      </c>
      <c r="E1532" s="62">
        <v>1</v>
      </c>
    </row>
    <row r="1533" spans="1:5">
      <c r="A1533" s="62" t="s">
        <v>26</v>
      </c>
      <c r="B1533" s="62" t="s">
        <v>168</v>
      </c>
      <c r="C1533" s="62" t="s">
        <v>144</v>
      </c>
      <c r="D1533" s="62" t="s">
        <v>93</v>
      </c>
      <c r="E1533" s="62">
        <v>1</v>
      </c>
    </row>
    <row r="1534" spans="1:5">
      <c r="A1534" s="62" t="s">
        <v>26</v>
      </c>
      <c r="B1534" s="62" t="s">
        <v>168</v>
      </c>
      <c r="C1534" s="62" t="s">
        <v>145</v>
      </c>
      <c r="D1534" s="62" t="s">
        <v>146</v>
      </c>
      <c r="E1534" s="62">
        <v>1</v>
      </c>
    </row>
    <row r="1535" spans="1:5">
      <c r="A1535" s="62" t="s">
        <v>26</v>
      </c>
      <c r="B1535" s="62" t="s">
        <v>168</v>
      </c>
      <c r="C1535" s="62" t="s">
        <v>147</v>
      </c>
      <c r="D1535" s="62" t="s">
        <v>148</v>
      </c>
      <c r="E1535" s="62">
        <v>1</v>
      </c>
    </row>
    <row r="1536" spans="1:5">
      <c r="A1536" s="62" t="s">
        <v>26</v>
      </c>
      <c r="B1536" s="62" t="s">
        <v>168</v>
      </c>
      <c r="C1536" s="62" t="s">
        <v>149</v>
      </c>
      <c r="D1536" s="62" t="s">
        <v>150</v>
      </c>
      <c r="E1536" s="62">
        <v>1</v>
      </c>
    </row>
    <row r="1537" spans="1:5">
      <c r="A1537" s="62" t="s">
        <v>26</v>
      </c>
      <c r="B1537" s="62" t="s">
        <v>168</v>
      </c>
      <c r="C1537" s="62" t="s">
        <v>151</v>
      </c>
      <c r="D1537" s="62" t="s">
        <v>152</v>
      </c>
      <c r="E1537" s="62">
        <v>1</v>
      </c>
    </row>
    <row r="1538" spans="1:5">
      <c r="A1538" s="62" t="s">
        <v>26</v>
      </c>
      <c r="B1538" s="62" t="s">
        <v>168</v>
      </c>
      <c r="C1538" s="62" t="s">
        <v>153</v>
      </c>
      <c r="D1538" s="62" t="s">
        <v>154</v>
      </c>
      <c r="E1538" s="62">
        <v>1</v>
      </c>
    </row>
    <row r="1539" spans="1:5">
      <c r="A1539" s="62" t="s">
        <v>26</v>
      </c>
      <c r="B1539" s="62" t="s">
        <v>168</v>
      </c>
      <c r="C1539" s="62" t="s">
        <v>155</v>
      </c>
      <c r="D1539" s="62" t="s">
        <v>156</v>
      </c>
      <c r="E1539" s="62">
        <v>1</v>
      </c>
    </row>
    <row r="1540" spans="1:5">
      <c r="A1540" s="62" t="s">
        <v>26</v>
      </c>
      <c r="B1540" s="62" t="s">
        <v>169</v>
      </c>
      <c r="C1540" s="62" t="s">
        <v>78</v>
      </c>
      <c r="D1540" s="62" t="s">
        <v>79</v>
      </c>
      <c r="E1540" s="62">
        <v>1</v>
      </c>
    </row>
    <row r="1541" spans="1:5">
      <c r="A1541" s="62" t="s">
        <v>26</v>
      </c>
      <c r="B1541" s="62" t="s">
        <v>169</v>
      </c>
      <c r="C1541" s="62" t="s">
        <v>144</v>
      </c>
      <c r="D1541" s="62" t="s">
        <v>93</v>
      </c>
      <c r="E1541" s="62">
        <v>1</v>
      </c>
    </row>
    <row r="1542" spans="1:5">
      <c r="A1542" s="62" t="s">
        <v>26</v>
      </c>
      <c r="B1542" s="62" t="s">
        <v>169</v>
      </c>
      <c r="C1542" s="62" t="s">
        <v>145</v>
      </c>
      <c r="D1542" s="62" t="s">
        <v>146</v>
      </c>
      <c r="E1542" s="62">
        <v>1</v>
      </c>
    </row>
    <row r="1543" spans="1:5">
      <c r="A1543" s="62" t="s">
        <v>26</v>
      </c>
      <c r="B1543" s="62" t="s">
        <v>169</v>
      </c>
      <c r="C1543" s="62" t="s">
        <v>147</v>
      </c>
      <c r="D1543" s="62" t="s">
        <v>148</v>
      </c>
      <c r="E1543" s="62">
        <v>1</v>
      </c>
    </row>
    <row r="1544" spans="1:5">
      <c r="A1544" s="62" t="s">
        <v>26</v>
      </c>
      <c r="B1544" s="62" t="s">
        <v>169</v>
      </c>
      <c r="C1544" s="62" t="s">
        <v>149</v>
      </c>
      <c r="D1544" s="62" t="s">
        <v>150</v>
      </c>
      <c r="E1544" s="62">
        <v>1</v>
      </c>
    </row>
    <row r="1545" spans="1:5">
      <c r="A1545" s="62" t="s">
        <v>26</v>
      </c>
      <c r="B1545" s="62" t="s">
        <v>169</v>
      </c>
      <c r="C1545" s="62" t="s">
        <v>151</v>
      </c>
      <c r="D1545" s="62" t="s">
        <v>152</v>
      </c>
      <c r="E1545" s="62">
        <v>1</v>
      </c>
    </row>
    <row r="1546" spans="1:5">
      <c r="A1546" s="62" t="s">
        <v>26</v>
      </c>
      <c r="B1546" s="62" t="s">
        <v>169</v>
      </c>
      <c r="C1546" s="62" t="s">
        <v>153</v>
      </c>
      <c r="D1546" s="62" t="s">
        <v>154</v>
      </c>
      <c r="E1546" s="62">
        <v>1</v>
      </c>
    </row>
    <row r="1547" spans="1:5">
      <c r="A1547" s="62" t="s">
        <v>26</v>
      </c>
      <c r="B1547" s="62" t="s">
        <v>169</v>
      </c>
      <c r="C1547" s="62" t="s">
        <v>155</v>
      </c>
      <c r="D1547" s="62" t="s">
        <v>156</v>
      </c>
      <c r="E1547" s="62">
        <v>1</v>
      </c>
    </row>
    <row r="1548" spans="1:5">
      <c r="A1548" s="62" t="s">
        <v>26</v>
      </c>
      <c r="B1548" s="62" t="s">
        <v>170</v>
      </c>
      <c r="C1548" s="62" t="s">
        <v>78</v>
      </c>
      <c r="D1548" s="62" t="s">
        <v>79</v>
      </c>
      <c r="E1548" s="62">
        <v>1</v>
      </c>
    </row>
    <row r="1549" spans="1:5">
      <c r="A1549" s="62" t="s">
        <v>26</v>
      </c>
      <c r="B1549" s="62" t="s">
        <v>170</v>
      </c>
      <c r="C1549" s="62" t="s">
        <v>144</v>
      </c>
      <c r="D1549" s="62" t="s">
        <v>93</v>
      </c>
      <c r="E1549" s="62">
        <v>1</v>
      </c>
    </row>
    <row r="1550" spans="1:5">
      <c r="A1550" s="62" t="s">
        <v>26</v>
      </c>
      <c r="B1550" s="62" t="s">
        <v>170</v>
      </c>
      <c r="C1550" s="62" t="s">
        <v>145</v>
      </c>
      <c r="D1550" s="62" t="s">
        <v>146</v>
      </c>
      <c r="E1550" s="62">
        <v>1</v>
      </c>
    </row>
    <row r="1551" spans="1:5">
      <c r="A1551" s="62" t="s">
        <v>26</v>
      </c>
      <c r="B1551" s="62" t="s">
        <v>170</v>
      </c>
      <c r="C1551" s="62" t="s">
        <v>147</v>
      </c>
      <c r="D1551" s="62" t="s">
        <v>148</v>
      </c>
      <c r="E1551" s="62">
        <v>1</v>
      </c>
    </row>
    <row r="1552" spans="1:5">
      <c r="A1552" s="62" t="s">
        <v>26</v>
      </c>
      <c r="B1552" s="62" t="s">
        <v>170</v>
      </c>
      <c r="C1552" s="62" t="s">
        <v>149</v>
      </c>
      <c r="D1552" s="62" t="s">
        <v>150</v>
      </c>
      <c r="E1552" s="62">
        <v>1</v>
      </c>
    </row>
    <row r="1553" spans="1:5">
      <c r="A1553" s="62" t="s">
        <v>26</v>
      </c>
      <c r="B1553" s="62" t="s">
        <v>170</v>
      </c>
      <c r="C1553" s="62" t="s">
        <v>151</v>
      </c>
      <c r="D1553" s="62" t="s">
        <v>152</v>
      </c>
      <c r="E1553" s="62">
        <v>1</v>
      </c>
    </row>
    <row r="1554" spans="1:5">
      <c r="A1554" s="62" t="s">
        <v>26</v>
      </c>
      <c r="B1554" s="62" t="s">
        <v>170</v>
      </c>
      <c r="C1554" s="62" t="s">
        <v>153</v>
      </c>
      <c r="D1554" s="62" t="s">
        <v>154</v>
      </c>
      <c r="E1554" s="62">
        <v>1</v>
      </c>
    </row>
    <row r="1555" spans="1:5">
      <c r="A1555" s="62" t="s">
        <v>26</v>
      </c>
      <c r="B1555" s="62" t="s">
        <v>170</v>
      </c>
      <c r="C1555" s="62" t="s">
        <v>155</v>
      </c>
      <c r="D1555" s="62" t="s">
        <v>156</v>
      </c>
      <c r="E1555" s="62">
        <v>1</v>
      </c>
    </row>
    <row r="1556" spans="1:5">
      <c r="A1556" s="62" t="s">
        <v>26</v>
      </c>
      <c r="B1556" s="62" t="s">
        <v>171</v>
      </c>
      <c r="C1556" s="62" t="s">
        <v>78</v>
      </c>
      <c r="D1556" s="62" t="s">
        <v>79</v>
      </c>
      <c r="E1556" s="62">
        <v>1</v>
      </c>
    </row>
    <row r="1557" spans="1:5">
      <c r="A1557" s="62" t="s">
        <v>26</v>
      </c>
      <c r="B1557" s="62" t="s">
        <v>171</v>
      </c>
      <c r="C1557" s="62" t="s">
        <v>144</v>
      </c>
      <c r="D1557" s="62" t="s">
        <v>93</v>
      </c>
      <c r="E1557" s="62">
        <v>1</v>
      </c>
    </row>
    <row r="1558" spans="1:5">
      <c r="A1558" s="62" t="s">
        <v>26</v>
      </c>
      <c r="B1558" s="62" t="s">
        <v>171</v>
      </c>
      <c r="C1558" s="62" t="s">
        <v>145</v>
      </c>
      <c r="D1558" s="62" t="s">
        <v>146</v>
      </c>
      <c r="E1558" s="62">
        <v>0</v>
      </c>
    </row>
    <row r="1559" spans="1:5">
      <c r="A1559" s="62" t="s">
        <v>26</v>
      </c>
      <c r="B1559" s="62" t="s">
        <v>171</v>
      </c>
      <c r="C1559" s="62" t="s">
        <v>147</v>
      </c>
      <c r="D1559" s="62" t="s">
        <v>148</v>
      </c>
      <c r="E1559" s="62">
        <v>1</v>
      </c>
    </row>
    <row r="1560" spans="1:5">
      <c r="A1560" s="62" t="s">
        <v>26</v>
      </c>
      <c r="B1560" s="62" t="s">
        <v>171</v>
      </c>
      <c r="C1560" s="62" t="s">
        <v>149</v>
      </c>
      <c r="D1560" s="62" t="s">
        <v>150</v>
      </c>
      <c r="E1560" s="62">
        <v>1</v>
      </c>
    </row>
    <row r="1561" spans="1:5">
      <c r="A1561" s="62" t="s">
        <v>26</v>
      </c>
      <c r="B1561" s="62" t="s">
        <v>171</v>
      </c>
      <c r="C1561" s="62" t="s">
        <v>151</v>
      </c>
      <c r="D1561" s="62" t="s">
        <v>152</v>
      </c>
      <c r="E1561" s="62">
        <v>1</v>
      </c>
    </row>
    <row r="1562" spans="1:5">
      <c r="A1562" s="62" t="s">
        <v>26</v>
      </c>
      <c r="B1562" s="62" t="s">
        <v>171</v>
      </c>
      <c r="C1562" s="62" t="s">
        <v>153</v>
      </c>
      <c r="D1562" s="62" t="s">
        <v>154</v>
      </c>
      <c r="E1562" s="62">
        <v>1</v>
      </c>
    </row>
    <row r="1563" spans="1:5">
      <c r="A1563" s="62" t="s">
        <v>26</v>
      </c>
      <c r="B1563" s="62" t="s">
        <v>171</v>
      </c>
      <c r="C1563" s="62" t="s">
        <v>155</v>
      </c>
      <c r="D1563" s="62" t="s">
        <v>156</v>
      </c>
      <c r="E1563" s="62">
        <v>1</v>
      </c>
    </row>
    <row r="1564" spans="1:5">
      <c r="A1564" s="62" t="s">
        <v>26</v>
      </c>
      <c r="B1564" s="62" t="s">
        <v>172</v>
      </c>
      <c r="C1564" s="62" t="s">
        <v>78</v>
      </c>
      <c r="D1564" s="62" t="s">
        <v>79</v>
      </c>
      <c r="E1564" s="62">
        <v>1</v>
      </c>
    </row>
    <row r="1565" spans="1:5">
      <c r="A1565" s="62" t="s">
        <v>26</v>
      </c>
      <c r="B1565" s="62" t="s">
        <v>172</v>
      </c>
      <c r="C1565" s="62" t="s">
        <v>144</v>
      </c>
      <c r="D1565" s="62" t="s">
        <v>93</v>
      </c>
      <c r="E1565" s="62">
        <v>1</v>
      </c>
    </row>
    <row r="1566" spans="1:5">
      <c r="A1566" s="62" t="s">
        <v>26</v>
      </c>
      <c r="B1566" s="62" t="s">
        <v>172</v>
      </c>
      <c r="C1566" s="62" t="s">
        <v>145</v>
      </c>
      <c r="D1566" s="62" t="s">
        <v>146</v>
      </c>
      <c r="E1566" s="62">
        <v>1</v>
      </c>
    </row>
    <row r="1567" spans="1:5">
      <c r="A1567" s="62" t="s">
        <v>26</v>
      </c>
      <c r="B1567" s="62" t="s">
        <v>172</v>
      </c>
      <c r="C1567" s="62" t="s">
        <v>147</v>
      </c>
      <c r="D1567" s="62" t="s">
        <v>148</v>
      </c>
      <c r="E1567" s="62">
        <v>1</v>
      </c>
    </row>
    <row r="1568" spans="1:5">
      <c r="A1568" s="62" t="s">
        <v>26</v>
      </c>
      <c r="B1568" s="62" t="s">
        <v>172</v>
      </c>
      <c r="C1568" s="62" t="s">
        <v>149</v>
      </c>
      <c r="D1568" s="62" t="s">
        <v>150</v>
      </c>
      <c r="E1568" s="62">
        <v>1</v>
      </c>
    </row>
    <row r="1569" spans="1:5">
      <c r="A1569" s="62" t="s">
        <v>26</v>
      </c>
      <c r="B1569" s="62" t="s">
        <v>172</v>
      </c>
      <c r="C1569" s="62" t="s">
        <v>151</v>
      </c>
      <c r="D1569" s="62" t="s">
        <v>152</v>
      </c>
      <c r="E1569" s="62">
        <v>1</v>
      </c>
    </row>
    <row r="1570" spans="1:5">
      <c r="A1570" s="62" t="s">
        <v>26</v>
      </c>
      <c r="B1570" s="62" t="s">
        <v>172</v>
      </c>
      <c r="C1570" s="62" t="s">
        <v>153</v>
      </c>
      <c r="D1570" s="62" t="s">
        <v>154</v>
      </c>
      <c r="E1570" s="62">
        <v>1</v>
      </c>
    </row>
    <row r="1571" spans="1:5">
      <c r="A1571" s="62" t="s">
        <v>26</v>
      </c>
      <c r="B1571" s="62" t="s">
        <v>172</v>
      </c>
      <c r="C1571" s="62" t="s">
        <v>155</v>
      </c>
      <c r="D1571" s="62" t="s">
        <v>156</v>
      </c>
      <c r="E1571" s="62">
        <v>0</v>
      </c>
    </row>
    <row r="1572" spans="1:5">
      <c r="A1572" s="62" t="s">
        <v>26</v>
      </c>
      <c r="B1572" s="62" t="s">
        <v>173</v>
      </c>
      <c r="C1572" s="62" t="s">
        <v>78</v>
      </c>
      <c r="D1572" s="62" t="s">
        <v>79</v>
      </c>
      <c r="E1572" s="62">
        <v>1</v>
      </c>
    </row>
    <row r="1573" spans="1:5">
      <c r="A1573" s="62" t="s">
        <v>26</v>
      </c>
      <c r="B1573" s="62" t="s">
        <v>173</v>
      </c>
      <c r="C1573" s="62" t="s">
        <v>144</v>
      </c>
      <c r="D1573" s="62" t="s">
        <v>93</v>
      </c>
      <c r="E1573" s="62">
        <v>1</v>
      </c>
    </row>
    <row r="1574" spans="1:5">
      <c r="A1574" s="62" t="s">
        <v>26</v>
      </c>
      <c r="B1574" s="62" t="s">
        <v>173</v>
      </c>
      <c r="C1574" s="62" t="s">
        <v>145</v>
      </c>
      <c r="D1574" s="62" t="s">
        <v>146</v>
      </c>
      <c r="E1574" s="62">
        <v>1</v>
      </c>
    </row>
    <row r="1575" spans="1:5">
      <c r="A1575" s="62" t="s">
        <v>26</v>
      </c>
      <c r="B1575" s="62" t="s">
        <v>173</v>
      </c>
      <c r="C1575" s="62" t="s">
        <v>147</v>
      </c>
      <c r="D1575" s="62" t="s">
        <v>148</v>
      </c>
      <c r="E1575" s="62">
        <v>0</v>
      </c>
    </row>
    <row r="1576" spans="1:5">
      <c r="A1576" s="62" t="s">
        <v>26</v>
      </c>
      <c r="B1576" s="62" t="s">
        <v>173</v>
      </c>
      <c r="C1576" s="62" t="s">
        <v>149</v>
      </c>
      <c r="D1576" s="62" t="s">
        <v>150</v>
      </c>
      <c r="E1576" s="62">
        <v>1</v>
      </c>
    </row>
    <row r="1577" spans="1:5">
      <c r="A1577" s="62" t="s">
        <v>26</v>
      </c>
      <c r="B1577" s="62" t="s">
        <v>173</v>
      </c>
      <c r="C1577" s="62" t="s">
        <v>151</v>
      </c>
      <c r="D1577" s="62" t="s">
        <v>152</v>
      </c>
      <c r="E1577" s="62">
        <v>1</v>
      </c>
    </row>
    <row r="1578" spans="1:5">
      <c r="A1578" s="62" t="s">
        <v>26</v>
      </c>
      <c r="B1578" s="62" t="s">
        <v>173</v>
      </c>
      <c r="C1578" s="62" t="s">
        <v>153</v>
      </c>
      <c r="D1578" s="62" t="s">
        <v>154</v>
      </c>
      <c r="E1578" s="62">
        <v>1</v>
      </c>
    </row>
    <row r="1579" spans="1:5">
      <c r="A1579" s="62" t="s">
        <v>26</v>
      </c>
      <c r="B1579" s="62" t="s">
        <v>173</v>
      </c>
      <c r="C1579" s="62" t="s">
        <v>155</v>
      </c>
      <c r="D1579" s="62" t="s">
        <v>156</v>
      </c>
      <c r="E1579" s="62">
        <v>1</v>
      </c>
    </row>
    <row r="1580" spans="1:5">
      <c r="A1580" s="62" t="s">
        <v>26</v>
      </c>
      <c r="B1580" s="62" t="s">
        <v>174</v>
      </c>
      <c r="C1580" s="62" t="s">
        <v>78</v>
      </c>
      <c r="D1580" s="62" t="s">
        <v>79</v>
      </c>
      <c r="E1580" s="62">
        <v>1</v>
      </c>
    </row>
    <row r="1581" spans="1:5">
      <c r="A1581" s="62" t="s">
        <v>26</v>
      </c>
      <c r="B1581" s="62" t="s">
        <v>174</v>
      </c>
      <c r="C1581" s="62" t="s">
        <v>144</v>
      </c>
      <c r="D1581" s="62" t="s">
        <v>93</v>
      </c>
      <c r="E1581" s="62">
        <v>1</v>
      </c>
    </row>
    <row r="1582" spans="1:5">
      <c r="A1582" s="62" t="s">
        <v>26</v>
      </c>
      <c r="B1582" s="62" t="s">
        <v>174</v>
      </c>
      <c r="C1582" s="62" t="s">
        <v>145</v>
      </c>
      <c r="D1582" s="62" t="s">
        <v>146</v>
      </c>
      <c r="E1582" s="62">
        <v>1</v>
      </c>
    </row>
    <row r="1583" spans="1:5">
      <c r="A1583" s="62" t="s">
        <v>26</v>
      </c>
      <c r="B1583" s="62" t="s">
        <v>174</v>
      </c>
      <c r="C1583" s="62" t="s">
        <v>147</v>
      </c>
      <c r="D1583" s="62" t="s">
        <v>148</v>
      </c>
      <c r="E1583" s="62">
        <v>1</v>
      </c>
    </row>
    <row r="1584" spans="1:5">
      <c r="A1584" s="62" t="s">
        <v>26</v>
      </c>
      <c r="B1584" s="62" t="s">
        <v>174</v>
      </c>
      <c r="C1584" s="62" t="s">
        <v>149</v>
      </c>
      <c r="D1584" s="62" t="s">
        <v>150</v>
      </c>
      <c r="E1584" s="62">
        <v>1</v>
      </c>
    </row>
    <row r="1585" spans="1:5">
      <c r="A1585" s="62" t="s">
        <v>26</v>
      </c>
      <c r="B1585" s="62" t="s">
        <v>174</v>
      </c>
      <c r="C1585" s="62" t="s">
        <v>151</v>
      </c>
      <c r="D1585" s="62" t="s">
        <v>152</v>
      </c>
      <c r="E1585" s="62">
        <v>1</v>
      </c>
    </row>
    <row r="1586" spans="1:5">
      <c r="A1586" s="62" t="s">
        <v>26</v>
      </c>
      <c r="B1586" s="62" t="s">
        <v>174</v>
      </c>
      <c r="C1586" s="62" t="s">
        <v>153</v>
      </c>
      <c r="D1586" s="62" t="s">
        <v>154</v>
      </c>
      <c r="E1586" s="62">
        <v>1</v>
      </c>
    </row>
    <row r="1587" spans="1:5">
      <c r="A1587" s="62" t="s">
        <v>26</v>
      </c>
      <c r="B1587" s="62" t="s">
        <v>174</v>
      </c>
      <c r="C1587" s="62" t="s">
        <v>155</v>
      </c>
      <c r="D1587" s="62" t="s">
        <v>156</v>
      </c>
      <c r="E1587" s="62">
        <v>1</v>
      </c>
    </row>
    <row r="1588" spans="1:5">
      <c r="A1588" s="62" t="s">
        <v>26</v>
      </c>
      <c r="B1588" s="62" t="s">
        <v>175</v>
      </c>
      <c r="C1588" s="62" t="s">
        <v>78</v>
      </c>
      <c r="D1588" s="62" t="s">
        <v>79</v>
      </c>
      <c r="E1588" s="62">
        <v>1</v>
      </c>
    </row>
    <row r="1589" spans="1:5">
      <c r="A1589" s="62" t="s">
        <v>26</v>
      </c>
      <c r="B1589" s="62" t="s">
        <v>175</v>
      </c>
      <c r="C1589" s="62" t="s">
        <v>144</v>
      </c>
      <c r="D1589" s="62" t="s">
        <v>93</v>
      </c>
      <c r="E1589" s="62">
        <v>1</v>
      </c>
    </row>
    <row r="1590" spans="1:5">
      <c r="A1590" s="62" t="s">
        <v>26</v>
      </c>
      <c r="B1590" s="62" t="s">
        <v>175</v>
      </c>
      <c r="C1590" s="62" t="s">
        <v>145</v>
      </c>
      <c r="D1590" s="62" t="s">
        <v>146</v>
      </c>
      <c r="E1590" s="62">
        <v>0</v>
      </c>
    </row>
    <row r="1591" spans="1:5">
      <c r="A1591" s="62" t="s">
        <v>26</v>
      </c>
      <c r="B1591" s="62" t="s">
        <v>175</v>
      </c>
      <c r="C1591" s="62" t="s">
        <v>147</v>
      </c>
      <c r="D1591" s="62" t="s">
        <v>148</v>
      </c>
      <c r="E1591" s="62">
        <v>1</v>
      </c>
    </row>
    <row r="1592" spans="1:5">
      <c r="A1592" s="62" t="s">
        <v>26</v>
      </c>
      <c r="B1592" s="62" t="s">
        <v>175</v>
      </c>
      <c r="C1592" s="62" t="s">
        <v>149</v>
      </c>
      <c r="D1592" s="62" t="s">
        <v>150</v>
      </c>
      <c r="E1592" s="62">
        <v>0</v>
      </c>
    </row>
    <row r="1593" spans="1:5">
      <c r="A1593" s="62" t="s">
        <v>26</v>
      </c>
      <c r="B1593" s="62" t="s">
        <v>175</v>
      </c>
      <c r="C1593" s="62" t="s">
        <v>151</v>
      </c>
      <c r="D1593" s="62" t="s">
        <v>152</v>
      </c>
      <c r="E1593" s="62">
        <v>1</v>
      </c>
    </row>
    <row r="1594" spans="1:5">
      <c r="A1594" s="62" t="s">
        <v>26</v>
      </c>
      <c r="B1594" s="62" t="s">
        <v>175</v>
      </c>
      <c r="C1594" s="62" t="s">
        <v>153</v>
      </c>
      <c r="D1594" s="62" t="s">
        <v>154</v>
      </c>
      <c r="E1594" s="62">
        <v>0</v>
      </c>
    </row>
    <row r="1595" spans="1:5">
      <c r="A1595" s="62" t="s">
        <v>26</v>
      </c>
      <c r="B1595" s="62" t="s">
        <v>175</v>
      </c>
      <c r="C1595" s="62" t="s">
        <v>155</v>
      </c>
      <c r="D1595" s="62" t="s">
        <v>156</v>
      </c>
      <c r="E1595" s="62">
        <v>0</v>
      </c>
    </row>
    <row r="1596" spans="1:5">
      <c r="A1596" s="62" t="s">
        <v>26</v>
      </c>
      <c r="B1596" s="62" t="s">
        <v>176</v>
      </c>
      <c r="C1596" s="62" t="s">
        <v>78</v>
      </c>
      <c r="D1596" s="62" t="s">
        <v>79</v>
      </c>
      <c r="E1596" s="62">
        <v>1</v>
      </c>
    </row>
    <row r="1597" spans="1:5">
      <c r="A1597" s="62" t="s">
        <v>26</v>
      </c>
      <c r="B1597" s="62" t="s">
        <v>176</v>
      </c>
      <c r="C1597" s="62" t="s">
        <v>144</v>
      </c>
      <c r="D1597" s="62" t="s">
        <v>93</v>
      </c>
      <c r="E1597" s="62">
        <v>1</v>
      </c>
    </row>
    <row r="1598" spans="1:5">
      <c r="A1598" s="62" t="s">
        <v>26</v>
      </c>
      <c r="B1598" s="62" t="s">
        <v>176</v>
      </c>
      <c r="C1598" s="62" t="s">
        <v>145</v>
      </c>
      <c r="D1598" s="62" t="s">
        <v>146</v>
      </c>
      <c r="E1598" s="62">
        <v>1</v>
      </c>
    </row>
    <row r="1599" spans="1:5">
      <c r="A1599" s="62" t="s">
        <v>26</v>
      </c>
      <c r="B1599" s="62" t="s">
        <v>176</v>
      </c>
      <c r="C1599" s="62" t="s">
        <v>147</v>
      </c>
      <c r="D1599" s="62" t="s">
        <v>148</v>
      </c>
      <c r="E1599" s="62">
        <v>1</v>
      </c>
    </row>
    <row r="1600" spans="1:5">
      <c r="A1600" s="62" t="s">
        <v>26</v>
      </c>
      <c r="B1600" s="62" t="s">
        <v>176</v>
      </c>
      <c r="C1600" s="62" t="s">
        <v>149</v>
      </c>
      <c r="D1600" s="62" t="s">
        <v>150</v>
      </c>
      <c r="E1600" s="62">
        <v>0</v>
      </c>
    </row>
    <row r="1601" spans="1:5">
      <c r="A1601" s="62" t="s">
        <v>26</v>
      </c>
      <c r="B1601" s="62" t="s">
        <v>176</v>
      </c>
      <c r="C1601" s="62" t="s">
        <v>151</v>
      </c>
      <c r="D1601" s="62" t="s">
        <v>152</v>
      </c>
      <c r="E1601" s="62">
        <v>1</v>
      </c>
    </row>
    <row r="1602" spans="1:5">
      <c r="A1602" s="62" t="s">
        <v>26</v>
      </c>
      <c r="B1602" s="62" t="s">
        <v>176</v>
      </c>
      <c r="C1602" s="62" t="s">
        <v>153</v>
      </c>
      <c r="D1602" s="62" t="s">
        <v>154</v>
      </c>
      <c r="E1602" s="62">
        <v>1</v>
      </c>
    </row>
    <row r="1603" spans="1:5">
      <c r="A1603" s="62" t="s">
        <v>26</v>
      </c>
      <c r="B1603" s="62" t="s">
        <v>176</v>
      </c>
      <c r="C1603" s="62" t="s">
        <v>155</v>
      </c>
      <c r="D1603" s="62" t="s">
        <v>156</v>
      </c>
      <c r="E1603" s="62">
        <v>1</v>
      </c>
    </row>
    <row r="1604" spans="1:5">
      <c r="A1604" s="62" t="s">
        <v>26</v>
      </c>
      <c r="B1604" s="62" t="s">
        <v>177</v>
      </c>
      <c r="C1604" s="62" t="s">
        <v>78</v>
      </c>
      <c r="D1604" s="62" t="s">
        <v>79</v>
      </c>
      <c r="E1604" s="62">
        <v>1</v>
      </c>
    </row>
    <row r="1605" spans="1:5">
      <c r="A1605" s="62" t="s">
        <v>26</v>
      </c>
      <c r="B1605" s="62" t="s">
        <v>177</v>
      </c>
      <c r="C1605" s="62" t="s">
        <v>144</v>
      </c>
      <c r="D1605" s="62" t="s">
        <v>93</v>
      </c>
      <c r="E1605" s="62">
        <v>1</v>
      </c>
    </row>
    <row r="1606" spans="1:5">
      <c r="A1606" s="62" t="s">
        <v>26</v>
      </c>
      <c r="B1606" s="62" t="s">
        <v>177</v>
      </c>
      <c r="C1606" s="62" t="s">
        <v>145</v>
      </c>
      <c r="D1606" s="62" t="s">
        <v>146</v>
      </c>
      <c r="E1606" s="62">
        <v>1</v>
      </c>
    </row>
    <row r="1607" spans="1:5">
      <c r="A1607" s="62" t="s">
        <v>26</v>
      </c>
      <c r="B1607" s="62" t="s">
        <v>177</v>
      </c>
      <c r="C1607" s="62" t="s">
        <v>147</v>
      </c>
      <c r="D1607" s="62" t="s">
        <v>148</v>
      </c>
      <c r="E1607" s="62">
        <v>1</v>
      </c>
    </row>
    <row r="1608" spans="1:5">
      <c r="A1608" s="62" t="s">
        <v>26</v>
      </c>
      <c r="B1608" s="62" t="s">
        <v>177</v>
      </c>
      <c r="C1608" s="62" t="s">
        <v>149</v>
      </c>
      <c r="D1608" s="62" t="s">
        <v>150</v>
      </c>
      <c r="E1608" s="62">
        <v>1</v>
      </c>
    </row>
    <row r="1609" spans="1:5">
      <c r="A1609" s="62" t="s">
        <v>26</v>
      </c>
      <c r="B1609" s="62" t="s">
        <v>177</v>
      </c>
      <c r="C1609" s="62" t="s">
        <v>151</v>
      </c>
      <c r="D1609" s="62" t="s">
        <v>152</v>
      </c>
      <c r="E1609" s="62">
        <v>1</v>
      </c>
    </row>
    <row r="1610" spans="1:5">
      <c r="A1610" s="62" t="s">
        <v>26</v>
      </c>
      <c r="B1610" s="62" t="s">
        <v>177</v>
      </c>
      <c r="C1610" s="62" t="s">
        <v>153</v>
      </c>
      <c r="D1610" s="62" t="s">
        <v>154</v>
      </c>
      <c r="E1610" s="62">
        <v>0</v>
      </c>
    </row>
    <row r="1611" spans="1:5">
      <c r="A1611" s="62" t="s">
        <v>26</v>
      </c>
      <c r="B1611" s="62" t="s">
        <v>177</v>
      </c>
      <c r="C1611" s="62" t="s">
        <v>155</v>
      </c>
      <c r="D1611" s="62" t="s">
        <v>156</v>
      </c>
      <c r="E1611" s="62">
        <v>0</v>
      </c>
    </row>
    <row r="1612" spans="1:5">
      <c r="A1612" s="62" t="s">
        <v>26</v>
      </c>
      <c r="B1612" s="62" t="s">
        <v>178</v>
      </c>
      <c r="C1612" s="62" t="s">
        <v>78</v>
      </c>
      <c r="D1612" s="62" t="s">
        <v>79</v>
      </c>
      <c r="E1612" s="62">
        <v>1</v>
      </c>
    </row>
    <row r="1613" spans="1:5">
      <c r="A1613" s="62" t="s">
        <v>26</v>
      </c>
      <c r="B1613" s="62" t="s">
        <v>178</v>
      </c>
      <c r="C1613" s="62" t="s">
        <v>144</v>
      </c>
      <c r="D1613" s="62" t="s">
        <v>93</v>
      </c>
      <c r="E1613" s="62">
        <v>1</v>
      </c>
    </row>
    <row r="1614" spans="1:5">
      <c r="A1614" s="62" t="s">
        <v>26</v>
      </c>
      <c r="B1614" s="62" t="s">
        <v>178</v>
      </c>
      <c r="C1614" s="62" t="s">
        <v>145</v>
      </c>
      <c r="D1614" s="62" t="s">
        <v>146</v>
      </c>
      <c r="E1614" s="62">
        <v>1</v>
      </c>
    </row>
    <row r="1615" spans="1:5">
      <c r="A1615" s="62" t="s">
        <v>26</v>
      </c>
      <c r="B1615" s="62" t="s">
        <v>178</v>
      </c>
      <c r="C1615" s="62" t="s">
        <v>147</v>
      </c>
      <c r="D1615" s="62" t="s">
        <v>148</v>
      </c>
      <c r="E1615" s="62">
        <v>1</v>
      </c>
    </row>
    <row r="1616" spans="1:5">
      <c r="A1616" s="62" t="s">
        <v>26</v>
      </c>
      <c r="B1616" s="62" t="s">
        <v>178</v>
      </c>
      <c r="C1616" s="62" t="s">
        <v>149</v>
      </c>
      <c r="D1616" s="62" t="s">
        <v>150</v>
      </c>
      <c r="E1616" s="62">
        <v>1</v>
      </c>
    </row>
    <row r="1617" spans="1:5">
      <c r="A1617" s="62" t="s">
        <v>26</v>
      </c>
      <c r="B1617" s="62" t="s">
        <v>178</v>
      </c>
      <c r="C1617" s="62" t="s">
        <v>151</v>
      </c>
      <c r="D1617" s="62" t="s">
        <v>152</v>
      </c>
      <c r="E1617" s="62">
        <v>1</v>
      </c>
    </row>
    <row r="1618" spans="1:5">
      <c r="A1618" s="62" t="s">
        <v>26</v>
      </c>
      <c r="B1618" s="62" t="s">
        <v>178</v>
      </c>
      <c r="C1618" s="62" t="s">
        <v>153</v>
      </c>
      <c r="D1618" s="62" t="s">
        <v>154</v>
      </c>
      <c r="E1618" s="62">
        <v>1</v>
      </c>
    </row>
    <row r="1619" spans="1:5">
      <c r="A1619" s="62" t="s">
        <v>26</v>
      </c>
      <c r="B1619" s="62" t="s">
        <v>178</v>
      </c>
      <c r="C1619" s="62" t="s">
        <v>155</v>
      </c>
      <c r="D1619" s="62" t="s">
        <v>156</v>
      </c>
      <c r="E1619" s="62">
        <v>1</v>
      </c>
    </row>
    <row r="1620" spans="1:5">
      <c r="A1620" s="62" t="s">
        <v>26</v>
      </c>
      <c r="B1620" s="62" t="s">
        <v>179</v>
      </c>
      <c r="C1620" s="62" t="s">
        <v>78</v>
      </c>
      <c r="D1620" s="62" t="s">
        <v>79</v>
      </c>
      <c r="E1620" s="62">
        <v>1</v>
      </c>
    </row>
    <row r="1621" spans="1:5">
      <c r="A1621" s="62" t="s">
        <v>26</v>
      </c>
      <c r="B1621" s="62" t="s">
        <v>179</v>
      </c>
      <c r="C1621" s="62" t="s">
        <v>144</v>
      </c>
      <c r="D1621" s="62" t="s">
        <v>93</v>
      </c>
      <c r="E1621" s="62">
        <v>1</v>
      </c>
    </row>
    <row r="1622" spans="1:5">
      <c r="A1622" s="62" t="s">
        <v>26</v>
      </c>
      <c r="B1622" s="62" t="s">
        <v>179</v>
      </c>
      <c r="C1622" s="62" t="s">
        <v>145</v>
      </c>
      <c r="D1622" s="62" t="s">
        <v>146</v>
      </c>
      <c r="E1622" s="62">
        <v>0</v>
      </c>
    </row>
    <row r="1623" spans="1:5">
      <c r="A1623" s="62" t="s">
        <v>26</v>
      </c>
      <c r="B1623" s="62" t="s">
        <v>179</v>
      </c>
      <c r="C1623" s="62" t="s">
        <v>147</v>
      </c>
      <c r="D1623" s="62" t="s">
        <v>148</v>
      </c>
      <c r="E1623" s="62">
        <v>0</v>
      </c>
    </row>
    <row r="1624" spans="1:5">
      <c r="A1624" s="62" t="s">
        <v>26</v>
      </c>
      <c r="B1624" s="62" t="s">
        <v>179</v>
      </c>
      <c r="C1624" s="62" t="s">
        <v>149</v>
      </c>
      <c r="D1624" s="62" t="s">
        <v>150</v>
      </c>
      <c r="E1624" s="62">
        <v>1</v>
      </c>
    </row>
    <row r="1625" spans="1:5">
      <c r="A1625" s="62" t="s">
        <v>26</v>
      </c>
      <c r="B1625" s="62" t="s">
        <v>179</v>
      </c>
      <c r="C1625" s="62" t="s">
        <v>151</v>
      </c>
      <c r="D1625" s="62" t="s">
        <v>152</v>
      </c>
      <c r="E1625" s="62">
        <v>1</v>
      </c>
    </row>
    <row r="1626" spans="1:5">
      <c r="A1626" s="62" t="s">
        <v>26</v>
      </c>
      <c r="B1626" s="62" t="s">
        <v>179</v>
      </c>
      <c r="C1626" s="62" t="s">
        <v>153</v>
      </c>
      <c r="D1626" s="62" t="s">
        <v>154</v>
      </c>
      <c r="E1626" s="62">
        <v>1</v>
      </c>
    </row>
    <row r="1627" spans="1:5">
      <c r="A1627" s="62" t="s">
        <v>26</v>
      </c>
      <c r="B1627" s="62" t="s">
        <v>179</v>
      </c>
      <c r="C1627" s="62" t="s">
        <v>155</v>
      </c>
      <c r="D1627" s="62" t="s">
        <v>156</v>
      </c>
      <c r="E1627" s="62">
        <v>1</v>
      </c>
    </row>
    <row r="1628" spans="1:5">
      <c r="A1628" s="62" t="s">
        <v>26</v>
      </c>
      <c r="B1628" s="62" t="s">
        <v>180</v>
      </c>
      <c r="C1628" s="62" t="s">
        <v>78</v>
      </c>
      <c r="D1628" s="62" t="s">
        <v>79</v>
      </c>
      <c r="E1628" s="62">
        <v>1</v>
      </c>
    </row>
    <row r="1629" spans="1:5">
      <c r="A1629" s="62" t="s">
        <v>26</v>
      </c>
      <c r="B1629" s="62" t="s">
        <v>180</v>
      </c>
      <c r="C1629" s="62" t="s">
        <v>144</v>
      </c>
      <c r="D1629" s="62" t="s">
        <v>93</v>
      </c>
      <c r="E1629" s="62">
        <v>1</v>
      </c>
    </row>
    <row r="1630" spans="1:5">
      <c r="A1630" s="62" t="s">
        <v>26</v>
      </c>
      <c r="B1630" s="62" t="s">
        <v>180</v>
      </c>
      <c r="C1630" s="62" t="s">
        <v>145</v>
      </c>
      <c r="D1630" s="62" t="s">
        <v>146</v>
      </c>
      <c r="E1630" s="62">
        <v>0</v>
      </c>
    </row>
    <row r="1631" spans="1:5">
      <c r="A1631" s="62" t="s">
        <v>26</v>
      </c>
      <c r="B1631" s="62" t="s">
        <v>180</v>
      </c>
      <c r="C1631" s="62" t="s">
        <v>147</v>
      </c>
      <c r="D1631" s="62" t="s">
        <v>148</v>
      </c>
      <c r="E1631" s="62">
        <v>1</v>
      </c>
    </row>
    <row r="1632" spans="1:5">
      <c r="A1632" s="62" t="s">
        <v>26</v>
      </c>
      <c r="B1632" s="62" t="s">
        <v>180</v>
      </c>
      <c r="C1632" s="62" t="s">
        <v>149</v>
      </c>
      <c r="D1632" s="62" t="s">
        <v>150</v>
      </c>
      <c r="E1632" s="62">
        <v>1</v>
      </c>
    </row>
    <row r="1633" spans="1:5">
      <c r="A1633" s="62" t="s">
        <v>26</v>
      </c>
      <c r="B1633" s="62" t="s">
        <v>180</v>
      </c>
      <c r="C1633" s="62" t="s">
        <v>151</v>
      </c>
      <c r="D1633" s="62" t="s">
        <v>152</v>
      </c>
      <c r="E1633" s="62">
        <v>1</v>
      </c>
    </row>
    <row r="1634" spans="1:5">
      <c r="A1634" s="62" t="s">
        <v>26</v>
      </c>
      <c r="B1634" s="62" t="s">
        <v>180</v>
      </c>
      <c r="C1634" s="62" t="s">
        <v>153</v>
      </c>
      <c r="D1634" s="62" t="s">
        <v>154</v>
      </c>
      <c r="E1634" s="62">
        <v>1</v>
      </c>
    </row>
    <row r="1635" spans="1:5">
      <c r="A1635" s="62" t="s">
        <v>26</v>
      </c>
      <c r="B1635" s="62" t="s">
        <v>180</v>
      </c>
      <c r="C1635" s="62" t="s">
        <v>155</v>
      </c>
      <c r="D1635" s="62" t="s">
        <v>156</v>
      </c>
      <c r="E1635" s="62">
        <v>1</v>
      </c>
    </row>
    <row r="1636" spans="1:5">
      <c r="A1636" s="62" t="s">
        <v>26</v>
      </c>
      <c r="B1636" s="62" t="s">
        <v>181</v>
      </c>
      <c r="C1636" s="62" t="s">
        <v>78</v>
      </c>
      <c r="D1636" s="62" t="s">
        <v>79</v>
      </c>
      <c r="E1636" s="62">
        <v>1</v>
      </c>
    </row>
    <row r="1637" spans="1:5">
      <c r="A1637" s="62" t="s">
        <v>26</v>
      </c>
      <c r="B1637" s="62" t="s">
        <v>181</v>
      </c>
      <c r="C1637" s="62" t="s">
        <v>144</v>
      </c>
      <c r="D1637" s="62" t="s">
        <v>93</v>
      </c>
      <c r="E1637" s="62">
        <v>1</v>
      </c>
    </row>
    <row r="1638" spans="1:5">
      <c r="A1638" s="62" t="s">
        <v>26</v>
      </c>
      <c r="B1638" s="62" t="s">
        <v>181</v>
      </c>
      <c r="C1638" s="62" t="s">
        <v>145</v>
      </c>
      <c r="D1638" s="62" t="s">
        <v>146</v>
      </c>
      <c r="E1638" s="62">
        <v>1</v>
      </c>
    </row>
    <row r="1639" spans="1:5">
      <c r="A1639" s="62" t="s">
        <v>26</v>
      </c>
      <c r="B1639" s="62" t="s">
        <v>181</v>
      </c>
      <c r="C1639" s="62" t="s">
        <v>147</v>
      </c>
      <c r="D1639" s="62" t="s">
        <v>148</v>
      </c>
      <c r="E1639" s="62">
        <v>1</v>
      </c>
    </row>
    <row r="1640" spans="1:5">
      <c r="A1640" s="62" t="s">
        <v>26</v>
      </c>
      <c r="B1640" s="62" t="s">
        <v>181</v>
      </c>
      <c r="C1640" s="62" t="s">
        <v>149</v>
      </c>
      <c r="D1640" s="62" t="s">
        <v>150</v>
      </c>
      <c r="E1640" s="62">
        <v>1</v>
      </c>
    </row>
    <row r="1641" spans="1:5">
      <c r="A1641" s="62" t="s">
        <v>26</v>
      </c>
      <c r="B1641" s="62" t="s">
        <v>181</v>
      </c>
      <c r="C1641" s="62" t="s">
        <v>151</v>
      </c>
      <c r="D1641" s="62" t="s">
        <v>152</v>
      </c>
      <c r="E1641" s="62">
        <v>1</v>
      </c>
    </row>
    <row r="1642" spans="1:5">
      <c r="A1642" s="62" t="s">
        <v>26</v>
      </c>
      <c r="B1642" s="62" t="s">
        <v>181</v>
      </c>
      <c r="C1642" s="62" t="s">
        <v>153</v>
      </c>
      <c r="D1642" s="62" t="s">
        <v>154</v>
      </c>
      <c r="E1642" s="62">
        <v>1</v>
      </c>
    </row>
    <row r="1643" spans="1:5">
      <c r="A1643" s="62" t="s">
        <v>26</v>
      </c>
      <c r="B1643" s="62" t="s">
        <v>181</v>
      </c>
      <c r="C1643" s="62" t="s">
        <v>155</v>
      </c>
      <c r="D1643" s="62" t="s">
        <v>156</v>
      </c>
      <c r="E1643" s="62">
        <v>1</v>
      </c>
    </row>
    <row r="1644" spans="1:5">
      <c r="A1644" s="62" t="s">
        <v>26</v>
      </c>
      <c r="B1644" s="62" t="s">
        <v>182</v>
      </c>
      <c r="C1644" s="62" t="s">
        <v>78</v>
      </c>
      <c r="D1644" s="62" t="s">
        <v>79</v>
      </c>
      <c r="E1644" s="62">
        <v>1</v>
      </c>
    </row>
    <row r="1645" spans="1:5">
      <c r="A1645" s="62" t="s">
        <v>26</v>
      </c>
      <c r="B1645" s="62" t="s">
        <v>182</v>
      </c>
      <c r="C1645" s="62" t="s">
        <v>144</v>
      </c>
      <c r="D1645" s="62" t="s">
        <v>93</v>
      </c>
      <c r="E1645" s="62">
        <v>1</v>
      </c>
    </row>
    <row r="1646" spans="1:5">
      <c r="A1646" s="62" t="s">
        <v>26</v>
      </c>
      <c r="B1646" s="62" t="s">
        <v>182</v>
      </c>
      <c r="C1646" s="62" t="s">
        <v>145</v>
      </c>
      <c r="D1646" s="62" t="s">
        <v>146</v>
      </c>
      <c r="E1646" s="62">
        <v>1</v>
      </c>
    </row>
    <row r="1647" spans="1:5">
      <c r="A1647" s="62" t="s">
        <v>26</v>
      </c>
      <c r="B1647" s="62" t="s">
        <v>182</v>
      </c>
      <c r="C1647" s="62" t="s">
        <v>147</v>
      </c>
      <c r="D1647" s="62" t="s">
        <v>148</v>
      </c>
      <c r="E1647" s="62">
        <v>1</v>
      </c>
    </row>
    <row r="1648" spans="1:5">
      <c r="A1648" s="62" t="s">
        <v>26</v>
      </c>
      <c r="B1648" s="62" t="s">
        <v>182</v>
      </c>
      <c r="C1648" s="62" t="s">
        <v>149</v>
      </c>
      <c r="D1648" s="62" t="s">
        <v>150</v>
      </c>
      <c r="E1648" s="62">
        <v>1</v>
      </c>
    </row>
    <row r="1649" spans="1:5">
      <c r="A1649" s="62" t="s">
        <v>26</v>
      </c>
      <c r="B1649" s="62" t="s">
        <v>182</v>
      </c>
      <c r="C1649" s="62" t="s">
        <v>151</v>
      </c>
      <c r="D1649" s="62" t="s">
        <v>152</v>
      </c>
      <c r="E1649" s="62">
        <v>1</v>
      </c>
    </row>
    <row r="1650" spans="1:5">
      <c r="A1650" s="62" t="s">
        <v>26</v>
      </c>
      <c r="B1650" s="62" t="s">
        <v>182</v>
      </c>
      <c r="C1650" s="62" t="s">
        <v>153</v>
      </c>
      <c r="D1650" s="62" t="s">
        <v>154</v>
      </c>
      <c r="E1650" s="62">
        <v>1</v>
      </c>
    </row>
    <row r="1651" spans="1:5">
      <c r="A1651" s="62" t="s">
        <v>26</v>
      </c>
      <c r="B1651" s="62" t="s">
        <v>182</v>
      </c>
      <c r="C1651" s="62" t="s">
        <v>155</v>
      </c>
      <c r="D1651" s="62" t="s">
        <v>156</v>
      </c>
      <c r="E1651" s="62">
        <v>1</v>
      </c>
    </row>
    <row r="1652" spans="1:5">
      <c r="A1652" s="62" t="s">
        <v>26</v>
      </c>
      <c r="B1652" s="62" t="s">
        <v>183</v>
      </c>
      <c r="C1652" s="62" t="s">
        <v>78</v>
      </c>
      <c r="D1652" s="62" t="s">
        <v>79</v>
      </c>
      <c r="E1652" s="62">
        <v>1</v>
      </c>
    </row>
    <row r="1653" spans="1:5">
      <c r="A1653" s="62" t="s">
        <v>26</v>
      </c>
      <c r="B1653" s="62" t="s">
        <v>183</v>
      </c>
      <c r="C1653" s="62" t="s">
        <v>144</v>
      </c>
      <c r="D1653" s="62" t="s">
        <v>93</v>
      </c>
      <c r="E1653" s="62">
        <v>1</v>
      </c>
    </row>
    <row r="1654" spans="1:5">
      <c r="A1654" s="62" t="s">
        <v>26</v>
      </c>
      <c r="B1654" s="62" t="s">
        <v>183</v>
      </c>
      <c r="C1654" s="62" t="s">
        <v>145</v>
      </c>
      <c r="D1654" s="62" t="s">
        <v>146</v>
      </c>
      <c r="E1654" s="62">
        <v>1</v>
      </c>
    </row>
    <row r="1655" spans="1:5">
      <c r="A1655" s="62" t="s">
        <v>26</v>
      </c>
      <c r="B1655" s="62" t="s">
        <v>183</v>
      </c>
      <c r="C1655" s="62" t="s">
        <v>147</v>
      </c>
      <c r="D1655" s="62" t="s">
        <v>148</v>
      </c>
      <c r="E1655" s="62">
        <v>1</v>
      </c>
    </row>
    <row r="1656" spans="1:5">
      <c r="A1656" s="62" t="s">
        <v>26</v>
      </c>
      <c r="B1656" s="62" t="s">
        <v>183</v>
      </c>
      <c r="C1656" s="62" t="s">
        <v>149</v>
      </c>
      <c r="D1656" s="62" t="s">
        <v>150</v>
      </c>
      <c r="E1656" s="62">
        <v>1</v>
      </c>
    </row>
    <row r="1657" spans="1:5">
      <c r="A1657" s="62" t="s">
        <v>26</v>
      </c>
      <c r="B1657" s="62" t="s">
        <v>183</v>
      </c>
      <c r="C1657" s="62" t="s">
        <v>151</v>
      </c>
      <c r="D1657" s="62" t="s">
        <v>152</v>
      </c>
      <c r="E1657" s="62">
        <v>1</v>
      </c>
    </row>
    <row r="1658" spans="1:5">
      <c r="A1658" s="62" t="s">
        <v>26</v>
      </c>
      <c r="B1658" s="62" t="s">
        <v>183</v>
      </c>
      <c r="C1658" s="62" t="s">
        <v>153</v>
      </c>
      <c r="D1658" s="62" t="s">
        <v>154</v>
      </c>
      <c r="E1658" s="62">
        <v>1</v>
      </c>
    </row>
    <row r="1659" spans="1:5">
      <c r="A1659" s="62" t="s">
        <v>26</v>
      </c>
      <c r="B1659" s="62" t="s">
        <v>183</v>
      </c>
      <c r="C1659" s="62" t="s">
        <v>155</v>
      </c>
      <c r="D1659" s="62" t="s">
        <v>156</v>
      </c>
      <c r="E1659" s="62">
        <v>1</v>
      </c>
    </row>
    <row r="1660" spans="1:5">
      <c r="A1660" s="62" t="s">
        <v>26</v>
      </c>
      <c r="B1660" s="62" t="s">
        <v>184</v>
      </c>
      <c r="C1660" s="62" t="s">
        <v>78</v>
      </c>
      <c r="D1660" s="62" t="s">
        <v>79</v>
      </c>
      <c r="E1660" s="62">
        <v>1</v>
      </c>
    </row>
    <row r="1661" spans="1:5">
      <c r="A1661" s="62" t="s">
        <v>26</v>
      </c>
      <c r="B1661" s="62" t="s">
        <v>184</v>
      </c>
      <c r="C1661" s="62" t="s">
        <v>144</v>
      </c>
      <c r="D1661" s="62" t="s">
        <v>93</v>
      </c>
      <c r="E1661" s="62">
        <v>1</v>
      </c>
    </row>
    <row r="1662" spans="1:5">
      <c r="A1662" s="62" t="s">
        <v>26</v>
      </c>
      <c r="B1662" s="62" t="s">
        <v>184</v>
      </c>
      <c r="C1662" s="62" t="s">
        <v>145</v>
      </c>
      <c r="D1662" s="62" t="s">
        <v>146</v>
      </c>
      <c r="E1662" s="62">
        <v>0</v>
      </c>
    </row>
    <row r="1663" spans="1:5">
      <c r="A1663" s="62" t="s">
        <v>26</v>
      </c>
      <c r="B1663" s="62" t="s">
        <v>184</v>
      </c>
      <c r="C1663" s="62" t="s">
        <v>147</v>
      </c>
      <c r="D1663" s="62" t="s">
        <v>148</v>
      </c>
      <c r="E1663" s="62">
        <v>1</v>
      </c>
    </row>
    <row r="1664" spans="1:5">
      <c r="A1664" s="62" t="s">
        <v>26</v>
      </c>
      <c r="B1664" s="62" t="s">
        <v>184</v>
      </c>
      <c r="C1664" s="62" t="s">
        <v>149</v>
      </c>
      <c r="D1664" s="62" t="s">
        <v>150</v>
      </c>
      <c r="E1664" s="62">
        <v>0</v>
      </c>
    </row>
    <row r="1665" spans="1:5">
      <c r="A1665" s="62" t="s">
        <v>26</v>
      </c>
      <c r="B1665" s="62" t="s">
        <v>184</v>
      </c>
      <c r="C1665" s="62" t="s">
        <v>151</v>
      </c>
      <c r="D1665" s="62" t="s">
        <v>152</v>
      </c>
      <c r="E1665" s="62">
        <v>1</v>
      </c>
    </row>
    <row r="1666" spans="1:5">
      <c r="A1666" s="62" t="s">
        <v>26</v>
      </c>
      <c r="B1666" s="62" t="s">
        <v>184</v>
      </c>
      <c r="C1666" s="62" t="s">
        <v>153</v>
      </c>
      <c r="D1666" s="62" t="s">
        <v>154</v>
      </c>
      <c r="E1666" s="62">
        <v>1</v>
      </c>
    </row>
    <row r="1667" spans="1:5">
      <c r="A1667" s="62" t="s">
        <v>26</v>
      </c>
      <c r="B1667" s="62" t="s">
        <v>184</v>
      </c>
      <c r="C1667" s="62" t="s">
        <v>155</v>
      </c>
      <c r="D1667" s="62" t="s">
        <v>156</v>
      </c>
      <c r="E1667" s="62">
        <v>1</v>
      </c>
    </row>
    <row r="1668" spans="1:5">
      <c r="A1668" s="62" t="s">
        <v>26</v>
      </c>
      <c r="B1668" s="62" t="s">
        <v>185</v>
      </c>
      <c r="C1668" s="62" t="s">
        <v>78</v>
      </c>
      <c r="D1668" s="62" t="s">
        <v>79</v>
      </c>
      <c r="E1668" s="62">
        <v>1</v>
      </c>
    </row>
    <row r="1669" spans="1:5">
      <c r="A1669" s="62" t="s">
        <v>26</v>
      </c>
      <c r="B1669" s="62" t="s">
        <v>185</v>
      </c>
      <c r="C1669" s="62" t="s">
        <v>144</v>
      </c>
      <c r="D1669" s="62" t="s">
        <v>93</v>
      </c>
      <c r="E1669" s="62">
        <v>1</v>
      </c>
    </row>
    <row r="1670" spans="1:5">
      <c r="A1670" s="62" t="s">
        <v>26</v>
      </c>
      <c r="B1670" s="62" t="s">
        <v>185</v>
      </c>
      <c r="C1670" s="62" t="s">
        <v>145</v>
      </c>
      <c r="D1670" s="62" t="s">
        <v>146</v>
      </c>
      <c r="E1670" s="62">
        <v>0</v>
      </c>
    </row>
    <row r="1671" spans="1:5">
      <c r="A1671" s="62" t="s">
        <v>26</v>
      </c>
      <c r="B1671" s="62" t="s">
        <v>185</v>
      </c>
      <c r="C1671" s="62" t="s">
        <v>147</v>
      </c>
      <c r="D1671" s="62" t="s">
        <v>148</v>
      </c>
      <c r="E1671" s="62">
        <v>1</v>
      </c>
    </row>
    <row r="1672" spans="1:5">
      <c r="A1672" s="62" t="s">
        <v>26</v>
      </c>
      <c r="B1672" s="62" t="s">
        <v>185</v>
      </c>
      <c r="C1672" s="62" t="s">
        <v>149</v>
      </c>
      <c r="D1672" s="62" t="s">
        <v>150</v>
      </c>
      <c r="E1672" s="62">
        <v>1</v>
      </c>
    </row>
    <row r="1673" spans="1:5">
      <c r="A1673" s="62" t="s">
        <v>26</v>
      </c>
      <c r="B1673" s="62" t="s">
        <v>185</v>
      </c>
      <c r="C1673" s="62" t="s">
        <v>151</v>
      </c>
      <c r="D1673" s="62" t="s">
        <v>152</v>
      </c>
      <c r="E1673" s="62">
        <v>1</v>
      </c>
    </row>
    <row r="1674" spans="1:5">
      <c r="A1674" s="62" t="s">
        <v>26</v>
      </c>
      <c r="B1674" s="62" t="s">
        <v>185</v>
      </c>
      <c r="C1674" s="62" t="s">
        <v>153</v>
      </c>
      <c r="D1674" s="62" t="s">
        <v>154</v>
      </c>
      <c r="E1674" s="62">
        <v>1</v>
      </c>
    </row>
    <row r="1675" spans="1:5">
      <c r="A1675" s="62" t="s">
        <v>26</v>
      </c>
      <c r="B1675" s="62" t="s">
        <v>185</v>
      </c>
      <c r="C1675" s="62" t="s">
        <v>155</v>
      </c>
      <c r="D1675" s="62" t="s">
        <v>156</v>
      </c>
      <c r="E1675" s="62">
        <v>0</v>
      </c>
    </row>
    <row r="1676" spans="1:5">
      <c r="A1676" s="62" t="s">
        <v>26</v>
      </c>
      <c r="B1676" s="62" t="s">
        <v>186</v>
      </c>
      <c r="C1676" s="62" t="s">
        <v>78</v>
      </c>
      <c r="D1676" s="62" t="s">
        <v>79</v>
      </c>
      <c r="E1676" s="62">
        <v>1</v>
      </c>
    </row>
    <row r="1677" spans="1:5">
      <c r="A1677" s="62" t="s">
        <v>26</v>
      </c>
      <c r="B1677" s="62" t="s">
        <v>186</v>
      </c>
      <c r="C1677" s="62" t="s">
        <v>144</v>
      </c>
      <c r="D1677" s="62" t="s">
        <v>93</v>
      </c>
      <c r="E1677" s="62">
        <v>1</v>
      </c>
    </row>
    <row r="1678" spans="1:5">
      <c r="A1678" s="62" t="s">
        <v>26</v>
      </c>
      <c r="B1678" s="62" t="s">
        <v>186</v>
      </c>
      <c r="C1678" s="62" t="s">
        <v>145</v>
      </c>
      <c r="D1678" s="62" t="s">
        <v>146</v>
      </c>
      <c r="E1678" s="62">
        <v>1</v>
      </c>
    </row>
    <row r="1679" spans="1:5">
      <c r="A1679" s="62" t="s">
        <v>26</v>
      </c>
      <c r="B1679" s="62" t="s">
        <v>186</v>
      </c>
      <c r="C1679" s="62" t="s">
        <v>147</v>
      </c>
      <c r="D1679" s="62" t="s">
        <v>148</v>
      </c>
      <c r="E1679" s="62">
        <v>1</v>
      </c>
    </row>
    <row r="1680" spans="1:5">
      <c r="A1680" s="62" t="s">
        <v>26</v>
      </c>
      <c r="B1680" s="62" t="s">
        <v>186</v>
      </c>
      <c r="C1680" s="62" t="s">
        <v>149</v>
      </c>
      <c r="D1680" s="62" t="s">
        <v>150</v>
      </c>
      <c r="E1680" s="62">
        <v>1</v>
      </c>
    </row>
    <row r="1681" spans="1:5">
      <c r="A1681" s="62" t="s">
        <v>26</v>
      </c>
      <c r="B1681" s="62" t="s">
        <v>186</v>
      </c>
      <c r="C1681" s="62" t="s">
        <v>151</v>
      </c>
      <c r="D1681" s="62" t="s">
        <v>152</v>
      </c>
      <c r="E1681" s="62">
        <v>1</v>
      </c>
    </row>
    <row r="1682" spans="1:5">
      <c r="A1682" s="62" t="s">
        <v>26</v>
      </c>
      <c r="B1682" s="62" t="s">
        <v>186</v>
      </c>
      <c r="C1682" s="62" t="s">
        <v>153</v>
      </c>
      <c r="D1682" s="62" t="s">
        <v>154</v>
      </c>
      <c r="E1682" s="62">
        <v>1</v>
      </c>
    </row>
    <row r="1683" spans="1:5">
      <c r="A1683" s="62" t="s">
        <v>26</v>
      </c>
      <c r="B1683" s="62" t="s">
        <v>186</v>
      </c>
      <c r="C1683" s="62" t="s">
        <v>155</v>
      </c>
      <c r="D1683" s="62" t="s">
        <v>156</v>
      </c>
      <c r="E1683" s="62">
        <v>1</v>
      </c>
    </row>
    <row r="1684" spans="1:5">
      <c r="A1684" s="62" t="s">
        <v>26</v>
      </c>
      <c r="B1684" s="62" t="s">
        <v>187</v>
      </c>
      <c r="C1684" s="62" t="s">
        <v>78</v>
      </c>
      <c r="D1684" s="62" t="s">
        <v>79</v>
      </c>
      <c r="E1684" s="62">
        <v>1</v>
      </c>
    </row>
    <row r="1685" spans="1:5">
      <c r="A1685" s="62" t="s">
        <v>26</v>
      </c>
      <c r="B1685" s="62" t="s">
        <v>187</v>
      </c>
      <c r="C1685" s="62" t="s">
        <v>144</v>
      </c>
      <c r="D1685" s="62" t="s">
        <v>93</v>
      </c>
      <c r="E1685" s="62">
        <v>1</v>
      </c>
    </row>
    <row r="1686" spans="1:5">
      <c r="A1686" s="62" t="s">
        <v>26</v>
      </c>
      <c r="B1686" s="62" t="s">
        <v>187</v>
      </c>
      <c r="C1686" s="62" t="s">
        <v>145</v>
      </c>
      <c r="D1686" s="62" t="s">
        <v>146</v>
      </c>
      <c r="E1686" s="62">
        <v>1</v>
      </c>
    </row>
    <row r="1687" spans="1:5">
      <c r="A1687" s="62" t="s">
        <v>26</v>
      </c>
      <c r="B1687" s="62" t="s">
        <v>187</v>
      </c>
      <c r="C1687" s="62" t="s">
        <v>147</v>
      </c>
      <c r="D1687" s="62" t="s">
        <v>148</v>
      </c>
      <c r="E1687" s="62">
        <v>1</v>
      </c>
    </row>
    <row r="1688" spans="1:5">
      <c r="A1688" s="62" t="s">
        <v>26</v>
      </c>
      <c r="B1688" s="62" t="s">
        <v>187</v>
      </c>
      <c r="C1688" s="62" t="s">
        <v>149</v>
      </c>
      <c r="D1688" s="62" t="s">
        <v>150</v>
      </c>
      <c r="E1688" s="62">
        <v>1</v>
      </c>
    </row>
    <row r="1689" spans="1:5">
      <c r="A1689" s="62" t="s">
        <v>26</v>
      </c>
      <c r="B1689" s="62" t="s">
        <v>187</v>
      </c>
      <c r="C1689" s="62" t="s">
        <v>151</v>
      </c>
      <c r="D1689" s="62" t="s">
        <v>152</v>
      </c>
      <c r="E1689" s="62">
        <v>1</v>
      </c>
    </row>
    <row r="1690" spans="1:5">
      <c r="A1690" s="62" t="s">
        <v>26</v>
      </c>
      <c r="B1690" s="62" t="s">
        <v>187</v>
      </c>
      <c r="C1690" s="62" t="s">
        <v>153</v>
      </c>
      <c r="D1690" s="62" t="s">
        <v>154</v>
      </c>
      <c r="E1690" s="62">
        <v>1</v>
      </c>
    </row>
    <row r="1691" spans="1:5">
      <c r="A1691" s="62" t="s">
        <v>26</v>
      </c>
      <c r="B1691" s="62" t="s">
        <v>187</v>
      </c>
      <c r="C1691" s="62" t="s">
        <v>155</v>
      </c>
      <c r="D1691" s="62" t="s">
        <v>156</v>
      </c>
      <c r="E1691" s="62">
        <v>1</v>
      </c>
    </row>
    <row r="1692" spans="1:5">
      <c r="A1692" s="62" t="s">
        <v>26</v>
      </c>
      <c r="B1692" s="62" t="s">
        <v>188</v>
      </c>
      <c r="C1692" s="62" t="s">
        <v>78</v>
      </c>
      <c r="D1692" s="62" t="s">
        <v>79</v>
      </c>
      <c r="E1692" s="62">
        <v>1</v>
      </c>
    </row>
    <row r="1693" spans="1:5">
      <c r="A1693" s="62" t="s">
        <v>26</v>
      </c>
      <c r="B1693" s="62" t="s">
        <v>188</v>
      </c>
      <c r="C1693" s="62" t="s">
        <v>144</v>
      </c>
      <c r="D1693" s="62" t="s">
        <v>93</v>
      </c>
      <c r="E1693" s="62">
        <v>1</v>
      </c>
    </row>
    <row r="1694" spans="1:5">
      <c r="A1694" s="62" t="s">
        <v>26</v>
      </c>
      <c r="B1694" s="62" t="s">
        <v>188</v>
      </c>
      <c r="C1694" s="62" t="s">
        <v>145</v>
      </c>
      <c r="D1694" s="62" t="s">
        <v>146</v>
      </c>
      <c r="E1694" s="62">
        <v>0</v>
      </c>
    </row>
    <row r="1695" spans="1:5">
      <c r="A1695" s="62" t="s">
        <v>26</v>
      </c>
      <c r="B1695" s="62" t="s">
        <v>188</v>
      </c>
      <c r="C1695" s="62" t="s">
        <v>147</v>
      </c>
      <c r="D1695" s="62" t="s">
        <v>148</v>
      </c>
      <c r="E1695" s="62">
        <v>1</v>
      </c>
    </row>
    <row r="1696" spans="1:5">
      <c r="A1696" s="62" t="s">
        <v>26</v>
      </c>
      <c r="B1696" s="62" t="s">
        <v>188</v>
      </c>
      <c r="C1696" s="62" t="s">
        <v>149</v>
      </c>
      <c r="D1696" s="62" t="s">
        <v>150</v>
      </c>
      <c r="E1696" s="62">
        <v>1</v>
      </c>
    </row>
    <row r="1697" spans="1:5">
      <c r="A1697" s="62" t="s">
        <v>26</v>
      </c>
      <c r="B1697" s="62" t="s">
        <v>188</v>
      </c>
      <c r="C1697" s="62" t="s">
        <v>151</v>
      </c>
      <c r="D1697" s="62" t="s">
        <v>152</v>
      </c>
      <c r="E1697" s="62">
        <v>1</v>
      </c>
    </row>
    <row r="1698" spans="1:5">
      <c r="A1698" s="62" t="s">
        <v>26</v>
      </c>
      <c r="B1698" s="62" t="s">
        <v>188</v>
      </c>
      <c r="C1698" s="62" t="s">
        <v>153</v>
      </c>
      <c r="D1698" s="62" t="s">
        <v>154</v>
      </c>
      <c r="E1698" s="62">
        <v>1</v>
      </c>
    </row>
    <row r="1699" spans="1:5">
      <c r="A1699" s="62" t="s">
        <v>26</v>
      </c>
      <c r="B1699" s="62" t="s">
        <v>188</v>
      </c>
      <c r="C1699" s="62" t="s">
        <v>155</v>
      </c>
      <c r="D1699" s="62" t="s">
        <v>156</v>
      </c>
      <c r="E1699" s="62">
        <v>1</v>
      </c>
    </row>
    <row r="1700" spans="1:5">
      <c r="A1700" s="62" t="s">
        <v>26</v>
      </c>
      <c r="B1700" s="62" t="s">
        <v>189</v>
      </c>
      <c r="C1700" s="62" t="s">
        <v>78</v>
      </c>
      <c r="D1700" s="62" t="s">
        <v>79</v>
      </c>
      <c r="E1700" s="62">
        <v>1</v>
      </c>
    </row>
    <row r="1701" spans="1:5">
      <c r="A1701" s="62" t="s">
        <v>26</v>
      </c>
      <c r="B1701" s="62" t="s">
        <v>189</v>
      </c>
      <c r="C1701" s="62" t="s">
        <v>144</v>
      </c>
      <c r="D1701" s="62" t="s">
        <v>93</v>
      </c>
      <c r="E1701" s="62">
        <v>1</v>
      </c>
    </row>
    <row r="1702" spans="1:5">
      <c r="A1702" s="62" t="s">
        <v>26</v>
      </c>
      <c r="B1702" s="62" t="s">
        <v>189</v>
      </c>
      <c r="C1702" s="62" t="s">
        <v>145</v>
      </c>
      <c r="D1702" s="62" t="s">
        <v>146</v>
      </c>
      <c r="E1702" s="62">
        <v>1</v>
      </c>
    </row>
    <row r="1703" spans="1:5">
      <c r="A1703" s="62" t="s">
        <v>26</v>
      </c>
      <c r="B1703" s="62" t="s">
        <v>189</v>
      </c>
      <c r="C1703" s="62" t="s">
        <v>147</v>
      </c>
      <c r="D1703" s="62" t="s">
        <v>148</v>
      </c>
      <c r="E1703" s="62">
        <v>1</v>
      </c>
    </row>
    <row r="1704" spans="1:5">
      <c r="A1704" s="62" t="s">
        <v>26</v>
      </c>
      <c r="B1704" s="62" t="s">
        <v>189</v>
      </c>
      <c r="C1704" s="62" t="s">
        <v>149</v>
      </c>
      <c r="D1704" s="62" t="s">
        <v>150</v>
      </c>
      <c r="E1704" s="62">
        <v>1</v>
      </c>
    </row>
    <row r="1705" spans="1:5">
      <c r="A1705" s="62" t="s">
        <v>26</v>
      </c>
      <c r="B1705" s="62" t="s">
        <v>189</v>
      </c>
      <c r="C1705" s="62" t="s">
        <v>151</v>
      </c>
      <c r="D1705" s="62" t="s">
        <v>152</v>
      </c>
      <c r="E1705" s="62">
        <v>1</v>
      </c>
    </row>
    <row r="1706" spans="1:5">
      <c r="A1706" s="62" t="s">
        <v>26</v>
      </c>
      <c r="B1706" s="62" t="s">
        <v>189</v>
      </c>
      <c r="C1706" s="62" t="s">
        <v>153</v>
      </c>
      <c r="D1706" s="62" t="s">
        <v>154</v>
      </c>
      <c r="E1706" s="62">
        <v>1</v>
      </c>
    </row>
    <row r="1707" spans="1:5">
      <c r="A1707" s="62" t="s">
        <v>26</v>
      </c>
      <c r="B1707" s="62" t="s">
        <v>189</v>
      </c>
      <c r="C1707" s="62" t="s">
        <v>155</v>
      </c>
      <c r="D1707" s="62" t="s">
        <v>156</v>
      </c>
      <c r="E1707" s="62">
        <v>1</v>
      </c>
    </row>
    <row r="1708" spans="1:5">
      <c r="A1708" s="62" t="s">
        <v>26</v>
      </c>
      <c r="B1708" s="62" t="s">
        <v>190</v>
      </c>
      <c r="C1708" s="62" t="s">
        <v>78</v>
      </c>
      <c r="D1708" s="62" t="s">
        <v>79</v>
      </c>
      <c r="E1708" s="62">
        <v>1</v>
      </c>
    </row>
    <row r="1709" spans="1:5">
      <c r="A1709" s="62" t="s">
        <v>26</v>
      </c>
      <c r="B1709" s="62" t="s">
        <v>190</v>
      </c>
      <c r="C1709" s="62" t="s">
        <v>144</v>
      </c>
      <c r="D1709" s="62" t="s">
        <v>93</v>
      </c>
      <c r="E1709" s="62">
        <v>1</v>
      </c>
    </row>
    <row r="1710" spans="1:5">
      <c r="A1710" s="62" t="s">
        <v>26</v>
      </c>
      <c r="B1710" s="62" t="s">
        <v>190</v>
      </c>
      <c r="C1710" s="62" t="s">
        <v>145</v>
      </c>
      <c r="D1710" s="62" t="s">
        <v>146</v>
      </c>
      <c r="E1710" s="62">
        <v>1</v>
      </c>
    </row>
    <row r="1711" spans="1:5">
      <c r="A1711" s="62" t="s">
        <v>26</v>
      </c>
      <c r="B1711" s="62" t="s">
        <v>190</v>
      </c>
      <c r="C1711" s="62" t="s">
        <v>147</v>
      </c>
      <c r="D1711" s="62" t="s">
        <v>148</v>
      </c>
      <c r="E1711" s="62">
        <v>0</v>
      </c>
    </row>
    <row r="1712" spans="1:5">
      <c r="A1712" s="62" t="s">
        <v>26</v>
      </c>
      <c r="B1712" s="62" t="s">
        <v>190</v>
      </c>
      <c r="C1712" s="62" t="s">
        <v>149</v>
      </c>
      <c r="D1712" s="62" t="s">
        <v>150</v>
      </c>
      <c r="E1712" s="62">
        <v>0</v>
      </c>
    </row>
    <row r="1713" spans="1:5">
      <c r="A1713" s="62" t="s">
        <v>26</v>
      </c>
      <c r="B1713" s="62" t="s">
        <v>190</v>
      </c>
      <c r="C1713" s="62" t="s">
        <v>151</v>
      </c>
      <c r="D1713" s="62" t="s">
        <v>152</v>
      </c>
      <c r="E1713" s="62">
        <v>1</v>
      </c>
    </row>
    <row r="1714" spans="1:5">
      <c r="A1714" s="62" t="s">
        <v>26</v>
      </c>
      <c r="B1714" s="62" t="s">
        <v>190</v>
      </c>
      <c r="C1714" s="62" t="s">
        <v>153</v>
      </c>
      <c r="D1714" s="62" t="s">
        <v>154</v>
      </c>
      <c r="E1714" s="62">
        <v>0</v>
      </c>
    </row>
    <row r="1715" spans="1:5">
      <c r="A1715" s="62" t="s">
        <v>26</v>
      </c>
      <c r="B1715" s="62" t="s">
        <v>190</v>
      </c>
      <c r="C1715" s="62" t="s">
        <v>155</v>
      </c>
      <c r="D1715" s="62" t="s">
        <v>156</v>
      </c>
      <c r="E1715" s="62">
        <v>0</v>
      </c>
    </row>
    <row r="1716" spans="1:5">
      <c r="A1716" s="62" t="s">
        <v>26</v>
      </c>
      <c r="B1716" s="62" t="s">
        <v>191</v>
      </c>
      <c r="C1716" s="62" t="s">
        <v>78</v>
      </c>
      <c r="D1716" s="62" t="s">
        <v>79</v>
      </c>
      <c r="E1716" s="62">
        <v>1</v>
      </c>
    </row>
    <row r="1717" spans="1:5">
      <c r="A1717" s="62" t="s">
        <v>26</v>
      </c>
      <c r="B1717" s="62" t="s">
        <v>191</v>
      </c>
      <c r="C1717" s="62" t="s">
        <v>144</v>
      </c>
      <c r="D1717" s="62" t="s">
        <v>93</v>
      </c>
      <c r="E1717" s="62">
        <v>1</v>
      </c>
    </row>
    <row r="1718" spans="1:5">
      <c r="A1718" s="62" t="s">
        <v>26</v>
      </c>
      <c r="B1718" s="62" t="s">
        <v>191</v>
      </c>
      <c r="C1718" s="62" t="s">
        <v>145</v>
      </c>
      <c r="D1718" s="62" t="s">
        <v>146</v>
      </c>
      <c r="E1718" s="62">
        <v>0</v>
      </c>
    </row>
    <row r="1719" spans="1:5">
      <c r="A1719" s="62" t="s">
        <v>26</v>
      </c>
      <c r="B1719" s="62" t="s">
        <v>191</v>
      </c>
      <c r="C1719" s="62" t="s">
        <v>147</v>
      </c>
      <c r="D1719" s="62" t="s">
        <v>148</v>
      </c>
      <c r="E1719" s="62">
        <v>0</v>
      </c>
    </row>
    <row r="1720" spans="1:5">
      <c r="A1720" s="62" t="s">
        <v>26</v>
      </c>
      <c r="B1720" s="62" t="s">
        <v>191</v>
      </c>
      <c r="C1720" s="62" t="s">
        <v>149</v>
      </c>
      <c r="D1720" s="62" t="s">
        <v>150</v>
      </c>
      <c r="E1720" s="62">
        <v>0</v>
      </c>
    </row>
    <row r="1721" spans="1:5">
      <c r="A1721" s="62" t="s">
        <v>26</v>
      </c>
      <c r="B1721" s="62" t="s">
        <v>191</v>
      </c>
      <c r="C1721" s="62" t="s">
        <v>151</v>
      </c>
      <c r="D1721" s="62" t="s">
        <v>152</v>
      </c>
      <c r="E1721" s="62">
        <v>1</v>
      </c>
    </row>
    <row r="1722" spans="1:5">
      <c r="A1722" s="62" t="s">
        <v>26</v>
      </c>
      <c r="B1722" s="62" t="s">
        <v>191</v>
      </c>
      <c r="C1722" s="62" t="s">
        <v>153</v>
      </c>
      <c r="D1722" s="62" t="s">
        <v>154</v>
      </c>
      <c r="E1722" s="62">
        <v>0</v>
      </c>
    </row>
    <row r="1723" spans="1:5">
      <c r="A1723" s="62" t="s">
        <v>26</v>
      </c>
      <c r="B1723" s="62" t="s">
        <v>191</v>
      </c>
      <c r="C1723" s="62" t="s">
        <v>155</v>
      </c>
      <c r="D1723" s="62" t="s">
        <v>156</v>
      </c>
      <c r="E1723" s="62">
        <v>0</v>
      </c>
    </row>
    <row r="1724" spans="1:5">
      <c r="A1724" s="62" t="s">
        <v>26</v>
      </c>
      <c r="B1724" s="62" t="s">
        <v>192</v>
      </c>
      <c r="C1724" s="62" t="s">
        <v>78</v>
      </c>
      <c r="D1724" s="62" t="s">
        <v>79</v>
      </c>
      <c r="E1724" s="62">
        <v>1</v>
      </c>
    </row>
    <row r="1725" spans="1:5">
      <c r="A1725" s="62" t="s">
        <v>26</v>
      </c>
      <c r="B1725" s="62" t="s">
        <v>192</v>
      </c>
      <c r="C1725" s="62" t="s">
        <v>144</v>
      </c>
      <c r="D1725" s="62" t="s">
        <v>93</v>
      </c>
      <c r="E1725" s="62">
        <v>1</v>
      </c>
    </row>
    <row r="1726" spans="1:5">
      <c r="A1726" s="62" t="s">
        <v>26</v>
      </c>
      <c r="B1726" s="62" t="s">
        <v>192</v>
      </c>
      <c r="C1726" s="62" t="s">
        <v>145</v>
      </c>
      <c r="D1726" s="62" t="s">
        <v>146</v>
      </c>
      <c r="E1726" s="62">
        <v>1</v>
      </c>
    </row>
    <row r="1727" spans="1:5">
      <c r="A1727" s="62" t="s">
        <v>26</v>
      </c>
      <c r="B1727" s="62" t="s">
        <v>192</v>
      </c>
      <c r="C1727" s="62" t="s">
        <v>147</v>
      </c>
      <c r="D1727" s="62" t="s">
        <v>148</v>
      </c>
      <c r="E1727" s="62">
        <v>1</v>
      </c>
    </row>
    <row r="1728" spans="1:5">
      <c r="A1728" s="62" t="s">
        <v>26</v>
      </c>
      <c r="B1728" s="62" t="s">
        <v>192</v>
      </c>
      <c r="C1728" s="62" t="s">
        <v>149</v>
      </c>
      <c r="D1728" s="62" t="s">
        <v>150</v>
      </c>
      <c r="E1728" s="62">
        <v>1</v>
      </c>
    </row>
    <row r="1729" spans="1:5">
      <c r="A1729" s="62" t="s">
        <v>26</v>
      </c>
      <c r="B1729" s="62" t="s">
        <v>192</v>
      </c>
      <c r="C1729" s="62" t="s">
        <v>151</v>
      </c>
      <c r="D1729" s="62" t="s">
        <v>152</v>
      </c>
      <c r="E1729" s="62">
        <v>1</v>
      </c>
    </row>
    <row r="1730" spans="1:5">
      <c r="A1730" s="62" t="s">
        <v>26</v>
      </c>
      <c r="B1730" s="62" t="s">
        <v>192</v>
      </c>
      <c r="C1730" s="62" t="s">
        <v>153</v>
      </c>
      <c r="D1730" s="62" t="s">
        <v>154</v>
      </c>
      <c r="E1730" s="62">
        <v>1</v>
      </c>
    </row>
    <row r="1731" spans="1:5">
      <c r="A1731" s="62" t="s">
        <v>26</v>
      </c>
      <c r="B1731" s="62" t="s">
        <v>192</v>
      </c>
      <c r="C1731" s="62" t="s">
        <v>155</v>
      </c>
      <c r="D1731" s="62" t="s">
        <v>156</v>
      </c>
      <c r="E1731" s="62">
        <v>1</v>
      </c>
    </row>
    <row r="1732" spans="1:5">
      <c r="A1732" s="62" t="s">
        <v>26</v>
      </c>
      <c r="B1732" s="62" t="s">
        <v>193</v>
      </c>
      <c r="C1732" s="62" t="s">
        <v>78</v>
      </c>
      <c r="D1732" s="62" t="s">
        <v>79</v>
      </c>
      <c r="E1732" s="62">
        <v>1</v>
      </c>
    </row>
    <row r="1733" spans="1:5">
      <c r="A1733" s="62" t="s">
        <v>26</v>
      </c>
      <c r="B1733" s="62" t="s">
        <v>193</v>
      </c>
      <c r="C1733" s="62" t="s">
        <v>144</v>
      </c>
      <c r="D1733" s="62" t="s">
        <v>93</v>
      </c>
      <c r="E1733" s="62">
        <v>1</v>
      </c>
    </row>
    <row r="1734" spans="1:5">
      <c r="A1734" s="62" t="s">
        <v>26</v>
      </c>
      <c r="B1734" s="62" t="s">
        <v>193</v>
      </c>
      <c r="C1734" s="62" t="s">
        <v>145</v>
      </c>
      <c r="D1734" s="62" t="s">
        <v>146</v>
      </c>
      <c r="E1734" s="62">
        <v>1</v>
      </c>
    </row>
    <row r="1735" spans="1:5">
      <c r="A1735" s="62" t="s">
        <v>26</v>
      </c>
      <c r="B1735" s="62" t="s">
        <v>193</v>
      </c>
      <c r="C1735" s="62" t="s">
        <v>147</v>
      </c>
      <c r="D1735" s="62" t="s">
        <v>148</v>
      </c>
      <c r="E1735" s="62">
        <v>1</v>
      </c>
    </row>
    <row r="1736" spans="1:5">
      <c r="A1736" s="62" t="s">
        <v>26</v>
      </c>
      <c r="B1736" s="62" t="s">
        <v>193</v>
      </c>
      <c r="C1736" s="62" t="s">
        <v>149</v>
      </c>
      <c r="D1736" s="62" t="s">
        <v>150</v>
      </c>
      <c r="E1736" s="62">
        <v>1</v>
      </c>
    </row>
    <row r="1737" spans="1:5">
      <c r="A1737" s="62" t="s">
        <v>26</v>
      </c>
      <c r="B1737" s="62" t="s">
        <v>193</v>
      </c>
      <c r="C1737" s="62" t="s">
        <v>151</v>
      </c>
      <c r="D1737" s="62" t="s">
        <v>152</v>
      </c>
      <c r="E1737" s="62">
        <v>1</v>
      </c>
    </row>
    <row r="1738" spans="1:5">
      <c r="A1738" s="62" t="s">
        <v>26</v>
      </c>
      <c r="B1738" s="62" t="s">
        <v>193</v>
      </c>
      <c r="C1738" s="62" t="s">
        <v>153</v>
      </c>
      <c r="D1738" s="62" t="s">
        <v>154</v>
      </c>
      <c r="E1738" s="62">
        <v>1</v>
      </c>
    </row>
    <row r="1739" spans="1:5">
      <c r="A1739" s="62" t="s">
        <v>26</v>
      </c>
      <c r="B1739" s="62" t="s">
        <v>193</v>
      </c>
      <c r="C1739" s="62" t="s">
        <v>155</v>
      </c>
      <c r="D1739" s="62" t="s">
        <v>156</v>
      </c>
      <c r="E1739" s="62">
        <v>1</v>
      </c>
    </row>
    <row r="1740" spans="1:5">
      <c r="A1740" s="62" t="s">
        <v>26</v>
      </c>
      <c r="B1740" s="62" t="s">
        <v>194</v>
      </c>
      <c r="C1740" s="62" t="s">
        <v>78</v>
      </c>
      <c r="D1740" s="62" t="s">
        <v>79</v>
      </c>
      <c r="E1740" s="62">
        <v>1</v>
      </c>
    </row>
    <row r="1741" spans="1:5">
      <c r="A1741" s="62" t="s">
        <v>26</v>
      </c>
      <c r="B1741" s="62" t="s">
        <v>194</v>
      </c>
      <c r="C1741" s="62" t="s">
        <v>144</v>
      </c>
      <c r="D1741" s="62" t="s">
        <v>93</v>
      </c>
      <c r="E1741" s="62">
        <v>1</v>
      </c>
    </row>
    <row r="1742" spans="1:5">
      <c r="A1742" s="62" t="s">
        <v>26</v>
      </c>
      <c r="B1742" s="62" t="s">
        <v>194</v>
      </c>
      <c r="C1742" s="62" t="s">
        <v>145</v>
      </c>
      <c r="D1742" s="62" t="s">
        <v>146</v>
      </c>
      <c r="E1742" s="62">
        <v>1</v>
      </c>
    </row>
    <row r="1743" spans="1:5">
      <c r="A1743" s="62" t="s">
        <v>26</v>
      </c>
      <c r="B1743" s="62" t="s">
        <v>194</v>
      </c>
      <c r="C1743" s="62" t="s">
        <v>147</v>
      </c>
      <c r="D1743" s="62" t="s">
        <v>148</v>
      </c>
      <c r="E1743" s="62">
        <v>1</v>
      </c>
    </row>
    <row r="1744" spans="1:5">
      <c r="A1744" s="62" t="s">
        <v>26</v>
      </c>
      <c r="B1744" s="62" t="s">
        <v>194</v>
      </c>
      <c r="C1744" s="62" t="s">
        <v>149</v>
      </c>
      <c r="D1744" s="62" t="s">
        <v>150</v>
      </c>
      <c r="E1744" s="62">
        <v>1</v>
      </c>
    </row>
    <row r="1745" spans="1:5">
      <c r="A1745" s="62" t="s">
        <v>26</v>
      </c>
      <c r="B1745" s="62" t="s">
        <v>194</v>
      </c>
      <c r="C1745" s="62" t="s">
        <v>151</v>
      </c>
      <c r="D1745" s="62" t="s">
        <v>152</v>
      </c>
      <c r="E1745" s="62">
        <v>1</v>
      </c>
    </row>
    <row r="1746" spans="1:5">
      <c r="A1746" s="62" t="s">
        <v>26</v>
      </c>
      <c r="B1746" s="62" t="s">
        <v>194</v>
      </c>
      <c r="C1746" s="62" t="s">
        <v>153</v>
      </c>
      <c r="D1746" s="62" t="s">
        <v>154</v>
      </c>
      <c r="E1746" s="62">
        <v>1</v>
      </c>
    </row>
    <row r="1747" spans="1:5">
      <c r="A1747" s="62" t="s">
        <v>26</v>
      </c>
      <c r="B1747" s="62" t="s">
        <v>194</v>
      </c>
      <c r="C1747" s="62" t="s">
        <v>155</v>
      </c>
      <c r="D1747" s="62" t="s">
        <v>156</v>
      </c>
      <c r="E1747" s="62">
        <v>1</v>
      </c>
    </row>
    <row r="1748" spans="1:5">
      <c r="A1748" s="62" t="s">
        <v>26</v>
      </c>
      <c r="B1748" s="62" t="s">
        <v>195</v>
      </c>
      <c r="C1748" s="62" t="s">
        <v>78</v>
      </c>
      <c r="D1748" s="62" t="s">
        <v>79</v>
      </c>
      <c r="E1748" s="62">
        <v>1</v>
      </c>
    </row>
    <row r="1749" spans="1:5">
      <c r="A1749" s="62" t="s">
        <v>26</v>
      </c>
      <c r="B1749" s="62" t="s">
        <v>195</v>
      </c>
      <c r="C1749" s="62" t="s">
        <v>144</v>
      </c>
      <c r="D1749" s="62" t="s">
        <v>93</v>
      </c>
      <c r="E1749" s="62">
        <v>1</v>
      </c>
    </row>
    <row r="1750" spans="1:5">
      <c r="A1750" s="62" t="s">
        <v>26</v>
      </c>
      <c r="B1750" s="62" t="s">
        <v>195</v>
      </c>
      <c r="C1750" s="62" t="s">
        <v>145</v>
      </c>
      <c r="D1750" s="62" t="s">
        <v>146</v>
      </c>
      <c r="E1750" s="62">
        <v>1</v>
      </c>
    </row>
    <row r="1751" spans="1:5">
      <c r="A1751" s="62" t="s">
        <v>26</v>
      </c>
      <c r="B1751" s="62" t="s">
        <v>195</v>
      </c>
      <c r="C1751" s="62" t="s">
        <v>147</v>
      </c>
      <c r="D1751" s="62" t="s">
        <v>148</v>
      </c>
      <c r="E1751" s="62">
        <v>1</v>
      </c>
    </row>
    <row r="1752" spans="1:5">
      <c r="A1752" s="62" t="s">
        <v>26</v>
      </c>
      <c r="B1752" s="62" t="s">
        <v>195</v>
      </c>
      <c r="C1752" s="62" t="s">
        <v>149</v>
      </c>
      <c r="D1752" s="62" t="s">
        <v>150</v>
      </c>
      <c r="E1752" s="62">
        <v>1</v>
      </c>
    </row>
    <row r="1753" spans="1:5">
      <c r="A1753" s="62" t="s">
        <v>26</v>
      </c>
      <c r="B1753" s="62" t="s">
        <v>195</v>
      </c>
      <c r="C1753" s="62" t="s">
        <v>151</v>
      </c>
      <c r="D1753" s="62" t="s">
        <v>152</v>
      </c>
      <c r="E1753" s="62">
        <v>1</v>
      </c>
    </row>
    <row r="1754" spans="1:5">
      <c r="A1754" s="62" t="s">
        <v>26</v>
      </c>
      <c r="B1754" s="62" t="s">
        <v>195</v>
      </c>
      <c r="C1754" s="62" t="s">
        <v>153</v>
      </c>
      <c r="D1754" s="62" t="s">
        <v>154</v>
      </c>
      <c r="E1754" s="62">
        <v>1</v>
      </c>
    </row>
    <row r="1755" spans="1:5">
      <c r="A1755" s="62" t="s">
        <v>26</v>
      </c>
      <c r="B1755" s="62" t="s">
        <v>195</v>
      </c>
      <c r="C1755" s="62" t="s">
        <v>155</v>
      </c>
      <c r="D1755" s="62" t="s">
        <v>156</v>
      </c>
      <c r="E1755" s="62">
        <v>1</v>
      </c>
    </row>
    <row r="1756" spans="1:5">
      <c r="A1756" s="62" t="s">
        <v>26</v>
      </c>
      <c r="B1756" s="62" t="s">
        <v>196</v>
      </c>
      <c r="C1756" s="62" t="s">
        <v>78</v>
      </c>
      <c r="D1756" s="62" t="s">
        <v>79</v>
      </c>
      <c r="E1756" s="62">
        <v>1</v>
      </c>
    </row>
    <row r="1757" spans="1:5">
      <c r="A1757" s="62" t="s">
        <v>26</v>
      </c>
      <c r="B1757" s="62" t="s">
        <v>196</v>
      </c>
      <c r="C1757" s="62" t="s">
        <v>144</v>
      </c>
      <c r="D1757" s="62" t="s">
        <v>93</v>
      </c>
      <c r="E1757" s="62">
        <v>1</v>
      </c>
    </row>
    <row r="1758" spans="1:5">
      <c r="A1758" s="62" t="s">
        <v>26</v>
      </c>
      <c r="B1758" s="62" t="s">
        <v>196</v>
      </c>
      <c r="C1758" s="62" t="s">
        <v>145</v>
      </c>
      <c r="D1758" s="62" t="s">
        <v>146</v>
      </c>
      <c r="E1758" s="62">
        <v>0</v>
      </c>
    </row>
    <row r="1759" spans="1:5">
      <c r="A1759" s="62" t="s">
        <v>26</v>
      </c>
      <c r="B1759" s="62" t="s">
        <v>196</v>
      </c>
      <c r="C1759" s="62" t="s">
        <v>147</v>
      </c>
      <c r="D1759" s="62" t="s">
        <v>148</v>
      </c>
      <c r="E1759" s="62">
        <v>0</v>
      </c>
    </row>
    <row r="1760" spans="1:5">
      <c r="A1760" s="62" t="s">
        <v>26</v>
      </c>
      <c r="B1760" s="62" t="s">
        <v>196</v>
      </c>
      <c r="C1760" s="62" t="s">
        <v>149</v>
      </c>
      <c r="D1760" s="62" t="s">
        <v>150</v>
      </c>
      <c r="E1760" s="62">
        <v>0</v>
      </c>
    </row>
    <row r="1761" spans="1:5">
      <c r="A1761" s="62" t="s">
        <v>26</v>
      </c>
      <c r="B1761" s="62" t="s">
        <v>196</v>
      </c>
      <c r="C1761" s="62" t="s">
        <v>151</v>
      </c>
      <c r="D1761" s="62" t="s">
        <v>152</v>
      </c>
      <c r="E1761" s="62">
        <v>1</v>
      </c>
    </row>
    <row r="1762" spans="1:5">
      <c r="A1762" s="62" t="s">
        <v>26</v>
      </c>
      <c r="B1762" s="62" t="s">
        <v>196</v>
      </c>
      <c r="C1762" s="62" t="s">
        <v>153</v>
      </c>
      <c r="D1762" s="62" t="s">
        <v>154</v>
      </c>
      <c r="E1762" s="62">
        <v>0</v>
      </c>
    </row>
    <row r="1763" spans="1:5">
      <c r="A1763" s="62" t="s">
        <v>26</v>
      </c>
      <c r="B1763" s="62" t="s">
        <v>196</v>
      </c>
      <c r="C1763" s="62" t="s">
        <v>155</v>
      </c>
      <c r="D1763" s="62" t="s">
        <v>156</v>
      </c>
      <c r="E1763" s="62">
        <v>0</v>
      </c>
    </row>
    <row r="1764" spans="1:5">
      <c r="A1764" s="62" t="s">
        <v>26</v>
      </c>
      <c r="B1764" s="62" t="s">
        <v>197</v>
      </c>
      <c r="C1764" s="62" t="s">
        <v>78</v>
      </c>
      <c r="D1764" s="62" t="s">
        <v>79</v>
      </c>
      <c r="E1764" s="62">
        <v>1</v>
      </c>
    </row>
    <row r="1765" spans="1:5">
      <c r="A1765" s="62" t="s">
        <v>26</v>
      </c>
      <c r="B1765" s="62" t="s">
        <v>197</v>
      </c>
      <c r="C1765" s="62" t="s">
        <v>144</v>
      </c>
      <c r="D1765" s="62" t="s">
        <v>93</v>
      </c>
      <c r="E1765" s="62">
        <v>1</v>
      </c>
    </row>
    <row r="1766" spans="1:5">
      <c r="A1766" s="62" t="s">
        <v>26</v>
      </c>
      <c r="B1766" s="62" t="s">
        <v>197</v>
      </c>
      <c r="C1766" s="62" t="s">
        <v>145</v>
      </c>
      <c r="D1766" s="62" t="s">
        <v>146</v>
      </c>
      <c r="E1766" s="62">
        <v>1</v>
      </c>
    </row>
    <row r="1767" spans="1:5">
      <c r="A1767" s="62" t="s">
        <v>26</v>
      </c>
      <c r="B1767" s="62" t="s">
        <v>197</v>
      </c>
      <c r="C1767" s="62" t="s">
        <v>147</v>
      </c>
      <c r="D1767" s="62" t="s">
        <v>148</v>
      </c>
      <c r="E1767" s="62">
        <v>1</v>
      </c>
    </row>
    <row r="1768" spans="1:5">
      <c r="A1768" s="62" t="s">
        <v>26</v>
      </c>
      <c r="B1768" s="62" t="s">
        <v>197</v>
      </c>
      <c r="C1768" s="62" t="s">
        <v>149</v>
      </c>
      <c r="D1768" s="62" t="s">
        <v>150</v>
      </c>
      <c r="E1768" s="62">
        <v>1</v>
      </c>
    </row>
    <row r="1769" spans="1:5">
      <c r="A1769" s="62" t="s">
        <v>26</v>
      </c>
      <c r="B1769" s="62" t="s">
        <v>197</v>
      </c>
      <c r="C1769" s="62" t="s">
        <v>151</v>
      </c>
      <c r="D1769" s="62" t="s">
        <v>152</v>
      </c>
      <c r="E1769" s="62">
        <v>1</v>
      </c>
    </row>
    <row r="1770" spans="1:5">
      <c r="A1770" s="62" t="s">
        <v>26</v>
      </c>
      <c r="B1770" s="62" t="s">
        <v>197</v>
      </c>
      <c r="C1770" s="62" t="s">
        <v>153</v>
      </c>
      <c r="D1770" s="62" t="s">
        <v>154</v>
      </c>
      <c r="E1770" s="62">
        <v>1</v>
      </c>
    </row>
    <row r="1771" spans="1:5">
      <c r="A1771" s="62" t="s">
        <v>26</v>
      </c>
      <c r="B1771" s="62" t="s">
        <v>197</v>
      </c>
      <c r="C1771" s="62" t="s">
        <v>155</v>
      </c>
      <c r="D1771" s="62" t="s">
        <v>156</v>
      </c>
      <c r="E1771" s="62">
        <v>1</v>
      </c>
    </row>
    <row r="1772" spans="1:5">
      <c r="A1772" s="62" t="s">
        <v>26</v>
      </c>
      <c r="B1772" s="62" t="s">
        <v>198</v>
      </c>
      <c r="C1772" s="62" t="s">
        <v>78</v>
      </c>
      <c r="D1772" s="62" t="s">
        <v>79</v>
      </c>
      <c r="E1772" s="62">
        <v>1</v>
      </c>
    </row>
    <row r="1773" spans="1:5">
      <c r="A1773" s="62" t="s">
        <v>26</v>
      </c>
      <c r="B1773" s="62" t="s">
        <v>198</v>
      </c>
      <c r="C1773" s="62" t="s">
        <v>144</v>
      </c>
      <c r="D1773" s="62" t="s">
        <v>93</v>
      </c>
      <c r="E1773" s="62">
        <v>1</v>
      </c>
    </row>
    <row r="1774" spans="1:5">
      <c r="A1774" s="62" t="s">
        <v>26</v>
      </c>
      <c r="B1774" s="62" t="s">
        <v>198</v>
      </c>
      <c r="C1774" s="62" t="s">
        <v>145</v>
      </c>
      <c r="D1774" s="62" t="s">
        <v>146</v>
      </c>
      <c r="E1774" s="62">
        <v>1</v>
      </c>
    </row>
    <row r="1775" spans="1:5">
      <c r="A1775" s="62" t="s">
        <v>26</v>
      </c>
      <c r="B1775" s="62" t="s">
        <v>198</v>
      </c>
      <c r="C1775" s="62" t="s">
        <v>147</v>
      </c>
      <c r="D1775" s="62" t="s">
        <v>148</v>
      </c>
      <c r="E1775" s="62">
        <v>1</v>
      </c>
    </row>
    <row r="1776" spans="1:5">
      <c r="A1776" s="62" t="s">
        <v>26</v>
      </c>
      <c r="B1776" s="62" t="s">
        <v>198</v>
      </c>
      <c r="C1776" s="62" t="s">
        <v>149</v>
      </c>
      <c r="D1776" s="62" t="s">
        <v>150</v>
      </c>
      <c r="E1776" s="62">
        <v>1</v>
      </c>
    </row>
    <row r="1777" spans="1:5">
      <c r="A1777" s="62" t="s">
        <v>26</v>
      </c>
      <c r="B1777" s="62" t="s">
        <v>198</v>
      </c>
      <c r="C1777" s="62" t="s">
        <v>151</v>
      </c>
      <c r="D1777" s="62" t="s">
        <v>152</v>
      </c>
      <c r="E1777" s="62">
        <v>1</v>
      </c>
    </row>
    <row r="1778" spans="1:5">
      <c r="A1778" s="62" t="s">
        <v>26</v>
      </c>
      <c r="B1778" s="62" t="s">
        <v>198</v>
      </c>
      <c r="C1778" s="62" t="s">
        <v>153</v>
      </c>
      <c r="D1778" s="62" t="s">
        <v>154</v>
      </c>
      <c r="E1778" s="62">
        <v>1</v>
      </c>
    </row>
    <row r="1779" spans="1:5">
      <c r="A1779" s="62" t="s">
        <v>26</v>
      </c>
      <c r="B1779" s="62" t="s">
        <v>198</v>
      </c>
      <c r="C1779" s="62" t="s">
        <v>155</v>
      </c>
      <c r="D1779" s="62" t="s">
        <v>156</v>
      </c>
      <c r="E1779" s="62">
        <v>1</v>
      </c>
    </row>
    <row r="1780" spans="1:5">
      <c r="A1780" s="62" t="s">
        <v>26</v>
      </c>
      <c r="B1780" s="62" t="s">
        <v>199</v>
      </c>
      <c r="C1780" s="62" t="s">
        <v>78</v>
      </c>
      <c r="D1780" s="62" t="s">
        <v>79</v>
      </c>
      <c r="E1780" s="62">
        <v>1</v>
      </c>
    </row>
    <row r="1781" spans="1:5">
      <c r="A1781" s="62" t="s">
        <v>26</v>
      </c>
      <c r="B1781" s="62" t="s">
        <v>199</v>
      </c>
      <c r="C1781" s="62" t="s">
        <v>144</v>
      </c>
      <c r="D1781" s="62" t="s">
        <v>93</v>
      </c>
      <c r="E1781" s="62">
        <v>1</v>
      </c>
    </row>
    <row r="1782" spans="1:5">
      <c r="A1782" s="62" t="s">
        <v>26</v>
      </c>
      <c r="B1782" s="62" t="s">
        <v>199</v>
      </c>
      <c r="C1782" s="62" t="s">
        <v>145</v>
      </c>
      <c r="D1782" s="62" t="s">
        <v>146</v>
      </c>
      <c r="E1782" s="62">
        <v>0</v>
      </c>
    </row>
    <row r="1783" spans="1:5">
      <c r="A1783" s="62" t="s">
        <v>26</v>
      </c>
      <c r="B1783" s="62" t="s">
        <v>199</v>
      </c>
      <c r="C1783" s="62" t="s">
        <v>147</v>
      </c>
      <c r="D1783" s="62" t="s">
        <v>148</v>
      </c>
      <c r="E1783" s="62">
        <v>1</v>
      </c>
    </row>
    <row r="1784" spans="1:5">
      <c r="A1784" s="62" t="s">
        <v>26</v>
      </c>
      <c r="B1784" s="62" t="s">
        <v>199</v>
      </c>
      <c r="C1784" s="62" t="s">
        <v>149</v>
      </c>
      <c r="D1784" s="62" t="s">
        <v>150</v>
      </c>
      <c r="E1784" s="62">
        <v>1</v>
      </c>
    </row>
    <row r="1785" spans="1:5">
      <c r="A1785" s="62" t="s">
        <v>26</v>
      </c>
      <c r="B1785" s="62" t="s">
        <v>199</v>
      </c>
      <c r="C1785" s="62" t="s">
        <v>151</v>
      </c>
      <c r="D1785" s="62" t="s">
        <v>152</v>
      </c>
      <c r="E1785" s="62">
        <v>1</v>
      </c>
    </row>
    <row r="1786" spans="1:5">
      <c r="A1786" s="62" t="s">
        <v>26</v>
      </c>
      <c r="B1786" s="62" t="s">
        <v>199</v>
      </c>
      <c r="C1786" s="62" t="s">
        <v>153</v>
      </c>
      <c r="D1786" s="62" t="s">
        <v>154</v>
      </c>
      <c r="E1786" s="62">
        <v>1</v>
      </c>
    </row>
    <row r="1787" spans="1:5">
      <c r="A1787" s="62" t="s">
        <v>26</v>
      </c>
      <c r="B1787" s="62" t="s">
        <v>199</v>
      </c>
      <c r="C1787" s="62" t="s">
        <v>155</v>
      </c>
      <c r="D1787" s="62" t="s">
        <v>156</v>
      </c>
      <c r="E1787" s="62">
        <v>1</v>
      </c>
    </row>
    <row r="1788" spans="1:5">
      <c r="A1788" s="62" t="s">
        <v>26</v>
      </c>
      <c r="B1788" s="62" t="s">
        <v>200</v>
      </c>
      <c r="C1788" s="62" t="s">
        <v>78</v>
      </c>
      <c r="D1788" s="62" t="s">
        <v>79</v>
      </c>
      <c r="E1788" s="62">
        <v>1</v>
      </c>
    </row>
    <row r="1789" spans="1:5">
      <c r="A1789" s="62" t="s">
        <v>26</v>
      </c>
      <c r="B1789" s="62" t="s">
        <v>200</v>
      </c>
      <c r="C1789" s="62" t="s">
        <v>144</v>
      </c>
      <c r="D1789" s="62" t="s">
        <v>93</v>
      </c>
      <c r="E1789" s="62">
        <v>1</v>
      </c>
    </row>
    <row r="1790" spans="1:5">
      <c r="A1790" s="62" t="s">
        <v>26</v>
      </c>
      <c r="B1790" s="62" t="s">
        <v>200</v>
      </c>
      <c r="C1790" s="62" t="s">
        <v>145</v>
      </c>
      <c r="D1790" s="62" t="s">
        <v>146</v>
      </c>
      <c r="E1790" s="62">
        <v>1</v>
      </c>
    </row>
    <row r="1791" spans="1:5">
      <c r="A1791" s="62" t="s">
        <v>26</v>
      </c>
      <c r="B1791" s="62" t="s">
        <v>200</v>
      </c>
      <c r="C1791" s="62" t="s">
        <v>147</v>
      </c>
      <c r="D1791" s="62" t="s">
        <v>148</v>
      </c>
      <c r="E1791" s="62">
        <v>1</v>
      </c>
    </row>
    <row r="1792" spans="1:5">
      <c r="A1792" s="62" t="s">
        <v>26</v>
      </c>
      <c r="B1792" s="62" t="s">
        <v>200</v>
      </c>
      <c r="C1792" s="62" t="s">
        <v>149</v>
      </c>
      <c r="D1792" s="62" t="s">
        <v>150</v>
      </c>
      <c r="E1792" s="62">
        <v>1</v>
      </c>
    </row>
    <row r="1793" spans="1:5">
      <c r="A1793" s="62" t="s">
        <v>26</v>
      </c>
      <c r="B1793" s="62" t="s">
        <v>200</v>
      </c>
      <c r="C1793" s="62" t="s">
        <v>151</v>
      </c>
      <c r="D1793" s="62" t="s">
        <v>152</v>
      </c>
      <c r="E1793" s="62">
        <v>1</v>
      </c>
    </row>
    <row r="1794" spans="1:5">
      <c r="A1794" s="62" t="s">
        <v>26</v>
      </c>
      <c r="B1794" s="62" t="s">
        <v>200</v>
      </c>
      <c r="C1794" s="62" t="s">
        <v>153</v>
      </c>
      <c r="D1794" s="62" t="s">
        <v>154</v>
      </c>
      <c r="E1794" s="62">
        <v>1</v>
      </c>
    </row>
    <row r="1795" spans="1:5">
      <c r="A1795" s="62" t="s">
        <v>26</v>
      </c>
      <c r="B1795" s="62" t="s">
        <v>200</v>
      </c>
      <c r="C1795" s="62" t="s">
        <v>155</v>
      </c>
      <c r="D1795" s="62" t="s">
        <v>156</v>
      </c>
      <c r="E1795" s="62">
        <v>0</v>
      </c>
    </row>
    <row r="1796" spans="1:5">
      <c r="A1796" s="62" t="s">
        <v>26</v>
      </c>
      <c r="B1796" s="62" t="s">
        <v>201</v>
      </c>
      <c r="C1796" s="62" t="s">
        <v>78</v>
      </c>
      <c r="D1796" s="62" t="s">
        <v>79</v>
      </c>
      <c r="E1796" s="62">
        <v>1</v>
      </c>
    </row>
    <row r="1797" spans="1:5">
      <c r="A1797" s="62" t="s">
        <v>26</v>
      </c>
      <c r="B1797" s="62" t="s">
        <v>201</v>
      </c>
      <c r="C1797" s="62" t="s">
        <v>144</v>
      </c>
      <c r="D1797" s="62" t="s">
        <v>93</v>
      </c>
      <c r="E1797" s="62">
        <v>1</v>
      </c>
    </row>
    <row r="1798" spans="1:5">
      <c r="A1798" s="62" t="s">
        <v>26</v>
      </c>
      <c r="B1798" s="62" t="s">
        <v>201</v>
      </c>
      <c r="C1798" s="62" t="s">
        <v>145</v>
      </c>
      <c r="D1798" s="62" t="s">
        <v>146</v>
      </c>
      <c r="E1798" s="62">
        <v>1</v>
      </c>
    </row>
    <row r="1799" spans="1:5">
      <c r="A1799" s="62" t="s">
        <v>26</v>
      </c>
      <c r="B1799" s="62" t="s">
        <v>201</v>
      </c>
      <c r="C1799" s="62" t="s">
        <v>147</v>
      </c>
      <c r="D1799" s="62" t="s">
        <v>148</v>
      </c>
      <c r="E1799" s="62">
        <v>1</v>
      </c>
    </row>
    <row r="1800" spans="1:5">
      <c r="A1800" s="62" t="s">
        <v>26</v>
      </c>
      <c r="B1800" s="62" t="s">
        <v>201</v>
      </c>
      <c r="C1800" s="62" t="s">
        <v>149</v>
      </c>
      <c r="D1800" s="62" t="s">
        <v>150</v>
      </c>
      <c r="E1800" s="62">
        <v>1</v>
      </c>
    </row>
    <row r="1801" spans="1:5">
      <c r="A1801" s="62" t="s">
        <v>26</v>
      </c>
      <c r="B1801" s="62" t="s">
        <v>201</v>
      </c>
      <c r="C1801" s="62" t="s">
        <v>151</v>
      </c>
      <c r="D1801" s="62" t="s">
        <v>152</v>
      </c>
      <c r="E1801" s="62">
        <v>1</v>
      </c>
    </row>
    <row r="1802" spans="1:5">
      <c r="A1802" s="62" t="s">
        <v>26</v>
      </c>
      <c r="B1802" s="62" t="s">
        <v>201</v>
      </c>
      <c r="C1802" s="62" t="s">
        <v>153</v>
      </c>
      <c r="D1802" s="62" t="s">
        <v>154</v>
      </c>
      <c r="E1802" s="62">
        <v>1</v>
      </c>
    </row>
    <row r="1803" spans="1:5">
      <c r="A1803" s="62" t="s">
        <v>26</v>
      </c>
      <c r="B1803" s="62" t="s">
        <v>201</v>
      </c>
      <c r="C1803" s="62" t="s">
        <v>155</v>
      </c>
      <c r="D1803" s="62" t="s">
        <v>156</v>
      </c>
      <c r="E1803" s="62">
        <v>1</v>
      </c>
    </row>
    <row r="1804" spans="1:5">
      <c r="A1804" s="62" t="s">
        <v>26</v>
      </c>
      <c r="B1804" s="62" t="s">
        <v>202</v>
      </c>
      <c r="C1804" s="62" t="s">
        <v>78</v>
      </c>
      <c r="D1804" s="62" t="s">
        <v>79</v>
      </c>
      <c r="E1804" s="62">
        <v>1</v>
      </c>
    </row>
    <row r="1805" spans="1:5">
      <c r="A1805" s="62" t="s">
        <v>26</v>
      </c>
      <c r="B1805" s="62" t="s">
        <v>202</v>
      </c>
      <c r="C1805" s="62" t="s">
        <v>144</v>
      </c>
      <c r="D1805" s="62" t="s">
        <v>93</v>
      </c>
      <c r="E1805" s="62">
        <v>1</v>
      </c>
    </row>
    <row r="1806" spans="1:5">
      <c r="A1806" s="62" t="s">
        <v>26</v>
      </c>
      <c r="B1806" s="62" t="s">
        <v>202</v>
      </c>
      <c r="C1806" s="62" t="s">
        <v>145</v>
      </c>
      <c r="D1806" s="62" t="s">
        <v>146</v>
      </c>
      <c r="E1806" s="62">
        <v>1</v>
      </c>
    </row>
    <row r="1807" spans="1:5">
      <c r="A1807" s="62" t="s">
        <v>26</v>
      </c>
      <c r="B1807" s="62" t="s">
        <v>202</v>
      </c>
      <c r="C1807" s="62" t="s">
        <v>147</v>
      </c>
      <c r="D1807" s="62" t="s">
        <v>148</v>
      </c>
      <c r="E1807" s="62">
        <v>1</v>
      </c>
    </row>
    <row r="1808" spans="1:5">
      <c r="A1808" s="62" t="s">
        <v>26</v>
      </c>
      <c r="B1808" s="62" t="s">
        <v>202</v>
      </c>
      <c r="C1808" s="62" t="s">
        <v>149</v>
      </c>
      <c r="D1808" s="62" t="s">
        <v>150</v>
      </c>
      <c r="E1808" s="62">
        <v>1</v>
      </c>
    </row>
    <row r="1809" spans="1:5">
      <c r="A1809" s="62" t="s">
        <v>26</v>
      </c>
      <c r="B1809" s="62" t="s">
        <v>202</v>
      </c>
      <c r="C1809" s="62" t="s">
        <v>151</v>
      </c>
      <c r="D1809" s="62" t="s">
        <v>152</v>
      </c>
      <c r="E1809" s="62">
        <v>1</v>
      </c>
    </row>
    <row r="1810" spans="1:5">
      <c r="A1810" s="62" t="s">
        <v>26</v>
      </c>
      <c r="B1810" s="62" t="s">
        <v>202</v>
      </c>
      <c r="C1810" s="62" t="s">
        <v>153</v>
      </c>
      <c r="D1810" s="62" t="s">
        <v>154</v>
      </c>
      <c r="E1810" s="62">
        <v>1</v>
      </c>
    </row>
    <row r="1811" spans="1:5">
      <c r="A1811" s="62" t="s">
        <v>26</v>
      </c>
      <c r="B1811" s="62" t="s">
        <v>202</v>
      </c>
      <c r="C1811" s="62" t="s">
        <v>155</v>
      </c>
      <c r="D1811" s="62" t="s">
        <v>156</v>
      </c>
      <c r="E1811" s="62">
        <v>1</v>
      </c>
    </row>
    <row r="1812" spans="1:5">
      <c r="A1812" s="62" t="s">
        <v>26</v>
      </c>
      <c r="B1812" s="62" t="s">
        <v>203</v>
      </c>
      <c r="C1812" s="62" t="s">
        <v>78</v>
      </c>
      <c r="D1812" s="62" t="s">
        <v>79</v>
      </c>
      <c r="E1812" s="62">
        <v>1</v>
      </c>
    </row>
    <row r="1813" spans="1:5">
      <c r="A1813" s="62" t="s">
        <v>26</v>
      </c>
      <c r="B1813" s="62" t="s">
        <v>203</v>
      </c>
      <c r="C1813" s="62" t="s">
        <v>144</v>
      </c>
      <c r="D1813" s="62" t="s">
        <v>93</v>
      </c>
      <c r="E1813" s="62">
        <v>1</v>
      </c>
    </row>
    <row r="1814" spans="1:5">
      <c r="A1814" s="62" t="s">
        <v>26</v>
      </c>
      <c r="B1814" s="62" t="s">
        <v>203</v>
      </c>
      <c r="C1814" s="62" t="s">
        <v>145</v>
      </c>
      <c r="D1814" s="62" t="s">
        <v>146</v>
      </c>
      <c r="E1814" s="62">
        <v>1</v>
      </c>
    </row>
    <row r="1815" spans="1:5">
      <c r="A1815" s="62" t="s">
        <v>26</v>
      </c>
      <c r="B1815" s="62" t="s">
        <v>203</v>
      </c>
      <c r="C1815" s="62" t="s">
        <v>147</v>
      </c>
      <c r="D1815" s="62" t="s">
        <v>148</v>
      </c>
      <c r="E1815" s="62">
        <v>1</v>
      </c>
    </row>
    <row r="1816" spans="1:5">
      <c r="A1816" s="62" t="s">
        <v>26</v>
      </c>
      <c r="B1816" s="62" t="s">
        <v>203</v>
      </c>
      <c r="C1816" s="62" t="s">
        <v>149</v>
      </c>
      <c r="D1816" s="62" t="s">
        <v>150</v>
      </c>
      <c r="E1816" s="62">
        <v>1</v>
      </c>
    </row>
    <row r="1817" spans="1:5">
      <c r="A1817" s="62" t="s">
        <v>26</v>
      </c>
      <c r="B1817" s="62" t="s">
        <v>203</v>
      </c>
      <c r="C1817" s="62" t="s">
        <v>151</v>
      </c>
      <c r="D1817" s="62" t="s">
        <v>152</v>
      </c>
      <c r="E1817" s="62">
        <v>1</v>
      </c>
    </row>
    <row r="1818" spans="1:5">
      <c r="A1818" s="62" t="s">
        <v>26</v>
      </c>
      <c r="B1818" s="62" t="s">
        <v>203</v>
      </c>
      <c r="C1818" s="62" t="s">
        <v>153</v>
      </c>
      <c r="D1818" s="62" t="s">
        <v>154</v>
      </c>
      <c r="E1818" s="62">
        <v>1</v>
      </c>
    </row>
    <row r="1819" spans="1:5">
      <c r="A1819" s="62" t="s">
        <v>26</v>
      </c>
      <c r="B1819" s="62" t="s">
        <v>203</v>
      </c>
      <c r="C1819" s="62" t="s">
        <v>155</v>
      </c>
      <c r="D1819" s="62" t="s">
        <v>156</v>
      </c>
      <c r="E1819" s="62">
        <v>1</v>
      </c>
    </row>
    <row r="1820" spans="1:5">
      <c r="A1820" s="62" t="s">
        <v>26</v>
      </c>
      <c r="B1820" s="62" t="s">
        <v>204</v>
      </c>
      <c r="C1820" s="62" t="s">
        <v>78</v>
      </c>
      <c r="D1820" s="62" t="s">
        <v>79</v>
      </c>
      <c r="E1820" s="62">
        <v>1</v>
      </c>
    </row>
    <row r="1821" spans="1:5">
      <c r="A1821" s="62" t="s">
        <v>26</v>
      </c>
      <c r="B1821" s="62" t="s">
        <v>204</v>
      </c>
      <c r="C1821" s="62" t="s">
        <v>144</v>
      </c>
      <c r="D1821" s="62" t="s">
        <v>93</v>
      </c>
      <c r="E1821" s="62">
        <v>1</v>
      </c>
    </row>
    <row r="1822" spans="1:5">
      <c r="A1822" s="62" t="s">
        <v>26</v>
      </c>
      <c r="B1822" s="62" t="s">
        <v>204</v>
      </c>
      <c r="C1822" s="62" t="s">
        <v>145</v>
      </c>
      <c r="D1822" s="62" t="s">
        <v>146</v>
      </c>
      <c r="E1822" s="62">
        <v>0</v>
      </c>
    </row>
    <row r="1823" spans="1:5">
      <c r="A1823" s="62" t="s">
        <v>26</v>
      </c>
      <c r="B1823" s="62" t="s">
        <v>204</v>
      </c>
      <c r="C1823" s="62" t="s">
        <v>147</v>
      </c>
      <c r="D1823" s="62" t="s">
        <v>148</v>
      </c>
      <c r="E1823" s="62">
        <v>1</v>
      </c>
    </row>
    <row r="1824" spans="1:5">
      <c r="A1824" s="62" t="s">
        <v>26</v>
      </c>
      <c r="B1824" s="62" t="s">
        <v>204</v>
      </c>
      <c r="C1824" s="62" t="s">
        <v>149</v>
      </c>
      <c r="D1824" s="62" t="s">
        <v>150</v>
      </c>
      <c r="E1824" s="62">
        <v>1</v>
      </c>
    </row>
    <row r="1825" spans="1:5">
      <c r="A1825" s="62" t="s">
        <v>26</v>
      </c>
      <c r="B1825" s="62" t="s">
        <v>204</v>
      </c>
      <c r="C1825" s="62" t="s">
        <v>151</v>
      </c>
      <c r="D1825" s="62" t="s">
        <v>152</v>
      </c>
      <c r="E1825" s="62">
        <v>1</v>
      </c>
    </row>
    <row r="1826" spans="1:5">
      <c r="A1826" s="62" t="s">
        <v>26</v>
      </c>
      <c r="B1826" s="62" t="s">
        <v>204</v>
      </c>
      <c r="C1826" s="62" t="s">
        <v>153</v>
      </c>
      <c r="D1826" s="62" t="s">
        <v>154</v>
      </c>
      <c r="E1826" s="62">
        <v>1</v>
      </c>
    </row>
    <row r="1827" spans="1:5">
      <c r="A1827" s="62" t="s">
        <v>26</v>
      </c>
      <c r="B1827" s="62" t="s">
        <v>204</v>
      </c>
      <c r="C1827" s="62" t="s">
        <v>155</v>
      </c>
      <c r="D1827" s="62" t="s">
        <v>156</v>
      </c>
      <c r="E1827" s="62">
        <v>1</v>
      </c>
    </row>
    <row r="1828" spans="1:5">
      <c r="A1828" s="62" t="s">
        <v>26</v>
      </c>
      <c r="B1828" s="62" t="s">
        <v>205</v>
      </c>
      <c r="C1828" s="62" t="s">
        <v>78</v>
      </c>
      <c r="D1828" s="62" t="s">
        <v>79</v>
      </c>
      <c r="E1828" s="62">
        <v>1</v>
      </c>
    </row>
    <row r="1829" spans="1:5">
      <c r="A1829" s="62" t="s">
        <v>26</v>
      </c>
      <c r="B1829" s="62" t="s">
        <v>205</v>
      </c>
      <c r="C1829" s="62" t="s">
        <v>144</v>
      </c>
      <c r="D1829" s="62" t="s">
        <v>93</v>
      </c>
      <c r="E1829" s="62">
        <v>1</v>
      </c>
    </row>
    <row r="1830" spans="1:5">
      <c r="A1830" s="62" t="s">
        <v>26</v>
      </c>
      <c r="B1830" s="62" t="s">
        <v>205</v>
      </c>
      <c r="C1830" s="62" t="s">
        <v>145</v>
      </c>
      <c r="D1830" s="62" t="s">
        <v>146</v>
      </c>
      <c r="E1830" s="62">
        <v>1</v>
      </c>
    </row>
    <row r="1831" spans="1:5">
      <c r="A1831" s="62" t="s">
        <v>26</v>
      </c>
      <c r="B1831" s="62" t="s">
        <v>205</v>
      </c>
      <c r="C1831" s="62" t="s">
        <v>147</v>
      </c>
      <c r="D1831" s="62" t="s">
        <v>148</v>
      </c>
      <c r="E1831" s="62">
        <v>1</v>
      </c>
    </row>
    <row r="1832" spans="1:5">
      <c r="A1832" s="62" t="s">
        <v>26</v>
      </c>
      <c r="B1832" s="62" t="s">
        <v>205</v>
      </c>
      <c r="C1832" s="62" t="s">
        <v>149</v>
      </c>
      <c r="D1832" s="62" t="s">
        <v>150</v>
      </c>
      <c r="E1832" s="62">
        <v>1</v>
      </c>
    </row>
    <row r="1833" spans="1:5">
      <c r="A1833" s="62" t="s">
        <v>26</v>
      </c>
      <c r="B1833" s="62" t="s">
        <v>205</v>
      </c>
      <c r="C1833" s="62" t="s">
        <v>151</v>
      </c>
      <c r="D1833" s="62" t="s">
        <v>152</v>
      </c>
      <c r="E1833" s="62">
        <v>1</v>
      </c>
    </row>
    <row r="1834" spans="1:5">
      <c r="A1834" s="62" t="s">
        <v>26</v>
      </c>
      <c r="B1834" s="62" t="s">
        <v>205</v>
      </c>
      <c r="C1834" s="62" t="s">
        <v>153</v>
      </c>
      <c r="D1834" s="62" t="s">
        <v>154</v>
      </c>
      <c r="E1834" s="62">
        <v>1</v>
      </c>
    </row>
    <row r="1835" spans="1:5">
      <c r="A1835" s="62" t="s">
        <v>26</v>
      </c>
      <c r="B1835" s="62" t="s">
        <v>205</v>
      </c>
      <c r="C1835" s="62" t="s">
        <v>155</v>
      </c>
      <c r="D1835" s="62" t="s">
        <v>156</v>
      </c>
      <c r="E1835" s="62">
        <v>1</v>
      </c>
    </row>
    <row r="1836" spans="1:5">
      <c r="A1836" s="62" t="s">
        <v>26</v>
      </c>
      <c r="B1836" s="62" t="s">
        <v>206</v>
      </c>
      <c r="C1836" s="62" t="s">
        <v>78</v>
      </c>
      <c r="D1836" s="62" t="s">
        <v>79</v>
      </c>
      <c r="E1836" s="62">
        <v>1</v>
      </c>
    </row>
    <row r="1837" spans="1:5">
      <c r="A1837" s="62" t="s">
        <v>26</v>
      </c>
      <c r="B1837" s="62" t="s">
        <v>206</v>
      </c>
      <c r="C1837" s="62" t="s">
        <v>144</v>
      </c>
      <c r="D1837" s="62" t="s">
        <v>93</v>
      </c>
      <c r="E1837" s="62">
        <v>1</v>
      </c>
    </row>
    <row r="1838" spans="1:5">
      <c r="A1838" s="62" t="s">
        <v>26</v>
      </c>
      <c r="B1838" s="62" t="s">
        <v>206</v>
      </c>
      <c r="C1838" s="62" t="s">
        <v>145</v>
      </c>
      <c r="D1838" s="62" t="s">
        <v>146</v>
      </c>
      <c r="E1838" s="62">
        <v>1</v>
      </c>
    </row>
    <row r="1839" spans="1:5">
      <c r="A1839" s="62" t="s">
        <v>26</v>
      </c>
      <c r="B1839" s="62" t="s">
        <v>206</v>
      </c>
      <c r="C1839" s="62" t="s">
        <v>147</v>
      </c>
      <c r="D1839" s="62" t="s">
        <v>148</v>
      </c>
      <c r="E1839" s="62">
        <v>1</v>
      </c>
    </row>
    <row r="1840" spans="1:5">
      <c r="A1840" s="62" t="s">
        <v>26</v>
      </c>
      <c r="B1840" s="62" t="s">
        <v>206</v>
      </c>
      <c r="C1840" s="62" t="s">
        <v>149</v>
      </c>
      <c r="D1840" s="62" t="s">
        <v>150</v>
      </c>
      <c r="E1840" s="62">
        <v>1</v>
      </c>
    </row>
    <row r="1841" spans="1:5">
      <c r="A1841" s="62" t="s">
        <v>26</v>
      </c>
      <c r="B1841" s="62" t="s">
        <v>206</v>
      </c>
      <c r="C1841" s="62" t="s">
        <v>151</v>
      </c>
      <c r="D1841" s="62" t="s">
        <v>152</v>
      </c>
      <c r="E1841" s="62">
        <v>1</v>
      </c>
    </row>
    <row r="1842" spans="1:5">
      <c r="A1842" s="62" t="s">
        <v>26</v>
      </c>
      <c r="B1842" s="62" t="s">
        <v>206</v>
      </c>
      <c r="C1842" s="62" t="s">
        <v>153</v>
      </c>
      <c r="D1842" s="62" t="s">
        <v>154</v>
      </c>
      <c r="E1842" s="62">
        <v>1</v>
      </c>
    </row>
    <row r="1843" spans="1:5">
      <c r="A1843" s="62" t="s">
        <v>26</v>
      </c>
      <c r="B1843" s="62" t="s">
        <v>206</v>
      </c>
      <c r="C1843" s="62" t="s">
        <v>155</v>
      </c>
      <c r="D1843" s="62" t="s">
        <v>156</v>
      </c>
      <c r="E1843" s="62">
        <v>1</v>
      </c>
    </row>
    <row r="1844" spans="1:5">
      <c r="A1844" s="62" t="s">
        <v>26</v>
      </c>
      <c r="B1844" s="62" t="s">
        <v>207</v>
      </c>
      <c r="C1844" s="62" t="s">
        <v>78</v>
      </c>
      <c r="D1844" s="62" t="s">
        <v>79</v>
      </c>
      <c r="E1844" s="62">
        <v>1</v>
      </c>
    </row>
    <row r="1845" spans="1:5">
      <c r="A1845" s="62" t="s">
        <v>26</v>
      </c>
      <c r="B1845" s="62" t="s">
        <v>207</v>
      </c>
      <c r="C1845" s="62" t="s">
        <v>144</v>
      </c>
      <c r="D1845" s="62" t="s">
        <v>93</v>
      </c>
      <c r="E1845" s="62">
        <v>1</v>
      </c>
    </row>
    <row r="1846" spans="1:5">
      <c r="A1846" s="62" t="s">
        <v>26</v>
      </c>
      <c r="B1846" s="62" t="s">
        <v>207</v>
      </c>
      <c r="C1846" s="62" t="s">
        <v>145</v>
      </c>
      <c r="D1846" s="62" t="s">
        <v>146</v>
      </c>
      <c r="E1846" s="62">
        <v>0</v>
      </c>
    </row>
    <row r="1847" spans="1:5">
      <c r="A1847" s="62" t="s">
        <v>26</v>
      </c>
      <c r="B1847" s="62" t="s">
        <v>207</v>
      </c>
      <c r="C1847" s="62" t="s">
        <v>147</v>
      </c>
      <c r="D1847" s="62" t="s">
        <v>148</v>
      </c>
      <c r="E1847" s="62">
        <v>1</v>
      </c>
    </row>
    <row r="1848" spans="1:5">
      <c r="A1848" s="62" t="s">
        <v>26</v>
      </c>
      <c r="B1848" s="62" t="s">
        <v>207</v>
      </c>
      <c r="C1848" s="62" t="s">
        <v>149</v>
      </c>
      <c r="D1848" s="62" t="s">
        <v>150</v>
      </c>
      <c r="E1848" s="62">
        <v>1</v>
      </c>
    </row>
    <row r="1849" spans="1:5">
      <c r="A1849" s="62" t="s">
        <v>26</v>
      </c>
      <c r="B1849" s="62" t="s">
        <v>207</v>
      </c>
      <c r="C1849" s="62" t="s">
        <v>151</v>
      </c>
      <c r="D1849" s="62" t="s">
        <v>152</v>
      </c>
      <c r="E1849" s="62">
        <v>1</v>
      </c>
    </row>
    <row r="1850" spans="1:5">
      <c r="A1850" s="62" t="s">
        <v>26</v>
      </c>
      <c r="B1850" s="62" t="s">
        <v>207</v>
      </c>
      <c r="C1850" s="62" t="s">
        <v>153</v>
      </c>
      <c r="D1850" s="62" t="s">
        <v>154</v>
      </c>
      <c r="E1850" s="62">
        <v>1</v>
      </c>
    </row>
    <row r="1851" spans="1:5">
      <c r="A1851" s="62" t="s">
        <v>26</v>
      </c>
      <c r="B1851" s="62" t="s">
        <v>207</v>
      </c>
      <c r="C1851" s="62" t="s">
        <v>155</v>
      </c>
      <c r="D1851" s="62" t="s">
        <v>156</v>
      </c>
      <c r="E1851" s="62">
        <v>1</v>
      </c>
    </row>
    <row r="1852" spans="1:5">
      <c r="A1852" s="62" t="s">
        <v>26</v>
      </c>
      <c r="B1852" s="62" t="s">
        <v>208</v>
      </c>
      <c r="C1852" s="62" t="s">
        <v>78</v>
      </c>
      <c r="D1852" s="62" t="s">
        <v>79</v>
      </c>
      <c r="E1852" s="62">
        <v>1</v>
      </c>
    </row>
    <row r="1853" spans="1:5">
      <c r="A1853" s="62" t="s">
        <v>26</v>
      </c>
      <c r="B1853" s="62" t="s">
        <v>208</v>
      </c>
      <c r="C1853" s="62" t="s">
        <v>144</v>
      </c>
      <c r="D1853" s="62" t="s">
        <v>93</v>
      </c>
      <c r="E1853" s="62">
        <v>1</v>
      </c>
    </row>
    <row r="1854" spans="1:5">
      <c r="A1854" s="62" t="s">
        <v>26</v>
      </c>
      <c r="B1854" s="62" t="s">
        <v>208</v>
      </c>
      <c r="C1854" s="62" t="s">
        <v>145</v>
      </c>
      <c r="D1854" s="62" t="s">
        <v>146</v>
      </c>
      <c r="E1854" s="62">
        <v>1</v>
      </c>
    </row>
    <row r="1855" spans="1:5">
      <c r="A1855" s="62" t="s">
        <v>26</v>
      </c>
      <c r="B1855" s="62" t="s">
        <v>208</v>
      </c>
      <c r="C1855" s="62" t="s">
        <v>147</v>
      </c>
      <c r="D1855" s="62" t="s">
        <v>148</v>
      </c>
      <c r="E1855" s="62">
        <v>1</v>
      </c>
    </row>
    <row r="1856" spans="1:5">
      <c r="A1856" s="62" t="s">
        <v>26</v>
      </c>
      <c r="B1856" s="62" t="s">
        <v>208</v>
      </c>
      <c r="C1856" s="62" t="s">
        <v>149</v>
      </c>
      <c r="D1856" s="62" t="s">
        <v>150</v>
      </c>
      <c r="E1856" s="62">
        <v>1</v>
      </c>
    </row>
    <row r="1857" spans="1:5">
      <c r="A1857" s="62" t="s">
        <v>26</v>
      </c>
      <c r="B1857" s="62" t="s">
        <v>208</v>
      </c>
      <c r="C1857" s="62" t="s">
        <v>151</v>
      </c>
      <c r="D1857" s="62" t="s">
        <v>152</v>
      </c>
      <c r="E1857" s="62">
        <v>1</v>
      </c>
    </row>
    <row r="1858" spans="1:5">
      <c r="A1858" s="62" t="s">
        <v>26</v>
      </c>
      <c r="B1858" s="62" t="s">
        <v>208</v>
      </c>
      <c r="C1858" s="62" t="s">
        <v>153</v>
      </c>
      <c r="D1858" s="62" t="s">
        <v>154</v>
      </c>
      <c r="E1858" s="62">
        <v>1</v>
      </c>
    </row>
    <row r="1859" spans="1:5">
      <c r="A1859" s="62" t="s">
        <v>26</v>
      </c>
      <c r="B1859" s="62" t="s">
        <v>208</v>
      </c>
      <c r="C1859" s="62" t="s">
        <v>155</v>
      </c>
      <c r="D1859" s="62" t="s">
        <v>156</v>
      </c>
      <c r="E1859" s="62">
        <v>1</v>
      </c>
    </row>
    <row r="1860" spans="1:5">
      <c r="A1860" s="62" t="s">
        <v>26</v>
      </c>
      <c r="B1860" s="62" t="s">
        <v>209</v>
      </c>
      <c r="C1860" s="62" t="s">
        <v>78</v>
      </c>
      <c r="D1860" s="62" t="s">
        <v>79</v>
      </c>
      <c r="E1860" s="62">
        <v>1</v>
      </c>
    </row>
    <row r="1861" spans="1:5">
      <c r="A1861" s="62" t="s">
        <v>26</v>
      </c>
      <c r="B1861" s="62" t="s">
        <v>209</v>
      </c>
      <c r="C1861" s="62" t="s">
        <v>144</v>
      </c>
      <c r="D1861" s="62" t="s">
        <v>93</v>
      </c>
      <c r="E1861" s="62">
        <v>1</v>
      </c>
    </row>
    <row r="1862" spans="1:5">
      <c r="A1862" s="62" t="s">
        <v>26</v>
      </c>
      <c r="B1862" s="62" t="s">
        <v>209</v>
      </c>
      <c r="C1862" s="62" t="s">
        <v>145</v>
      </c>
      <c r="D1862" s="62" t="s">
        <v>146</v>
      </c>
      <c r="E1862" s="62">
        <v>1</v>
      </c>
    </row>
    <row r="1863" spans="1:5">
      <c r="A1863" s="62" t="s">
        <v>26</v>
      </c>
      <c r="B1863" s="62" t="s">
        <v>209</v>
      </c>
      <c r="C1863" s="62" t="s">
        <v>147</v>
      </c>
      <c r="D1863" s="62" t="s">
        <v>148</v>
      </c>
      <c r="E1863" s="62">
        <v>1</v>
      </c>
    </row>
    <row r="1864" spans="1:5">
      <c r="A1864" s="62" t="s">
        <v>26</v>
      </c>
      <c r="B1864" s="62" t="s">
        <v>209</v>
      </c>
      <c r="C1864" s="62" t="s">
        <v>149</v>
      </c>
      <c r="D1864" s="62" t="s">
        <v>150</v>
      </c>
      <c r="E1864" s="62">
        <v>1</v>
      </c>
    </row>
    <row r="1865" spans="1:5">
      <c r="A1865" s="62" t="s">
        <v>26</v>
      </c>
      <c r="B1865" s="62" t="s">
        <v>209</v>
      </c>
      <c r="C1865" s="62" t="s">
        <v>151</v>
      </c>
      <c r="D1865" s="62" t="s">
        <v>152</v>
      </c>
      <c r="E1865" s="62">
        <v>1</v>
      </c>
    </row>
    <row r="1866" spans="1:5">
      <c r="A1866" s="62" t="s">
        <v>26</v>
      </c>
      <c r="B1866" s="62" t="s">
        <v>209</v>
      </c>
      <c r="C1866" s="62" t="s">
        <v>153</v>
      </c>
      <c r="D1866" s="62" t="s">
        <v>154</v>
      </c>
      <c r="E1866" s="62">
        <v>1</v>
      </c>
    </row>
    <row r="1867" spans="1:5">
      <c r="A1867" s="62" t="s">
        <v>26</v>
      </c>
      <c r="B1867" s="62" t="s">
        <v>209</v>
      </c>
      <c r="C1867" s="62" t="s">
        <v>155</v>
      </c>
      <c r="D1867" s="62" t="s">
        <v>156</v>
      </c>
      <c r="E1867" s="62">
        <v>1</v>
      </c>
    </row>
    <row r="1868" spans="1:5">
      <c r="A1868" s="62" t="s">
        <v>26</v>
      </c>
      <c r="B1868" s="62" t="s">
        <v>210</v>
      </c>
      <c r="C1868" s="62" t="s">
        <v>78</v>
      </c>
      <c r="D1868" s="62" t="s">
        <v>79</v>
      </c>
      <c r="E1868" s="62">
        <v>1</v>
      </c>
    </row>
    <row r="1869" spans="1:5">
      <c r="A1869" s="62" t="s">
        <v>26</v>
      </c>
      <c r="B1869" s="62" t="s">
        <v>210</v>
      </c>
      <c r="C1869" s="62" t="s">
        <v>144</v>
      </c>
      <c r="D1869" s="62" t="s">
        <v>93</v>
      </c>
      <c r="E1869" s="62">
        <v>1</v>
      </c>
    </row>
    <row r="1870" spans="1:5">
      <c r="A1870" s="62" t="s">
        <v>26</v>
      </c>
      <c r="B1870" s="62" t="s">
        <v>210</v>
      </c>
      <c r="C1870" s="62" t="s">
        <v>145</v>
      </c>
      <c r="D1870" s="62" t="s">
        <v>146</v>
      </c>
      <c r="E1870" s="62">
        <v>1</v>
      </c>
    </row>
    <row r="1871" spans="1:5">
      <c r="A1871" s="62" t="s">
        <v>26</v>
      </c>
      <c r="B1871" s="62" t="s">
        <v>210</v>
      </c>
      <c r="C1871" s="62" t="s">
        <v>147</v>
      </c>
      <c r="D1871" s="62" t="s">
        <v>148</v>
      </c>
      <c r="E1871" s="62">
        <v>1</v>
      </c>
    </row>
    <row r="1872" spans="1:5">
      <c r="A1872" s="62" t="s">
        <v>26</v>
      </c>
      <c r="B1872" s="62" t="s">
        <v>210</v>
      </c>
      <c r="C1872" s="62" t="s">
        <v>149</v>
      </c>
      <c r="D1872" s="62" t="s">
        <v>150</v>
      </c>
      <c r="E1872" s="62">
        <v>1</v>
      </c>
    </row>
    <row r="1873" spans="1:5">
      <c r="A1873" s="62" t="s">
        <v>26</v>
      </c>
      <c r="B1873" s="62" t="s">
        <v>210</v>
      </c>
      <c r="C1873" s="62" t="s">
        <v>151</v>
      </c>
      <c r="D1873" s="62" t="s">
        <v>152</v>
      </c>
      <c r="E1873" s="62">
        <v>1</v>
      </c>
    </row>
    <row r="1874" spans="1:5">
      <c r="A1874" s="62" t="s">
        <v>26</v>
      </c>
      <c r="B1874" s="62" t="s">
        <v>210</v>
      </c>
      <c r="C1874" s="62" t="s">
        <v>153</v>
      </c>
      <c r="D1874" s="62" t="s">
        <v>154</v>
      </c>
      <c r="E1874" s="62">
        <v>1</v>
      </c>
    </row>
    <row r="1875" spans="1:5">
      <c r="A1875" s="62" t="s">
        <v>26</v>
      </c>
      <c r="B1875" s="62" t="s">
        <v>210</v>
      </c>
      <c r="C1875" s="62" t="s">
        <v>155</v>
      </c>
      <c r="D1875" s="62" t="s">
        <v>156</v>
      </c>
      <c r="E1875" s="62">
        <v>1</v>
      </c>
    </row>
    <row r="1876" spans="1:5">
      <c r="A1876" s="62" t="s">
        <v>26</v>
      </c>
      <c r="B1876" s="62" t="s">
        <v>211</v>
      </c>
      <c r="C1876" s="62" t="s">
        <v>78</v>
      </c>
      <c r="D1876" s="62" t="s">
        <v>79</v>
      </c>
      <c r="E1876" s="62">
        <v>1</v>
      </c>
    </row>
    <row r="1877" spans="1:5">
      <c r="A1877" s="62" t="s">
        <v>26</v>
      </c>
      <c r="B1877" s="62" t="s">
        <v>211</v>
      </c>
      <c r="C1877" s="62" t="s">
        <v>144</v>
      </c>
      <c r="D1877" s="62" t="s">
        <v>93</v>
      </c>
      <c r="E1877" s="62">
        <v>1</v>
      </c>
    </row>
    <row r="1878" spans="1:5">
      <c r="A1878" s="62" t="s">
        <v>26</v>
      </c>
      <c r="B1878" s="62" t="s">
        <v>211</v>
      </c>
      <c r="C1878" s="62" t="s">
        <v>145</v>
      </c>
      <c r="D1878" s="62" t="s">
        <v>146</v>
      </c>
      <c r="E1878" s="62">
        <v>1</v>
      </c>
    </row>
    <row r="1879" spans="1:5">
      <c r="A1879" s="62" t="s">
        <v>26</v>
      </c>
      <c r="B1879" s="62" t="s">
        <v>211</v>
      </c>
      <c r="C1879" s="62" t="s">
        <v>147</v>
      </c>
      <c r="D1879" s="62" t="s">
        <v>148</v>
      </c>
      <c r="E1879" s="62">
        <v>1</v>
      </c>
    </row>
    <row r="1880" spans="1:5">
      <c r="A1880" s="62" t="s">
        <v>26</v>
      </c>
      <c r="B1880" s="62" t="s">
        <v>211</v>
      </c>
      <c r="C1880" s="62" t="s">
        <v>149</v>
      </c>
      <c r="D1880" s="62" t="s">
        <v>150</v>
      </c>
      <c r="E1880" s="62">
        <v>1</v>
      </c>
    </row>
    <row r="1881" spans="1:5">
      <c r="A1881" s="62" t="s">
        <v>26</v>
      </c>
      <c r="B1881" s="62" t="s">
        <v>211</v>
      </c>
      <c r="C1881" s="62" t="s">
        <v>151</v>
      </c>
      <c r="D1881" s="62" t="s">
        <v>152</v>
      </c>
      <c r="E1881" s="62">
        <v>1</v>
      </c>
    </row>
    <row r="1882" spans="1:5">
      <c r="A1882" s="62" t="s">
        <v>26</v>
      </c>
      <c r="B1882" s="62" t="s">
        <v>211</v>
      </c>
      <c r="C1882" s="62" t="s">
        <v>153</v>
      </c>
      <c r="D1882" s="62" t="s">
        <v>154</v>
      </c>
      <c r="E1882" s="62">
        <v>1</v>
      </c>
    </row>
    <row r="1883" spans="1:5">
      <c r="A1883" s="62" t="s">
        <v>26</v>
      </c>
      <c r="B1883" s="62" t="s">
        <v>211</v>
      </c>
      <c r="C1883" s="62" t="s">
        <v>155</v>
      </c>
      <c r="D1883" s="62" t="s">
        <v>156</v>
      </c>
      <c r="E1883" s="62">
        <v>1</v>
      </c>
    </row>
    <row r="1884" spans="1:5">
      <c r="A1884" s="62" t="s">
        <v>26</v>
      </c>
      <c r="B1884" s="62" t="s">
        <v>212</v>
      </c>
      <c r="C1884" s="62" t="s">
        <v>78</v>
      </c>
      <c r="D1884" s="62" t="s">
        <v>79</v>
      </c>
      <c r="E1884" s="62">
        <v>1</v>
      </c>
    </row>
    <row r="1885" spans="1:5">
      <c r="A1885" s="62" t="s">
        <v>26</v>
      </c>
      <c r="B1885" s="62" t="s">
        <v>212</v>
      </c>
      <c r="C1885" s="62" t="s">
        <v>144</v>
      </c>
      <c r="D1885" s="62" t="s">
        <v>93</v>
      </c>
      <c r="E1885" s="62">
        <v>1</v>
      </c>
    </row>
    <row r="1886" spans="1:5">
      <c r="A1886" s="62" t="s">
        <v>26</v>
      </c>
      <c r="B1886" s="62" t="s">
        <v>212</v>
      </c>
      <c r="C1886" s="62" t="s">
        <v>145</v>
      </c>
      <c r="D1886" s="62" t="s">
        <v>146</v>
      </c>
      <c r="E1886" s="62">
        <v>0</v>
      </c>
    </row>
    <row r="1887" spans="1:5">
      <c r="A1887" s="62" t="s">
        <v>26</v>
      </c>
      <c r="B1887" s="62" t="s">
        <v>212</v>
      </c>
      <c r="C1887" s="62" t="s">
        <v>147</v>
      </c>
      <c r="D1887" s="62" t="s">
        <v>148</v>
      </c>
      <c r="E1887" s="62">
        <v>1</v>
      </c>
    </row>
    <row r="1888" spans="1:5">
      <c r="A1888" s="62" t="s">
        <v>26</v>
      </c>
      <c r="B1888" s="62" t="s">
        <v>212</v>
      </c>
      <c r="C1888" s="62" t="s">
        <v>149</v>
      </c>
      <c r="D1888" s="62" t="s">
        <v>150</v>
      </c>
      <c r="E1888" s="62">
        <v>1</v>
      </c>
    </row>
    <row r="1889" spans="1:5">
      <c r="A1889" s="62" t="s">
        <v>26</v>
      </c>
      <c r="B1889" s="62" t="s">
        <v>212</v>
      </c>
      <c r="C1889" s="62" t="s">
        <v>151</v>
      </c>
      <c r="D1889" s="62" t="s">
        <v>152</v>
      </c>
      <c r="E1889" s="62">
        <v>1</v>
      </c>
    </row>
    <row r="1890" spans="1:5">
      <c r="A1890" s="62" t="s">
        <v>26</v>
      </c>
      <c r="B1890" s="62" t="s">
        <v>212</v>
      </c>
      <c r="C1890" s="62" t="s">
        <v>153</v>
      </c>
      <c r="D1890" s="62" t="s">
        <v>154</v>
      </c>
      <c r="E1890" s="62">
        <v>0</v>
      </c>
    </row>
    <row r="1891" spans="1:5">
      <c r="A1891" s="62" t="s">
        <v>26</v>
      </c>
      <c r="B1891" s="62" t="s">
        <v>212</v>
      </c>
      <c r="C1891" s="62" t="s">
        <v>155</v>
      </c>
      <c r="D1891" s="62" t="s">
        <v>156</v>
      </c>
      <c r="E1891" s="62">
        <v>0</v>
      </c>
    </row>
    <row r="1892" spans="1:5">
      <c r="A1892" s="62" t="s">
        <v>26</v>
      </c>
      <c r="B1892" s="62" t="s">
        <v>213</v>
      </c>
      <c r="C1892" s="62" t="s">
        <v>78</v>
      </c>
      <c r="D1892" s="62" t="s">
        <v>79</v>
      </c>
      <c r="E1892" s="62">
        <v>1</v>
      </c>
    </row>
    <row r="1893" spans="1:5">
      <c r="A1893" s="62" t="s">
        <v>26</v>
      </c>
      <c r="B1893" s="62" t="s">
        <v>213</v>
      </c>
      <c r="C1893" s="62" t="s">
        <v>144</v>
      </c>
      <c r="D1893" s="62" t="s">
        <v>93</v>
      </c>
      <c r="E1893" s="62">
        <v>1</v>
      </c>
    </row>
    <row r="1894" spans="1:5">
      <c r="A1894" s="62" t="s">
        <v>26</v>
      </c>
      <c r="B1894" s="62" t="s">
        <v>213</v>
      </c>
      <c r="C1894" s="62" t="s">
        <v>145</v>
      </c>
      <c r="D1894" s="62" t="s">
        <v>146</v>
      </c>
      <c r="E1894" s="62">
        <v>1</v>
      </c>
    </row>
    <row r="1895" spans="1:5">
      <c r="A1895" s="62" t="s">
        <v>26</v>
      </c>
      <c r="B1895" s="62" t="s">
        <v>213</v>
      </c>
      <c r="C1895" s="62" t="s">
        <v>147</v>
      </c>
      <c r="D1895" s="62" t="s">
        <v>148</v>
      </c>
      <c r="E1895" s="62">
        <v>1</v>
      </c>
    </row>
    <row r="1896" spans="1:5">
      <c r="A1896" s="62" t="s">
        <v>26</v>
      </c>
      <c r="B1896" s="62" t="s">
        <v>213</v>
      </c>
      <c r="C1896" s="62" t="s">
        <v>149</v>
      </c>
      <c r="D1896" s="62" t="s">
        <v>150</v>
      </c>
      <c r="E1896" s="62">
        <v>1</v>
      </c>
    </row>
    <row r="1897" spans="1:5">
      <c r="A1897" s="62" t="s">
        <v>26</v>
      </c>
      <c r="B1897" s="62" t="s">
        <v>213</v>
      </c>
      <c r="C1897" s="62" t="s">
        <v>151</v>
      </c>
      <c r="D1897" s="62" t="s">
        <v>152</v>
      </c>
      <c r="E1897" s="62">
        <v>1</v>
      </c>
    </row>
    <row r="1898" spans="1:5">
      <c r="A1898" s="62" t="s">
        <v>26</v>
      </c>
      <c r="B1898" s="62" t="s">
        <v>213</v>
      </c>
      <c r="C1898" s="62" t="s">
        <v>153</v>
      </c>
      <c r="D1898" s="62" t="s">
        <v>154</v>
      </c>
      <c r="E1898" s="62">
        <v>1</v>
      </c>
    </row>
    <row r="1899" spans="1:5">
      <c r="A1899" s="62" t="s">
        <v>26</v>
      </c>
      <c r="B1899" s="62" t="s">
        <v>213</v>
      </c>
      <c r="C1899" s="62" t="s">
        <v>155</v>
      </c>
      <c r="D1899" s="62" t="s">
        <v>156</v>
      </c>
      <c r="E1899" s="62">
        <v>1</v>
      </c>
    </row>
    <row r="1900" spans="1:5">
      <c r="A1900" s="62" t="s">
        <v>26</v>
      </c>
      <c r="B1900" s="62" t="s">
        <v>214</v>
      </c>
      <c r="C1900" s="62" t="s">
        <v>78</v>
      </c>
      <c r="D1900" s="62" t="s">
        <v>79</v>
      </c>
      <c r="E1900" s="62">
        <v>1</v>
      </c>
    </row>
    <row r="1901" spans="1:5">
      <c r="A1901" s="62" t="s">
        <v>26</v>
      </c>
      <c r="B1901" s="62" t="s">
        <v>214</v>
      </c>
      <c r="C1901" s="62" t="s">
        <v>144</v>
      </c>
      <c r="D1901" s="62" t="s">
        <v>93</v>
      </c>
      <c r="E1901" s="62">
        <v>1</v>
      </c>
    </row>
    <row r="1902" spans="1:5">
      <c r="A1902" s="62" t="s">
        <v>26</v>
      </c>
      <c r="B1902" s="62" t="s">
        <v>214</v>
      </c>
      <c r="C1902" s="62" t="s">
        <v>145</v>
      </c>
      <c r="D1902" s="62" t="s">
        <v>146</v>
      </c>
      <c r="E1902" s="62">
        <v>0</v>
      </c>
    </row>
    <row r="1903" spans="1:5">
      <c r="A1903" s="62" t="s">
        <v>26</v>
      </c>
      <c r="B1903" s="62" t="s">
        <v>214</v>
      </c>
      <c r="C1903" s="62" t="s">
        <v>147</v>
      </c>
      <c r="D1903" s="62" t="s">
        <v>148</v>
      </c>
      <c r="E1903" s="62">
        <v>1</v>
      </c>
    </row>
    <row r="1904" spans="1:5">
      <c r="A1904" s="62" t="s">
        <v>26</v>
      </c>
      <c r="B1904" s="62" t="s">
        <v>214</v>
      </c>
      <c r="C1904" s="62" t="s">
        <v>149</v>
      </c>
      <c r="D1904" s="62" t="s">
        <v>150</v>
      </c>
      <c r="E1904" s="62">
        <v>1</v>
      </c>
    </row>
    <row r="1905" spans="1:5">
      <c r="A1905" s="62" t="s">
        <v>26</v>
      </c>
      <c r="B1905" s="62" t="s">
        <v>214</v>
      </c>
      <c r="C1905" s="62" t="s">
        <v>151</v>
      </c>
      <c r="D1905" s="62" t="s">
        <v>152</v>
      </c>
      <c r="E1905" s="62">
        <v>1</v>
      </c>
    </row>
    <row r="1906" spans="1:5">
      <c r="A1906" s="62" t="s">
        <v>26</v>
      </c>
      <c r="B1906" s="62" t="s">
        <v>214</v>
      </c>
      <c r="C1906" s="62" t="s">
        <v>153</v>
      </c>
      <c r="D1906" s="62" t="s">
        <v>154</v>
      </c>
      <c r="E1906" s="62">
        <v>0</v>
      </c>
    </row>
    <row r="1907" spans="1:5">
      <c r="A1907" s="62" t="s">
        <v>26</v>
      </c>
      <c r="B1907" s="62" t="s">
        <v>214</v>
      </c>
      <c r="C1907" s="62" t="s">
        <v>155</v>
      </c>
      <c r="D1907" s="62" t="s">
        <v>156</v>
      </c>
      <c r="E1907" s="62">
        <v>1</v>
      </c>
    </row>
    <row r="1908" spans="1:5">
      <c r="A1908" s="62" t="s">
        <v>26</v>
      </c>
      <c r="B1908" s="62" t="s">
        <v>215</v>
      </c>
      <c r="C1908" s="62" t="s">
        <v>78</v>
      </c>
      <c r="D1908" s="62" t="s">
        <v>79</v>
      </c>
      <c r="E1908" s="62">
        <v>1</v>
      </c>
    </row>
    <row r="1909" spans="1:5">
      <c r="A1909" s="62" t="s">
        <v>26</v>
      </c>
      <c r="B1909" s="62" t="s">
        <v>215</v>
      </c>
      <c r="C1909" s="62" t="s">
        <v>144</v>
      </c>
      <c r="D1909" s="62" t="s">
        <v>93</v>
      </c>
      <c r="E1909" s="62">
        <v>1</v>
      </c>
    </row>
    <row r="1910" spans="1:5">
      <c r="A1910" s="62" t="s">
        <v>26</v>
      </c>
      <c r="B1910" s="62" t="s">
        <v>215</v>
      </c>
      <c r="C1910" s="62" t="s">
        <v>145</v>
      </c>
      <c r="D1910" s="62" t="s">
        <v>146</v>
      </c>
      <c r="E1910" s="62">
        <v>0</v>
      </c>
    </row>
    <row r="1911" spans="1:5">
      <c r="A1911" s="62" t="s">
        <v>26</v>
      </c>
      <c r="B1911" s="62" t="s">
        <v>215</v>
      </c>
      <c r="C1911" s="62" t="s">
        <v>147</v>
      </c>
      <c r="D1911" s="62" t="s">
        <v>148</v>
      </c>
      <c r="E1911" s="62">
        <v>1</v>
      </c>
    </row>
    <row r="1912" spans="1:5">
      <c r="A1912" s="62" t="s">
        <v>26</v>
      </c>
      <c r="B1912" s="62" t="s">
        <v>215</v>
      </c>
      <c r="C1912" s="62" t="s">
        <v>149</v>
      </c>
      <c r="D1912" s="62" t="s">
        <v>150</v>
      </c>
      <c r="E1912" s="62">
        <v>1</v>
      </c>
    </row>
    <row r="1913" spans="1:5">
      <c r="A1913" s="62" t="s">
        <v>26</v>
      </c>
      <c r="B1913" s="62" t="s">
        <v>215</v>
      </c>
      <c r="C1913" s="62" t="s">
        <v>151</v>
      </c>
      <c r="D1913" s="62" t="s">
        <v>152</v>
      </c>
      <c r="E1913" s="62">
        <v>1</v>
      </c>
    </row>
    <row r="1914" spans="1:5">
      <c r="A1914" s="62" t="s">
        <v>26</v>
      </c>
      <c r="B1914" s="62" t="s">
        <v>215</v>
      </c>
      <c r="C1914" s="62" t="s">
        <v>153</v>
      </c>
      <c r="D1914" s="62" t="s">
        <v>154</v>
      </c>
      <c r="E1914" s="62">
        <v>1</v>
      </c>
    </row>
    <row r="1915" spans="1:5">
      <c r="A1915" s="62" t="s">
        <v>26</v>
      </c>
      <c r="B1915" s="62" t="s">
        <v>215</v>
      </c>
      <c r="C1915" s="62" t="s">
        <v>155</v>
      </c>
      <c r="D1915" s="62" t="s">
        <v>156</v>
      </c>
      <c r="E1915" s="62">
        <v>1</v>
      </c>
    </row>
    <row r="1916" spans="1:5">
      <c r="A1916" s="62" t="s">
        <v>26</v>
      </c>
      <c r="B1916" s="62" t="s">
        <v>216</v>
      </c>
      <c r="C1916" s="62" t="s">
        <v>78</v>
      </c>
      <c r="D1916" s="62" t="s">
        <v>79</v>
      </c>
      <c r="E1916" s="62">
        <v>1</v>
      </c>
    </row>
    <row r="1917" spans="1:5">
      <c r="A1917" s="62" t="s">
        <v>26</v>
      </c>
      <c r="B1917" s="62" t="s">
        <v>216</v>
      </c>
      <c r="C1917" s="62" t="s">
        <v>144</v>
      </c>
      <c r="D1917" s="62" t="s">
        <v>93</v>
      </c>
      <c r="E1917" s="62">
        <v>1</v>
      </c>
    </row>
    <row r="1918" spans="1:5">
      <c r="A1918" s="62" t="s">
        <v>26</v>
      </c>
      <c r="B1918" s="62" t="s">
        <v>216</v>
      </c>
      <c r="C1918" s="62" t="s">
        <v>145</v>
      </c>
      <c r="D1918" s="62" t="s">
        <v>146</v>
      </c>
      <c r="E1918" s="62">
        <v>1</v>
      </c>
    </row>
    <row r="1919" spans="1:5">
      <c r="A1919" s="62" t="s">
        <v>26</v>
      </c>
      <c r="B1919" s="62" t="s">
        <v>216</v>
      </c>
      <c r="C1919" s="62" t="s">
        <v>147</v>
      </c>
      <c r="D1919" s="62" t="s">
        <v>148</v>
      </c>
      <c r="E1919" s="62">
        <v>1</v>
      </c>
    </row>
    <row r="1920" spans="1:5">
      <c r="A1920" s="62" t="s">
        <v>26</v>
      </c>
      <c r="B1920" s="62" t="s">
        <v>216</v>
      </c>
      <c r="C1920" s="62" t="s">
        <v>149</v>
      </c>
      <c r="D1920" s="62" t="s">
        <v>150</v>
      </c>
      <c r="E1920" s="62">
        <v>1</v>
      </c>
    </row>
    <row r="1921" spans="1:5">
      <c r="A1921" s="62" t="s">
        <v>26</v>
      </c>
      <c r="B1921" s="62" t="s">
        <v>216</v>
      </c>
      <c r="C1921" s="62" t="s">
        <v>151</v>
      </c>
      <c r="D1921" s="62" t="s">
        <v>152</v>
      </c>
      <c r="E1921" s="62">
        <v>1</v>
      </c>
    </row>
    <row r="1922" spans="1:5">
      <c r="A1922" s="62" t="s">
        <v>26</v>
      </c>
      <c r="B1922" s="62" t="s">
        <v>216</v>
      </c>
      <c r="C1922" s="62" t="s">
        <v>153</v>
      </c>
      <c r="D1922" s="62" t="s">
        <v>154</v>
      </c>
      <c r="E1922" s="62">
        <v>1</v>
      </c>
    </row>
    <row r="1923" spans="1:5">
      <c r="A1923" s="62" t="s">
        <v>26</v>
      </c>
      <c r="B1923" s="62" t="s">
        <v>216</v>
      </c>
      <c r="C1923" s="62" t="s">
        <v>155</v>
      </c>
      <c r="D1923" s="62" t="s">
        <v>156</v>
      </c>
      <c r="E1923" s="62">
        <v>1</v>
      </c>
    </row>
    <row r="1924" spans="1:5">
      <c r="A1924" s="62" t="s">
        <v>26</v>
      </c>
      <c r="B1924" s="62" t="s">
        <v>217</v>
      </c>
      <c r="C1924" s="62" t="s">
        <v>78</v>
      </c>
      <c r="D1924" s="62" t="s">
        <v>79</v>
      </c>
      <c r="E1924" s="62">
        <v>1</v>
      </c>
    </row>
    <row r="1925" spans="1:5">
      <c r="A1925" s="62" t="s">
        <v>26</v>
      </c>
      <c r="B1925" s="62" t="s">
        <v>217</v>
      </c>
      <c r="C1925" s="62" t="s">
        <v>144</v>
      </c>
      <c r="D1925" s="62" t="s">
        <v>93</v>
      </c>
      <c r="E1925" s="62">
        <v>1</v>
      </c>
    </row>
    <row r="1926" spans="1:5">
      <c r="A1926" s="62" t="s">
        <v>26</v>
      </c>
      <c r="B1926" s="62" t="s">
        <v>217</v>
      </c>
      <c r="C1926" s="62" t="s">
        <v>145</v>
      </c>
      <c r="D1926" s="62" t="s">
        <v>146</v>
      </c>
      <c r="E1926" s="62">
        <v>1</v>
      </c>
    </row>
    <row r="1927" spans="1:5">
      <c r="A1927" s="62" t="s">
        <v>26</v>
      </c>
      <c r="B1927" s="62" t="s">
        <v>217</v>
      </c>
      <c r="C1927" s="62" t="s">
        <v>147</v>
      </c>
      <c r="D1927" s="62" t="s">
        <v>148</v>
      </c>
      <c r="E1927" s="62">
        <v>1</v>
      </c>
    </row>
    <row r="1928" spans="1:5">
      <c r="A1928" s="62" t="s">
        <v>26</v>
      </c>
      <c r="B1928" s="62" t="s">
        <v>217</v>
      </c>
      <c r="C1928" s="62" t="s">
        <v>149</v>
      </c>
      <c r="D1928" s="62" t="s">
        <v>150</v>
      </c>
      <c r="E1928" s="62">
        <v>1</v>
      </c>
    </row>
    <row r="1929" spans="1:5">
      <c r="A1929" s="62" t="s">
        <v>26</v>
      </c>
      <c r="B1929" s="62" t="s">
        <v>217</v>
      </c>
      <c r="C1929" s="62" t="s">
        <v>151</v>
      </c>
      <c r="D1929" s="62" t="s">
        <v>152</v>
      </c>
      <c r="E1929" s="62">
        <v>1</v>
      </c>
    </row>
    <row r="1930" spans="1:5">
      <c r="A1930" s="62" t="s">
        <v>26</v>
      </c>
      <c r="B1930" s="62" t="s">
        <v>217</v>
      </c>
      <c r="C1930" s="62" t="s">
        <v>153</v>
      </c>
      <c r="D1930" s="62" t="s">
        <v>154</v>
      </c>
      <c r="E1930" s="62">
        <v>0</v>
      </c>
    </row>
    <row r="1931" spans="1:5">
      <c r="A1931" s="62" t="s">
        <v>26</v>
      </c>
      <c r="B1931" s="62" t="s">
        <v>217</v>
      </c>
      <c r="C1931" s="62" t="s">
        <v>155</v>
      </c>
      <c r="D1931" s="62" t="s">
        <v>156</v>
      </c>
      <c r="E1931" s="62">
        <v>1</v>
      </c>
    </row>
    <row r="1932" spans="1:5">
      <c r="A1932" s="62" t="s">
        <v>26</v>
      </c>
      <c r="B1932" s="62" t="s">
        <v>218</v>
      </c>
      <c r="C1932" s="62" t="s">
        <v>78</v>
      </c>
      <c r="D1932" s="62" t="s">
        <v>79</v>
      </c>
      <c r="E1932" s="62">
        <v>1</v>
      </c>
    </row>
    <row r="1933" spans="1:5">
      <c r="A1933" s="62" t="s">
        <v>26</v>
      </c>
      <c r="B1933" s="62" t="s">
        <v>218</v>
      </c>
      <c r="C1933" s="62" t="s">
        <v>144</v>
      </c>
      <c r="D1933" s="62" t="s">
        <v>93</v>
      </c>
      <c r="E1933" s="62">
        <v>1</v>
      </c>
    </row>
    <row r="1934" spans="1:5">
      <c r="A1934" s="62" t="s">
        <v>26</v>
      </c>
      <c r="B1934" s="62" t="s">
        <v>218</v>
      </c>
      <c r="C1934" s="62" t="s">
        <v>145</v>
      </c>
      <c r="D1934" s="62" t="s">
        <v>146</v>
      </c>
      <c r="E1934" s="62">
        <v>1</v>
      </c>
    </row>
    <row r="1935" spans="1:5">
      <c r="A1935" s="62" t="s">
        <v>26</v>
      </c>
      <c r="B1935" s="62" t="s">
        <v>218</v>
      </c>
      <c r="C1935" s="62" t="s">
        <v>147</v>
      </c>
      <c r="D1935" s="62" t="s">
        <v>148</v>
      </c>
      <c r="E1935" s="62">
        <v>1</v>
      </c>
    </row>
    <row r="1936" spans="1:5">
      <c r="A1936" s="62" t="s">
        <v>26</v>
      </c>
      <c r="B1936" s="62" t="s">
        <v>218</v>
      </c>
      <c r="C1936" s="62" t="s">
        <v>149</v>
      </c>
      <c r="D1936" s="62" t="s">
        <v>150</v>
      </c>
      <c r="E1936" s="62">
        <v>1</v>
      </c>
    </row>
    <row r="1937" spans="1:5">
      <c r="A1937" s="62" t="s">
        <v>26</v>
      </c>
      <c r="B1937" s="62" t="s">
        <v>218</v>
      </c>
      <c r="C1937" s="62" t="s">
        <v>151</v>
      </c>
      <c r="D1937" s="62" t="s">
        <v>152</v>
      </c>
      <c r="E1937" s="62">
        <v>1</v>
      </c>
    </row>
    <row r="1938" spans="1:5">
      <c r="A1938" s="62" t="s">
        <v>26</v>
      </c>
      <c r="B1938" s="62" t="s">
        <v>218</v>
      </c>
      <c r="C1938" s="62" t="s">
        <v>153</v>
      </c>
      <c r="D1938" s="62" t="s">
        <v>154</v>
      </c>
      <c r="E1938" s="62">
        <v>1</v>
      </c>
    </row>
    <row r="1939" spans="1:5">
      <c r="A1939" s="62" t="s">
        <v>26</v>
      </c>
      <c r="B1939" s="62" t="s">
        <v>218</v>
      </c>
      <c r="C1939" s="62" t="s">
        <v>155</v>
      </c>
      <c r="D1939" s="62" t="s">
        <v>156</v>
      </c>
      <c r="E1939" s="62">
        <v>1</v>
      </c>
    </row>
    <row r="1940" spans="1:5">
      <c r="A1940" s="62" t="s">
        <v>26</v>
      </c>
      <c r="B1940" s="62" t="s">
        <v>219</v>
      </c>
      <c r="C1940" s="62" t="s">
        <v>78</v>
      </c>
      <c r="D1940" s="62" t="s">
        <v>79</v>
      </c>
      <c r="E1940" s="62">
        <v>1</v>
      </c>
    </row>
    <row r="1941" spans="1:5">
      <c r="A1941" s="62" t="s">
        <v>26</v>
      </c>
      <c r="B1941" s="62" t="s">
        <v>219</v>
      </c>
      <c r="C1941" s="62" t="s">
        <v>144</v>
      </c>
      <c r="D1941" s="62" t="s">
        <v>93</v>
      </c>
      <c r="E1941" s="62">
        <v>1</v>
      </c>
    </row>
    <row r="1942" spans="1:5">
      <c r="A1942" s="62" t="s">
        <v>26</v>
      </c>
      <c r="B1942" s="62" t="s">
        <v>219</v>
      </c>
      <c r="C1942" s="62" t="s">
        <v>145</v>
      </c>
      <c r="D1942" s="62" t="s">
        <v>146</v>
      </c>
      <c r="E1942" s="62">
        <v>1</v>
      </c>
    </row>
    <row r="1943" spans="1:5">
      <c r="A1943" s="62" t="s">
        <v>26</v>
      </c>
      <c r="B1943" s="62" t="s">
        <v>219</v>
      </c>
      <c r="C1943" s="62" t="s">
        <v>147</v>
      </c>
      <c r="D1943" s="62" t="s">
        <v>148</v>
      </c>
      <c r="E1943" s="62">
        <v>1</v>
      </c>
    </row>
    <row r="1944" spans="1:5">
      <c r="A1944" s="62" t="s">
        <v>26</v>
      </c>
      <c r="B1944" s="62" t="s">
        <v>219</v>
      </c>
      <c r="C1944" s="62" t="s">
        <v>149</v>
      </c>
      <c r="D1944" s="62" t="s">
        <v>150</v>
      </c>
      <c r="E1944" s="62">
        <v>1</v>
      </c>
    </row>
    <row r="1945" spans="1:5">
      <c r="A1945" s="62" t="s">
        <v>26</v>
      </c>
      <c r="B1945" s="62" t="s">
        <v>219</v>
      </c>
      <c r="C1945" s="62" t="s">
        <v>151</v>
      </c>
      <c r="D1945" s="62" t="s">
        <v>152</v>
      </c>
      <c r="E1945" s="62">
        <v>1</v>
      </c>
    </row>
    <row r="1946" spans="1:5">
      <c r="A1946" s="62" t="s">
        <v>26</v>
      </c>
      <c r="B1946" s="62" t="s">
        <v>219</v>
      </c>
      <c r="C1946" s="62" t="s">
        <v>153</v>
      </c>
      <c r="D1946" s="62" t="s">
        <v>154</v>
      </c>
      <c r="E1946" s="62">
        <v>1</v>
      </c>
    </row>
    <row r="1947" spans="1:5">
      <c r="A1947" s="62" t="s">
        <v>26</v>
      </c>
      <c r="B1947" s="62" t="s">
        <v>219</v>
      </c>
      <c r="C1947" s="62" t="s">
        <v>155</v>
      </c>
      <c r="D1947" s="62" t="s">
        <v>156</v>
      </c>
      <c r="E1947" s="62">
        <v>1</v>
      </c>
    </row>
    <row r="1948" spans="1:5">
      <c r="A1948" s="62" t="s">
        <v>26</v>
      </c>
      <c r="B1948" s="62" t="s">
        <v>220</v>
      </c>
      <c r="C1948" s="62" t="s">
        <v>78</v>
      </c>
      <c r="D1948" s="62" t="s">
        <v>79</v>
      </c>
      <c r="E1948" s="62">
        <v>1</v>
      </c>
    </row>
    <row r="1949" spans="1:5">
      <c r="A1949" s="62" t="s">
        <v>26</v>
      </c>
      <c r="B1949" s="62" t="s">
        <v>220</v>
      </c>
      <c r="C1949" s="62" t="s">
        <v>144</v>
      </c>
      <c r="D1949" s="62" t="s">
        <v>93</v>
      </c>
      <c r="E1949" s="62">
        <v>1</v>
      </c>
    </row>
    <row r="1950" spans="1:5">
      <c r="A1950" s="62" t="s">
        <v>26</v>
      </c>
      <c r="B1950" s="62" t="s">
        <v>220</v>
      </c>
      <c r="C1950" s="62" t="s">
        <v>145</v>
      </c>
      <c r="D1950" s="62" t="s">
        <v>146</v>
      </c>
      <c r="E1950" s="62">
        <v>1</v>
      </c>
    </row>
    <row r="1951" spans="1:5">
      <c r="A1951" s="62" t="s">
        <v>26</v>
      </c>
      <c r="B1951" s="62" t="s">
        <v>220</v>
      </c>
      <c r="C1951" s="62" t="s">
        <v>147</v>
      </c>
      <c r="D1951" s="62" t="s">
        <v>148</v>
      </c>
      <c r="E1951" s="62">
        <v>1</v>
      </c>
    </row>
    <row r="1952" spans="1:5">
      <c r="A1952" s="62" t="s">
        <v>26</v>
      </c>
      <c r="B1952" s="62" t="s">
        <v>220</v>
      </c>
      <c r="C1952" s="62" t="s">
        <v>149</v>
      </c>
      <c r="D1952" s="62" t="s">
        <v>150</v>
      </c>
      <c r="E1952" s="62">
        <v>1</v>
      </c>
    </row>
    <row r="1953" spans="1:5">
      <c r="A1953" s="62" t="s">
        <v>26</v>
      </c>
      <c r="B1953" s="62" t="s">
        <v>220</v>
      </c>
      <c r="C1953" s="62" t="s">
        <v>151</v>
      </c>
      <c r="D1953" s="62" t="s">
        <v>152</v>
      </c>
      <c r="E1953" s="62">
        <v>1</v>
      </c>
    </row>
    <row r="1954" spans="1:5">
      <c r="A1954" s="62" t="s">
        <v>26</v>
      </c>
      <c r="B1954" s="62" t="s">
        <v>220</v>
      </c>
      <c r="C1954" s="62" t="s">
        <v>153</v>
      </c>
      <c r="D1954" s="62" t="s">
        <v>154</v>
      </c>
      <c r="E1954" s="62">
        <v>1</v>
      </c>
    </row>
    <row r="1955" spans="1:5">
      <c r="A1955" s="62" t="s">
        <v>26</v>
      </c>
      <c r="B1955" s="62" t="s">
        <v>220</v>
      </c>
      <c r="C1955" s="62" t="s">
        <v>155</v>
      </c>
      <c r="D1955" s="62" t="s">
        <v>156</v>
      </c>
      <c r="E1955" s="62">
        <v>1</v>
      </c>
    </row>
    <row r="1956" spans="1:5">
      <c r="A1956" s="62" t="s">
        <v>26</v>
      </c>
      <c r="B1956" s="62" t="s">
        <v>221</v>
      </c>
      <c r="C1956" s="62" t="s">
        <v>78</v>
      </c>
      <c r="D1956" s="62" t="s">
        <v>79</v>
      </c>
      <c r="E1956" s="62">
        <v>1</v>
      </c>
    </row>
    <row r="1957" spans="1:5">
      <c r="A1957" s="62" t="s">
        <v>26</v>
      </c>
      <c r="B1957" s="62" t="s">
        <v>221</v>
      </c>
      <c r="C1957" s="62" t="s">
        <v>144</v>
      </c>
      <c r="D1957" s="62" t="s">
        <v>93</v>
      </c>
      <c r="E1957" s="62">
        <v>1</v>
      </c>
    </row>
    <row r="1958" spans="1:5">
      <c r="A1958" s="62" t="s">
        <v>26</v>
      </c>
      <c r="B1958" s="62" t="s">
        <v>221</v>
      </c>
      <c r="C1958" s="62" t="s">
        <v>145</v>
      </c>
      <c r="D1958" s="62" t="s">
        <v>146</v>
      </c>
      <c r="E1958" s="62">
        <v>1</v>
      </c>
    </row>
    <row r="1959" spans="1:5">
      <c r="A1959" s="62" t="s">
        <v>26</v>
      </c>
      <c r="B1959" s="62" t="s">
        <v>221</v>
      </c>
      <c r="C1959" s="62" t="s">
        <v>147</v>
      </c>
      <c r="D1959" s="62" t="s">
        <v>148</v>
      </c>
      <c r="E1959" s="62">
        <v>1</v>
      </c>
    </row>
    <row r="1960" spans="1:5">
      <c r="A1960" s="62" t="s">
        <v>26</v>
      </c>
      <c r="B1960" s="62" t="s">
        <v>221</v>
      </c>
      <c r="C1960" s="62" t="s">
        <v>149</v>
      </c>
      <c r="D1960" s="62" t="s">
        <v>150</v>
      </c>
      <c r="E1960" s="62">
        <v>1</v>
      </c>
    </row>
    <row r="1961" spans="1:5">
      <c r="A1961" s="62" t="s">
        <v>26</v>
      </c>
      <c r="B1961" s="62" t="s">
        <v>221</v>
      </c>
      <c r="C1961" s="62" t="s">
        <v>151</v>
      </c>
      <c r="D1961" s="62" t="s">
        <v>152</v>
      </c>
      <c r="E1961" s="62">
        <v>1</v>
      </c>
    </row>
    <row r="1962" spans="1:5">
      <c r="A1962" s="62" t="s">
        <v>26</v>
      </c>
      <c r="B1962" s="62" t="s">
        <v>221</v>
      </c>
      <c r="C1962" s="62" t="s">
        <v>153</v>
      </c>
      <c r="D1962" s="62" t="s">
        <v>154</v>
      </c>
      <c r="E1962" s="62">
        <v>0</v>
      </c>
    </row>
    <row r="1963" spans="1:5">
      <c r="A1963" s="62" t="s">
        <v>26</v>
      </c>
      <c r="B1963" s="62" t="s">
        <v>221</v>
      </c>
      <c r="C1963" s="62" t="s">
        <v>155</v>
      </c>
      <c r="D1963" s="62" t="s">
        <v>156</v>
      </c>
      <c r="E1963" s="62">
        <v>0</v>
      </c>
    </row>
    <row r="1964" spans="1:5">
      <c r="A1964" s="62" t="s">
        <v>26</v>
      </c>
      <c r="B1964" s="62" t="s">
        <v>222</v>
      </c>
      <c r="C1964" s="62" t="s">
        <v>78</v>
      </c>
      <c r="D1964" s="62" t="s">
        <v>79</v>
      </c>
      <c r="E1964" s="62">
        <v>0</v>
      </c>
    </row>
    <row r="1965" spans="1:5">
      <c r="A1965" s="62" t="s">
        <v>26</v>
      </c>
      <c r="B1965" s="62" t="s">
        <v>222</v>
      </c>
      <c r="C1965" s="62" t="s">
        <v>144</v>
      </c>
      <c r="D1965" s="62" t="s">
        <v>93</v>
      </c>
      <c r="E1965" s="62">
        <v>1</v>
      </c>
    </row>
    <row r="1966" spans="1:5">
      <c r="A1966" s="62" t="s">
        <v>26</v>
      </c>
      <c r="B1966" s="62" t="s">
        <v>222</v>
      </c>
      <c r="C1966" s="62" t="s">
        <v>145</v>
      </c>
      <c r="D1966" s="62" t="s">
        <v>146</v>
      </c>
      <c r="E1966" s="62">
        <v>0</v>
      </c>
    </row>
    <row r="1967" spans="1:5">
      <c r="A1967" s="62" t="s">
        <v>26</v>
      </c>
      <c r="B1967" s="62" t="s">
        <v>222</v>
      </c>
      <c r="C1967" s="62" t="s">
        <v>147</v>
      </c>
      <c r="D1967" s="62" t="s">
        <v>148</v>
      </c>
      <c r="E1967" s="62">
        <v>0</v>
      </c>
    </row>
    <row r="1968" spans="1:5">
      <c r="A1968" s="62" t="s">
        <v>26</v>
      </c>
      <c r="B1968" s="62" t="s">
        <v>222</v>
      </c>
      <c r="C1968" s="62" t="s">
        <v>149</v>
      </c>
      <c r="D1968" s="62" t="s">
        <v>150</v>
      </c>
      <c r="E1968" s="62">
        <v>0</v>
      </c>
    </row>
    <row r="1969" spans="1:5">
      <c r="A1969" s="62" t="s">
        <v>26</v>
      </c>
      <c r="B1969" s="62" t="s">
        <v>222</v>
      </c>
      <c r="C1969" s="62" t="s">
        <v>151</v>
      </c>
      <c r="D1969" s="62" t="s">
        <v>152</v>
      </c>
      <c r="E1969" s="62">
        <v>1</v>
      </c>
    </row>
    <row r="1970" spans="1:5">
      <c r="A1970" s="62" t="s">
        <v>26</v>
      </c>
      <c r="B1970" s="62" t="s">
        <v>222</v>
      </c>
      <c r="C1970" s="62" t="s">
        <v>153</v>
      </c>
      <c r="D1970" s="62" t="s">
        <v>154</v>
      </c>
      <c r="E1970" s="62">
        <v>0</v>
      </c>
    </row>
    <row r="1971" spans="1:5">
      <c r="A1971" s="62" t="s">
        <v>26</v>
      </c>
      <c r="B1971" s="62" t="s">
        <v>222</v>
      </c>
      <c r="C1971" s="62" t="s">
        <v>155</v>
      </c>
      <c r="D1971" s="62" t="s">
        <v>156</v>
      </c>
      <c r="E1971" s="62">
        <v>0</v>
      </c>
    </row>
    <row r="1972" spans="1:5">
      <c r="A1972" s="62" t="s">
        <v>26</v>
      </c>
      <c r="B1972" s="62" t="s">
        <v>223</v>
      </c>
      <c r="C1972" s="62" t="s">
        <v>78</v>
      </c>
      <c r="D1972" s="62" t="s">
        <v>79</v>
      </c>
      <c r="E1972" s="62">
        <v>1</v>
      </c>
    </row>
    <row r="1973" spans="1:5">
      <c r="A1973" s="62" t="s">
        <v>26</v>
      </c>
      <c r="B1973" s="62" t="s">
        <v>223</v>
      </c>
      <c r="C1973" s="62" t="s">
        <v>144</v>
      </c>
      <c r="D1973" s="62" t="s">
        <v>93</v>
      </c>
      <c r="E1973" s="62">
        <v>1</v>
      </c>
    </row>
    <row r="1974" spans="1:5">
      <c r="A1974" s="62" t="s">
        <v>26</v>
      </c>
      <c r="B1974" s="62" t="s">
        <v>223</v>
      </c>
      <c r="C1974" s="62" t="s">
        <v>145</v>
      </c>
      <c r="D1974" s="62" t="s">
        <v>146</v>
      </c>
      <c r="E1974" s="62">
        <v>1</v>
      </c>
    </row>
    <row r="1975" spans="1:5">
      <c r="A1975" s="62" t="s">
        <v>26</v>
      </c>
      <c r="B1975" s="62" t="s">
        <v>223</v>
      </c>
      <c r="C1975" s="62" t="s">
        <v>147</v>
      </c>
      <c r="D1975" s="62" t="s">
        <v>148</v>
      </c>
      <c r="E1975" s="62">
        <v>1</v>
      </c>
    </row>
    <row r="1976" spans="1:5">
      <c r="A1976" s="62" t="s">
        <v>26</v>
      </c>
      <c r="B1976" s="62" t="s">
        <v>223</v>
      </c>
      <c r="C1976" s="62" t="s">
        <v>149</v>
      </c>
      <c r="D1976" s="62" t="s">
        <v>150</v>
      </c>
      <c r="E1976" s="62">
        <v>1</v>
      </c>
    </row>
    <row r="1977" spans="1:5">
      <c r="A1977" s="62" t="s">
        <v>26</v>
      </c>
      <c r="B1977" s="62" t="s">
        <v>223</v>
      </c>
      <c r="C1977" s="62" t="s">
        <v>151</v>
      </c>
      <c r="D1977" s="62" t="s">
        <v>152</v>
      </c>
      <c r="E1977" s="62">
        <v>1</v>
      </c>
    </row>
    <row r="1978" spans="1:5">
      <c r="A1978" s="62" t="s">
        <v>26</v>
      </c>
      <c r="B1978" s="62" t="s">
        <v>223</v>
      </c>
      <c r="C1978" s="62" t="s">
        <v>153</v>
      </c>
      <c r="D1978" s="62" t="s">
        <v>154</v>
      </c>
      <c r="E1978" s="62">
        <v>1</v>
      </c>
    </row>
    <row r="1979" spans="1:5">
      <c r="A1979" s="62" t="s">
        <v>26</v>
      </c>
      <c r="B1979" s="62" t="s">
        <v>223</v>
      </c>
      <c r="C1979" s="62" t="s">
        <v>155</v>
      </c>
      <c r="D1979" s="62" t="s">
        <v>156</v>
      </c>
      <c r="E1979" s="62">
        <v>1</v>
      </c>
    </row>
    <row r="1980" spans="1:5">
      <c r="A1980" s="62" t="s">
        <v>26</v>
      </c>
      <c r="B1980" s="62" t="s">
        <v>224</v>
      </c>
      <c r="C1980" s="62" t="s">
        <v>78</v>
      </c>
      <c r="D1980" s="62" t="s">
        <v>79</v>
      </c>
      <c r="E1980" s="62">
        <v>1</v>
      </c>
    </row>
    <row r="1981" spans="1:5">
      <c r="A1981" s="62" t="s">
        <v>26</v>
      </c>
      <c r="B1981" s="62" t="s">
        <v>224</v>
      </c>
      <c r="C1981" s="62" t="s">
        <v>144</v>
      </c>
      <c r="D1981" s="62" t="s">
        <v>93</v>
      </c>
      <c r="E1981" s="62">
        <v>1</v>
      </c>
    </row>
    <row r="1982" spans="1:5">
      <c r="A1982" s="62" t="s">
        <v>26</v>
      </c>
      <c r="B1982" s="62" t="s">
        <v>224</v>
      </c>
      <c r="C1982" s="62" t="s">
        <v>145</v>
      </c>
      <c r="D1982" s="62" t="s">
        <v>146</v>
      </c>
      <c r="E1982" s="62">
        <v>0</v>
      </c>
    </row>
    <row r="1983" spans="1:5">
      <c r="A1983" s="62" t="s">
        <v>26</v>
      </c>
      <c r="B1983" s="62" t="s">
        <v>224</v>
      </c>
      <c r="C1983" s="62" t="s">
        <v>147</v>
      </c>
      <c r="D1983" s="62" t="s">
        <v>148</v>
      </c>
      <c r="E1983" s="62">
        <v>0</v>
      </c>
    </row>
    <row r="1984" spans="1:5">
      <c r="A1984" s="62" t="s">
        <v>26</v>
      </c>
      <c r="B1984" s="62" t="s">
        <v>224</v>
      </c>
      <c r="C1984" s="62" t="s">
        <v>149</v>
      </c>
      <c r="D1984" s="62" t="s">
        <v>150</v>
      </c>
      <c r="E1984" s="62">
        <v>1</v>
      </c>
    </row>
    <row r="1985" spans="1:5">
      <c r="A1985" s="62" t="s">
        <v>26</v>
      </c>
      <c r="B1985" s="62" t="s">
        <v>224</v>
      </c>
      <c r="C1985" s="62" t="s">
        <v>151</v>
      </c>
      <c r="D1985" s="62" t="s">
        <v>152</v>
      </c>
      <c r="E1985" s="62">
        <v>1</v>
      </c>
    </row>
    <row r="1986" spans="1:5">
      <c r="A1986" s="62" t="s">
        <v>26</v>
      </c>
      <c r="B1986" s="62" t="s">
        <v>224</v>
      </c>
      <c r="C1986" s="62" t="s">
        <v>153</v>
      </c>
      <c r="D1986" s="62" t="s">
        <v>154</v>
      </c>
      <c r="E1986" s="62">
        <v>1</v>
      </c>
    </row>
    <row r="1987" spans="1:5">
      <c r="A1987" s="62" t="s">
        <v>26</v>
      </c>
      <c r="B1987" s="62" t="s">
        <v>224</v>
      </c>
      <c r="C1987" s="62" t="s">
        <v>155</v>
      </c>
      <c r="D1987" s="62" t="s">
        <v>156</v>
      </c>
      <c r="E1987" s="62">
        <v>0</v>
      </c>
    </row>
    <row r="1988" spans="1:5">
      <c r="A1988" s="62" t="s">
        <v>26</v>
      </c>
      <c r="B1988" s="62" t="s">
        <v>225</v>
      </c>
      <c r="C1988" s="62" t="s">
        <v>78</v>
      </c>
      <c r="D1988" s="62" t="s">
        <v>79</v>
      </c>
      <c r="E1988" s="62">
        <v>0</v>
      </c>
    </row>
    <row r="1989" spans="1:5">
      <c r="A1989" s="62" t="s">
        <v>26</v>
      </c>
      <c r="B1989" s="62" t="s">
        <v>225</v>
      </c>
      <c r="C1989" s="62" t="s">
        <v>144</v>
      </c>
      <c r="D1989" s="62" t="s">
        <v>93</v>
      </c>
      <c r="E1989" s="62">
        <v>1</v>
      </c>
    </row>
    <row r="1990" spans="1:5">
      <c r="A1990" s="62" t="s">
        <v>26</v>
      </c>
      <c r="B1990" s="62" t="s">
        <v>225</v>
      </c>
      <c r="C1990" s="62" t="s">
        <v>145</v>
      </c>
      <c r="D1990" s="62" t="s">
        <v>146</v>
      </c>
      <c r="E1990" s="62">
        <v>0</v>
      </c>
    </row>
    <row r="1991" spans="1:5">
      <c r="A1991" s="62" t="s">
        <v>26</v>
      </c>
      <c r="B1991" s="62" t="s">
        <v>225</v>
      </c>
      <c r="C1991" s="62" t="s">
        <v>147</v>
      </c>
      <c r="D1991" s="62" t="s">
        <v>148</v>
      </c>
      <c r="E1991" s="62">
        <v>0</v>
      </c>
    </row>
    <row r="1992" spans="1:5">
      <c r="A1992" s="62" t="s">
        <v>26</v>
      </c>
      <c r="B1992" s="62" t="s">
        <v>225</v>
      </c>
      <c r="C1992" s="62" t="s">
        <v>149</v>
      </c>
      <c r="D1992" s="62" t="s">
        <v>150</v>
      </c>
      <c r="E1992" s="62">
        <v>0</v>
      </c>
    </row>
    <row r="1993" spans="1:5">
      <c r="A1993" s="62" t="s">
        <v>26</v>
      </c>
      <c r="B1993" s="62" t="s">
        <v>225</v>
      </c>
      <c r="C1993" s="62" t="s">
        <v>151</v>
      </c>
      <c r="D1993" s="62" t="s">
        <v>152</v>
      </c>
      <c r="E1993" s="62">
        <v>1</v>
      </c>
    </row>
    <row r="1994" spans="1:5">
      <c r="A1994" s="62" t="s">
        <v>26</v>
      </c>
      <c r="B1994" s="62" t="s">
        <v>225</v>
      </c>
      <c r="C1994" s="62" t="s">
        <v>153</v>
      </c>
      <c r="D1994" s="62" t="s">
        <v>154</v>
      </c>
      <c r="E1994" s="62">
        <v>0</v>
      </c>
    </row>
    <row r="1995" spans="1:5">
      <c r="A1995" s="62" t="s">
        <v>26</v>
      </c>
      <c r="B1995" s="62" t="s">
        <v>225</v>
      </c>
      <c r="C1995" s="62" t="s">
        <v>155</v>
      </c>
      <c r="D1995" s="62" t="s">
        <v>156</v>
      </c>
      <c r="E1995" s="62">
        <v>0</v>
      </c>
    </row>
    <row r="1996" spans="1:5">
      <c r="A1996" s="62" t="s">
        <v>26</v>
      </c>
      <c r="B1996" s="62" t="s">
        <v>226</v>
      </c>
      <c r="C1996" s="62" t="s">
        <v>78</v>
      </c>
      <c r="D1996" s="62" t="s">
        <v>79</v>
      </c>
      <c r="E1996" s="62">
        <v>1</v>
      </c>
    </row>
    <row r="1997" spans="1:5">
      <c r="A1997" s="62" t="s">
        <v>26</v>
      </c>
      <c r="B1997" s="62" t="s">
        <v>226</v>
      </c>
      <c r="C1997" s="62" t="s">
        <v>144</v>
      </c>
      <c r="D1997" s="62" t="s">
        <v>93</v>
      </c>
      <c r="E1997" s="62">
        <v>1</v>
      </c>
    </row>
    <row r="1998" spans="1:5">
      <c r="A1998" s="62" t="s">
        <v>26</v>
      </c>
      <c r="B1998" s="62" t="s">
        <v>226</v>
      </c>
      <c r="C1998" s="62" t="s">
        <v>145</v>
      </c>
      <c r="D1998" s="62" t="s">
        <v>146</v>
      </c>
      <c r="E1998" s="62">
        <v>1</v>
      </c>
    </row>
    <row r="1999" spans="1:5">
      <c r="A1999" s="62" t="s">
        <v>26</v>
      </c>
      <c r="B1999" s="62" t="s">
        <v>226</v>
      </c>
      <c r="C1999" s="62" t="s">
        <v>147</v>
      </c>
      <c r="D1999" s="62" t="s">
        <v>148</v>
      </c>
      <c r="E1999" s="62">
        <v>1</v>
      </c>
    </row>
    <row r="2000" spans="1:5">
      <c r="A2000" s="62" t="s">
        <v>26</v>
      </c>
      <c r="B2000" s="62" t="s">
        <v>226</v>
      </c>
      <c r="C2000" s="62" t="s">
        <v>149</v>
      </c>
      <c r="D2000" s="62" t="s">
        <v>150</v>
      </c>
      <c r="E2000" s="62">
        <v>1</v>
      </c>
    </row>
    <row r="2001" spans="1:5">
      <c r="A2001" s="62" t="s">
        <v>26</v>
      </c>
      <c r="B2001" s="62" t="s">
        <v>226</v>
      </c>
      <c r="C2001" s="62" t="s">
        <v>151</v>
      </c>
      <c r="D2001" s="62" t="s">
        <v>152</v>
      </c>
      <c r="E2001" s="62">
        <v>1</v>
      </c>
    </row>
    <row r="2002" spans="1:5">
      <c r="A2002" s="62" t="s">
        <v>26</v>
      </c>
      <c r="B2002" s="62" t="s">
        <v>226</v>
      </c>
      <c r="C2002" s="62" t="s">
        <v>153</v>
      </c>
      <c r="D2002" s="62" t="s">
        <v>154</v>
      </c>
      <c r="E2002" s="62">
        <v>1</v>
      </c>
    </row>
    <row r="2003" spans="1:5">
      <c r="A2003" s="62" t="s">
        <v>26</v>
      </c>
      <c r="B2003" s="62" t="s">
        <v>226</v>
      </c>
      <c r="C2003" s="62" t="s">
        <v>155</v>
      </c>
      <c r="D2003" s="62" t="s">
        <v>156</v>
      </c>
      <c r="E2003" s="62">
        <v>1</v>
      </c>
    </row>
    <row r="2004" spans="1:5">
      <c r="A2004" s="62" t="s">
        <v>26</v>
      </c>
      <c r="B2004" s="62" t="s">
        <v>227</v>
      </c>
      <c r="C2004" s="62" t="s">
        <v>78</v>
      </c>
      <c r="D2004" s="62" t="s">
        <v>79</v>
      </c>
      <c r="E2004" s="62">
        <v>1</v>
      </c>
    </row>
    <row r="2005" spans="1:5">
      <c r="A2005" s="62" t="s">
        <v>26</v>
      </c>
      <c r="B2005" s="62" t="s">
        <v>227</v>
      </c>
      <c r="C2005" s="62" t="s">
        <v>144</v>
      </c>
      <c r="D2005" s="62" t="s">
        <v>93</v>
      </c>
      <c r="E2005" s="62">
        <v>1</v>
      </c>
    </row>
    <row r="2006" spans="1:5">
      <c r="A2006" s="62" t="s">
        <v>26</v>
      </c>
      <c r="B2006" s="62" t="s">
        <v>227</v>
      </c>
      <c r="C2006" s="62" t="s">
        <v>145</v>
      </c>
      <c r="D2006" s="62" t="s">
        <v>146</v>
      </c>
      <c r="E2006" s="62">
        <v>1</v>
      </c>
    </row>
    <row r="2007" spans="1:5">
      <c r="A2007" s="62" t="s">
        <v>26</v>
      </c>
      <c r="B2007" s="62" t="s">
        <v>227</v>
      </c>
      <c r="C2007" s="62" t="s">
        <v>147</v>
      </c>
      <c r="D2007" s="62" t="s">
        <v>148</v>
      </c>
      <c r="E2007" s="62">
        <v>1</v>
      </c>
    </row>
    <row r="2008" spans="1:5">
      <c r="A2008" s="62" t="s">
        <v>26</v>
      </c>
      <c r="B2008" s="62" t="s">
        <v>227</v>
      </c>
      <c r="C2008" s="62" t="s">
        <v>149</v>
      </c>
      <c r="D2008" s="62" t="s">
        <v>150</v>
      </c>
      <c r="E2008" s="62">
        <v>1</v>
      </c>
    </row>
    <row r="2009" spans="1:5">
      <c r="A2009" s="62" t="s">
        <v>26</v>
      </c>
      <c r="B2009" s="62" t="s">
        <v>227</v>
      </c>
      <c r="C2009" s="62" t="s">
        <v>151</v>
      </c>
      <c r="D2009" s="62" t="s">
        <v>152</v>
      </c>
      <c r="E2009" s="62">
        <v>1</v>
      </c>
    </row>
    <row r="2010" spans="1:5">
      <c r="A2010" s="62" t="s">
        <v>26</v>
      </c>
      <c r="B2010" s="62" t="s">
        <v>227</v>
      </c>
      <c r="C2010" s="62" t="s">
        <v>153</v>
      </c>
      <c r="D2010" s="62" t="s">
        <v>154</v>
      </c>
      <c r="E2010" s="62">
        <v>1</v>
      </c>
    </row>
    <row r="2011" spans="1:5">
      <c r="A2011" s="62" t="s">
        <v>26</v>
      </c>
      <c r="B2011" s="62" t="s">
        <v>227</v>
      </c>
      <c r="C2011" s="62" t="s">
        <v>155</v>
      </c>
      <c r="D2011" s="62" t="s">
        <v>156</v>
      </c>
      <c r="E2011" s="62">
        <v>1</v>
      </c>
    </row>
    <row r="2012" spans="1:5">
      <c r="A2012" s="62" t="s">
        <v>26</v>
      </c>
      <c r="B2012" s="62" t="s">
        <v>228</v>
      </c>
      <c r="C2012" s="62" t="s">
        <v>78</v>
      </c>
      <c r="D2012" s="62" t="s">
        <v>79</v>
      </c>
      <c r="E2012" s="62">
        <v>1</v>
      </c>
    </row>
    <row r="2013" spans="1:5">
      <c r="A2013" s="62" t="s">
        <v>26</v>
      </c>
      <c r="B2013" s="62" t="s">
        <v>228</v>
      </c>
      <c r="C2013" s="62" t="s">
        <v>144</v>
      </c>
      <c r="D2013" s="62" t="s">
        <v>93</v>
      </c>
      <c r="E2013" s="62">
        <v>1</v>
      </c>
    </row>
    <row r="2014" spans="1:5">
      <c r="A2014" s="62" t="s">
        <v>26</v>
      </c>
      <c r="B2014" s="62" t="s">
        <v>228</v>
      </c>
      <c r="C2014" s="62" t="s">
        <v>145</v>
      </c>
      <c r="D2014" s="62" t="s">
        <v>146</v>
      </c>
      <c r="E2014" s="62">
        <v>0</v>
      </c>
    </row>
    <row r="2015" spans="1:5">
      <c r="A2015" s="62" t="s">
        <v>26</v>
      </c>
      <c r="B2015" s="62" t="s">
        <v>228</v>
      </c>
      <c r="C2015" s="62" t="s">
        <v>147</v>
      </c>
      <c r="D2015" s="62" t="s">
        <v>148</v>
      </c>
      <c r="E2015" s="62">
        <v>1</v>
      </c>
    </row>
    <row r="2016" spans="1:5">
      <c r="A2016" s="62" t="s">
        <v>26</v>
      </c>
      <c r="B2016" s="62" t="s">
        <v>228</v>
      </c>
      <c r="C2016" s="62" t="s">
        <v>149</v>
      </c>
      <c r="D2016" s="62" t="s">
        <v>150</v>
      </c>
      <c r="E2016" s="62">
        <v>0</v>
      </c>
    </row>
    <row r="2017" spans="1:5">
      <c r="A2017" s="62" t="s">
        <v>26</v>
      </c>
      <c r="B2017" s="62" t="s">
        <v>228</v>
      </c>
      <c r="C2017" s="62" t="s">
        <v>151</v>
      </c>
      <c r="D2017" s="62" t="s">
        <v>152</v>
      </c>
      <c r="E2017" s="62">
        <v>1</v>
      </c>
    </row>
    <row r="2018" spans="1:5">
      <c r="A2018" s="62" t="s">
        <v>26</v>
      </c>
      <c r="B2018" s="62" t="s">
        <v>228</v>
      </c>
      <c r="C2018" s="62" t="s">
        <v>153</v>
      </c>
      <c r="D2018" s="62" t="s">
        <v>154</v>
      </c>
      <c r="E2018" s="62">
        <v>0</v>
      </c>
    </row>
    <row r="2019" spans="1:5">
      <c r="A2019" s="62" t="s">
        <v>26</v>
      </c>
      <c r="B2019" s="62" t="s">
        <v>228</v>
      </c>
      <c r="C2019" s="62" t="s">
        <v>155</v>
      </c>
      <c r="D2019" s="62" t="s">
        <v>156</v>
      </c>
      <c r="E2019" s="62">
        <v>0</v>
      </c>
    </row>
    <row r="2020" spans="1:5">
      <c r="A2020" s="62" t="s">
        <v>26</v>
      </c>
      <c r="B2020" s="62" t="s">
        <v>229</v>
      </c>
      <c r="C2020" s="62" t="s">
        <v>78</v>
      </c>
      <c r="D2020" s="62" t="s">
        <v>79</v>
      </c>
      <c r="E2020" s="62">
        <v>1</v>
      </c>
    </row>
    <row r="2021" spans="1:5">
      <c r="A2021" s="62" t="s">
        <v>26</v>
      </c>
      <c r="B2021" s="62" t="s">
        <v>229</v>
      </c>
      <c r="C2021" s="62" t="s">
        <v>144</v>
      </c>
      <c r="D2021" s="62" t="s">
        <v>93</v>
      </c>
      <c r="E2021" s="62">
        <v>1</v>
      </c>
    </row>
    <row r="2022" spans="1:5">
      <c r="A2022" s="62" t="s">
        <v>26</v>
      </c>
      <c r="B2022" s="62" t="s">
        <v>229</v>
      </c>
      <c r="C2022" s="62" t="s">
        <v>145</v>
      </c>
      <c r="D2022" s="62" t="s">
        <v>146</v>
      </c>
      <c r="E2022" s="62">
        <v>1</v>
      </c>
    </row>
    <row r="2023" spans="1:5">
      <c r="A2023" s="62" t="s">
        <v>26</v>
      </c>
      <c r="B2023" s="62" t="s">
        <v>229</v>
      </c>
      <c r="C2023" s="62" t="s">
        <v>147</v>
      </c>
      <c r="D2023" s="62" t="s">
        <v>148</v>
      </c>
      <c r="E2023" s="62">
        <v>1</v>
      </c>
    </row>
    <row r="2024" spans="1:5">
      <c r="A2024" s="62" t="s">
        <v>26</v>
      </c>
      <c r="B2024" s="62" t="s">
        <v>229</v>
      </c>
      <c r="C2024" s="62" t="s">
        <v>149</v>
      </c>
      <c r="D2024" s="62" t="s">
        <v>150</v>
      </c>
      <c r="E2024" s="62">
        <v>1</v>
      </c>
    </row>
    <row r="2025" spans="1:5">
      <c r="A2025" s="62" t="s">
        <v>26</v>
      </c>
      <c r="B2025" s="62" t="s">
        <v>229</v>
      </c>
      <c r="C2025" s="62" t="s">
        <v>151</v>
      </c>
      <c r="D2025" s="62" t="s">
        <v>152</v>
      </c>
      <c r="E2025" s="62">
        <v>1</v>
      </c>
    </row>
    <row r="2026" spans="1:5">
      <c r="A2026" s="62" t="s">
        <v>26</v>
      </c>
      <c r="B2026" s="62" t="s">
        <v>229</v>
      </c>
      <c r="C2026" s="62" t="s">
        <v>153</v>
      </c>
      <c r="D2026" s="62" t="s">
        <v>154</v>
      </c>
      <c r="E2026" s="62">
        <v>0</v>
      </c>
    </row>
    <row r="2027" spans="1:5">
      <c r="A2027" s="62" t="s">
        <v>26</v>
      </c>
      <c r="B2027" s="62" t="s">
        <v>229</v>
      </c>
      <c r="C2027" s="62" t="s">
        <v>155</v>
      </c>
      <c r="D2027" s="62" t="s">
        <v>156</v>
      </c>
      <c r="E2027" s="62">
        <v>1</v>
      </c>
    </row>
    <row r="2028" spans="1:5">
      <c r="A2028" s="62" t="s">
        <v>26</v>
      </c>
      <c r="B2028" s="62" t="s">
        <v>230</v>
      </c>
      <c r="C2028" s="62" t="s">
        <v>78</v>
      </c>
      <c r="D2028" s="62" t="s">
        <v>79</v>
      </c>
      <c r="E2028" s="62">
        <v>1</v>
      </c>
    </row>
    <row r="2029" spans="1:5">
      <c r="A2029" s="62" t="s">
        <v>26</v>
      </c>
      <c r="B2029" s="62" t="s">
        <v>230</v>
      </c>
      <c r="C2029" s="62" t="s">
        <v>144</v>
      </c>
      <c r="D2029" s="62" t="s">
        <v>93</v>
      </c>
      <c r="E2029" s="62">
        <v>1</v>
      </c>
    </row>
    <row r="2030" spans="1:5">
      <c r="A2030" s="62" t="s">
        <v>26</v>
      </c>
      <c r="B2030" s="62" t="s">
        <v>230</v>
      </c>
      <c r="C2030" s="62" t="s">
        <v>145</v>
      </c>
      <c r="D2030" s="62" t="s">
        <v>146</v>
      </c>
      <c r="E2030" s="62">
        <v>1</v>
      </c>
    </row>
    <row r="2031" spans="1:5">
      <c r="A2031" s="62" t="s">
        <v>26</v>
      </c>
      <c r="B2031" s="62" t="s">
        <v>230</v>
      </c>
      <c r="C2031" s="62" t="s">
        <v>147</v>
      </c>
      <c r="D2031" s="62" t="s">
        <v>148</v>
      </c>
      <c r="E2031" s="62">
        <v>1</v>
      </c>
    </row>
    <row r="2032" spans="1:5">
      <c r="A2032" s="62" t="s">
        <v>26</v>
      </c>
      <c r="B2032" s="62" t="s">
        <v>230</v>
      </c>
      <c r="C2032" s="62" t="s">
        <v>149</v>
      </c>
      <c r="D2032" s="62" t="s">
        <v>150</v>
      </c>
      <c r="E2032" s="62">
        <v>1</v>
      </c>
    </row>
    <row r="2033" spans="1:5">
      <c r="A2033" s="62" t="s">
        <v>26</v>
      </c>
      <c r="B2033" s="62" t="s">
        <v>230</v>
      </c>
      <c r="C2033" s="62" t="s">
        <v>151</v>
      </c>
      <c r="D2033" s="62" t="s">
        <v>152</v>
      </c>
      <c r="E2033" s="62">
        <v>1</v>
      </c>
    </row>
    <row r="2034" spans="1:5">
      <c r="A2034" s="62" t="s">
        <v>26</v>
      </c>
      <c r="B2034" s="62" t="s">
        <v>230</v>
      </c>
      <c r="C2034" s="62" t="s">
        <v>153</v>
      </c>
      <c r="D2034" s="62" t="s">
        <v>154</v>
      </c>
      <c r="E2034" s="62">
        <v>1</v>
      </c>
    </row>
    <row r="2035" spans="1:5">
      <c r="A2035" s="62" t="s">
        <v>26</v>
      </c>
      <c r="B2035" s="62" t="s">
        <v>230</v>
      </c>
      <c r="C2035" s="62" t="s">
        <v>155</v>
      </c>
      <c r="D2035" s="62" t="s">
        <v>156</v>
      </c>
      <c r="E2035" s="62">
        <v>1</v>
      </c>
    </row>
    <row r="2036" spans="1:5">
      <c r="A2036" s="62" t="s">
        <v>26</v>
      </c>
      <c r="B2036" s="62" t="s">
        <v>231</v>
      </c>
      <c r="C2036" s="62" t="s">
        <v>78</v>
      </c>
      <c r="D2036" s="62" t="s">
        <v>79</v>
      </c>
      <c r="E2036" s="62">
        <v>1</v>
      </c>
    </row>
    <row r="2037" spans="1:5">
      <c r="A2037" s="62" t="s">
        <v>26</v>
      </c>
      <c r="B2037" s="62" t="s">
        <v>231</v>
      </c>
      <c r="C2037" s="62" t="s">
        <v>144</v>
      </c>
      <c r="D2037" s="62" t="s">
        <v>93</v>
      </c>
      <c r="E2037" s="62">
        <v>1</v>
      </c>
    </row>
    <row r="2038" spans="1:5">
      <c r="A2038" s="62" t="s">
        <v>26</v>
      </c>
      <c r="B2038" s="62" t="s">
        <v>231</v>
      </c>
      <c r="C2038" s="62" t="s">
        <v>145</v>
      </c>
      <c r="D2038" s="62" t="s">
        <v>146</v>
      </c>
      <c r="E2038" s="62">
        <v>0</v>
      </c>
    </row>
    <row r="2039" spans="1:5">
      <c r="A2039" s="62" t="s">
        <v>26</v>
      </c>
      <c r="B2039" s="62" t="s">
        <v>231</v>
      </c>
      <c r="C2039" s="62" t="s">
        <v>147</v>
      </c>
      <c r="D2039" s="62" t="s">
        <v>148</v>
      </c>
      <c r="E2039" s="62">
        <v>0</v>
      </c>
    </row>
    <row r="2040" spans="1:5">
      <c r="A2040" s="62" t="s">
        <v>26</v>
      </c>
      <c r="B2040" s="62" t="s">
        <v>231</v>
      </c>
      <c r="C2040" s="62" t="s">
        <v>149</v>
      </c>
      <c r="D2040" s="62" t="s">
        <v>150</v>
      </c>
      <c r="E2040" s="62">
        <v>1</v>
      </c>
    </row>
    <row r="2041" spans="1:5">
      <c r="A2041" s="62" t="s">
        <v>26</v>
      </c>
      <c r="B2041" s="62" t="s">
        <v>231</v>
      </c>
      <c r="C2041" s="62" t="s">
        <v>151</v>
      </c>
      <c r="D2041" s="62" t="s">
        <v>152</v>
      </c>
      <c r="E2041" s="62">
        <v>1</v>
      </c>
    </row>
    <row r="2042" spans="1:5">
      <c r="A2042" s="62" t="s">
        <v>26</v>
      </c>
      <c r="B2042" s="62" t="s">
        <v>231</v>
      </c>
      <c r="C2042" s="62" t="s">
        <v>153</v>
      </c>
      <c r="D2042" s="62" t="s">
        <v>154</v>
      </c>
      <c r="E2042" s="62">
        <v>0</v>
      </c>
    </row>
    <row r="2043" spans="1:5">
      <c r="A2043" s="62" t="s">
        <v>26</v>
      </c>
      <c r="B2043" s="62" t="s">
        <v>231</v>
      </c>
      <c r="C2043" s="62" t="s">
        <v>155</v>
      </c>
      <c r="D2043" s="62" t="s">
        <v>156</v>
      </c>
      <c r="E2043" s="62">
        <v>0</v>
      </c>
    </row>
    <row r="2044" spans="1:5">
      <c r="A2044" s="62" t="s">
        <v>26</v>
      </c>
      <c r="B2044" s="62" t="s">
        <v>232</v>
      </c>
      <c r="C2044" s="62" t="s">
        <v>78</v>
      </c>
      <c r="D2044" s="62" t="s">
        <v>79</v>
      </c>
      <c r="E2044" s="62">
        <v>1</v>
      </c>
    </row>
    <row r="2045" spans="1:5">
      <c r="A2045" s="62" t="s">
        <v>26</v>
      </c>
      <c r="B2045" s="62" t="s">
        <v>232</v>
      </c>
      <c r="C2045" s="62" t="s">
        <v>144</v>
      </c>
      <c r="D2045" s="62" t="s">
        <v>93</v>
      </c>
      <c r="E2045" s="62">
        <v>1</v>
      </c>
    </row>
    <row r="2046" spans="1:5">
      <c r="A2046" s="62" t="s">
        <v>26</v>
      </c>
      <c r="B2046" s="62" t="s">
        <v>232</v>
      </c>
      <c r="C2046" s="62" t="s">
        <v>145</v>
      </c>
      <c r="D2046" s="62" t="s">
        <v>146</v>
      </c>
      <c r="E2046" s="62">
        <v>1</v>
      </c>
    </row>
    <row r="2047" spans="1:5">
      <c r="A2047" s="62" t="s">
        <v>26</v>
      </c>
      <c r="B2047" s="62" t="s">
        <v>232</v>
      </c>
      <c r="C2047" s="62" t="s">
        <v>147</v>
      </c>
      <c r="D2047" s="62" t="s">
        <v>148</v>
      </c>
      <c r="E2047" s="62">
        <v>1</v>
      </c>
    </row>
    <row r="2048" spans="1:5">
      <c r="A2048" s="62" t="s">
        <v>26</v>
      </c>
      <c r="B2048" s="62" t="s">
        <v>232</v>
      </c>
      <c r="C2048" s="62" t="s">
        <v>149</v>
      </c>
      <c r="D2048" s="62" t="s">
        <v>150</v>
      </c>
      <c r="E2048" s="62">
        <v>1</v>
      </c>
    </row>
    <row r="2049" spans="1:5">
      <c r="A2049" s="62" t="s">
        <v>26</v>
      </c>
      <c r="B2049" s="62" t="s">
        <v>232</v>
      </c>
      <c r="C2049" s="62" t="s">
        <v>151</v>
      </c>
      <c r="D2049" s="62" t="s">
        <v>152</v>
      </c>
      <c r="E2049" s="62">
        <v>1</v>
      </c>
    </row>
    <row r="2050" spans="1:5">
      <c r="A2050" s="62" t="s">
        <v>26</v>
      </c>
      <c r="B2050" s="62" t="s">
        <v>232</v>
      </c>
      <c r="C2050" s="62" t="s">
        <v>153</v>
      </c>
      <c r="D2050" s="62" t="s">
        <v>154</v>
      </c>
      <c r="E2050" s="62">
        <v>1</v>
      </c>
    </row>
    <row r="2051" spans="1:5">
      <c r="A2051" s="62" t="s">
        <v>26</v>
      </c>
      <c r="B2051" s="62" t="s">
        <v>232</v>
      </c>
      <c r="C2051" s="62" t="s">
        <v>155</v>
      </c>
      <c r="D2051" s="62" t="s">
        <v>156</v>
      </c>
      <c r="E2051" s="62">
        <v>1</v>
      </c>
    </row>
    <row r="2052" spans="1:5">
      <c r="A2052" s="62" t="s">
        <v>26</v>
      </c>
      <c r="B2052" s="62" t="s">
        <v>233</v>
      </c>
      <c r="C2052" s="62" t="s">
        <v>78</v>
      </c>
      <c r="D2052" s="62" t="s">
        <v>79</v>
      </c>
      <c r="E2052" s="62">
        <v>1</v>
      </c>
    </row>
    <row r="2053" spans="1:5">
      <c r="A2053" s="62" t="s">
        <v>26</v>
      </c>
      <c r="B2053" s="62" t="s">
        <v>233</v>
      </c>
      <c r="C2053" s="62" t="s">
        <v>144</v>
      </c>
      <c r="D2053" s="62" t="s">
        <v>93</v>
      </c>
      <c r="E2053" s="62">
        <v>1</v>
      </c>
    </row>
    <row r="2054" spans="1:5">
      <c r="A2054" s="62" t="s">
        <v>26</v>
      </c>
      <c r="B2054" s="62" t="s">
        <v>233</v>
      </c>
      <c r="C2054" s="62" t="s">
        <v>145</v>
      </c>
      <c r="D2054" s="62" t="s">
        <v>146</v>
      </c>
      <c r="E2054" s="62">
        <v>1</v>
      </c>
    </row>
    <row r="2055" spans="1:5">
      <c r="A2055" s="62" t="s">
        <v>26</v>
      </c>
      <c r="B2055" s="62" t="s">
        <v>233</v>
      </c>
      <c r="C2055" s="62" t="s">
        <v>147</v>
      </c>
      <c r="D2055" s="62" t="s">
        <v>148</v>
      </c>
      <c r="E2055" s="62">
        <v>0</v>
      </c>
    </row>
    <row r="2056" spans="1:5">
      <c r="A2056" s="62" t="s">
        <v>26</v>
      </c>
      <c r="B2056" s="62" t="s">
        <v>233</v>
      </c>
      <c r="C2056" s="62" t="s">
        <v>149</v>
      </c>
      <c r="D2056" s="62" t="s">
        <v>150</v>
      </c>
      <c r="E2056" s="62">
        <v>1</v>
      </c>
    </row>
    <row r="2057" spans="1:5">
      <c r="A2057" s="62" t="s">
        <v>26</v>
      </c>
      <c r="B2057" s="62" t="s">
        <v>233</v>
      </c>
      <c r="C2057" s="62" t="s">
        <v>151</v>
      </c>
      <c r="D2057" s="62" t="s">
        <v>152</v>
      </c>
      <c r="E2057" s="62">
        <v>1</v>
      </c>
    </row>
    <row r="2058" spans="1:5">
      <c r="A2058" s="62" t="s">
        <v>26</v>
      </c>
      <c r="B2058" s="62" t="s">
        <v>233</v>
      </c>
      <c r="C2058" s="62" t="s">
        <v>153</v>
      </c>
      <c r="D2058" s="62" t="s">
        <v>154</v>
      </c>
      <c r="E2058" s="62">
        <v>1</v>
      </c>
    </row>
    <row r="2059" spans="1:5">
      <c r="A2059" s="62" t="s">
        <v>26</v>
      </c>
      <c r="B2059" s="62" t="s">
        <v>233</v>
      </c>
      <c r="C2059" s="62" t="s">
        <v>155</v>
      </c>
      <c r="D2059" s="62" t="s">
        <v>156</v>
      </c>
      <c r="E2059" s="62">
        <v>1</v>
      </c>
    </row>
    <row r="2060" spans="1:5">
      <c r="A2060" s="62" t="s">
        <v>26</v>
      </c>
      <c r="B2060" s="62" t="s">
        <v>234</v>
      </c>
      <c r="C2060" s="62" t="s">
        <v>78</v>
      </c>
      <c r="D2060" s="62" t="s">
        <v>79</v>
      </c>
      <c r="E2060" s="62">
        <v>1</v>
      </c>
    </row>
    <row r="2061" spans="1:5">
      <c r="A2061" s="62" t="s">
        <v>26</v>
      </c>
      <c r="B2061" s="62" t="s">
        <v>234</v>
      </c>
      <c r="C2061" s="62" t="s">
        <v>144</v>
      </c>
      <c r="D2061" s="62" t="s">
        <v>93</v>
      </c>
      <c r="E2061" s="62">
        <v>1</v>
      </c>
    </row>
    <row r="2062" spans="1:5">
      <c r="A2062" s="62" t="s">
        <v>26</v>
      </c>
      <c r="B2062" s="62" t="s">
        <v>234</v>
      </c>
      <c r="C2062" s="62" t="s">
        <v>145</v>
      </c>
      <c r="D2062" s="62" t="s">
        <v>146</v>
      </c>
      <c r="E2062" s="62">
        <v>1</v>
      </c>
    </row>
    <row r="2063" spans="1:5">
      <c r="A2063" s="62" t="s">
        <v>26</v>
      </c>
      <c r="B2063" s="62" t="s">
        <v>234</v>
      </c>
      <c r="C2063" s="62" t="s">
        <v>147</v>
      </c>
      <c r="D2063" s="62" t="s">
        <v>148</v>
      </c>
      <c r="E2063" s="62">
        <v>1</v>
      </c>
    </row>
    <row r="2064" spans="1:5">
      <c r="A2064" s="62" t="s">
        <v>26</v>
      </c>
      <c r="B2064" s="62" t="s">
        <v>234</v>
      </c>
      <c r="C2064" s="62" t="s">
        <v>149</v>
      </c>
      <c r="D2064" s="62" t="s">
        <v>150</v>
      </c>
      <c r="E2064" s="62">
        <v>1</v>
      </c>
    </row>
    <row r="2065" spans="1:5">
      <c r="A2065" s="62" t="s">
        <v>26</v>
      </c>
      <c r="B2065" s="62" t="s">
        <v>234</v>
      </c>
      <c r="C2065" s="62" t="s">
        <v>151</v>
      </c>
      <c r="D2065" s="62" t="s">
        <v>152</v>
      </c>
      <c r="E2065" s="62">
        <v>1</v>
      </c>
    </row>
    <row r="2066" spans="1:5">
      <c r="A2066" s="62" t="s">
        <v>26</v>
      </c>
      <c r="B2066" s="62" t="s">
        <v>234</v>
      </c>
      <c r="C2066" s="62" t="s">
        <v>153</v>
      </c>
      <c r="D2066" s="62" t="s">
        <v>154</v>
      </c>
      <c r="E2066" s="62">
        <v>1</v>
      </c>
    </row>
    <row r="2067" spans="1:5">
      <c r="A2067" s="62" t="s">
        <v>26</v>
      </c>
      <c r="B2067" s="62" t="s">
        <v>234</v>
      </c>
      <c r="C2067" s="62" t="s">
        <v>155</v>
      </c>
      <c r="D2067" s="62" t="s">
        <v>156</v>
      </c>
      <c r="E2067" s="62">
        <v>1</v>
      </c>
    </row>
    <row r="2068" spans="1:5">
      <c r="A2068" s="62" t="s">
        <v>26</v>
      </c>
      <c r="B2068" s="62" t="s">
        <v>235</v>
      </c>
      <c r="C2068" s="62" t="s">
        <v>78</v>
      </c>
      <c r="D2068" s="62" t="s">
        <v>79</v>
      </c>
      <c r="E2068" s="62">
        <v>1</v>
      </c>
    </row>
    <row r="2069" spans="1:5">
      <c r="A2069" s="62" t="s">
        <v>26</v>
      </c>
      <c r="B2069" s="62" t="s">
        <v>235</v>
      </c>
      <c r="C2069" s="62" t="s">
        <v>144</v>
      </c>
      <c r="D2069" s="62" t="s">
        <v>93</v>
      </c>
      <c r="E2069" s="62">
        <v>1</v>
      </c>
    </row>
    <row r="2070" spans="1:5">
      <c r="A2070" s="62" t="s">
        <v>26</v>
      </c>
      <c r="B2070" s="62" t="s">
        <v>235</v>
      </c>
      <c r="C2070" s="62" t="s">
        <v>145</v>
      </c>
      <c r="D2070" s="62" t="s">
        <v>146</v>
      </c>
      <c r="E2070" s="62">
        <v>1</v>
      </c>
    </row>
    <row r="2071" spans="1:5">
      <c r="A2071" s="62" t="s">
        <v>26</v>
      </c>
      <c r="B2071" s="62" t="s">
        <v>235</v>
      </c>
      <c r="C2071" s="62" t="s">
        <v>147</v>
      </c>
      <c r="D2071" s="62" t="s">
        <v>148</v>
      </c>
      <c r="E2071" s="62">
        <v>0</v>
      </c>
    </row>
    <row r="2072" spans="1:5">
      <c r="A2072" s="62" t="s">
        <v>26</v>
      </c>
      <c r="B2072" s="62" t="s">
        <v>235</v>
      </c>
      <c r="C2072" s="62" t="s">
        <v>149</v>
      </c>
      <c r="D2072" s="62" t="s">
        <v>150</v>
      </c>
      <c r="E2072" s="62">
        <v>1</v>
      </c>
    </row>
    <row r="2073" spans="1:5">
      <c r="A2073" s="62" t="s">
        <v>26</v>
      </c>
      <c r="B2073" s="62" t="s">
        <v>235</v>
      </c>
      <c r="C2073" s="62" t="s">
        <v>151</v>
      </c>
      <c r="D2073" s="62" t="s">
        <v>152</v>
      </c>
      <c r="E2073" s="62">
        <v>1</v>
      </c>
    </row>
    <row r="2074" spans="1:5">
      <c r="A2074" s="62" t="s">
        <v>26</v>
      </c>
      <c r="B2074" s="62" t="s">
        <v>235</v>
      </c>
      <c r="C2074" s="62" t="s">
        <v>153</v>
      </c>
      <c r="D2074" s="62" t="s">
        <v>154</v>
      </c>
      <c r="E2074" s="62">
        <v>1</v>
      </c>
    </row>
    <row r="2075" spans="1:5">
      <c r="A2075" s="62" t="s">
        <v>26</v>
      </c>
      <c r="B2075" s="62" t="s">
        <v>235</v>
      </c>
      <c r="C2075" s="62" t="s">
        <v>155</v>
      </c>
      <c r="D2075" s="62" t="s">
        <v>156</v>
      </c>
      <c r="E2075" s="62">
        <v>1</v>
      </c>
    </row>
    <row r="2076" spans="1:5">
      <c r="A2076" s="62" t="s">
        <v>26</v>
      </c>
      <c r="B2076" s="62" t="s">
        <v>236</v>
      </c>
      <c r="C2076" s="62" t="s">
        <v>78</v>
      </c>
      <c r="D2076" s="62" t="s">
        <v>79</v>
      </c>
      <c r="E2076" s="62">
        <v>1</v>
      </c>
    </row>
    <row r="2077" spans="1:5">
      <c r="A2077" s="62" t="s">
        <v>26</v>
      </c>
      <c r="B2077" s="62" t="s">
        <v>236</v>
      </c>
      <c r="C2077" s="62" t="s">
        <v>144</v>
      </c>
      <c r="D2077" s="62" t="s">
        <v>93</v>
      </c>
      <c r="E2077" s="62">
        <v>1</v>
      </c>
    </row>
    <row r="2078" spans="1:5">
      <c r="A2078" s="62" t="s">
        <v>26</v>
      </c>
      <c r="B2078" s="62" t="s">
        <v>236</v>
      </c>
      <c r="C2078" s="62" t="s">
        <v>145</v>
      </c>
      <c r="D2078" s="62" t="s">
        <v>146</v>
      </c>
      <c r="E2078" s="62">
        <v>0</v>
      </c>
    </row>
    <row r="2079" spans="1:5">
      <c r="A2079" s="62" t="s">
        <v>26</v>
      </c>
      <c r="B2079" s="62" t="s">
        <v>236</v>
      </c>
      <c r="C2079" s="62" t="s">
        <v>147</v>
      </c>
      <c r="D2079" s="62" t="s">
        <v>148</v>
      </c>
      <c r="E2079" s="62">
        <v>1</v>
      </c>
    </row>
    <row r="2080" spans="1:5">
      <c r="A2080" s="62" t="s">
        <v>26</v>
      </c>
      <c r="B2080" s="62" t="s">
        <v>236</v>
      </c>
      <c r="C2080" s="62" t="s">
        <v>149</v>
      </c>
      <c r="D2080" s="62" t="s">
        <v>150</v>
      </c>
      <c r="E2080" s="62">
        <v>1</v>
      </c>
    </row>
    <row r="2081" spans="1:5">
      <c r="A2081" s="62" t="s">
        <v>26</v>
      </c>
      <c r="B2081" s="62" t="s">
        <v>236</v>
      </c>
      <c r="C2081" s="62" t="s">
        <v>151</v>
      </c>
      <c r="D2081" s="62" t="s">
        <v>152</v>
      </c>
      <c r="E2081" s="62">
        <v>1</v>
      </c>
    </row>
    <row r="2082" spans="1:5">
      <c r="A2082" s="62" t="s">
        <v>26</v>
      </c>
      <c r="B2082" s="62" t="s">
        <v>236</v>
      </c>
      <c r="C2082" s="62" t="s">
        <v>153</v>
      </c>
      <c r="D2082" s="62" t="s">
        <v>154</v>
      </c>
      <c r="E2082" s="62">
        <v>1</v>
      </c>
    </row>
    <row r="2083" spans="1:5">
      <c r="A2083" s="62" t="s">
        <v>26</v>
      </c>
      <c r="B2083" s="62" t="s">
        <v>236</v>
      </c>
      <c r="C2083" s="62" t="s">
        <v>155</v>
      </c>
      <c r="D2083" s="62" t="s">
        <v>156</v>
      </c>
      <c r="E2083" s="62">
        <v>1</v>
      </c>
    </row>
    <row r="2084" spans="1:5">
      <c r="A2084" s="62" t="s">
        <v>26</v>
      </c>
      <c r="B2084" s="62" t="s">
        <v>237</v>
      </c>
      <c r="C2084" s="62" t="s">
        <v>78</v>
      </c>
      <c r="D2084" s="62" t="s">
        <v>79</v>
      </c>
      <c r="E2084" s="62">
        <v>1</v>
      </c>
    </row>
    <row r="2085" spans="1:5">
      <c r="A2085" s="62" t="s">
        <v>26</v>
      </c>
      <c r="B2085" s="62" t="s">
        <v>237</v>
      </c>
      <c r="C2085" s="62" t="s">
        <v>144</v>
      </c>
      <c r="D2085" s="62" t="s">
        <v>93</v>
      </c>
      <c r="E2085" s="62">
        <v>1</v>
      </c>
    </row>
    <row r="2086" spans="1:5">
      <c r="A2086" s="62" t="s">
        <v>26</v>
      </c>
      <c r="B2086" s="62" t="s">
        <v>237</v>
      </c>
      <c r="C2086" s="62" t="s">
        <v>145</v>
      </c>
      <c r="D2086" s="62" t="s">
        <v>146</v>
      </c>
      <c r="E2086" s="62">
        <v>1</v>
      </c>
    </row>
    <row r="2087" spans="1:5">
      <c r="A2087" s="62" t="s">
        <v>26</v>
      </c>
      <c r="B2087" s="62" t="s">
        <v>237</v>
      </c>
      <c r="C2087" s="62" t="s">
        <v>147</v>
      </c>
      <c r="D2087" s="62" t="s">
        <v>148</v>
      </c>
      <c r="E2087" s="62">
        <v>1</v>
      </c>
    </row>
    <row r="2088" spans="1:5">
      <c r="A2088" s="62" t="s">
        <v>26</v>
      </c>
      <c r="B2088" s="62" t="s">
        <v>237</v>
      </c>
      <c r="C2088" s="62" t="s">
        <v>149</v>
      </c>
      <c r="D2088" s="62" t="s">
        <v>150</v>
      </c>
      <c r="E2088" s="62">
        <v>1</v>
      </c>
    </row>
    <row r="2089" spans="1:5">
      <c r="A2089" s="62" t="s">
        <v>26</v>
      </c>
      <c r="B2089" s="62" t="s">
        <v>237</v>
      </c>
      <c r="C2089" s="62" t="s">
        <v>151</v>
      </c>
      <c r="D2089" s="62" t="s">
        <v>152</v>
      </c>
      <c r="E2089" s="62">
        <v>1</v>
      </c>
    </row>
    <row r="2090" spans="1:5">
      <c r="A2090" s="62" t="s">
        <v>26</v>
      </c>
      <c r="B2090" s="62" t="s">
        <v>237</v>
      </c>
      <c r="C2090" s="62" t="s">
        <v>153</v>
      </c>
      <c r="D2090" s="62" t="s">
        <v>154</v>
      </c>
      <c r="E2090" s="62">
        <v>1</v>
      </c>
    </row>
    <row r="2091" spans="1:5">
      <c r="A2091" s="62" t="s">
        <v>26</v>
      </c>
      <c r="B2091" s="62" t="s">
        <v>237</v>
      </c>
      <c r="C2091" s="62" t="s">
        <v>155</v>
      </c>
      <c r="D2091" s="62" t="s">
        <v>156</v>
      </c>
      <c r="E2091" s="62">
        <v>0</v>
      </c>
    </row>
    <row r="2092" spans="1:5">
      <c r="A2092" s="62" t="s">
        <v>26</v>
      </c>
      <c r="B2092" s="62" t="s">
        <v>238</v>
      </c>
      <c r="C2092" s="62" t="s">
        <v>78</v>
      </c>
      <c r="D2092" s="62" t="s">
        <v>79</v>
      </c>
      <c r="E2092" s="62">
        <v>1</v>
      </c>
    </row>
    <row r="2093" spans="1:5">
      <c r="A2093" s="62" t="s">
        <v>26</v>
      </c>
      <c r="B2093" s="62" t="s">
        <v>238</v>
      </c>
      <c r="C2093" s="62" t="s">
        <v>144</v>
      </c>
      <c r="D2093" s="62" t="s">
        <v>93</v>
      </c>
      <c r="E2093" s="62">
        <v>1</v>
      </c>
    </row>
    <row r="2094" spans="1:5">
      <c r="A2094" s="62" t="s">
        <v>26</v>
      </c>
      <c r="B2094" s="62" t="s">
        <v>238</v>
      </c>
      <c r="C2094" s="62" t="s">
        <v>145</v>
      </c>
      <c r="D2094" s="62" t="s">
        <v>146</v>
      </c>
      <c r="E2094" s="62">
        <v>1</v>
      </c>
    </row>
    <row r="2095" spans="1:5">
      <c r="A2095" s="62" t="s">
        <v>26</v>
      </c>
      <c r="B2095" s="62" t="s">
        <v>238</v>
      </c>
      <c r="C2095" s="62" t="s">
        <v>147</v>
      </c>
      <c r="D2095" s="62" t="s">
        <v>148</v>
      </c>
      <c r="E2095" s="62">
        <v>1</v>
      </c>
    </row>
    <row r="2096" spans="1:5">
      <c r="A2096" s="62" t="s">
        <v>26</v>
      </c>
      <c r="B2096" s="62" t="s">
        <v>238</v>
      </c>
      <c r="C2096" s="62" t="s">
        <v>149</v>
      </c>
      <c r="D2096" s="62" t="s">
        <v>150</v>
      </c>
      <c r="E2096" s="62">
        <v>1</v>
      </c>
    </row>
    <row r="2097" spans="1:5">
      <c r="A2097" s="62" t="s">
        <v>26</v>
      </c>
      <c r="B2097" s="62" t="s">
        <v>238</v>
      </c>
      <c r="C2097" s="62" t="s">
        <v>151</v>
      </c>
      <c r="D2097" s="62" t="s">
        <v>152</v>
      </c>
      <c r="E2097" s="62">
        <v>1</v>
      </c>
    </row>
    <row r="2098" spans="1:5">
      <c r="A2098" s="62" t="s">
        <v>26</v>
      </c>
      <c r="B2098" s="62" t="s">
        <v>238</v>
      </c>
      <c r="C2098" s="62" t="s">
        <v>153</v>
      </c>
      <c r="D2098" s="62" t="s">
        <v>154</v>
      </c>
      <c r="E2098" s="62">
        <v>1</v>
      </c>
    </row>
    <row r="2099" spans="1:5">
      <c r="A2099" s="62" t="s">
        <v>26</v>
      </c>
      <c r="B2099" s="62" t="s">
        <v>238</v>
      </c>
      <c r="C2099" s="62" t="s">
        <v>155</v>
      </c>
      <c r="D2099" s="62" t="s">
        <v>156</v>
      </c>
      <c r="E2099" s="62">
        <v>1</v>
      </c>
    </row>
    <row r="2100" spans="1:5">
      <c r="A2100" s="62" t="s">
        <v>26</v>
      </c>
      <c r="B2100" s="62" t="s">
        <v>239</v>
      </c>
      <c r="C2100" s="62" t="s">
        <v>78</v>
      </c>
      <c r="D2100" s="62" t="s">
        <v>79</v>
      </c>
      <c r="E2100" s="62">
        <v>1</v>
      </c>
    </row>
    <row r="2101" spans="1:5">
      <c r="A2101" s="62" t="s">
        <v>26</v>
      </c>
      <c r="B2101" s="62" t="s">
        <v>239</v>
      </c>
      <c r="C2101" s="62" t="s">
        <v>144</v>
      </c>
      <c r="D2101" s="62" t="s">
        <v>93</v>
      </c>
      <c r="E2101" s="62">
        <v>1</v>
      </c>
    </row>
    <row r="2102" spans="1:5">
      <c r="A2102" s="62" t="s">
        <v>26</v>
      </c>
      <c r="B2102" s="62" t="s">
        <v>239</v>
      </c>
      <c r="C2102" s="62" t="s">
        <v>145</v>
      </c>
      <c r="D2102" s="62" t="s">
        <v>146</v>
      </c>
      <c r="E2102" s="62">
        <v>1</v>
      </c>
    </row>
    <row r="2103" spans="1:5">
      <c r="A2103" s="62" t="s">
        <v>26</v>
      </c>
      <c r="B2103" s="62" t="s">
        <v>239</v>
      </c>
      <c r="C2103" s="62" t="s">
        <v>147</v>
      </c>
      <c r="D2103" s="62" t="s">
        <v>148</v>
      </c>
      <c r="E2103" s="62">
        <v>0</v>
      </c>
    </row>
    <row r="2104" spans="1:5">
      <c r="A2104" s="62" t="s">
        <v>26</v>
      </c>
      <c r="B2104" s="62" t="s">
        <v>239</v>
      </c>
      <c r="C2104" s="62" t="s">
        <v>149</v>
      </c>
      <c r="D2104" s="62" t="s">
        <v>150</v>
      </c>
      <c r="E2104" s="62">
        <v>1</v>
      </c>
    </row>
    <row r="2105" spans="1:5">
      <c r="A2105" s="62" t="s">
        <v>26</v>
      </c>
      <c r="B2105" s="62" t="s">
        <v>239</v>
      </c>
      <c r="C2105" s="62" t="s">
        <v>151</v>
      </c>
      <c r="D2105" s="62" t="s">
        <v>152</v>
      </c>
      <c r="E2105" s="62">
        <v>1</v>
      </c>
    </row>
    <row r="2106" spans="1:5">
      <c r="A2106" s="62" t="s">
        <v>26</v>
      </c>
      <c r="B2106" s="62" t="s">
        <v>239</v>
      </c>
      <c r="C2106" s="62" t="s">
        <v>153</v>
      </c>
      <c r="D2106" s="62" t="s">
        <v>154</v>
      </c>
      <c r="E2106" s="62">
        <v>0</v>
      </c>
    </row>
    <row r="2107" spans="1:5">
      <c r="A2107" s="62" t="s">
        <v>26</v>
      </c>
      <c r="B2107" s="62" t="s">
        <v>239</v>
      </c>
      <c r="C2107" s="62" t="s">
        <v>155</v>
      </c>
      <c r="D2107" s="62" t="s">
        <v>156</v>
      </c>
      <c r="E2107" s="62">
        <v>0</v>
      </c>
    </row>
    <row r="2108" spans="1:5">
      <c r="A2108" s="62" t="s">
        <v>26</v>
      </c>
      <c r="B2108" s="62" t="s">
        <v>240</v>
      </c>
      <c r="C2108" s="62" t="s">
        <v>78</v>
      </c>
      <c r="D2108" s="62" t="s">
        <v>79</v>
      </c>
      <c r="E2108" s="62">
        <v>1</v>
      </c>
    </row>
    <row r="2109" spans="1:5">
      <c r="A2109" s="62" t="s">
        <v>26</v>
      </c>
      <c r="B2109" s="62" t="s">
        <v>240</v>
      </c>
      <c r="C2109" s="62" t="s">
        <v>144</v>
      </c>
      <c r="D2109" s="62" t="s">
        <v>93</v>
      </c>
      <c r="E2109" s="62">
        <v>1</v>
      </c>
    </row>
    <row r="2110" spans="1:5">
      <c r="A2110" s="62" t="s">
        <v>26</v>
      </c>
      <c r="B2110" s="62" t="s">
        <v>240</v>
      </c>
      <c r="C2110" s="62" t="s">
        <v>145</v>
      </c>
      <c r="D2110" s="62" t="s">
        <v>146</v>
      </c>
      <c r="E2110" s="62">
        <v>1</v>
      </c>
    </row>
    <row r="2111" spans="1:5">
      <c r="A2111" s="62" t="s">
        <v>26</v>
      </c>
      <c r="B2111" s="62" t="s">
        <v>240</v>
      </c>
      <c r="C2111" s="62" t="s">
        <v>147</v>
      </c>
      <c r="D2111" s="62" t="s">
        <v>148</v>
      </c>
      <c r="E2111" s="62">
        <v>1</v>
      </c>
    </row>
    <row r="2112" spans="1:5">
      <c r="A2112" s="62" t="s">
        <v>26</v>
      </c>
      <c r="B2112" s="62" t="s">
        <v>240</v>
      </c>
      <c r="C2112" s="62" t="s">
        <v>149</v>
      </c>
      <c r="D2112" s="62" t="s">
        <v>150</v>
      </c>
      <c r="E2112" s="62">
        <v>1</v>
      </c>
    </row>
    <row r="2113" spans="1:5">
      <c r="A2113" s="62" t="s">
        <v>26</v>
      </c>
      <c r="B2113" s="62" t="s">
        <v>240</v>
      </c>
      <c r="C2113" s="62" t="s">
        <v>151</v>
      </c>
      <c r="D2113" s="62" t="s">
        <v>152</v>
      </c>
      <c r="E2113" s="62">
        <v>1</v>
      </c>
    </row>
    <row r="2114" spans="1:5">
      <c r="A2114" s="62" t="s">
        <v>26</v>
      </c>
      <c r="B2114" s="62" t="s">
        <v>240</v>
      </c>
      <c r="C2114" s="62" t="s">
        <v>153</v>
      </c>
      <c r="D2114" s="62" t="s">
        <v>154</v>
      </c>
      <c r="E2114" s="62">
        <v>1</v>
      </c>
    </row>
    <row r="2115" spans="1:5">
      <c r="A2115" s="62" t="s">
        <v>26</v>
      </c>
      <c r="B2115" s="62" t="s">
        <v>240</v>
      </c>
      <c r="C2115" s="62" t="s">
        <v>155</v>
      </c>
      <c r="D2115" s="62" t="s">
        <v>156</v>
      </c>
      <c r="E2115" s="62">
        <v>1</v>
      </c>
    </row>
    <row r="2116" spans="1:5">
      <c r="A2116" s="62" t="s">
        <v>26</v>
      </c>
      <c r="B2116" s="62" t="s">
        <v>241</v>
      </c>
      <c r="C2116" s="62" t="s">
        <v>78</v>
      </c>
      <c r="D2116" s="62" t="s">
        <v>79</v>
      </c>
      <c r="E2116" s="62">
        <v>1</v>
      </c>
    </row>
    <row r="2117" spans="1:5">
      <c r="A2117" s="62" t="s">
        <v>26</v>
      </c>
      <c r="B2117" s="62" t="s">
        <v>241</v>
      </c>
      <c r="C2117" s="62" t="s">
        <v>144</v>
      </c>
      <c r="D2117" s="62" t="s">
        <v>93</v>
      </c>
      <c r="E2117" s="62">
        <v>1</v>
      </c>
    </row>
    <row r="2118" spans="1:5">
      <c r="A2118" s="62" t="s">
        <v>26</v>
      </c>
      <c r="B2118" s="62" t="s">
        <v>241</v>
      </c>
      <c r="C2118" s="62" t="s">
        <v>145</v>
      </c>
      <c r="D2118" s="62" t="s">
        <v>146</v>
      </c>
      <c r="E2118" s="62">
        <v>0</v>
      </c>
    </row>
    <row r="2119" spans="1:5">
      <c r="A2119" s="62" t="s">
        <v>26</v>
      </c>
      <c r="B2119" s="62" t="s">
        <v>241</v>
      </c>
      <c r="C2119" s="62" t="s">
        <v>147</v>
      </c>
      <c r="D2119" s="62" t="s">
        <v>148</v>
      </c>
      <c r="E2119" s="62">
        <v>1</v>
      </c>
    </row>
    <row r="2120" spans="1:5">
      <c r="A2120" s="62" t="s">
        <v>26</v>
      </c>
      <c r="B2120" s="62" t="s">
        <v>241</v>
      </c>
      <c r="C2120" s="62" t="s">
        <v>149</v>
      </c>
      <c r="D2120" s="62" t="s">
        <v>150</v>
      </c>
      <c r="E2120" s="62">
        <v>1</v>
      </c>
    </row>
    <row r="2121" spans="1:5">
      <c r="A2121" s="62" t="s">
        <v>26</v>
      </c>
      <c r="B2121" s="62" t="s">
        <v>241</v>
      </c>
      <c r="C2121" s="62" t="s">
        <v>151</v>
      </c>
      <c r="D2121" s="62" t="s">
        <v>152</v>
      </c>
      <c r="E2121" s="62">
        <v>1</v>
      </c>
    </row>
    <row r="2122" spans="1:5">
      <c r="A2122" s="62" t="s">
        <v>26</v>
      </c>
      <c r="B2122" s="62" t="s">
        <v>241</v>
      </c>
      <c r="C2122" s="62" t="s">
        <v>153</v>
      </c>
      <c r="D2122" s="62" t="s">
        <v>154</v>
      </c>
      <c r="E2122" s="62">
        <v>1</v>
      </c>
    </row>
    <row r="2123" spans="1:5">
      <c r="A2123" s="62" t="s">
        <v>26</v>
      </c>
      <c r="B2123" s="62" t="s">
        <v>241</v>
      </c>
      <c r="C2123" s="62" t="s">
        <v>155</v>
      </c>
      <c r="D2123" s="62" t="s">
        <v>156</v>
      </c>
      <c r="E2123" s="62">
        <v>1</v>
      </c>
    </row>
    <row r="2124" spans="1:5">
      <c r="A2124" s="62" t="s">
        <v>26</v>
      </c>
      <c r="B2124" s="62" t="s">
        <v>242</v>
      </c>
      <c r="C2124" s="62" t="s">
        <v>78</v>
      </c>
      <c r="D2124" s="62" t="s">
        <v>79</v>
      </c>
      <c r="E2124" s="62">
        <v>1</v>
      </c>
    </row>
    <row r="2125" spans="1:5">
      <c r="A2125" s="62" t="s">
        <v>26</v>
      </c>
      <c r="B2125" s="62" t="s">
        <v>242</v>
      </c>
      <c r="C2125" s="62" t="s">
        <v>144</v>
      </c>
      <c r="D2125" s="62" t="s">
        <v>93</v>
      </c>
      <c r="E2125" s="62">
        <v>1</v>
      </c>
    </row>
    <row r="2126" spans="1:5">
      <c r="A2126" s="62" t="s">
        <v>26</v>
      </c>
      <c r="B2126" s="62" t="s">
        <v>242</v>
      </c>
      <c r="C2126" s="62" t="s">
        <v>145</v>
      </c>
      <c r="D2126" s="62" t="s">
        <v>146</v>
      </c>
      <c r="E2126" s="62">
        <v>1</v>
      </c>
    </row>
    <row r="2127" spans="1:5">
      <c r="A2127" s="62" t="s">
        <v>26</v>
      </c>
      <c r="B2127" s="62" t="s">
        <v>242</v>
      </c>
      <c r="C2127" s="62" t="s">
        <v>147</v>
      </c>
      <c r="D2127" s="62" t="s">
        <v>148</v>
      </c>
      <c r="E2127" s="62">
        <v>1</v>
      </c>
    </row>
    <row r="2128" spans="1:5">
      <c r="A2128" s="62" t="s">
        <v>26</v>
      </c>
      <c r="B2128" s="62" t="s">
        <v>242</v>
      </c>
      <c r="C2128" s="62" t="s">
        <v>149</v>
      </c>
      <c r="D2128" s="62" t="s">
        <v>150</v>
      </c>
      <c r="E2128" s="62">
        <v>1</v>
      </c>
    </row>
    <row r="2129" spans="1:5">
      <c r="A2129" s="62" t="s">
        <v>26</v>
      </c>
      <c r="B2129" s="62" t="s">
        <v>242</v>
      </c>
      <c r="C2129" s="62" t="s">
        <v>151</v>
      </c>
      <c r="D2129" s="62" t="s">
        <v>152</v>
      </c>
      <c r="E2129" s="62">
        <v>1</v>
      </c>
    </row>
    <row r="2130" spans="1:5">
      <c r="A2130" s="62" t="s">
        <v>26</v>
      </c>
      <c r="B2130" s="62" t="s">
        <v>242</v>
      </c>
      <c r="C2130" s="62" t="s">
        <v>153</v>
      </c>
      <c r="D2130" s="62" t="s">
        <v>154</v>
      </c>
      <c r="E2130" s="62">
        <v>1</v>
      </c>
    </row>
    <row r="2131" spans="1:5">
      <c r="A2131" s="62" t="s">
        <v>26</v>
      </c>
      <c r="B2131" s="62" t="s">
        <v>242</v>
      </c>
      <c r="C2131" s="62" t="s">
        <v>155</v>
      </c>
      <c r="D2131" s="62" t="s">
        <v>156</v>
      </c>
      <c r="E2131" s="62">
        <v>1</v>
      </c>
    </row>
    <row r="2132" spans="1:5">
      <c r="A2132" s="62" t="s">
        <v>26</v>
      </c>
      <c r="B2132" s="62" t="s">
        <v>243</v>
      </c>
      <c r="C2132" s="62" t="s">
        <v>78</v>
      </c>
      <c r="D2132" s="62" t="s">
        <v>79</v>
      </c>
      <c r="E2132" s="62">
        <v>1</v>
      </c>
    </row>
    <row r="2133" spans="1:5">
      <c r="A2133" s="62" t="s">
        <v>26</v>
      </c>
      <c r="B2133" s="62" t="s">
        <v>243</v>
      </c>
      <c r="C2133" s="62" t="s">
        <v>144</v>
      </c>
      <c r="D2133" s="62" t="s">
        <v>93</v>
      </c>
      <c r="E2133" s="62">
        <v>1</v>
      </c>
    </row>
    <row r="2134" spans="1:5">
      <c r="A2134" s="62" t="s">
        <v>26</v>
      </c>
      <c r="B2134" s="62" t="s">
        <v>243</v>
      </c>
      <c r="C2134" s="62" t="s">
        <v>145</v>
      </c>
      <c r="D2134" s="62" t="s">
        <v>146</v>
      </c>
      <c r="E2134" s="62">
        <v>1</v>
      </c>
    </row>
    <row r="2135" spans="1:5">
      <c r="A2135" s="62" t="s">
        <v>26</v>
      </c>
      <c r="B2135" s="62" t="s">
        <v>243</v>
      </c>
      <c r="C2135" s="62" t="s">
        <v>147</v>
      </c>
      <c r="D2135" s="62" t="s">
        <v>148</v>
      </c>
      <c r="E2135" s="62">
        <v>1</v>
      </c>
    </row>
    <row r="2136" spans="1:5">
      <c r="A2136" s="62" t="s">
        <v>26</v>
      </c>
      <c r="B2136" s="62" t="s">
        <v>243</v>
      </c>
      <c r="C2136" s="62" t="s">
        <v>149</v>
      </c>
      <c r="D2136" s="62" t="s">
        <v>150</v>
      </c>
      <c r="E2136" s="62">
        <v>1</v>
      </c>
    </row>
    <row r="2137" spans="1:5">
      <c r="A2137" s="62" t="s">
        <v>26</v>
      </c>
      <c r="B2137" s="62" t="s">
        <v>243</v>
      </c>
      <c r="C2137" s="62" t="s">
        <v>151</v>
      </c>
      <c r="D2137" s="62" t="s">
        <v>152</v>
      </c>
      <c r="E2137" s="62">
        <v>1</v>
      </c>
    </row>
    <row r="2138" spans="1:5">
      <c r="A2138" s="62" t="s">
        <v>26</v>
      </c>
      <c r="B2138" s="62" t="s">
        <v>243</v>
      </c>
      <c r="C2138" s="62" t="s">
        <v>153</v>
      </c>
      <c r="D2138" s="62" t="s">
        <v>154</v>
      </c>
      <c r="E2138" s="62">
        <v>1</v>
      </c>
    </row>
    <row r="2139" spans="1:5">
      <c r="A2139" s="62" t="s">
        <v>26</v>
      </c>
      <c r="B2139" s="62" t="s">
        <v>243</v>
      </c>
      <c r="C2139" s="62" t="s">
        <v>155</v>
      </c>
      <c r="D2139" s="62" t="s">
        <v>156</v>
      </c>
      <c r="E2139" s="62">
        <v>1</v>
      </c>
    </row>
    <row r="2140" spans="1:5">
      <c r="A2140" s="62" t="s">
        <v>26</v>
      </c>
      <c r="B2140" s="62" t="s">
        <v>244</v>
      </c>
      <c r="C2140" s="62" t="s">
        <v>78</v>
      </c>
      <c r="D2140" s="62" t="s">
        <v>79</v>
      </c>
      <c r="E2140" s="62">
        <v>1</v>
      </c>
    </row>
    <row r="2141" spans="1:5">
      <c r="A2141" s="62" t="s">
        <v>26</v>
      </c>
      <c r="B2141" s="62" t="s">
        <v>244</v>
      </c>
      <c r="C2141" s="62" t="s">
        <v>144</v>
      </c>
      <c r="D2141" s="62" t="s">
        <v>93</v>
      </c>
      <c r="E2141" s="62">
        <v>1</v>
      </c>
    </row>
    <row r="2142" spans="1:5">
      <c r="A2142" s="62" t="s">
        <v>26</v>
      </c>
      <c r="B2142" s="62" t="s">
        <v>244</v>
      </c>
      <c r="C2142" s="62" t="s">
        <v>145</v>
      </c>
      <c r="D2142" s="62" t="s">
        <v>146</v>
      </c>
      <c r="E2142" s="62">
        <v>1</v>
      </c>
    </row>
    <row r="2143" spans="1:5">
      <c r="A2143" s="62" t="s">
        <v>26</v>
      </c>
      <c r="B2143" s="62" t="s">
        <v>244</v>
      </c>
      <c r="C2143" s="62" t="s">
        <v>147</v>
      </c>
      <c r="D2143" s="62" t="s">
        <v>148</v>
      </c>
      <c r="E2143" s="62">
        <v>1</v>
      </c>
    </row>
    <row r="2144" spans="1:5">
      <c r="A2144" s="62" t="s">
        <v>26</v>
      </c>
      <c r="B2144" s="62" t="s">
        <v>244</v>
      </c>
      <c r="C2144" s="62" t="s">
        <v>149</v>
      </c>
      <c r="D2144" s="62" t="s">
        <v>150</v>
      </c>
      <c r="E2144" s="62">
        <v>1</v>
      </c>
    </row>
    <row r="2145" spans="1:5">
      <c r="A2145" s="62" t="s">
        <v>26</v>
      </c>
      <c r="B2145" s="62" t="s">
        <v>244</v>
      </c>
      <c r="C2145" s="62" t="s">
        <v>151</v>
      </c>
      <c r="D2145" s="62" t="s">
        <v>152</v>
      </c>
      <c r="E2145" s="62">
        <v>1</v>
      </c>
    </row>
    <row r="2146" spans="1:5">
      <c r="A2146" s="62" t="s">
        <v>26</v>
      </c>
      <c r="B2146" s="62" t="s">
        <v>244</v>
      </c>
      <c r="C2146" s="62" t="s">
        <v>153</v>
      </c>
      <c r="D2146" s="62" t="s">
        <v>154</v>
      </c>
      <c r="E2146" s="62">
        <v>0</v>
      </c>
    </row>
    <row r="2147" spans="1:5">
      <c r="A2147" s="62" t="s">
        <v>26</v>
      </c>
      <c r="B2147" s="62" t="s">
        <v>244</v>
      </c>
      <c r="C2147" s="62" t="s">
        <v>155</v>
      </c>
      <c r="D2147" s="62" t="s">
        <v>156</v>
      </c>
      <c r="E2147" s="62">
        <v>0</v>
      </c>
    </row>
    <row r="2148" spans="1:5">
      <c r="A2148" s="62" t="s">
        <v>26</v>
      </c>
      <c r="B2148" s="62" t="s">
        <v>245</v>
      </c>
      <c r="C2148" s="62" t="s">
        <v>78</v>
      </c>
      <c r="D2148" s="62" t="s">
        <v>79</v>
      </c>
      <c r="E2148" s="62">
        <v>1</v>
      </c>
    </row>
    <row r="2149" spans="1:5">
      <c r="A2149" s="62" t="s">
        <v>26</v>
      </c>
      <c r="B2149" s="62" t="s">
        <v>245</v>
      </c>
      <c r="C2149" s="62" t="s">
        <v>144</v>
      </c>
      <c r="D2149" s="62" t="s">
        <v>93</v>
      </c>
      <c r="E2149" s="62">
        <v>1</v>
      </c>
    </row>
    <row r="2150" spans="1:5">
      <c r="A2150" s="62" t="s">
        <v>26</v>
      </c>
      <c r="B2150" s="62" t="s">
        <v>245</v>
      </c>
      <c r="C2150" s="62" t="s">
        <v>145</v>
      </c>
      <c r="D2150" s="62" t="s">
        <v>146</v>
      </c>
      <c r="E2150" s="62">
        <v>1</v>
      </c>
    </row>
    <row r="2151" spans="1:5">
      <c r="A2151" s="62" t="s">
        <v>26</v>
      </c>
      <c r="B2151" s="62" t="s">
        <v>245</v>
      </c>
      <c r="C2151" s="62" t="s">
        <v>147</v>
      </c>
      <c r="D2151" s="62" t="s">
        <v>148</v>
      </c>
      <c r="E2151" s="62">
        <v>1</v>
      </c>
    </row>
    <row r="2152" spans="1:5">
      <c r="A2152" s="62" t="s">
        <v>26</v>
      </c>
      <c r="B2152" s="62" t="s">
        <v>245</v>
      </c>
      <c r="C2152" s="62" t="s">
        <v>149</v>
      </c>
      <c r="D2152" s="62" t="s">
        <v>150</v>
      </c>
      <c r="E2152" s="62">
        <v>1</v>
      </c>
    </row>
    <row r="2153" spans="1:5">
      <c r="A2153" s="62" t="s">
        <v>26</v>
      </c>
      <c r="B2153" s="62" t="s">
        <v>245</v>
      </c>
      <c r="C2153" s="62" t="s">
        <v>151</v>
      </c>
      <c r="D2153" s="62" t="s">
        <v>152</v>
      </c>
      <c r="E2153" s="62">
        <v>1</v>
      </c>
    </row>
    <row r="2154" spans="1:5">
      <c r="A2154" s="62" t="s">
        <v>26</v>
      </c>
      <c r="B2154" s="62" t="s">
        <v>245</v>
      </c>
      <c r="C2154" s="62" t="s">
        <v>153</v>
      </c>
      <c r="D2154" s="62" t="s">
        <v>154</v>
      </c>
      <c r="E2154" s="62">
        <v>1</v>
      </c>
    </row>
    <row r="2155" spans="1:5">
      <c r="A2155" s="62" t="s">
        <v>26</v>
      </c>
      <c r="B2155" s="62" t="s">
        <v>245</v>
      </c>
      <c r="C2155" s="62" t="s">
        <v>155</v>
      </c>
      <c r="D2155" s="62" t="s">
        <v>156</v>
      </c>
      <c r="E2155" s="62">
        <v>1</v>
      </c>
    </row>
    <row r="2156" spans="1:5">
      <c r="A2156" s="62" t="s">
        <v>26</v>
      </c>
      <c r="B2156" s="62" t="s">
        <v>246</v>
      </c>
      <c r="C2156" s="62" t="s">
        <v>78</v>
      </c>
      <c r="D2156" s="62" t="s">
        <v>79</v>
      </c>
      <c r="E2156" s="62">
        <v>1</v>
      </c>
    </row>
    <row r="2157" spans="1:5">
      <c r="A2157" s="62" t="s">
        <v>26</v>
      </c>
      <c r="B2157" s="62" t="s">
        <v>246</v>
      </c>
      <c r="C2157" s="62" t="s">
        <v>144</v>
      </c>
      <c r="D2157" s="62" t="s">
        <v>93</v>
      </c>
      <c r="E2157" s="62">
        <v>1</v>
      </c>
    </row>
    <row r="2158" spans="1:5">
      <c r="A2158" s="62" t="s">
        <v>26</v>
      </c>
      <c r="B2158" s="62" t="s">
        <v>246</v>
      </c>
      <c r="C2158" s="62" t="s">
        <v>145</v>
      </c>
      <c r="D2158" s="62" t="s">
        <v>146</v>
      </c>
      <c r="E2158" s="62">
        <v>0</v>
      </c>
    </row>
    <row r="2159" spans="1:5">
      <c r="A2159" s="62" t="s">
        <v>26</v>
      </c>
      <c r="B2159" s="62" t="s">
        <v>246</v>
      </c>
      <c r="C2159" s="62" t="s">
        <v>147</v>
      </c>
      <c r="D2159" s="62" t="s">
        <v>148</v>
      </c>
      <c r="E2159" s="62">
        <v>0</v>
      </c>
    </row>
    <row r="2160" spans="1:5">
      <c r="A2160" s="62" t="s">
        <v>26</v>
      </c>
      <c r="B2160" s="62" t="s">
        <v>246</v>
      </c>
      <c r="C2160" s="62" t="s">
        <v>149</v>
      </c>
      <c r="D2160" s="62" t="s">
        <v>150</v>
      </c>
      <c r="E2160" s="62">
        <v>0</v>
      </c>
    </row>
    <row r="2161" spans="1:5">
      <c r="A2161" s="62" t="s">
        <v>26</v>
      </c>
      <c r="B2161" s="62" t="s">
        <v>246</v>
      </c>
      <c r="C2161" s="62" t="s">
        <v>151</v>
      </c>
      <c r="D2161" s="62" t="s">
        <v>152</v>
      </c>
      <c r="E2161" s="62">
        <v>1</v>
      </c>
    </row>
    <row r="2162" spans="1:5">
      <c r="A2162" s="62" t="s">
        <v>26</v>
      </c>
      <c r="B2162" s="62" t="s">
        <v>246</v>
      </c>
      <c r="C2162" s="62" t="s">
        <v>153</v>
      </c>
      <c r="D2162" s="62" t="s">
        <v>154</v>
      </c>
      <c r="E2162" s="62">
        <v>0</v>
      </c>
    </row>
    <row r="2163" spans="1:5">
      <c r="A2163" s="62" t="s">
        <v>26</v>
      </c>
      <c r="B2163" s="62" t="s">
        <v>246</v>
      </c>
      <c r="C2163" s="62" t="s">
        <v>155</v>
      </c>
      <c r="D2163" s="62" t="s">
        <v>156</v>
      </c>
      <c r="E2163" s="62">
        <v>0</v>
      </c>
    </row>
    <row r="2164" spans="1:5">
      <c r="A2164" s="62" t="s">
        <v>26</v>
      </c>
      <c r="B2164" s="62" t="s">
        <v>247</v>
      </c>
      <c r="C2164" s="62" t="s">
        <v>78</v>
      </c>
      <c r="D2164" s="62" t="s">
        <v>79</v>
      </c>
      <c r="E2164" s="62">
        <v>1</v>
      </c>
    </row>
    <row r="2165" spans="1:5">
      <c r="A2165" s="62" t="s">
        <v>26</v>
      </c>
      <c r="B2165" s="62" t="s">
        <v>247</v>
      </c>
      <c r="C2165" s="62" t="s">
        <v>144</v>
      </c>
      <c r="D2165" s="62" t="s">
        <v>93</v>
      </c>
      <c r="E2165" s="62">
        <v>1</v>
      </c>
    </row>
    <row r="2166" spans="1:5">
      <c r="A2166" s="62" t="s">
        <v>26</v>
      </c>
      <c r="B2166" s="62" t="s">
        <v>247</v>
      </c>
      <c r="C2166" s="62" t="s">
        <v>145</v>
      </c>
      <c r="D2166" s="62" t="s">
        <v>146</v>
      </c>
      <c r="E2166" s="62">
        <v>1</v>
      </c>
    </row>
    <row r="2167" spans="1:5">
      <c r="A2167" s="62" t="s">
        <v>26</v>
      </c>
      <c r="B2167" s="62" t="s">
        <v>247</v>
      </c>
      <c r="C2167" s="62" t="s">
        <v>147</v>
      </c>
      <c r="D2167" s="62" t="s">
        <v>148</v>
      </c>
      <c r="E2167" s="62">
        <v>1</v>
      </c>
    </row>
    <row r="2168" spans="1:5">
      <c r="A2168" s="62" t="s">
        <v>26</v>
      </c>
      <c r="B2168" s="62" t="s">
        <v>247</v>
      </c>
      <c r="C2168" s="62" t="s">
        <v>149</v>
      </c>
      <c r="D2168" s="62" t="s">
        <v>150</v>
      </c>
      <c r="E2168" s="62">
        <v>1</v>
      </c>
    </row>
    <row r="2169" spans="1:5">
      <c r="A2169" s="62" t="s">
        <v>26</v>
      </c>
      <c r="B2169" s="62" t="s">
        <v>247</v>
      </c>
      <c r="C2169" s="62" t="s">
        <v>151</v>
      </c>
      <c r="D2169" s="62" t="s">
        <v>152</v>
      </c>
      <c r="E2169" s="62">
        <v>1</v>
      </c>
    </row>
    <row r="2170" spans="1:5">
      <c r="A2170" s="62" t="s">
        <v>26</v>
      </c>
      <c r="B2170" s="62" t="s">
        <v>247</v>
      </c>
      <c r="C2170" s="62" t="s">
        <v>153</v>
      </c>
      <c r="D2170" s="62" t="s">
        <v>154</v>
      </c>
      <c r="E2170" s="62">
        <v>1</v>
      </c>
    </row>
    <row r="2171" spans="1:5">
      <c r="A2171" s="62" t="s">
        <v>26</v>
      </c>
      <c r="B2171" s="62" t="s">
        <v>247</v>
      </c>
      <c r="C2171" s="62" t="s">
        <v>155</v>
      </c>
      <c r="D2171" s="62" t="s">
        <v>156</v>
      </c>
      <c r="E2171" s="62">
        <v>1</v>
      </c>
    </row>
    <row r="2172" spans="1:5">
      <c r="A2172" s="62" t="s">
        <v>26</v>
      </c>
      <c r="B2172" s="62" t="s">
        <v>248</v>
      </c>
      <c r="C2172" s="62" t="s">
        <v>78</v>
      </c>
      <c r="D2172" s="62" t="s">
        <v>79</v>
      </c>
      <c r="E2172" s="62">
        <v>1</v>
      </c>
    </row>
    <row r="2173" spans="1:5">
      <c r="A2173" s="62" t="s">
        <v>26</v>
      </c>
      <c r="B2173" s="62" t="s">
        <v>248</v>
      </c>
      <c r="C2173" s="62" t="s">
        <v>144</v>
      </c>
      <c r="D2173" s="62" t="s">
        <v>93</v>
      </c>
      <c r="E2173" s="62">
        <v>1</v>
      </c>
    </row>
    <row r="2174" spans="1:5">
      <c r="A2174" s="62" t="s">
        <v>26</v>
      </c>
      <c r="B2174" s="62" t="s">
        <v>248</v>
      </c>
      <c r="C2174" s="62" t="s">
        <v>145</v>
      </c>
      <c r="D2174" s="62" t="s">
        <v>146</v>
      </c>
      <c r="E2174" s="62">
        <v>1</v>
      </c>
    </row>
    <row r="2175" spans="1:5">
      <c r="A2175" s="62" t="s">
        <v>26</v>
      </c>
      <c r="B2175" s="62" t="s">
        <v>248</v>
      </c>
      <c r="C2175" s="62" t="s">
        <v>147</v>
      </c>
      <c r="D2175" s="62" t="s">
        <v>148</v>
      </c>
      <c r="E2175" s="62">
        <v>1</v>
      </c>
    </row>
    <row r="2176" spans="1:5">
      <c r="A2176" s="62" t="s">
        <v>26</v>
      </c>
      <c r="B2176" s="62" t="s">
        <v>248</v>
      </c>
      <c r="C2176" s="62" t="s">
        <v>149</v>
      </c>
      <c r="D2176" s="62" t="s">
        <v>150</v>
      </c>
      <c r="E2176" s="62">
        <v>1</v>
      </c>
    </row>
    <row r="2177" spans="1:5">
      <c r="A2177" s="62" t="s">
        <v>26</v>
      </c>
      <c r="B2177" s="62" t="s">
        <v>248</v>
      </c>
      <c r="C2177" s="62" t="s">
        <v>151</v>
      </c>
      <c r="D2177" s="62" t="s">
        <v>152</v>
      </c>
      <c r="E2177" s="62">
        <v>1</v>
      </c>
    </row>
    <row r="2178" spans="1:5">
      <c r="A2178" s="62" t="s">
        <v>26</v>
      </c>
      <c r="B2178" s="62" t="s">
        <v>248</v>
      </c>
      <c r="C2178" s="62" t="s">
        <v>153</v>
      </c>
      <c r="D2178" s="62" t="s">
        <v>154</v>
      </c>
      <c r="E2178" s="62">
        <v>1</v>
      </c>
    </row>
    <row r="2179" spans="1:5">
      <c r="A2179" s="62" t="s">
        <v>26</v>
      </c>
      <c r="B2179" s="62" t="s">
        <v>248</v>
      </c>
      <c r="C2179" s="62" t="s">
        <v>155</v>
      </c>
      <c r="D2179" s="62" t="s">
        <v>156</v>
      </c>
      <c r="E2179" s="62">
        <v>1</v>
      </c>
    </row>
    <row r="2180" spans="1:5">
      <c r="A2180" s="62" t="s">
        <v>26</v>
      </c>
      <c r="B2180" s="62" t="s">
        <v>249</v>
      </c>
      <c r="C2180" s="62" t="s">
        <v>78</v>
      </c>
      <c r="D2180" s="62" t="s">
        <v>79</v>
      </c>
      <c r="E2180" s="62">
        <v>1</v>
      </c>
    </row>
    <row r="2181" spans="1:5">
      <c r="A2181" s="62" t="s">
        <v>26</v>
      </c>
      <c r="B2181" s="62" t="s">
        <v>249</v>
      </c>
      <c r="C2181" s="62" t="s">
        <v>144</v>
      </c>
      <c r="D2181" s="62" t="s">
        <v>93</v>
      </c>
      <c r="E2181" s="62">
        <v>1</v>
      </c>
    </row>
    <row r="2182" spans="1:5">
      <c r="A2182" s="62" t="s">
        <v>26</v>
      </c>
      <c r="B2182" s="62" t="s">
        <v>249</v>
      </c>
      <c r="C2182" s="62" t="s">
        <v>145</v>
      </c>
      <c r="D2182" s="62" t="s">
        <v>146</v>
      </c>
      <c r="E2182" s="62">
        <v>1</v>
      </c>
    </row>
    <row r="2183" spans="1:5">
      <c r="A2183" s="62" t="s">
        <v>26</v>
      </c>
      <c r="B2183" s="62" t="s">
        <v>249</v>
      </c>
      <c r="C2183" s="62" t="s">
        <v>147</v>
      </c>
      <c r="D2183" s="62" t="s">
        <v>148</v>
      </c>
      <c r="E2183" s="62">
        <v>1</v>
      </c>
    </row>
    <row r="2184" spans="1:5">
      <c r="A2184" s="62" t="s">
        <v>26</v>
      </c>
      <c r="B2184" s="62" t="s">
        <v>249</v>
      </c>
      <c r="C2184" s="62" t="s">
        <v>149</v>
      </c>
      <c r="D2184" s="62" t="s">
        <v>150</v>
      </c>
      <c r="E2184" s="62">
        <v>1</v>
      </c>
    </row>
    <row r="2185" spans="1:5">
      <c r="A2185" s="62" t="s">
        <v>26</v>
      </c>
      <c r="B2185" s="62" t="s">
        <v>249</v>
      </c>
      <c r="C2185" s="62" t="s">
        <v>151</v>
      </c>
      <c r="D2185" s="62" t="s">
        <v>152</v>
      </c>
      <c r="E2185" s="62">
        <v>1</v>
      </c>
    </row>
    <row r="2186" spans="1:5">
      <c r="A2186" s="62" t="s">
        <v>26</v>
      </c>
      <c r="B2186" s="62" t="s">
        <v>249</v>
      </c>
      <c r="C2186" s="62" t="s">
        <v>153</v>
      </c>
      <c r="D2186" s="62" t="s">
        <v>154</v>
      </c>
      <c r="E2186" s="62">
        <v>1</v>
      </c>
    </row>
    <row r="2187" spans="1:5">
      <c r="A2187" s="62" t="s">
        <v>26</v>
      </c>
      <c r="B2187" s="62" t="s">
        <v>249</v>
      </c>
      <c r="C2187" s="62" t="s">
        <v>155</v>
      </c>
      <c r="D2187" s="62" t="s">
        <v>156</v>
      </c>
      <c r="E2187" s="62">
        <v>1</v>
      </c>
    </row>
    <row r="2188" spans="1:5">
      <c r="A2188" s="62" t="s">
        <v>26</v>
      </c>
      <c r="B2188" s="62" t="s">
        <v>250</v>
      </c>
      <c r="C2188" s="62" t="s">
        <v>78</v>
      </c>
      <c r="D2188" s="62" t="s">
        <v>79</v>
      </c>
      <c r="E2188" s="62">
        <v>1</v>
      </c>
    </row>
    <row r="2189" spans="1:5">
      <c r="A2189" s="62" t="s">
        <v>26</v>
      </c>
      <c r="B2189" s="62" t="s">
        <v>250</v>
      </c>
      <c r="C2189" s="62" t="s">
        <v>144</v>
      </c>
      <c r="D2189" s="62" t="s">
        <v>93</v>
      </c>
      <c r="E2189" s="62">
        <v>1</v>
      </c>
    </row>
    <row r="2190" spans="1:5">
      <c r="A2190" s="62" t="s">
        <v>26</v>
      </c>
      <c r="B2190" s="62" t="s">
        <v>250</v>
      </c>
      <c r="C2190" s="62" t="s">
        <v>145</v>
      </c>
      <c r="D2190" s="62" t="s">
        <v>146</v>
      </c>
      <c r="E2190" s="62">
        <v>1</v>
      </c>
    </row>
    <row r="2191" spans="1:5">
      <c r="A2191" s="62" t="s">
        <v>26</v>
      </c>
      <c r="B2191" s="62" t="s">
        <v>250</v>
      </c>
      <c r="C2191" s="62" t="s">
        <v>147</v>
      </c>
      <c r="D2191" s="62" t="s">
        <v>148</v>
      </c>
      <c r="E2191" s="62">
        <v>1</v>
      </c>
    </row>
    <row r="2192" spans="1:5">
      <c r="A2192" s="62" t="s">
        <v>26</v>
      </c>
      <c r="B2192" s="62" t="s">
        <v>250</v>
      </c>
      <c r="C2192" s="62" t="s">
        <v>149</v>
      </c>
      <c r="D2192" s="62" t="s">
        <v>150</v>
      </c>
      <c r="E2192" s="62">
        <v>1</v>
      </c>
    </row>
    <row r="2193" spans="1:5">
      <c r="A2193" s="62" t="s">
        <v>26</v>
      </c>
      <c r="B2193" s="62" t="s">
        <v>250</v>
      </c>
      <c r="C2193" s="62" t="s">
        <v>151</v>
      </c>
      <c r="D2193" s="62" t="s">
        <v>152</v>
      </c>
      <c r="E2193" s="62">
        <v>1</v>
      </c>
    </row>
    <row r="2194" spans="1:5">
      <c r="A2194" s="62" t="s">
        <v>26</v>
      </c>
      <c r="B2194" s="62" t="s">
        <v>250</v>
      </c>
      <c r="C2194" s="62" t="s">
        <v>153</v>
      </c>
      <c r="D2194" s="62" t="s">
        <v>154</v>
      </c>
      <c r="E2194" s="62">
        <v>1</v>
      </c>
    </row>
    <row r="2195" spans="1:5">
      <c r="A2195" s="62" t="s">
        <v>26</v>
      </c>
      <c r="B2195" s="62" t="s">
        <v>250</v>
      </c>
      <c r="C2195" s="62" t="s">
        <v>155</v>
      </c>
      <c r="D2195" s="62" t="s">
        <v>156</v>
      </c>
      <c r="E2195" s="62">
        <v>1</v>
      </c>
    </row>
    <row r="2196" spans="1:5">
      <c r="A2196" s="62" t="s">
        <v>26</v>
      </c>
      <c r="B2196" s="62" t="s">
        <v>251</v>
      </c>
      <c r="C2196" s="62" t="s">
        <v>78</v>
      </c>
      <c r="D2196" s="62" t="s">
        <v>79</v>
      </c>
      <c r="E2196" s="62">
        <v>1</v>
      </c>
    </row>
    <row r="2197" spans="1:5">
      <c r="A2197" s="62" t="s">
        <v>26</v>
      </c>
      <c r="B2197" s="62" t="s">
        <v>251</v>
      </c>
      <c r="C2197" s="62" t="s">
        <v>144</v>
      </c>
      <c r="D2197" s="62" t="s">
        <v>93</v>
      </c>
      <c r="E2197" s="62">
        <v>1</v>
      </c>
    </row>
    <row r="2198" spans="1:5">
      <c r="A2198" s="62" t="s">
        <v>26</v>
      </c>
      <c r="B2198" s="62" t="s">
        <v>251</v>
      </c>
      <c r="C2198" s="62" t="s">
        <v>145</v>
      </c>
      <c r="D2198" s="62" t="s">
        <v>146</v>
      </c>
      <c r="E2198" s="62">
        <v>1</v>
      </c>
    </row>
    <row r="2199" spans="1:5">
      <c r="A2199" s="62" t="s">
        <v>26</v>
      </c>
      <c r="B2199" s="62" t="s">
        <v>251</v>
      </c>
      <c r="C2199" s="62" t="s">
        <v>147</v>
      </c>
      <c r="D2199" s="62" t="s">
        <v>148</v>
      </c>
      <c r="E2199" s="62">
        <v>1</v>
      </c>
    </row>
    <row r="2200" spans="1:5">
      <c r="A2200" s="62" t="s">
        <v>26</v>
      </c>
      <c r="B2200" s="62" t="s">
        <v>251</v>
      </c>
      <c r="C2200" s="62" t="s">
        <v>149</v>
      </c>
      <c r="D2200" s="62" t="s">
        <v>150</v>
      </c>
      <c r="E2200" s="62">
        <v>1</v>
      </c>
    </row>
    <row r="2201" spans="1:5">
      <c r="A2201" s="62" t="s">
        <v>26</v>
      </c>
      <c r="B2201" s="62" t="s">
        <v>251</v>
      </c>
      <c r="C2201" s="62" t="s">
        <v>151</v>
      </c>
      <c r="D2201" s="62" t="s">
        <v>152</v>
      </c>
      <c r="E2201" s="62">
        <v>1</v>
      </c>
    </row>
    <row r="2202" spans="1:5">
      <c r="A2202" s="62" t="s">
        <v>26</v>
      </c>
      <c r="B2202" s="62" t="s">
        <v>251</v>
      </c>
      <c r="C2202" s="62" t="s">
        <v>153</v>
      </c>
      <c r="D2202" s="62" t="s">
        <v>154</v>
      </c>
      <c r="E2202" s="62">
        <v>1</v>
      </c>
    </row>
    <row r="2203" spans="1:5">
      <c r="A2203" s="62" t="s">
        <v>26</v>
      </c>
      <c r="B2203" s="62" t="s">
        <v>251</v>
      </c>
      <c r="C2203" s="62" t="s">
        <v>155</v>
      </c>
      <c r="D2203" s="62" t="s">
        <v>156</v>
      </c>
      <c r="E2203" s="62">
        <v>1</v>
      </c>
    </row>
    <row r="2204" spans="1:5">
      <c r="A2204" s="62" t="s">
        <v>26</v>
      </c>
      <c r="B2204" s="62" t="s">
        <v>252</v>
      </c>
      <c r="C2204" s="62" t="s">
        <v>78</v>
      </c>
      <c r="D2204" s="62" t="s">
        <v>79</v>
      </c>
      <c r="E2204" s="62">
        <v>0</v>
      </c>
    </row>
    <row r="2205" spans="1:5">
      <c r="A2205" s="62" t="s">
        <v>26</v>
      </c>
      <c r="B2205" s="62" t="s">
        <v>252</v>
      </c>
      <c r="C2205" s="62" t="s">
        <v>144</v>
      </c>
      <c r="D2205" s="62" t="s">
        <v>93</v>
      </c>
      <c r="E2205" s="62">
        <v>1</v>
      </c>
    </row>
    <row r="2206" spans="1:5">
      <c r="A2206" s="62" t="s">
        <v>26</v>
      </c>
      <c r="B2206" s="62" t="s">
        <v>252</v>
      </c>
      <c r="C2206" s="62" t="s">
        <v>145</v>
      </c>
      <c r="D2206" s="62" t="s">
        <v>146</v>
      </c>
      <c r="E2206" s="62">
        <v>0</v>
      </c>
    </row>
    <row r="2207" spans="1:5">
      <c r="A2207" s="62" t="s">
        <v>26</v>
      </c>
      <c r="B2207" s="62" t="s">
        <v>252</v>
      </c>
      <c r="C2207" s="62" t="s">
        <v>147</v>
      </c>
      <c r="D2207" s="62" t="s">
        <v>148</v>
      </c>
      <c r="E2207" s="62">
        <v>0</v>
      </c>
    </row>
    <row r="2208" spans="1:5">
      <c r="A2208" s="62" t="s">
        <v>26</v>
      </c>
      <c r="B2208" s="62" t="s">
        <v>252</v>
      </c>
      <c r="C2208" s="62" t="s">
        <v>149</v>
      </c>
      <c r="D2208" s="62" t="s">
        <v>150</v>
      </c>
      <c r="E2208" s="62">
        <v>0</v>
      </c>
    </row>
    <row r="2209" spans="1:5">
      <c r="A2209" s="62" t="s">
        <v>26</v>
      </c>
      <c r="B2209" s="62" t="s">
        <v>252</v>
      </c>
      <c r="C2209" s="62" t="s">
        <v>151</v>
      </c>
      <c r="D2209" s="62" t="s">
        <v>152</v>
      </c>
      <c r="E2209" s="62">
        <v>1</v>
      </c>
    </row>
    <row r="2210" spans="1:5">
      <c r="A2210" s="62" t="s">
        <v>26</v>
      </c>
      <c r="B2210" s="62" t="s">
        <v>252</v>
      </c>
      <c r="C2210" s="62" t="s">
        <v>153</v>
      </c>
      <c r="D2210" s="62" t="s">
        <v>154</v>
      </c>
      <c r="E2210" s="62">
        <v>0</v>
      </c>
    </row>
    <row r="2211" spans="1:5">
      <c r="A2211" s="62" t="s">
        <v>26</v>
      </c>
      <c r="B2211" s="62" t="s">
        <v>252</v>
      </c>
      <c r="C2211" s="62" t="s">
        <v>155</v>
      </c>
      <c r="D2211" s="62" t="s">
        <v>156</v>
      </c>
      <c r="E2211" s="62">
        <v>0</v>
      </c>
    </row>
    <row r="2212" spans="1:5">
      <c r="A2212" s="62" t="s">
        <v>26</v>
      </c>
      <c r="B2212" s="62" t="s">
        <v>253</v>
      </c>
      <c r="C2212" s="62" t="s">
        <v>78</v>
      </c>
      <c r="D2212" s="62" t="s">
        <v>79</v>
      </c>
      <c r="E2212" s="62">
        <v>1</v>
      </c>
    </row>
    <row r="2213" spans="1:5">
      <c r="A2213" s="62" t="s">
        <v>26</v>
      </c>
      <c r="B2213" s="62" t="s">
        <v>253</v>
      </c>
      <c r="C2213" s="62" t="s">
        <v>144</v>
      </c>
      <c r="D2213" s="62" t="s">
        <v>93</v>
      </c>
      <c r="E2213" s="62">
        <v>1</v>
      </c>
    </row>
    <row r="2214" spans="1:5">
      <c r="A2214" s="62" t="s">
        <v>26</v>
      </c>
      <c r="B2214" s="62" t="s">
        <v>253</v>
      </c>
      <c r="C2214" s="62" t="s">
        <v>145</v>
      </c>
      <c r="D2214" s="62" t="s">
        <v>146</v>
      </c>
      <c r="E2214" s="62">
        <v>1</v>
      </c>
    </row>
    <row r="2215" spans="1:5">
      <c r="A2215" s="62" t="s">
        <v>26</v>
      </c>
      <c r="B2215" s="62" t="s">
        <v>253</v>
      </c>
      <c r="C2215" s="62" t="s">
        <v>147</v>
      </c>
      <c r="D2215" s="62" t="s">
        <v>148</v>
      </c>
      <c r="E2215" s="62">
        <v>1</v>
      </c>
    </row>
    <row r="2216" spans="1:5">
      <c r="A2216" s="62" t="s">
        <v>26</v>
      </c>
      <c r="B2216" s="62" t="s">
        <v>253</v>
      </c>
      <c r="C2216" s="62" t="s">
        <v>149</v>
      </c>
      <c r="D2216" s="62" t="s">
        <v>150</v>
      </c>
      <c r="E2216" s="62">
        <v>1</v>
      </c>
    </row>
    <row r="2217" spans="1:5">
      <c r="A2217" s="62" t="s">
        <v>26</v>
      </c>
      <c r="B2217" s="62" t="s">
        <v>253</v>
      </c>
      <c r="C2217" s="62" t="s">
        <v>151</v>
      </c>
      <c r="D2217" s="62" t="s">
        <v>152</v>
      </c>
      <c r="E2217" s="62">
        <v>1</v>
      </c>
    </row>
    <row r="2218" spans="1:5">
      <c r="A2218" s="62" t="s">
        <v>26</v>
      </c>
      <c r="B2218" s="62" t="s">
        <v>253</v>
      </c>
      <c r="C2218" s="62" t="s">
        <v>153</v>
      </c>
      <c r="D2218" s="62" t="s">
        <v>154</v>
      </c>
      <c r="E2218" s="62">
        <v>1</v>
      </c>
    </row>
    <row r="2219" spans="1:5">
      <c r="A2219" s="62" t="s">
        <v>26</v>
      </c>
      <c r="B2219" s="62" t="s">
        <v>253</v>
      </c>
      <c r="C2219" s="62" t="s">
        <v>155</v>
      </c>
      <c r="D2219" s="62" t="s">
        <v>156</v>
      </c>
      <c r="E2219" s="62">
        <v>1</v>
      </c>
    </row>
    <row r="2220" spans="1:5">
      <c r="A2220" s="62" t="s">
        <v>26</v>
      </c>
      <c r="B2220" s="62" t="s">
        <v>254</v>
      </c>
      <c r="C2220" s="62" t="s">
        <v>78</v>
      </c>
      <c r="D2220" s="62" t="s">
        <v>79</v>
      </c>
      <c r="E2220" s="62">
        <v>1</v>
      </c>
    </row>
    <row r="2221" spans="1:5">
      <c r="A2221" s="62" t="s">
        <v>26</v>
      </c>
      <c r="B2221" s="62" t="s">
        <v>254</v>
      </c>
      <c r="C2221" s="62" t="s">
        <v>144</v>
      </c>
      <c r="D2221" s="62" t="s">
        <v>93</v>
      </c>
      <c r="E2221" s="62">
        <v>1</v>
      </c>
    </row>
    <row r="2222" spans="1:5">
      <c r="A2222" s="62" t="s">
        <v>26</v>
      </c>
      <c r="B2222" s="62" t="s">
        <v>254</v>
      </c>
      <c r="C2222" s="62" t="s">
        <v>145</v>
      </c>
      <c r="D2222" s="62" t="s">
        <v>146</v>
      </c>
      <c r="E2222" s="62">
        <v>1</v>
      </c>
    </row>
    <row r="2223" spans="1:5">
      <c r="A2223" s="62" t="s">
        <v>26</v>
      </c>
      <c r="B2223" s="62" t="s">
        <v>254</v>
      </c>
      <c r="C2223" s="62" t="s">
        <v>147</v>
      </c>
      <c r="D2223" s="62" t="s">
        <v>148</v>
      </c>
      <c r="E2223" s="62">
        <v>1</v>
      </c>
    </row>
    <row r="2224" spans="1:5">
      <c r="A2224" s="62" t="s">
        <v>26</v>
      </c>
      <c r="B2224" s="62" t="s">
        <v>254</v>
      </c>
      <c r="C2224" s="62" t="s">
        <v>149</v>
      </c>
      <c r="D2224" s="62" t="s">
        <v>150</v>
      </c>
      <c r="E2224" s="62">
        <v>1</v>
      </c>
    </row>
    <row r="2225" spans="1:5">
      <c r="A2225" s="62" t="s">
        <v>26</v>
      </c>
      <c r="B2225" s="62" t="s">
        <v>254</v>
      </c>
      <c r="C2225" s="62" t="s">
        <v>151</v>
      </c>
      <c r="D2225" s="62" t="s">
        <v>152</v>
      </c>
      <c r="E2225" s="62">
        <v>1</v>
      </c>
    </row>
    <row r="2226" spans="1:5">
      <c r="A2226" s="62" t="s">
        <v>26</v>
      </c>
      <c r="B2226" s="62" t="s">
        <v>254</v>
      </c>
      <c r="C2226" s="62" t="s">
        <v>153</v>
      </c>
      <c r="D2226" s="62" t="s">
        <v>154</v>
      </c>
      <c r="E2226" s="62">
        <v>1</v>
      </c>
    </row>
    <row r="2227" spans="1:5">
      <c r="A2227" s="62" t="s">
        <v>26</v>
      </c>
      <c r="B2227" s="62" t="s">
        <v>254</v>
      </c>
      <c r="C2227" s="62" t="s">
        <v>155</v>
      </c>
      <c r="D2227" s="62" t="s">
        <v>156</v>
      </c>
      <c r="E2227" s="62">
        <v>1</v>
      </c>
    </row>
    <row r="2228" spans="1:5">
      <c r="A2228" s="62" t="s">
        <v>26</v>
      </c>
      <c r="B2228" s="62" t="s">
        <v>255</v>
      </c>
      <c r="C2228" s="62" t="s">
        <v>78</v>
      </c>
      <c r="D2228" s="62" t="s">
        <v>79</v>
      </c>
      <c r="E2228" s="62">
        <v>0</v>
      </c>
    </row>
    <row r="2229" spans="1:5">
      <c r="A2229" s="62" t="s">
        <v>26</v>
      </c>
      <c r="B2229" s="62" t="s">
        <v>255</v>
      </c>
      <c r="C2229" s="62" t="s">
        <v>144</v>
      </c>
      <c r="D2229" s="62" t="s">
        <v>93</v>
      </c>
      <c r="E2229" s="62">
        <v>1</v>
      </c>
    </row>
    <row r="2230" spans="1:5">
      <c r="A2230" s="62" t="s">
        <v>26</v>
      </c>
      <c r="B2230" s="62" t="s">
        <v>255</v>
      </c>
      <c r="C2230" s="62" t="s">
        <v>145</v>
      </c>
      <c r="D2230" s="62" t="s">
        <v>146</v>
      </c>
      <c r="E2230" s="62">
        <v>0</v>
      </c>
    </row>
    <row r="2231" spans="1:5">
      <c r="A2231" s="62" t="s">
        <v>26</v>
      </c>
      <c r="B2231" s="62" t="s">
        <v>255</v>
      </c>
      <c r="C2231" s="62" t="s">
        <v>147</v>
      </c>
      <c r="D2231" s="62" t="s">
        <v>148</v>
      </c>
      <c r="E2231" s="62">
        <v>0</v>
      </c>
    </row>
    <row r="2232" spans="1:5">
      <c r="A2232" s="62" t="s">
        <v>26</v>
      </c>
      <c r="B2232" s="62" t="s">
        <v>255</v>
      </c>
      <c r="C2232" s="62" t="s">
        <v>149</v>
      </c>
      <c r="D2232" s="62" t="s">
        <v>150</v>
      </c>
      <c r="E2232" s="62">
        <v>0</v>
      </c>
    </row>
    <row r="2233" spans="1:5">
      <c r="A2233" s="62" t="s">
        <v>26</v>
      </c>
      <c r="B2233" s="62" t="s">
        <v>255</v>
      </c>
      <c r="C2233" s="62" t="s">
        <v>151</v>
      </c>
      <c r="D2233" s="62" t="s">
        <v>152</v>
      </c>
      <c r="E2233" s="62">
        <v>1</v>
      </c>
    </row>
    <row r="2234" spans="1:5">
      <c r="A2234" s="62" t="s">
        <v>26</v>
      </c>
      <c r="B2234" s="62" t="s">
        <v>255</v>
      </c>
      <c r="C2234" s="62" t="s">
        <v>153</v>
      </c>
      <c r="D2234" s="62" t="s">
        <v>154</v>
      </c>
      <c r="E2234" s="62">
        <v>0</v>
      </c>
    </row>
    <row r="2235" spans="1:5">
      <c r="A2235" s="62" t="s">
        <v>26</v>
      </c>
      <c r="B2235" s="62" t="s">
        <v>255</v>
      </c>
      <c r="C2235" s="62" t="s">
        <v>155</v>
      </c>
      <c r="D2235" s="62" t="s">
        <v>156</v>
      </c>
      <c r="E2235" s="62">
        <v>0</v>
      </c>
    </row>
    <row r="2236" spans="1:5">
      <c r="A2236" s="62" t="s">
        <v>26</v>
      </c>
      <c r="B2236" s="62" t="s">
        <v>256</v>
      </c>
      <c r="C2236" s="62" t="s">
        <v>78</v>
      </c>
      <c r="D2236" s="62" t="s">
        <v>79</v>
      </c>
      <c r="E2236" s="62">
        <v>0</v>
      </c>
    </row>
    <row r="2237" spans="1:5">
      <c r="A2237" s="62" t="s">
        <v>26</v>
      </c>
      <c r="B2237" s="62" t="s">
        <v>256</v>
      </c>
      <c r="C2237" s="62" t="s">
        <v>144</v>
      </c>
      <c r="D2237" s="62" t="s">
        <v>93</v>
      </c>
      <c r="E2237" s="62">
        <v>1</v>
      </c>
    </row>
    <row r="2238" spans="1:5">
      <c r="A2238" s="62" t="s">
        <v>26</v>
      </c>
      <c r="B2238" s="62" t="s">
        <v>256</v>
      </c>
      <c r="C2238" s="62" t="s">
        <v>145</v>
      </c>
      <c r="D2238" s="62" t="s">
        <v>146</v>
      </c>
      <c r="E2238" s="62">
        <v>0</v>
      </c>
    </row>
    <row r="2239" spans="1:5">
      <c r="A2239" s="62" t="s">
        <v>26</v>
      </c>
      <c r="B2239" s="62" t="s">
        <v>256</v>
      </c>
      <c r="C2239" s="62" t="s">
        <v>147</v>
      </c>
      <c r="D2239" s="62" t="s">
        <v>148</v>
      </c>
      <c r="E2239" s="62">
        <v>0</v>
      </c>
    </row>
    <row r="2240" spans="1:5">
      <c r="A2240" s="62" t="s">
        <v>26</v>
      </c>
      <c r="B2240" s="62" t="s">
        <v>256</v>
      </c>
      <c r="C2240" s="62" t="s">
        <v>149</v>
      </c>
      <c r="D2240" s="62" t="s">
        <v>150</v>
      </c>
      <c r="E2240" s="62">
        <v>0</v>
      </c>
    </row>
    <row r="2241" spans="1:5">
      <c r="A2241" s="62" t="s">
        <v>26</v>
      </c>
      <c r="B2241" s="62" t="s">
        <v>256</v>
      </c>
      <c r="C2241" s="62" t="s">
        <v>151</v>
      </c>
      <c r="D2241" s="62" t="s">
        <v>152</v>
      </c>
      <c r="E2241" s="62">
        <v>1</v>
      </c>
    </row>
    <row r="2242" spans="1:5">
      <c r="A2242" s="62" t="s">
        <v>26</v>
      </c>
      <c r="B2242" s="62" t="s">
        <v>256</v>
      </c>
      <c r="C2242" s="62" t="s">
        <v>153</v>
      </c>
      <c r="D2242" s="62" t="s">
        <v>154</v>
      </c>
      <c r="E2242" s="62">
        <v>0</v>
      </c>
    </row>
    <row r="2243" spans="1:5">
      <c r="A2243" s="62" t="s">
        <v>26</v>
      </c>
      <c r="B2243" s="62" t="s">
        <v>256</v>
      </c>
      <c r="C2243" s="62" t="s">
        <v>155</v>
      </c>
      <c r="D2243" s="62" t="s">
        <v>156</v>
      </c>
      <c r="E2243" s="62">
        <v>0</v>
      </c>
    </row>
    <row r="2244" spans="1:5">
      <c r="A2244" s="62" t="s">
        <v>26</v>
      </c>
      <c r="B2244" s="62" t="s">
        <v>257</v>
      </c>
      <c r="C2244" s="62" t="s">
        <v>78</v>
      </c>
      <c r="D2244" s="62" t="s">
        <v>79</v>
      </c>
      <c r="E2244" s="62">
        <v>1</v>
      </c>
    </row>
    <row r="2245" spans="1:5">
      <c r="A2245" s="62" t="s">
        <v>26</v>
      </c>
      <c r="B2245" s="62" t="s">
        <v>257</v>
      </c>
      <c r="C2245" s="62" t="s">
        <v>144</v>
      </c>
      <c r="D2245" s="62" t="s">
        <v>93</v>
      </c>
      <c r="E2245" s="62">
        <v>1</v>
      </c>
    </row>
    <row r="2246" spans="1:5">
      <c r="A2246" s="62" t="s">
        <v>26</v>
      </c>
      <c r="B2246" s="62" t="s">
        <v>257</v>
      </c>
      <c r="C2246" s="62" t="s">
        <v>145</v>
      </c>
      <c r="D2246" s="62" t="s">
        <v>146</v>
      </c>
      <c r="E2246" s="62">
        <v>1</v>
      </c>
    </row>
    <row r="2247" spans="1:5">
      <c r="A2247" s="62" t="s">
        <v>26</v>
      </c>
      <c r="B2247" s="62" t="s">
        <v>257</v>
      </c>
      <c r="C2247" s="62" t="s">
        <v>147</v>
      </c>
      <c r="D2247" s="62" t="s">
        <v>148</v>
      </c>
      <c r="E2247" s="62">
        <v>1</v>
      </c>
    </row>
    <row r="2248" spans="1:5">
      <c r="A2248" s="62" t="s">
        <v>26</v>
      </c>
      <c r="B2248" s="62" t="s">
        <v>257</v>
      </c>
      <c r="C2248" s="62" t="s">
        <v>149</v>
      </c>
      <c r="D2248" s="62" t="s">
        <v>150</v>
      </c>
      <c r="E2248" s="62">
        <v>1</v>
      </c>
    </row>
    <row r="2249" spans="1:5">
      <c r="A2249" s="62" t="s">
        <v>26</v>
      </c>
      <c r="B2249" s="62" t="s">
        <v>257</v>
      </c>
      <c r="C2249" s="62" t="s">
        <v>151</v>
      </c>
      <c r="D2249" s="62" t="s">
        <v>152</v>
      </c>
      <c r="E2249" s="62">
        <v>1</v>
      </c>
    </row>
    <row r="2250" spans="1:5">
      <c r="A2250" s="62" t="s">
        <v>26</v>
      </c>
      <c r="B2250" s="62" t="s">
        <v>257</v>
      </c>
      <c r="C2250" s="62" t="s">
        <v>153</v>
      </c>
      <c r="D2250" s="62" t="s">
        <v>154</v>
      </c>
      <c r="E2250" s="62">
        <v>1</v>
      </c>
    </row>
    <row r="2251" spans="1:5">
      <c r="A2251" s="62" t="s">
        <v>26</v>
      </c>
      <c r="B2251" s="62" t="s">
        <v>257</v>
      </c>
      <c r="C2251" s="62" t="s">
        <v>155</v>
      </c>
      <c r="D2251" s="62" t="s">
        <v>156</v>
      </c>
      <c r="E2251" s="62">
        <v>1</v>
      </c>
    </row>
    <row r="2252" spans="1:5">
      <c r="A2252" s="62" t="s">
        <v>26</v>
      </c>
      <c r="B2252" s="62" t="s">
        <v>258</v>
      </c>
      <c r="C2252" s="62" t="s">
        <v>78</v>
      </c>
      <c r="D2252" s="62" t="s">
        <v>79</v>
      </c>
      <c r="E2252" s="62">
        <v>1</v>
      </c>
    </row>
    <row r="2253" spans="1:5">
      <c r="A2253" s="62" t="s">
        <v>26</v>
      </c>
      <c r="B2253" s="62" t="s">
        <v>258</v>
      </c>
      <c r="C2253" s="62" t="s">
        <v>144</v>
      </c>
      <c r="D2253" s="62" t="s">
        <v>93</v>
      </c>
      <c r="E2253" s="62">
        <v>1</v>
      </c>
    </row>
    <row r="2254" spans="1:5">
      <c r="A2254" s="62" t="s">
        <v>26</v>
      </c>
      <c r="B2254" s="62" t="s">
        <v>258</v>
      </c>
      <c r="C2254" s="62" t="s">
        <v>145</v>
      </c>
      <c r="D2254" s="62" t="s">
        <v>146</v>
      </c>
      <c r="E2254" s="62">
        <v>1</v>
      </c>
    </row>
    <row r="2255" spans="1:5">
      <c r="A2255" s="62" t="s">
        <v>26</v>
      </c>
      <c r="B2255" s="62" t="s">
        <v>258</v>
      </c>
      <c r="C2255" s="62" t="s">
        <v>147</v>
      </c>
      <c r="D2255" s="62" t="s">
        <v>148</v>
      </c>
      <c r="E2255" s="62">
        <v>1</v>
      </c>
    </row>
    <row r="2256" spans="1:5">
      <c r="A2256" s="62" t="s">
        <v>26</v>
      </c>
      <c r="B2256" s="62" t="s">
        <v>258</v>
      </c>
      <c r="C2256" s="62" t="s">
        <v>149</v>
      </c>
      <c r="D2256" s="62" t="s">
        <v>150</v>
      </c>
      <c r="E2256" s="62">
        <v>1</v>
      </c>
    </row>
    <row r="2257" spans="1:5">
      <c r="A2257" s="62" t="s">
        <v>26</v>
      </c>
      <c r="B2257" s="62" t="s">
        <v>258</v>
      </c>
      <c r="C2257" s="62" t="s">
        <v>151</v>
      </c>
      <c r="D2257" s="62" t="s">
        <v>152</v>
      </c>
      <c r="E2257" s="62">
        <v>1</v>
      </c>
    </row>
    <row r="2258" spans="1:5">
      <c r="A2258" s="62" t="s">
        <v>26</v>
      </c>
      <c r="B2258" s="62" t="s">
        <v>258</v>
      </c>
      <c r="C2258" s="62" t="s">
        <v>153</v>
      </c>
      <c r="D2258" s="62" t="s">
        <v>154</v>
      </c>
      <c r="E2258" s="62">
        <v>1</v>
      </c>
    </row>
    <row r="2259" spans="1:5">
      <c r="A2259" s="62" t="s">
        <v>26</v>
      </c>
      <c r="B2259" s="62" t="s">
        <v>258</v>
      </c>
      <c r="C2259" s="62" t="s">
        <v>155</v>
      </c>
      <c r="D2259" s="62" t="s">
        <v>156</v>
      </c>
      <c r="E2259" s="62">
        <v>1</v>
      </c>
    </row>
    <row r="2260" spans="1:5">
      <c r="A2260" s="62" t="s">
        <v>26</v>
      </c>
      <c r="B2260" s="62" t="s">
        <v>259</v>
      </c>
      <c r="C2260" s="62" t="s">
        <v>78</v>
      </c>
      <c r="D2260" s="62" t="s">
        <v>79</v>
      </c>
      <c r="E2260" s="62">
        <v>1</v>
      </c>
    </row>
    <row r="2261" spans="1:5">
      <c r="A2261" s="62" t="s">
        <v>26</v>
      </c>
      <c r="B2261" s="62" t="s">
        <v>259</v>
      </c>
      <c r="C2261" s="62" t="s">
        <v>144</v>
      </c>
      <c r="D2261" s="62" t="s">
        <v>93</v>
      </c>
      <c r="E2261" s="62">
        <v>1</v>
      </c>
    </row>
    <row r="2262" spans="1:5">
      <c r="A2262" s="62" t="s">
        <v>26</v>
      </c>
      <c r="B2262" s="62" t="s">
        <v>259</v>
      </c>
      <c r="C2262" s="62" t="s">
        <v>145</v>
      </c>
      <c r="D2262" s="62" t="s">
        <v>146</v>
      </c>
      <c r="E2262" s="62">
        <v>0</v>
      </c>
    </row>
    <row r="2263" spans="1:5">
      <c r="A2263" s="62" t="s">
        <v>26</v>
      </c>
      <c r="B2263" s="62" t="s">
        <v>259</v>
      </c>
      <c r="C2263" s="62" t="s">
        <v>147</v>
      </c>
      <c r="D2263" s="62" t="s">
        <v>148</v>
      </c>
      <c r="E2263" s="62">
        <v>1</v>
      </c>
    </row>
    <row r="2264" spans="1:5">
      <c r="A2264" s="62" t="s">
        <v>26</v>
      </c>
      <c r="B2264" s="62" t="s">
        <v>259</v>
      </c>
      <c r="C2264" s="62" t="s">
        <v>149</v>
      </c>
      <c r="D2264" s="62" t="s">
        <v>150</v>
      </c>
      <c r="E2264" s="62">
        <v>1</v>
      </c>
    </row>
    <row r="2265" spans="1:5">
      <c r="A2265" s="62" t="s">
        <v>26</v>
      </c>
      <c r="B2265" s="62" t="s">
        <v>259</v>
      </c>
      <c r="C2265" s="62" t="s">
        <v>151</v>
      </c>
      <c r="D2265" s="62" t="s">
        <v>152</v>
      </c>
      <c r="E2265" s="62">
        <v>1</v>
      </c>
    </row>
    <row r="2266" spans="1:5">
      <c r="A2266" s="62" t="s">
        <v>26</v>
      </c>
      <c r="B2266" s="62" t="s">
        <v>259</v>
      </c>
      <c r="C2266" s="62" t="s">
        <v>153</v>
      </c>
      <c r="D2266" s="62" t="s">
        <v>154</v>
      </c>
      <c r="E2266" s="62">
        <v>0</v>
      </c>
    </row>
    <row r="2267" spans="1:5">
      <c r="A2267" s="62" t="s">
        <v>26</v>
      </c>
      <c r="B2267" s="62" t="s">
        <v>259</v>
      </c>
      <c r="C2267" s="62" t="s">
        <v>155</v>
      </c>
      <c r="D2267" s="62" t="s">
        <v>156</v>
      </c>
      <c r="E2267" s="62">
        <v>0</v>
      </c>
    </row>
    <row r="2268" spans="1:5">
      <c r="A2268" s="62" t="s">
        <v>26</v>
      </c>
      <c r="B2268" s="62" t="s">
        <v>260</v>
      </c>
      <c r="C2268" s="62" t="s">
        <v>78</v>
      </c>
      <c r="D2268" s="62" t="s">
        <v>79</v>
      </c>
      <c r="E2268" s="62">
        <v>1</v>
      </c>
    </row>
    <row r="2269" spans="1:5">
      <c r="A2269" s="62" t="s">
        <v>26</v>
      </c>
      <c r="B2269" s="62" t="s">
        <v>260</v>
      </c>
      <c r="C2269" s="62" t="s">
        <v>144</v>
      </c>
      <c r="D2269" s="62" t="s">
        <v>93</v>
      </c>
      <c r="E2269" s="62">
        <v>1</v>
      </c>
    </row>
    <row r="2270" spans="1:5">
      <c r="A2270" s="62" t="s">
        <v>26</v>
      </c>
      <c r="B2270" s="62" t="s">
        <v>260</v>
      </c>
      <c r="C2270" s="62" t="s">
        <v>145</v>
      </c>
      <c r="D2270" s="62" t="s">
        <v>146</v>
      </c>
      <c r="E2270" s="62">
        <v>0</v>
      </c>
    </row>
    <row r="2271" spans="1:5">
      <c r="A2271" s="62" t="s">
        <v>26</v>
      </c>
      <c r="B2271" s="62" t="s">
        <v>260</v>
      </c>
      <c r="C2271" s="62" t="s">
        <v>147</v>
      </c>
      <c r="D2271" s="62" t="s">
        <v>148</v>
      </c>
      <c r="E2271" s="62">
        <v>0</v>
      </c>
    </row>
    <row r="2272" spans="1:5">
      <c r="A2272" s="62" t="s">
        <v>26</v>
      </c>
      <c r="B2272" s="62" t="s">
        <v>260</v>
      </c>
      <c r="C2272" s="62" t="s">
        <v>149</v>
      </c>
      <c r="D2272" s="62" t="s">
        <v>150</v>
      </c>
      <c r="E2272" s="62">
        <v>0</v>
      </c>
    </row>
    <row r="2273" spans="1:5">
      <c r="A2273" s="62" t="s">
        <v>26</v>
      </c>
      <c r="B2273" s="62" t="s">
        <v>260</v>
      </c>
      <c r="C2273" s="62" t="s">
        <v>151</v>
      </c>
      <c r="D2273" s="62" t="s">
        <v>152</v>
      </c>
      <c r="E2273" s="62">
        <v>1</v>
      </c>
    </row>
    <row r="2274" spans="1:5">
      <c r="A2274" s="62" t="s">
        <v>26</v>
      </c>
      <c r="B2274" s="62" t="s">
        <v>260</v>
      </c>
      <c r="C2274" s="62" t="s">
        <v>153</v>
      </c>
      <c r="D2274" s="62" t="s">
        <v>154</v>
      </c>
      <c r="E2274" s="62">
        <v>1</v>
      </c>
    </row>
    <row r="2275" spans="1:5">
      <c r="A2275" s="62" t="s">
        <v>26</v>
      </c>
      <c r="B2275" s="62" t="s">
        <v>260</v>
      </c>
      <c r="C2275" s="62" t="s">
        <v>155</v>
      </c>
      <c r="D2275" s="62" t="s">
        <v>156</v>
      </c>
      <c r="E2275" s="62">
        <v>0</v>
      </c>
    </row>
    <row r="2276" spans="1:5">
      <c r="A2276" s="62" t="s">
        <v>26</v>
      </c>
      <c r="B2276" s="62" t="s">
        <v>261</v>
      </c>
      <c r="C2276" s="62" t="s">
        <v>78</v>
      </c>
      <c r="D2276" s="62" t="s">
        <v>79</v>
      </c>
      <c r="E2276" s="62">
        <v>1</v>
      </c>
    </row>
    <row r="2277" spans="1:5">
      <c r="A2277" s="62" t="s">
        <v>26</v>
      </c>
      <c r="B2277" s="62" t="s">
        <v>261</v>
      </c>
      <c r="C2277" s="62" t="s">
        <v>144</v>
      </c>
      <c r="D2277" s="62" t="s">
        <v>93</v>
      </c>
      <c r="E2277" s="62">
        <v>1</v>
      </c>
    </row>
    <row r="2278" spans="1:5">
      <c r="A2278" s="62" t="s">
        <v>26</v>
      </c>
      <c r="B2278" s="62" t="s">
        <v>261</v>
      </c>
      <c r="C2278" s="62" t="s">
        <v>145</v>
      </c>
      <c r="D2278" s="62" t="s">
        <v>146</v>
      </c>
      <c r="E2278" s="62">
        <v>1</v>
      </c>
    </row>
    <row r="2279" spans="1:5">
      <c r="A2279" s="62" t="s">
        <v>26</v>
      </c>
      <c r="B2279" s="62" t="s">
        <v>261</v>
      </c>
      <c r="C2279" s="62" t="s">
        <v>147</v>
      </c>
      <c r="D2279" s="62" t="s">
        <v>148</v>
      </c>
      <c r="E2279" s="62">
        <v>1</v>
      </c>
    </row>
    <row r="2280" spans="1:5">
      <c r="A2280" s="62" t="s">
        <v>26</v>
      </c>
      <c r="B2280" s="62" t="s">
        <v>261</v>
      </c>
      <c r="C2280" s="62" t="s">
        <v>149</v>
      </c>
      <c r="D2280" s="62" t="s">
        <v>150</v>
      </c>
      <c r="E2280" s="62">
        <v>1</v>
      </c>
    </row>
    <row r="2281" spans="1:5">
      <c r="A2281" s="62" t="s">
        <v>26</v>
      </c>
      <c r="B2281" s="62" t="s">
        <v>261</v>
      </c>
      <c r="C2281" s="62" t="s">
        <v>151</v>
      </c>
      <c r="D2281" s="62" t="s">
        <v>152</v>
      </c>
      <c r="E2281" s="62">
        <v>1</v>
      </c>
    </row>
    <row r="2282" spans="1:5">
      <c r="A2282" s="62" t="s">
        <v>26</v>
      </c>
      <c r="B2282" s="62" t="s">
        <v>261</v>
      </c>
      <c r="C2282" s="62" t="s">
        <v>153</v>
      </c>
      <c r="D2282" s="62" t="s">
        <v>154</v>
      </c>
      <c r="E2282" s="62">
        <v>1</v>
      </c>
    </row>
    <row r="2283" spans="1:5">
      <c r="A2283" s="62" t="s">
        <v>26</v>
      </c>
      <c r="B2283" s="62" t="s">
        <v>261</v>
      </c>
      <c r="C2283" s="62" t="s">
        <v>155</v>
      </c>
      <c r="D2283" s="62" t="s">
        <v>156</v>
      </c>
      <c r="E2283" s="62">
        <v>1</v>
      </c>
    </row>
    <row r="2284" spans="1:5">
      <c r="A2284" s="62" t="s">
        <v>26</v>
      </c>
      <c r="B2284" s="62" t="s">
        <v>262</v>
      </c>
      <c r="C2284" s="62" t="s">
        <v>78</v>
      </c>
      <c r="D2284" s="62" t="s">
        <v>79</v>
      </c>
      <c r="E2284" s="62">
        <v>1</v>
      </c>
    </row>
    <row r="2285" spans="1:5">
      <c r="A2285" s="62" t="s">
        <v>26</v>
      </c>
      <c r="B2285" s="62" t="s">
        <v>262</v>
      </c>
      <c r="C2285" s="62" t="s">
        <v>144</v>
      </c>
      <c r="D2285" s="62" t="s">
        <v>93</v>
      </c>
      <c r="E2285" s="62">
        <v>1</v>
      </c>
    </row>
    <row r="2286" spans="1:5">
      <c r="A2286" s="62" t="s">
        <v>26</v>
      </c>
      <c r="B2286" s="62" t="s">
        <v>262</v>
      </c>
      <c r="C2286" s="62" t="s">
        <v>145</v>
      </c>
      <c r="D2286" s="62" t="s">
        <v>146</v>
      </c>
      <c r="E2286" s="62">
        <v>1</v>
      </c>
    </row>
    <row r="2287" spans="1:5">
      <c r="A2287" s="62" t="s">
        <v>26</v>
      </c>
      <c r="B2287" s="62" t="s">
        <v>262</v>
      </c>
      <c r="C2287" s="62" t="s">
        <v>147</v>
      </c>
      <c r="D2287" s="62" t="s">
        <v>148</v>
      </c>
      <c r="E2287" s="62">
        <v>1</v>
      </c>
    </row>
    <row r="2288" spans="1:5">
      <c r="A2288" s="62" t="s">
        <v>26</v>
      </c>
      <c r="B2288" s="62" t="s">
        <v>262</v>
      </c>
      <c r="C2288" s="62" t="s">
        <v>149</v>
      </c>
      <c r="D2288" s="62" t="s">
        <v>150</v>
      </c>
      <c r="E2288" s="62">
        <v>1</v>
      </c>
    </row>
    <row r="2289" spans="1:5">
      <c r="A2289" s="62" t="s">
        <v>26</v>
      </c>
      <c r="B2289" s="62" t="s">
        <v>262</v>
      </c>
      <c r="C2289" s="62" t="s">
        <v>151</v>
      </c>
      <c r="D2289" s="62" t="s">
        <v>152</v>
      </c>
      <c r="E2289" s="62">
        <v>1</v>
      </c>
    </row>
    <row r="2290" spans="1:5">
      <c r="A2290" s="62" t="s">
        <v>26</v>
      </c>
      <c r="B2290" s="62" t="s">
        <v>262</v>
      </c>
      <c r="C2290" s="62" t="s">
        <v>153</v>
      </c>
      <c r="D2290" s="62" t="s">
        <v>154</v>
      </c>
      <c r="E2290" s="62">
        <v>1</v>
      </c>
    </row>
    <row r="2291" spans="1:5">
      <c r="A2291" s="62" t="s">
        <v>26</v>
      </c>
      <c r="B2291" s="62" t="s">
        <v>262</v>
      </c>
      <c r="C2291" s="62" t="s">
        <v>155</v>
      </c>
      <c r="D2291" s="62" t="s">
        <v>156</v>
      </c>
      <c r="E2291" s="62">
        <v>1</v>
      </c>
    </row>
    <row r="2292" spans="1:5">
      <c r="A2292" s="62" t="s">
        <v>26</v>
      </c>
      <c r="B2292" s="62" t="s">
        <v>263</v>
      </c>
      <c r="C2292" s="62" t="s">
        <v>78</v>
      </c>
      <c r="D2292" s="62" t="s">
        <v>79</v>
      </c>
      <c r="E2292" s="62">
        <v>1</v>
      </c>
    </row>
    <row r="2293" spans="1:5">
      <c r="A2293" s="62" t="s">
        <v>26</v>
      </c>
      <c r="B2293" s="62" t="s">
        <v>263</v>
      </c>
      <c r="C2293" s="62" t="s">
        <v>144</v>
      </c>
      <c r="D2293" s="62" t="s">
        <v>93</v>
      </c>
      <c r="E2293" s="62">
        <v>1</v>
      </c>
    </row>
    <row r="2294" spans="1:5">
      <c r="A2294" s="62" t="s">
        <v>26</v>
      </c>
      <c r="B2294" s="62" t="s">
        <v>263</v>
      </c>
      <c r="C2294" s="62" t="s">
        <v>145</v>
      </c>
      <c r="D2294" s="62" t="s">
        <v>146</v>
      </c>
      <c r="E2294" s="62">
        <v>0</v>
      </c>
    </row>
    <row r="2295" spans="1:5">
      <c r="A2295" s="62" t="s">
        <v>26</v>
      </c>
      <c r="B2295" s="62" t="s">
        <v>263</v>
      </c>
      <c r="C2295" s="62" t="s">
        <v>147</v>
      </c>
      <c r="D2295" s="62" t="s">
        <v>148</v>
      </c>
      <c r="E2295" s="62">
        <v>0</v>
      </c>
    </row>
    <row r="2296" spans="1:5">
      <c r="A2296" s="62" t="s">
        <v>26</v>
      </c>
      <c r="B2296" s="62" t="s">
        <v>263</v>
      </c>
      <c r="C2296" s="62" t="s">
        <v>149</v>
      </c>
      <c r="D2296" s="62" t="s">
        <v>150</v>
      </c>
      <c r="E2296" s="62">
        <v>0</v>
      </c>
    </row>
    <row r="2297" spans="1:5">
      <c r="A2297" s="62" t="s">
        <v>26</v>
      </c>
      <c r="B2297" s="62" t="s">
        <v>263</v>
      </c>
      <c r="C2297" s="62" t="s">
        <v>151</v>
      </c>
      <c r="D2297" s="62" t="s">
        <v>152</v>
      </c>
      <c r="E2297" s="62">
        <v>1</v>
      </c>
    </row>
    <row r="2298" spans="1:5">
      <c r="A2298" s="62" t="s">
        <v>26</v>
      </c>
      <c r="B2298" s="62" t="s">
        <v>263</v>
      </c>
      <c r="C2298" s="62" t="s">
        <v>153</v>
      </c>
      <c r="D2298" s="62" t="s">
        <v>154</v>
      </c>
      <c r="E2298" s="62">
        <v>0</v>
      </c>
    </row>
    <row r="2299" spans="1:5">
      <c r="A2299" s="62" t="s">
        <v>26</v>
      </c>
      <c r="B2299" s="62" t="s">
        <v>263</v>
      </c>
      <c r="C2299" s="62" t="s">
        <v>155</v>
      </c>
      <c r="D2299" s="62" t="s">
        <v>156</v>
      </c>
      <c r="E2299" s="62">
        <v>0</v>
      </c>
    </row>
    <row r="2300" spans="1:5">
      <c r="A2300" s="62" t="s">
        <v>26</v>
      </c>
      <c r="B2300" s="62" t="s">
        <v>264</v>
      </c>
      <c r="C2300" s="62" t="s">
        <v>78</v>
      </c>
      <c r="D2300" s="62" t="s">
        <v>79</v>
      </c>
      <c r="E2300" s="62">
        <v>1</v>
      </c>
    </row>
    <row r="2301" spans="1:5">
      <c r="A2301" s="62" t="s">
        <v>26</v>
      </c>
      <c r="B2301" s="62" t="s">
        <v>264</v>
      </c>
      <c r="C2301" s="62" t="s">
        <v>144</v>
      </c>
      <c r="D2301" s="62" t="s">
        <v>93</v>
      </c>
      <c r="E2301" s="62">
        <v>1</v>
      </c>
    </row>
    <row r="2302" spans="1:5">
      <c r="A2302" s="62" t="s">
        <v>26</v>
      </c>
      <c r="B2302" s="62" t="s">
        <v>264</v>
      </c>
      <c r="C2302" s="62" t="s">
        <v>145</v>
      </c>
      <c r="D2302" s="62" t="s">
        <v>146</v>
      </c>
      <c r="E2302" s="62">
        <v>0</v>
      </c>
    </row>
    <row r="2303" spans="1:5">
      <c r="A2303" s="62" t="s">
        <v>26</v>
      </c>
      <c r="B2303" s="62" t="s">
        <v>264</v>
      </c>
      <c r="C2303" s="62" t="s">
        <v>147</v>
      </c>
      <c r="D2303" s="62" t="s">
        <v>148</v>
      </c>
      <c r="E2303" s="62">
        <v>1</v>
      </c>
    </row>
    <row r="2304" spans="1:5">
      <c r="A2304" s="62" t="s">
        <v>26</v>
      </c>
      <c r="B2304" s="62" t="s">
        <v>264</v>
      </c>
      <c r="C2304" s="62" t="s">
        <v>149</v>
      </c>
      <c r="D2304" s="62" t="s">
        <v>150</v>
      </c>
      <c r="E2304" s="62">
        <v>0</v>
      </c>
    </row>
    <row r="2305" spans="1:5">
      <c r="A2305" s="62" t="s">
        <v>26</v>
      </c>
      <c r="B2305" s="62" t="s">
        <v>264</v>
      </c>
      <c r="C2305" s="62" t="s">
        <v>151</v>
      </c>
      <c r="D2305" s="62" t="s">
        <v>152</v>
      </c>
      <c r="E2305" s="62">
        <v>1</v>
      </c>
    </row>
    <row r="2306" spans="1:5">
      <c r="A2306" s="62" t="s">
        <v>26</v>
      </c>
      <c r="B2306" s="62" t="s">
        <v>264</v>
      </c>
      <c r="C2306" s="62" t="s">
        <v>153</v>
      </c>
      <c r="D2306" s="62" t="s">
        <v>154</v>
      </c>
      <c r="E2306" s="62">
        <v>0</v>
      </c>
    </row>
    <row r="2307" spans="1:5">
      <c r="A2307" s="62" t="s">
        <v>26</v>
      </c>
      <c r="B2307" s="62" t="s">
        <v>264</v>
      </c>
      <c r="C2307" s="62" t="s">
        <v>155</v>
      </c>
      <c r="D2307" s="62" t="s">
        <v>156</v>
      </c>
      <c r="E2307" s="62">
        <v>0</v>
      </c>
    </row>
    <row r="2308" spans="1:5">
      <c r="A2308" s="62" t="s">
        <v>26</v>
      </c>
      <c r="B2308" s="62" t="s">
        <v>265</v>
      </c>
      <c r="C2308" s="62" t="s">
        <v>78</v>
      </c>
      <c r="D2308" s="62" t="s">
        <v>79</v>
      </c>
      <c r="E2308" s="62">
        <v>1</v>
      </c>
    </row>
    <row r="2309" spans="1:5">
      <c r="A2309" s="62" t="s">
        <v>26</v>
      </c>
      <c r="B2309" s="62" t="s">
        <v>265</v>
      </c>
      <c r="C2309" s="62" t="s">
        <v>144</v>
      </c>
      <c r="D2309" s="62" t="s">
        <v>93</v>
      </c>
      <c r="E2309" s="62">
        <v>1</v>
      </c>
    </row>
    <row r="2310" spans="1:5">
      <c r="A2310" s="62" t="s">
        <v>26</v>
      </c>
      <c r="B2310" s="62" t="s">
        <v>265</v>
      </c>
      <c r="C2310" s="62" t="s">
        <v>145</v>
      </c>
      <c r="D2310" s="62" t="s">
        <v>146</v>
      </c>
      <c r="E2310" s="62">
        <v>1</v>
      </c>
    </row>
    <row r="2311" spans="1:5">
      <c r="A2311" s="62" t="s">
        <v>26</v>
      </c>
      <c r="B2311" s="62" t="s">
        <v>265</v>
      </c>
      <c r="C2311" s="62" t="s">
        <v>147</v>
      </c>
      <c r="D2311" s="62" t="s">
        <v>148</v>
      </c>
      <c r="E2311" s="62">
        <v>0</v>
      </c>
    </row>
    <row r="2312" spans="1:5">
      <c r="A2312" s="62" t="s">
        <v>26</v>
      </c>
      <c r="B2312" s="62" t="s">
        <v>265</v>
      </c>
      <c r="C2312" s="62" t="s">
        <v>149</v>
      </c>
      <c r="D2312" s="62" t="s">
        <v>150</v>
      </c>
      <c r="E2312" s="62">
        <v>1</v>
      </c>
    </row>
    <row r="2313" spans="1:5">
      <c r="A2313" s="62" t="s">
        <v>26</v>
      </c>
      <c r="B2313" s="62" t="s">
        <v>265</v>
      </c>
      <c r="C2313" s="62" t="s">
        <v>151</v>
      </c>
      <c r="D2313" s="62" t="s">
        <v>152</v>
      </c>
      <c r="E2313" s="62">
        <v>1</v>
      </c>
    </row>
    <row r="2314" spans="1:5">
      <c r="A2314" s="62" t="s">
        <v>26</v>
      </c>
      <c r="B2314" s="62" t="s">
        <v>265</v>
      </c>
      <c r="C2314" s="62" t="s">
        <v>153</v>
      </c>
      <c r="D2314" s="62" t="s">
        <v>154</v>
      </c>
      <c r="E2314" s="62">
        <v>1</v>
      </c>
    </row>
    <row r="2315" spans="1:5">
      <c r="A2315" s="62" t="s">
        <v>26</v>
      </c>
      <c r="B2315" s="62" t="s">
        <v>265</v>
      </c>
      <c r="C2315" s="62" t="s">
        <v>155</v>
      </c>
      <c r="D2315" s="62" t="s">
        <v>156</v>
      </c>
      <c r="E2315" s="62">
        <v>1</v>
      </c>
    </row>
    <row r="2316" spans="1:5">
      <c r="A2316" s="62" t="s">
        <v>26</v>
      </c>
      <c r="B2316" s="62" t="s">
        <v>266</v>
      </c>
      <c r="C2316" s="62" t="s">
        <v>78</v>
      </c>
      <c r="D2316" s="62" t="s">
        <v>79</v>
      </c>
      <c r="E2316" s="62">
        <v>1</v>
      </c>
    </row>
    <row r="2317" spans="1:5">
      <c r="A2317" s="62" t="s">
        <v>26</v>
      </c>
      <c r="B2317" s="62" t="s">
        <v>266</v>
      </c>
      <c r="C2317" s="62" t="s">
        <v>144</v>
      </c>
      <c r="D2317" s="62" t="s">
        <v>93</v>
      </c>
      <c r="E2317" s="62">
        <v>1</v>
      </c>
    </row>
    <row r="2318" spans="1:5">
      <c r="A2318" s="62" t="s">
        <v>26</v>
      </c>
      <c r="B2318" s="62" t="s">
        <v>266</v>
      </c>
      <c r="C2318" s="62" t="s">
        <v>145</v>
      </c>
      <c r="D2318" s="62" t="s">
        <v>146</v>
      </c>
      <c r="E2318" s="62">
        <v>0</v>
      </c>
    </row>
    <row r="2319" spans="1:5">
      <c r="A2319" s="62" t="s">
        <v>26</v>
      </c>
      <c r="B2319" s="62" t="s">
        <v>266</v>
      </c>
      <c r="C2319" s="62" t="s">
        <v>147</v>
      </c>
      <c r="D2319" s="62" t="s">
        <v>148</v>
      </c>
      <c r="E2319" s="62">
        <v>0</v>
      </c>
    </row>
    <row r="2320" spans="1:5">
      <c r="A2320" s="62" t="s">
        <v>26</v>
      </c>
      <c r="B2320" s="62" t="s">
        <v>266</v>
      </c>
      <c r="C2320" s="62" t="s">
        <v>149</v>
      </c>
      <c r="D2320" s="62" t="s">
        <v>150</v>
      </c>
      <c r="E2320" s="62">
        <v>1</v>
      </c>
    </row>
    <row r="2321" spans="1:5">
      <c r="A2321" s="62" t="s">
        <v>26</v>
      </c>
      <c r="B2321" s="62" t="s">
        <v>266</v>
      </c>
      <c r="C2321" s="62" t="s">
        <v>151</v>
      </c>
      <c r="D2321" s="62" t="s">
        <v>152</v>
      </c>
      <c r="E2321" s="62">
        <v>1</v>
      </c>
    </row>
    <row r="2322" spans="1:5">
      <c r="A2322" s="62" t="s">
        <v>26</v>
      </c>
      <c r="B2322" s="62" t="s">
        <v>266</v>
      </c>
      <c r="C2322" s="62" t="s">
        <v>153</v>
      </c>
      <c r="D2322" s="62" t="s">
        <v>154</v>
      </c>
      <c r="E2322" s="62">
        <v>0</v>
      </c>
    </row>
    <row r="2323" spans="1:5">
      <c r="A2323" s="62" t="s">
        <v>26</v>
      </c>
      <c r="B2323" s="62" t="s">
        <v>266</v>
      </c>
      <c r="C2323" s="62" t="s">
        <v>155</v>
      </c>
      <c r="D2323" s="62" t="s">
        <v>156</v>
      </c>
      <c r="E2323" s="62">
        <v>0</v>
      </c>
    </row>
    <row r="2324" spans="1:5">
      <c r="A2324" s="62" t="s">
        <v>26</v>
      </c>
      <c r="B2324" s="62" t="s">
        <v>267</v>
      </c>
      <c r="C2324" s="62" t="s">
        <v>78</v>
      </c>
      <c r="D2324" s="62" t="s">
        <v>79</v>
      </c>
      <c r="E2324" s="62">
        <v>1</v>
      </c>
    </row>
    <row r="2325" spans="1:5">
      <c r="A2325" s="62" t="s">
        <v>26</v>
      </c>
      <c r="B2325" s="62" t="s">
        <v>267</v>
      </c>
      <c r="C2325" s="62" t="s">
        <v>144</v>
      </c>
      <c r="D2325" s="62" t="s">
        <v>93</v>
      </c>
      <c r="E2325" s="62">
        <v>1</v>
      </c>
    </row>
    <row r="2326" spans="1:5">
      <c r="A2326" s="62" t="s">
        <v>26</v>
      </c>
      <c r="B2326" s="62" t="s">
        <v>267</v>
      </c>
      <c r="C2326" s="62" t="s">
        <v>145</v>
      </c>
      <c r="D2326" s="62" t="s">
        <v>146</v>
      </c>
      <c r="E2326" s="62">
        <v>1</v>
      </c>
    </row>
    <row r="2327" spans="1:5">
      <c r="A2327" s="62" t="s">
        <v>26</v>
      </c>
      <c r="B2327" s="62" t="s">
        <v>267</v>
      </c>
      <c r="C2327" s="62" t="s">
        <v>147</v>
      </c>
      <c r="D2327" s="62" t="s">
        <v>148</v>
      </c>
      <c r="E2327" s="62">
        <v>1</v>
      </c>
    </row>
    <row r="2328" spans="1:5">
      <c r="A2328" s="62" t="s">
        <v>26</v>
      </c>
      <c r="B2328" s="62" t="s">
        <v>267</v>
      </c>
      <c r="C2328" s="62" t="s">
        <v>149</v>
      </c>
      <c r="D2328" s="62" t="s">
        <v>150</v>
      </c>
      <c r="E2328" s="62">
        <v>1</v>
      </c>
    </row>
    <row r="2329" spans="1:5">
      <c r="A2329" s="62" t="s">
        <v>26</v>
      </c>
      <c r="B2329" s="62" t="s">
        <v>267</v>
      </c>
      <c r="C2329" s="62" t="s">
        <v>151</v>
      </c>
      <c r="D2329" s="62" t="s">
        <v>152</v>
      </c>
      <c r="E2329" s="62">
        <v>1</v>
      </c>
    </row>
    <row r="2330" spans="1:5">
      <c r="A2330" s="62" t="s">
        <v>26</v>
      </c>
      <c r="B2330" s="62" t="s">
        <v>267</v>
      </c>
      <c r="C2330" s="62" t="s">
        <v>153</v>
      </c>
      <c r="D2330" s="62" t="s">
        <v>154</v>
      </c>
      <c r="E2330" s="62">
        <v>1</v>
      </c>
    </row>
    <row r="2331" spans="1:5">
      <c r="A2331" s="62" t="s">
        <v>26</v>
      </c>
      <c r="B2331" s="62" t="s">
        <v>267</v>
      </c>
      <c r="C2331" s="62" t="s">
        <v>155</v>
      </c>
      <c r="D2331" s="62" t="s">
        <v>156</v>
      </c>
      <c r="E2331" s="62">
        <v>1</v>
      </c>
    </row>
    <row r="2332" spans="1:5">
      <c r="A2332" s="62" t="s">
        <v>26</v>
      </c>
      <c r="B2332" s="62" t="s">
        <v>268</v>
      </c>
      <c r="C2332" s="62" t="s">
        <v>78</v>
      </c>
      <c r="D2332" s="62" t="s">
        <v>79</v>
      </c>
      <c r="E2332" s="62">
        <v>0</v>
      </c>
    </row>
    <row r="2333" spans="1:5">
      <c r="A2333" s="62" t="s">
        <v>26</v>
      </c>
      <c r="B2333" s="62" t="s">
        <v>268</v>
      </c>
      <c r="C2333" s="62" t="s">
        <v>144</v>
      </c>
      <c r="D2333" s="62" t="s">
        <v>93</v>
      </c>
      <c r="E2333" s="62">
        <v>1</v>
      </c>
    </row>
    <row r="2334" spans="1:5">
      <c r="A2334" s="62" t="s">
        <v>26</v>
      </c>
      <c r="B2334" s="62" t="s">
        <v>268</v>
      </c>
      <c r="C2334" s="62" t="s">
        <v>145</v>
      </c>
      <c r="D2334" s="62" t="s">
        <v>146</v>
      </c>
      <c r="E2334" s="62">
        <v>0</v>
      </c>
    </row>
    <row r="2335" spans="1:5">
      <c r="A2335" s="62" t="s">
        <v>26</v>
      </c>
      <c r="B2335" s="62" t="s">
        <v>268</v>
      </c>
      <c r="C2335" s="62" t="s">
        <v>147</v>
      </c>
      <c r="D2335" s="62" t="s">
        <v>148</v>
      </c>
      <c r="E2335" s="62">
        <v>0</v>
      </c>
    </row>
    <row r="2336" spans="1:5">
      <c r="A2336" s="62" t="s">
        <v>26</v>
      </c>
      <c r="B2336" s="62" t="s">
        <v>268</v>
      </c>
      <c r="C2336" s="62" t="s">
        <v>149</v>
      </c>
      <c r="D2336" s="62" t="s">
        <v>150</v>
      </c>
      <c r="E2336" s="62">
        <v>0</v>
      </c>
    </row>
    <row r="2337" spans="1:5">
      <c r="A2337" s="62" t="s">
        <v>26</v>
      </c>
      <c r="B2337" s="62" t="s">
        <v>268</v>
      </c>
      <c r="C2337" s="62" t="s">
        <v>151</v>
      </c>
      <c r="D2337" s="62" t="s">
        <v>152</v>
      </c>
      <c r="E2337" s="62">
        <v>0</v>
      </c>
    </row>
    <row r="2338" spans="1:5">
      <c r="A2338" s="62" t="s">
        <v>26</v>
      </c>
      <c r="B2338" s="62" t="s">
        <v>268</v>
      </c>
      <c r="C2338" s="62" t="s">
        <v>153</v>
      </c>
      <c r="D2338" s="62" t="s">
        <v>154</v>
      </c>
      <c r="E2338" s="62">
        <v>0</v>
      </c>
    </row>
    <row r="2339" spans="1:5">
      <c r="A2339" s="62" t="s">
        <v>26</v>
      </c>
      <c r="B2339" s="62" t="s">
        <v>268</v>
      </c>
      <c r="C2339" s="62" t="s">
        <v>155</v>
      </c>
      <c r="D2339" s="62" t="s">
        <v>156</v>
      </c>
      <c r="E2339" s="62">
        <v>0</v>
      </c>
    </row>
    <row r="2340" spans="1:5">
      <c r="A2340" s="62" t="s">
        <v>26</v>
      </c>
      <c r="B2340" s="62" t="s">
        <v>269</v>
      </c>
      <c r="C2340" s="62" t="s">
        <v>78</v>
      </c>
      <c r="D2340" s="62" t="s">
        <v>79</v>
      </c>
      <c r="E2340" s="62">
        <v>0</v>
      </c>
    </row>
    <row r="2341" spans="1:5">
      <c r="A2341" s="62" t="s">
        <v>26</v>
      </c>
      <c r="B2341" s="62" t="s">
        <v>269</v>
      </c>
      <c r="C2341" s="62" t="s">
        <v>144</v>
      </c>
      <c r="D2341" s="62" t="s">
        <v>93</v>
      </c>
      <c r="E2341" s="62">
        <v>1</v>
      </c>
    </row>
    <row r="2342" spans="1:5">
      <c r="A2342" s="62" t="s">
        <v>26</v>
      </c>
      <c r="B2342" s="62" t="s">
        <v>269</v>
      </c>
      <c r="C2342" s="62" t="s">
        <v>145</v>
      </c>
      <c r="D2342" s="62" t="s">
        <v>146</v>
      </c>
      <c r="E2342" s="62">
        <v>0</v>
      </c>
    </row>
    <row r="2343" spans="1:5">
      <c r="A2343" s="62" t="s">
        <v>26</v>
      </c>
      <c r="B2343" s="62" t="s">
        <v>269</v>
      </c>
      <c r="C2343" s="62" t="s">
        <v>147</v>
      </c>
      <c r="D2343" s="62" t="s">
        <v>148</v>
      </c>
      <c r="E2343" s="62">
        <v>0</v>
      </c>
    </row>
    <row r="2344" spans="1:5">
      <c r="A2344" s="62" t="s">
        <v>26</v>
      </c>
      <c r="B2344" s="62" t="s">
        <v>269</v>
      </c>
      <c r="C2344" s="62" t="s">
        <v>149</v>
      </c>
      <c r="D2344" s="62" t="s">
        <v>150</v>
      </c>
      <c r="E2344" s="62">
        <v>1</v>
      </c>
    </row>
    <row r="2345" spans="1:5">
      <c r="A2345" s="62" t="s">
        <v>26</v>
      </c>
      <c r="B2345" s="62" t="s">
        <v>269</v>
      </c>
      <c r="C2345" s="62" t="s">
        <v>151</v>
      </c>
      <c r="D2345" s="62" t="s">
        <v>152</v>
      </c>
      <c r="E2345" s="62">
        <v>1</v>
      </c>
    </row>
    <row r="2346" spans="1:5">
      <c r="A2346" s="62" t="s">
        <v>26</v>
      </c>
      <c r="B2346" s="62" t="s">
        <v>269</v>
      </c>
      <c r="C2346" s="62" t="s">
        <v>153</v>
      </c>
      <c r="D2346" s="62" t="s">
        <v>154</v>
      </c>
      <c r="E2346" s="62">
        <v>0</v>
      </c>
    </row>
    <row r="2347" spans="1:5">
      <c r="A2347" s="62" t="s">
        <v>26</v>
      </c>
      <c r="B2347" s="62" t="s">
        <v>269</v>
      </c>
      <c r="C2347" s="62" t="s">
        <v>155</v>
      </c>
      <c r="D2347" s="62" t="s">
        <v>156</v>
      </c>
      <c r="E2347" s="62">
        <v>0</v>
      </c>
    </row>
    <row r="2348" spans="1:5">
      <c r="A2348" s="62" t="s">
        <v>26</v>
      </c>
      <c r="B2348" s="62" t="s">
        <v>270</v>
      </c>
      <c r="C2348" s="62" t="s">
        <v>78</v>
      </c>
      <c r="D2348" s="62" t="s">
        <v>79</v>
      </c>
      <c r="E2348" s="62">
        <v>1</v>
      </c>
    </row>
    <row r="2349" spans="1:5">
      <c r="A2349" s="62" t="s">
        <v>26</v>
      </c>
      <c r="B2349" s="62" t="s">
        <v>270</v>
      </c>
      <c r="C2349" s="62" t="s">
        <v>144</v>
      </c>
      <c r="D2349" s="62" t="s">
        <v>93</v>
      </c>
      <c r="E2349" s="62">
        <v>1</v>
      </c>
    </row>
    <row r="2350" spans="1:5">
      <c r="A2350" s="62" t="s">
        <v>26</v>
      </c>
      <c r="B2350" s="62" t="s">
        <v>270</v>
      </c>
      <c r="C2350" s="62" t="s">
        <v>145</v>
      </c>
      <c r="D2350" s="62" t="s">
        <v>146</v>
      </c>
      <c r="E2350" s="62">
        <v>1</v>
      </c>
    </row>
    <row r="2351" spans="1:5">
      <c r="A2351" s="62" t="s">
        <v>26</v>
      </c>
      <c r="B2351" s="62" t="s">
        <v>270</v>
      </c>
      <c r="C2351" s="62" t="s">
        <v>147</v>
      </c>
      <c r="D2351" s="62" t="s">
        <v>148</v>
      </c>
      <c r="E2351" s="62">
        <v>1</v>
      </c>
    </row>
    <row r="2352" spans="1:5">
      <c r="A2352" s="62" t="s">
        <v>26</v>
      </c>
      <c r="B2352" s="62" t="s">
        <v>270</v>
      </c>
      <c r="C2352" s="62" t="s">
        <v>149</v>
      </c>
      <c r="D2352" s="62" t="s">
        <v>150</v>
      </c>
      <c r="E2352" s="62">
        <v>1</v>
      </c>
    </row>
    <row r="2353" spans="1:5">
      <c r="A2353" s="62" t="s">
        <v>26</v>
      </c>
      <c r="B2353" s="62" t="s">
        <v>270</v>
      </c>
      <c r="C2353" s="62" t="s">
        <v>151</v>
      </c>
      <c r="D2353" s="62" t="s">
        <v>152</v>
      </c>
      <c r="E2353" s="62">
        <v>1</v>
      </c>
    </row>
    <row r="2354" spans="1:5">
      <c r="A2354" s="62" t="s">
        <v>26</v>
      </c>
      <c r="B2354" s="62" t="s">
        <v>270</v>
      </c>
      <c r="C2354" s="62" t="s">
        <v>153</v>
      </c>
      <c r="D2354" s="62" t="s">
        <v>154</v>
      </c>
      <c r="E2354" s="62">
        <v>1</v>
      </c>
    </row>
    <row r="2355" spans="1:5">
      <c r="A2355" s="62" t="s">
        <v>26</v>
      </c>
      <c r="B2355" s="62" t="s">
        <v>270</v>
      </c>
      <c r="C2355" s="62" t="s">
        <v>155</v>
      </c>
      <c r="D2355" s="62" t="s">
        <v>156</v>
      </c>
      <c r="E2355" s="62">
        <v>1</v>
      </c>
    </row>
    <row r="2356" spans="1:5">
      <c r="A2356" s="62" t="s">
        <v>26</v>
      </c>
      <c r="B2356" s="62" t="s">
        <v>271</v>
      </c>
      <c r="C2356" s="62" t="s">
        <v>78</v>
      </c>
      <c r="D2356" s="62" t="s">
        <v>79</v>
      </c>
      <c r="E2356" s="62">
        <v>1</v>
      </c>
    </row>
    <row r="2357" spans="1:5">
      <c r="A2357" s="62" t="s">
        <v>26</v>
      </c>
      <c r="B2357" s="62" t="s">
        <v>271</v>
      </c>
      <c r="C2357" s="62" t="s">
        <v>144</v>
      </c>
      <c r="D2357" s="62" t="s">
        <v>93</v>
      </c>
      <c r="E2357" s="62">
        <v>1</v>
      </c>
    </row>
    <row r="2358" spans="1:5">
      <c r="A2358" s="62" t="s">
        <v>26</v>
      </c>
      <c r="B2358" s="62" t="s">
        <v>271</v>
      </c>
      <c r="C2358" s="62" t="s">
        <v>145</v>
      </c>
      <c r="D2358" s="62" t="s">
        <v>146</v>
      </c>
      <c r="E2358" s="62">
        <v>0</v>
      </c>
    </row>
    <row r="2359" spans="1:5">
      <c r="A2359" s="62" t="s">
        <v>26</v>
      </c>
      <c r="B2359" s="62" t="s">
        <v>271</v>
      </c>
      <c r="C2359" s="62" t="s">
        <v>147</v>
      </c>
      <c r="D2359" s="62" t="s">
        <v>148</v>
      </c>
      <c r="E2359" s="62">
        <v>0</v>
      </c>
    </row>
    <row r="2360" spans="1:5">
      <c r="A2360" s="62" t="s">
        <v>26</v>
      </c>
      <c r="B2360" s="62" t="s">
        <v>271</v>
      </c>
      <c r="C2360" s="62" t="s">
        <v>149</v>
      </c>
      <c r="D2360" s="62" t="s">
        <v>150</v>
      </c>
      <c r="E2360" s="62">
        <v>1</v>
      </c>
    </row>
    <row r="2361" spans="1:5">
      <c r="A2361" s="62" t="s">
        <v>26</v>
      </c>
      <c r="B2361" s="62" t="s">
        <v>271</v>
      </c>
      <c r="C2361" s="62" t="s">
        <v>151</v>
      </c>
      <c r="D2361" s="62" t="s">
        <v>152</v>
      </c>
      <c r="E2361" s="62">
        <v>1</v>
      </c>
    </row>
    <row r="2362" spans="1:5">
      <c r="A2362" s="62" t="s">
        <v>26</v>
      </c>
      <c r="B2362" s="62" t="s">
        <v>271</v>
      </c>
      <c r="C2362" s="62" t="s">
        <v>153</v>
      </c>
      <c r="D2362" s="62" t="s">
        <v>154</v>
      </c>
      <c r="E2362" s="62">
        <v>1</v>
      </c>
    </row>
    <row r="2363" spans="1:5">
      <c r="A2363" s="62" t="s">
        <v>26</v>
      </c>
      <c r="B2363" s="62" t="s">
        <v>271</v>
      </c>
      <c r="C2363" s="62" t="s">
        <v>155</v>
      </c>
      <c r="D2363" s="62" t="s">
        <v>156</v>
      </c>
      <c r="E2363" s="62">
        <v>0</v>
      </c>
    </row>
    <row r="2364" spans="1:5">
      <c r="A2364" s="62" t="s">
        <v>26</v>
      </c>
      <c r="B2364" s="62" t="s">
        <v>272</v>
      </c>
      <c r="C2364" s="62" t="s">
        <v>78</v>
      </c>
      <c r="D2364" s="62" t="s">
        <v>79</v>
      </c>
      <c r="E2364" s="62">
        <v>1</v>
      </c>
    </row>
    <row r="2365" spans="1:5">
      <c r="A2365" s="62" t="s">
        <v>26</v>
      </c>
      <c r="B2365" s="62" t="s">
        <v>272</v>
      </c>
      <c r="C2365" s="62" t="s">
        <v>144</v>
      </c>
      <c r="D2365" s="62" t="s">
        <v>93</v>
      </c>
      <c r="E2365" s="62">
        <v>1</v>
      </c>
    </row>
    <row r="2366" spans="1:5">
      <c r="A2366" s="62" t="s">
        <v>26</v>
      </c>
      <c r="B2366" s="62" t="s">
        <v>272</v>
      </c>
      <c r="C2366" s="62" t="s">
        <v>145</v>
      </c>
      <c r="D2366" s="62" t="s">
        <v>146</v>
      </c>
      <c r="E2366" s="62">
        <v>1</v>
      </c>
    </row>
    <row r="2367" spans="1:5">
      <c r="A2367" s="62" t="s">
        <v>26</v>
      </c>
      <c r="B2367" s="62" t="s">
        <v>272</v>
      </c>
      <c r="C2367" s="62" t="s">
        <v>147</v>
      </c>
      <c r="D2367" s="62" t="s">
        <v>148</v>
      </c>
      <c r="E2367" s="62">
        <v>1</v>
      </c>
    </row>
    <row r="2368" spans="1:5">
      <c r="A2368" s="62" t="s">
        <v>26</v>
      </c>
      <c r="B2368" s="62" t="s">
        <v>272</v>
      </c>
      <c r="C2368" s="62" t="s">
        <v>149</v>
      </c>
      <c r="D2368" s="62" t="s">
        <v>150</v>
      </c>
      <c r="E2368" s="62">
        <v>1</v>
      </c>
    </row>
    <row r="2369" spans="1:5">
      <c r="A2369" s="62" t="s">
        <v>26</v>
      </c>
      <c r="B2369" s="62" t="s">
        <v>272</v>
      </c>
      <c r="C2369" s="62" t="s">
        <v>151</v>
      </c>
      <c r="D2369" s="62" t="s">
        <v>152</v>
      </c>
      <c r="E2369" s="62">
        <v>1</v>
      </c>
    </row>
    <row r="2370" spans="1:5">
      <c r="A2370" s="62" t="s">
        <v>26</v>
      </c>
      <c r="B2370" s="62" t="s">
        <v>272</v>
      </c>
      <c r="C2370" s="62" t="s">
        <v>153</v>
      </c>
      <c r="D2370" s="62" t="s">
        <v>154</v>
      </c>
      <c r="E2370" s="62">
        <v>1</v>
      </c>
    </row>
    <row r="2371" spans="1:5">
      <c r="A2371" s="62" t="s">
        <v>26</v>
      </c>
      <c r="B2371" s="62" t="s">
        <v>272</v>
      </c>
      <c r="C2371" s="62" t="s">
        <v>155</v>
      </c>
      <c r="D2371" s="62" t="s">
        <v>156</v>
      </c>
      <c r="E2371" s="62">
        <v>1</v>
      </c>
    </row>
    <row r="2372" spans="1:5">
      <c r="A2372" s="62" t="s">
        <v>26</v>
      </c>
      <c r="B2372" s="62" t="s">
        <v>273</v>
      </c>
      <c r="C2372" s="62" t="s">
        <v>78</v>
      </c>
      <c r="D2372" s="62" t="s">
        <v>79</v>
      </c>
      <c r="E2372" s="62">
        <v>1</v>
      </c>
    </row>
    <row r="2373" spans="1:5">
      <c r="A2373" s="62" t="s">
        <v>26</v>
      </c>
      <c r="B2373" s="62" t="s">
        <v>273</v>
      </c>
      <c r="C2373" s="62" t="s">
        <v>144</v>
      </c>
      <c r="D2373" s="62" t="s">
        <v>93</v>
      </c>
      <c r="E2373" s="62">
        <v>1</v>
      </c>
    </row>
    <row r="2374" spans="1:5">
      <c r="A2374" s="62" t="s">
        <v>26</v>
      </c>
      <c r="B2374" s="62" t="s">
        <v>273</v>
      </c>
      <c r="C2374" s="62" t="s">
        <v>145</v>
      </c>
      <c r="D2374" s="62" t="s">
        <v>146</v>
      </c>
      <c r="E2374" s="62">
        <v>1</v>
      </c>
    </row>
    <row r="2375" spans="1:5">
      <c r="A2375" s="62" t="s">
        <v>26</v>
      </c>
      <c r="B2375" s="62" t="s">
        <v>273</v>
      </c>
      <c r="C2375" s="62" t="s">
        <v>147</v>
      </c>
      <c r="D2375" s="62" t="s">
        <v>148</v>
      </c>
      <c r="E2375" s="62">
        <v>1</v>
      </c>
    </row>
    <row r="2376" spans="1:5">
      <c r="A2376" s="62" t="s">
        <v>26</v>
      </c>
      <c r="B2376" s="62" t="s">
        <v>273</v>
      </c>
      <c r="C2376" s="62" t="s">
        <v>149</v>
      </c>
      <c r="D2376" s="62" t="s">
        <v>150</v>
      </c>
      <c r="E2376" s="62">
        <v>1</v>
      </c>
    </row>
    <row r="2377" spans="1:5">
      <c r="A2377" s="62" t="s">
        <v>26</v>
      </c>
      <c r="B2377" s="62" t="s">
        <v>273</v>
      </c>
      <c r="C2377" s="62" t="s">
        <v>151</v>
      </c>
      <c r="D2377" s="62" t="s">
        <v>152</v>
      </c>
      <c r="E2377" s="62">
        <v>1</v>
      </c>
    </row>
    <row r="2378" spans="1:5">
      <c r="A2378" s="62" t="s">
        <v>26</v>
      </c>
      <c r="B2378" s="62" t="s">
        <v>273</v>
      </c>
      <c r="C2378" s="62" t="s">
        <v>153</v>
      </c>
      <c r="D2378" s="62" t="s">
        <v>154</v>
      </c>
      <c r="E2378" s="62">
        <v>1</v>
      </c>
    </row>
    <row r="2379" spans="1:5">
      <c r="A2379" s="62" t="s">
        <v>26</v>
      </c>
      <c r="B2379" s="62" t="s">
        <v>273</v>
      </c>
      <c r="C2379" s="62" t="s">
        <v>155</v>
      </c>
      <c r="D2379" s="62" t="s">
        <v>156</v>
      </c>
      <c r="E2379" s="62">
        <v>1</v>
      </c>
    </row>
    <row r="2380" spans="1:5">
      <c r="A2380" s="62" t="s">
        <v>26</v>
      </c>
      <c r="B2380" s="62" t="s">
        <v>274</v>
      </c>
      <c r="C2380" s="62" t="s">
        <v>78</v>
      </c>
      <c r="D2380" s="62" t="s">
        <v>79</v>
      </c>
      <c r="E2380" s="62">
        <v>1</v>
      </c>
    </row>
    <row r="2381" spans="1:5">
      <c r="A2381" s="62" t="s">
        <v>26</v>
      </c>
      <c r="B2381" s="62" t="s">
        <v>274</v>
      </c>
      <c r="C2381" s="62" t="s">
        <v>144</v>
      </c>
      <c r="D2381" s="62" t="s">
        <v>93</v>
      </c>
      <c r="E2381" s="62">
        <v>1</v>
      </c>
    </row>
    <row r="2382" spans="1:5">
      <c r="A2382" s="62" t="s">
        <v>26</v>
      </c>
      <c r="B2382" s="62" t="s">
        <v>274</v>
      </c>
      <c r="C2382" s="62" t="s">
        <v>145</v>
      </c>
      <c r="D2382" s="62" t="s">
        <v>146</v>
      </c>
      <c r="E2382" s="62">
        <v>1</v>
      </c>
    </row>
    <row r="2383" spans="1:5">
      <c r="A2383" s="62" t="s">
        <v>26</v>
      </c>
      <c r="B2383" s="62" t="s">
        <v>274</v>
      </c>
      <c r="C2383" s="62" t="s">
        <v>147</v>
      </c>
      <c r="D2383" s="62" t="s">
        <v>148</v>
      </c>
      <c r="E2383" s="62">
        <v>1</v>
      </c>
    </row>
    <row r="2384" spans="1:5">
      <c r="A2384" s="62" t="s">
        <v>26</v>
      </c>
      <c r="B2384" s="62" t="s">
        <v>274</v>
      </c>
      <c r="C2384" s="62" t="s">
        <v>149</v>
      </c>
      <c r="D2384" s="62" t="s">
        <v>150</v>
      </c>
      <c r="E2384" s="62">
        <v>1</v>
      </c>
    </row>
    <row r="2385" spans="1:5">
      <c r="A2385" s="62" t="s">
        <v>26</v>
      </c>
      <c r="B2385" s="62" t="s">
        <v>274</v>
      </c>
      <c r="C2385" s="62" t="s">
        <v>151</v>
      </c>
      <c r="D2385" s="62" t="s">
        <v>152</v>
      </c>
      <c r="E2385" s="62">
        <v>1</v>
      </c>
    </row>
    <row r="2386" spans="1:5">
      <c r="A2386" s="62" t="s">
        <v>26</v>
      </c>
      <c r="B2386" s="62" t="s">
        <v>274</v>
      </c>
      <c r="C2386" s="62" t="s">
        <v>153</v>
      </c>
      <c r="D2386" s="62" t="s">
        <v>154</v>
      </c>
      <c r="E2386" s="62">
        <v>1</v>
      </c>
    </row>
    <row r="2387" spans="1:5">
      <c r="A2387" s="62" t="s">
        <v>26</v>
      </c>
      <c r="B2387" s="62" t="s">
        <v>274</v>
      </c>
      <c r="C2387" s="62" t="s">
        <v>155</v>
      </c>
      <c r="D2387" s="62" t="s">
        <v>156</v>
      </c>
      <c r="E2387" s="62">
        <v>1</v>
      </c>
    </row>
    <row r="2388" spans="1:5">
      <c r="A2388" s="62" t="s">
        <v>26</v>
      </c>
      <c r="B2388" s="62" t="s">
        <v>275</v>
      </c>
      <c r="C2388" s="62" t="s">
        <v>78</v>
      </c>
      <c r="D2388" s="62" t="s">
        <v>79</v>
      </c>
      <c r="E2388" s="62">
        <v>1</v>
      </c>
    </row>
    <row r="2389" spans="1:5">
      <c r="A2389" s="62" t="s">
        <v>26</v>
      </c>
      <c r="B2389" s="62" t="s">
        <v>275</v>
      </c>
      <c r="C2389" s="62" t="s">
        <v>144</v>
      </c>
      <c r="D2389" s="62" t="s">
        <v>93</v>
      </c>
      <c r="E2389" s="62">
        <v>1</v>
      </c>
    </row>
    <row r="2390" spans="1:5">
      <c r="A2390" s="62" t="s">
        <v>26</v>
      </c>
      <c r="B2390" s="62" t="s">
        <v>275</v>
      </c>
      <c r="C2390" s="62" t="s">
        <v>145</v>
      </c>
      <c r="D2390" s="62" t="s">
        <v>146</v>
      </c>
      <c r="E2390" s="62">
        <v>1</v>
      </c>
    </row>
    <row r="2391" spans="1:5">
      <c r="A2391" s="62" t="s">
        <v>26</v>
      </c>
      <c r="B2391" s="62" t="s">
        <v>275</v>
      </c>
      <c r="C2391" s="62" t="s">
        <v>147</v>
      </c>
      <c r="D2391" s="62" t="s">
        <v>148</v>
      </c>
      <c r="E2391" s="62">
        <v>1</v>
      </c>
    </row>
    <row r="2392" spans="1:5">
      <c r="A2392" s="62" t="s">
        <v>26</v>
      </c>
      <c r="B2392" s="62" t="s">
        <v>275</v>
      </c>
      <c r="C2392" s="62" t="s">
        <v>149</v>
      </c>
      <c r="D2392" s="62" t="s">
        <v>150</v>
      </c>
      <c r="E2392" s="62">
        <v>1</v>
      </c>
    </row>
    <row r="2393" spans="1:5">
      <c r="A2393" s="62" t="s">
        <v>26</v>
      </c>
      <c r="B2393" s="62" t="s">
        <v>275</v>
      </c>
      <c r="C2393" s="62" t="s">
        <v>151</v>
      </c>
      <c r="D2393" s="62" t="s">
        <v>152</v>
      </c>
      <c r="E2393" s="62">
        <v>1</v>
      </c>
    </row>
    <row r="2394" spans="1:5">
      <c r="A2394" s="62" t="s">
        <v>26</v>
      </c>
      <c r="B2394" s="62" t="s">
        <v>275</v>
      </c>
      <c r="C2394" s="62" t="s">
        <v>153</v>
      </c>
      <c r="D2394" s="62" t="s">
        <v>154</v>
      </c>
      <c r="E2394" s="62">
        <v>1</v>
      </c>
    </row>
    <row r="2395" spans="1:5">
      <c r="A2395" s="62" t="s">
        <v>26</v>
      </c>
      <c r="B2395" s="62" t="s">
        <v>275</v>
      </c>
      <c r="C2395" s="62" t="s">
        <v>155</v>
      </c>
      <c r="D2395" s="62" t="s">
        <v>156</v>
      </c>
      <c r="E2395" s="62">
        <v>1</v>
      </c>
    </row>
    <row r="2396" spans="1:5">
      <c r="A2396" s="62" t="s">
        <v>26</v>
      </c>
      <c r="B2396" s="62" t="s">
        <v>276</v>
      </c>
      <c r="C2396" s="62" t="s">
        <v>78</v>
      </c>
      <c r="D2396" s="62" t="s">
        <v>79</v>
      </c>
      <c r="E2396" s="62">
        <v>1</v>
      </c>
    </row>
    <row r="2397" spans="1:5">
      <c r="A2397" s="62" t="s">
        <v>26</v>
      </c>
      <c r="B2397" s="62" t="s">
        <v>276</v>
      </c>
      <c r="C2397" s="62" t="s">
        <v>144</v>
      </c>
      <c r="D2397" s="62" t="s">
        <v>93</v>
      </c>
      <c r="E2397" s="62">
        <v>1</v>
      </c>
    </row>
    <row r="2398" spans="1:5">
      <c r="A2398" s="62" t="s">
        <v>26</v>
      </c>
      <c r="B2398" s="62" t="s">
        <v>276</v>
      </c>
      <c r="C2398" s="62" t="s">
        <v>145</v>
      </c>
      <c r="D2398" s="62" t="s">
        <v>146</v>
      </c>
      <c r="E2398" s="62">
        <v>0</v>
      </c>
    </row>
    <row r="2399" spans="1:5">
      <c r="A2399" s="62" t="s">
        <v>26</v>
      </c>
      <c r="B2399" s="62" t="s">
        <v>276</v>
      </c>
      <c r="C2399" s="62" t="s">
        <v>147</v>
      </c>
      <c r="D2399" s="62" t="s">
        <v>148</v>
      </c>
      <c r="E2399" s="62">
        <v>1</v>
      </c>
    </row>
    <row r="2400" spans="1:5">
      <c r="A2400" s="62" t="s">
        <v>26</v>
      </c>
      <c r="B2400" s="62" t="s">
        <v>276</v>
      </c>
      <c r="C2400" s="62" t="s">
        <v>149</v>
      </c>
      <c r="D2400" s="62" t="s">
        <v>150</v>
      </c>
      <c r="E2400" s="62">
        <v>0</v>
      </c>
    </row>
    <row r="2401" spans="1:5">
      <c r="A2401" s="62" t="s">
        <v>26</v>
      </c>
      <c r="B2401" s="62" t="s">
        <v>276</v>
      </c>
      <c r="C2401" s="62" t="s">
        <v>151</v>
      </c>
      <c r="D2401" s="62" t="s">
        <v>152</v>
      </c>
      <c r="E2401" s="62">
        <v>1</v>
      </c>
    </row>
    <row r="2402" spans="1:5">
      <c r="A2402" s="62" t="s">
        <v>26</v>
      </c>
      <c r="B2402" s="62" t="s">
        <v>276</v>
      </c>
      <c r="C2402" s="62" t="s">
        <v>153</v>
      </c>
      <c r="D2402" s="62" t="s">
        <v>154</v>
      </c>
      <c r="E2402" s="62">
        <v>1</v>
      </c>
    </row>
    <row r="2403" spans="1:5">
      <c r="A2403" s="62" t="s">
        <v>26</v>
      </c>
      <c r="B2403" s="62" t="s">
        <v>276</v>
      </c>
      <c r="C2403" s="62" t="s">
        <v>155</v>
      </c>
      <c r="D2403" s="62" t="s">
        <v>156</v>
      </c>
      <c r="E2403" s="62">
        <v>0</v>
      </c>
    </row>
    <row r="2404" spans="1:5">
      <c r="A2404" s="62" t="s">
        <v>26</v>
      </c>
      <c r="B2404" s="62" t="s">
        <v>277</v>
      </c>
      <c r="C2404" s="62" t="s">
        <v>78</v>
      </c>
      <c r="D2404" s="62" t="s">
        <v>79</v>
      </c>
      <c r="E2404" s="62">
        <v>1</v>
      </c>
    </row>
    <row r="2405" spans="1:5">
      <c r="A2405" s="62" t="s">
        <v>26</v>
      </c>
      <c r="B2405" s="62" t="s">
        <v>277</v>
      </c>
      <c r="C2405" s="62" t="s">
        <v>144</v>
      </c>
      <c r="D2405" s="62" t="s">
        <v>93</v>
      </c>
      <c r="E2405" s="62">
        <v>1</v>
      </c>
    </row>
    <row r="2406" spans="1:5">
      <c r="A2406" s="62" t="s">
        <v>26</v>
      </c>
      <c r="B2406" s="62" t="s">
        <v>277</v>
      </c>
      <c r="C2406" s="62" t="s">
        <v>145</v>
      </c>
      <c r="D2406" s="62" t="s">
        <v>146</v>
      </c>
      <c r="E2406" s="62">
        <v>0</v>
      </c>
    </row>
    <row r="2407" spans="1:5">
      <c r="A2407" s="62" t="s">
        <v>26</v>
      </c>
      <c r="B2407" s="62" t="s">
        <v>277</v>
      </c>
      <c r="C2407" s="62" t="s">
        <v>147</v>
      </c>
      <c r="D2407" s="62" t="s">
        <v>148</v>
      </c>
      <c r="E2407" s="62">
        <v>0</v>
      </c>
    </row>
    <row r="2408" spans="1:5">
      <c r="A2408" s="62" t="s">
        <v>26</v>
      </c>
      <c r="B2408" s="62" t="s">
        <v>277</v>
      </c>
      <c r="C2408" s="62" t="s">
        <v>149</v>
      </c>
      <c r="D2408" s="62" t="s">
        <v>150</v>
      </c>
      <c r="E2408" s="62">
        <v>1</v>
      </c>
    </row>
    <row r="2409" spans="1:5">
      <c r="A2409" s="62" t="s">
        <v>26</v>
      </c>
      <c r="B2409" s="62" t="s">
        <v>277</v>
      </c>
      <c r="C2409" s="62" t="s">
        <v>151</v>
      </c>
      <c r="D2409" s="62" t="s">
        <v>152</v>
      </c>
      <c r="E2409" s="62">
        <v>1</v>
      </c>
    </row>
    <row r="2410" spans="1:5">
      <c r="A2410" s="62" t="s">
        <v>26</v>
      </c>
      <c r="B2410" s="62" t="s">
        <v>277</v>
      </c>
      <c r="C2410" s="62" t="s">
        <v>153</v>
      </c>
      <c r="D2410" s="62" t="s">
        <v>154</v>
      </c>
      <c r="E2410" s="62">
        <v>0</v>
      </c>
    </row>
    <row r="2411" spans="1:5">
      <c r="A2411" s="62" t="s">
        <v>26</v>
      </c>
      <c r="B2411" s="62" t="s">
        <v>277</v>
      </c>
      <c r="C2411" s="62" t="s">
        <v>155</v>
      </c>
      <c r="D2411" s="62" t="s">
        <v>156</v>
      </c>
      <c r="E2411" s="62">
        <v>1</v>
      </c>
    </row>
    <row r="2412" spans="1:5">
      <c r="A2412" s="62" t="s">
        <v>26</v>
      </c>
      <c r="B2412" s="62" t="s">
        <v>278</v>
      </c>
      <c r="C2412" s="62" t="s">
        <v>78</v>
      </c>
      <c r="D2412" s="62" t="s">
        <v>79</v>
      </c>
      <c r="E2412" s="62">
        <v>1</v>
      </c>
    </row>
    <row r="2413" spans="1:5">
      <c r="A2413" s="62" t="s">
        <v>26</v>
      </c>
      <c r="B2413" s="62" t="s">
        <v>278</v>
      </c>
      <c r="C2413" s="62" t="s">
        <v>144</v>
      </c>
      <c r="D2413" s="62" t="s">
        <v>93</v>
      </c>
      <c r="E2413" s="62">
        <v>1</v>
      </c>
    </row>
    <row r="2414" spans="1:5">
      <c r="A2414" s="62" t="s">
        <v>26</v>
      </c>
      <c r="B2414" s="62" t="s">
        <v>278</v>
      </c>
      <c r="C2414" s="62" t="s">
        <v>145</v>
      </c>
      <c r="D2414" s="62" t="s">
        <v>146</v>
      </c>
      <c r="E2414" s="62">
        <v>1</v>
      </c>
    </row>
    <row r="2415" spans="1:5">
      <c r="A2415" s="62" t="s">
        <v>26</v>
      </c>
      <c r="B2415" s="62" t="s">
        <v>278</v>
      </c>
      <c r="C2415" s="62" t="s">
        <v>147</v>
      </c>
      <c r="D2415" s="62" t="s">
        <v>148</v>
      </c>
      <c r="E2415" s="62">
        <v>1</v>
      </c>
    </row>
    <row r="2416" spans="1:5">
      <c r="A2416" s="62" t="s">
        <v>26</v>
      </c>
      <c r="B2416" s="62" t="s">
        <v>278</v>
      </c>
      <c r="C2416" s="62" t="s">
        <v>149</v>
      </c>
      <c r="D2416" s="62" t="s">
        <v>150</v>
      </c>
      <c r="E2416" s="62">
        <v>1</v>
      </c>
    </row>
    <row r="2417" spans="1:5">
      <c r="A2417" s="62" t="s">
        <v>26</v>
      </c>
      <c r="B2417" s="62" t="s">
        <v>278</v>
      </c>
      <c r="C2417" s="62" t="s">
        <v>151</v>
      </c>
      <c r="D2417" s="62" t="s">
        <v>152</v>
      </c>
      <c r="E2417" s="62">
        <v>1</v>
      </c>
    </row>
    <row r="2418" spans="1:5">
      <c r="A2418" s="62" t="s">
        <v>26</v>
      </c>
      <c r="B2418" s="62" t="s">
        <v>278</v>
      </c>
      <c r="C2418" s="62" t="s">
        <v>153</v>
      </c>
      <c r="D2418" s="62" t="s">
        <v>154</v>
      </c>
      <c r="E2418" s="62">
        <v>1</v>
      </c>
    </row>
    <row r="2419" spans="1:5">
      <c r="A2419" s="62" t="s">
        <v>26</v>
      </c>
      <c r="B2419" s="62" t="s">
        <v>278</v>
      </c>
      <c r="C2419" s="62" t="s">
        <v>155</v>
      </c>
      <c r="D2419" s="62" t="s">
        <v>156</v>
      </c>
      <c r="E2419" s="62">
        <v>1</v>
      </c>
    </row>
    <row r="2420" spans="1:5">
      <c r="A2420" s="62" t="s">
        <v>26</v>
      </c>
      <c r="B2420" s="62" t="s">
        <v>279</v>
      </c>
      <c r="C2420" s="62" t="s">
        <v>78</v>
      </c>
      <c r="D2420" s="62" t="s">
        <v>79</v>
      </c>
      <c r="E2420" s="62">
        <v>1</v>
      </c>
    </row>
    <row r="2421" spans="1:5">
      <c r="A2421" s="62" t="s">
        <v>26</v>
      </c>
      <c r="B2421" s="62" t="s">
        <v>279</v>
      </c>
      <c r="C2421" s="62" t="s">
        <v>144</v>
      </c>
      <c r="D2421" s="62" t="s">
        <v>93</v>
      </c>
      <c r="E2421" s="62">
        <v>1</v>
      </c>
    </row>
    <row r="2422" spans="1:5">
      <c r="A2422" s="62" t="s">
        <v>26</v>
      </c>
      <c r="B2422" s="62" t="s">
        <v>279</v>
      </c>
      <c r="C2422" s="62" t="s">
        <v>145</v>
      </c>
      <c r="D2422" s="62" t="s">
        <v>146</v>
      </c>
      <c r="E2422" s="62">
        <v>1</v>
      </c>
    </row>
    <row r="2423" spans="1:5">
      <c r="A2423" s="62" t="s">
        <v>26</v>
      </c>
      <c r="B2423" s="62" t="s">
        <v>279</v>
      </c>
      <c r="C2423" s="62" t="s">
        <v>147</v>
      </c>
      <c r="D2423" s="62" t="s">
        <v>148</v>
      </c>
      <c r="E2423" s="62">
        <v>1</v>
      </c>
    </row>
    <row r="2424" spans="1:5">
      <c r="A2424" s="62" t="s">
        <v>26</v>
      </c>
      <c r="B2424" s="62" t="s">
        <v>279</v>
      </c>
      <c r="C2424" s="62" t="s">
        <v>149</v>
      </c>
      <c r="D2424" s="62" t="s">
        <v>150</v>
      </c>
      <c r="E2424" s="62">
        <v>1</v>
      </c>
    </row>
    <row r="2425" spans="1:5">
      <c r="A2425" s="62" t="s">
        <v>26</v>
      </c>
      <c r="B2425" s="62" t="s">
        <v>279</v>
      </c>
      <c r="C2425" s="62" t="s">
        <v>151</v>
      </c>
      <c r="D2425" s="62" t="s">
        <v>152</v>
      </c>
      <c r="E2425" s="62">
        <v>1</v>
      </c>
    </row>
    <row r="2426" spans="1:5">
      <c r="A2426" s="62" t="s">
        <v>26</v>
      </c>
      <c r="B2426" s="62" t="s">
        <v>279</v>
      </c>
      <c r="C2426" s="62" t="s">
        <v>153</v>
      </c>
      <c r="D2426" s="62" t="s">
        <v>154</v>
      </c>
      <c r="E2426" s="62">
        <v>1</v>
      </c>
    </row>
    <row r="2427" spans="1:5">
      <c r="A2427" s="62" t="s">
        <v>26</v>
      </c>
      <c r="B2427" s="62" t="s">
        <v>279</v>
      </c>
      <c r="C2427" s="62" t="s">
        <v>155</v>
      </c>
      <c r="D2427" s="62" t="s">
        <v>156</v>
      </c>
      <c r="E2427" s="62">
        <v>1</v>
      </c>
    </row>
    <row r="2428" spans="1:5">
      <c r="A2428" s="62" t="s">
        <v>26</v>
      </c>
      <c r="B2428" s="62" t="s">
        <v>280</v>
      </c>
      <c r="C2428" s="62" t="s">
        <v>78</v>
      </c>
      <c r="D2428" s="62" t="s">
        <v>79</v>
      </c>
      <c r="E2428" s="62">
        <v>0</v>
      </c>
    </row>
    <row r="2429" spans="1:5">
      <c r="A2429" s="62" t="s">
        <v>26</v>
      </c>
      <c r="B2429" s="62" t="s">
        <v>280</v>
      </c>
      <c r="C2429" s="62" t="s">
        <v>144</v>
      </c>
      <c r="D2429" s="62" t="s">
        <v>93</v>
      </c>
      <c r="E2429" s="62">
        <v>1</v>
      </c>
    </row>
    <row r="2430" spans="1:5">
      <c r="A2430" s="62" t="s">
        <v>26</v>
      </c>
      <c r="B2430" s="62" t="s">
        <v>280</v>
      </c>
      <c r="C2430" s="62" t="s">
        <v>145</v>
      </c>
      <c r="D2430" s="62" t="s">
        <v>146</v>
      </c>
      <c r="E2430" s="62">
        <v>0</v>
      </c>
    </row>
    <row r="2431" spans="1:5">
      <c r="A2431" s="62" t="s">
        <v>26</v>
      </c>
      <c r="B2431" s="62" t="s">
        <v>280</v>
      </c>
      <c r="C2431" s="62" t="s">
        <v>147</v>
      </c>
      <c r="D2431" s="62" t="s">
        <v>148</v>
      </c>
      <c r="E2431" s="62">
        <v>0</v>
      </c>
    </row>
    <row r="2432" spans="1:5">
      <c r="A2432" s="62" t="s">
        <v>26</v>
      </c>
      <c r="B2432" s="62" t="s">
        <v>280</v>
      </c>
      <c r="C2432" s="62" t="s">
        <v>149</v>
      </c>
      <c r="D2432" s="62" t="s">
        <v>150</v>
      </c>
      <c r="E2432" s="62">
        <v>0</v>
      </c>
    </row>
    <row r="2433" spans="1:5">
      <c r="A2433" s="62" t="s">
        <v>26</v>
      </c>
      <c r="B2433" s="62" t="s">
        <v>280</v>
      </c>
      <c r="C2433" s="62" t="s">
        <v>151</v>
      </c>
      <c r="D2433" s="62" t="s">
        <v>152</v>
      </c>
      <c r="E2433" s="62">
        <v>1</v>
      </c>
    </row>
    <row r="2434" spans="1:5">
      <c r="A2434" s="62" t="s">
        <v>26</v>
      </c>
      <c r="B2434" s="62" t="s">
        <v>280</v>
      </c>
      <c r="C2434" s="62" t="s">
        <v>153</v>
      </c>
      <c r="D2434" s="62" t="s">
        <v>154</v>
      </c>
      <c r="E2434" s="62">
        <v>0</v>
      </c>
    </row>
    <row r="2435" spans="1:5">
      <c r="A2435" s="62" t="s">
        <v>26</v>
      </c>
      <c r="B2435" s="62" t="s">
        <v>280</v>
      </c>
      <c r="C2435" s="62" t="s">
        <v>155</v>
      </c>
      <c r="D2435" s="62" t="s">
        <v>156</v>
      </c>
      <c r="E2435" s="62">
        <v>0</v>
      </c>
    </row>
    <row r="2436" spans="1:5">
      <c r="A2436" s="62" t="s">
        <v>26</v>
      </c>
      <c r="B2436" s="62" t="s">
        <v>281</v>
      </c>
      <c r="C2436" s="62" t="s">
        <v>78</v>
      </c>
      <c r="D2436" s="62" t="s">
        <v>79</v>
      </c>
      <c r="E2436" s="62">
        <v>1</v>
      </c>
    </row>
    <row r="2437" spans="1:5">
      <c r="A2437" s="62" t="s">
        <v>26</v>
      </c>
      <c r="B2437" s="62" t="s">
        <v>281</v>
      </c>
      <c r="C2437" s="62" t="s">
        <v>144</v>
      </c>
      <c r="D2437" s="62" t="s">
        <v>93</v>
      </c>
      <c r="E2437" s="62">
        <v>1</v>
      </c>
    </row>
    <row r="2438" spans="1:5">
      <c r="A2438" s="62" t="s">
        <v>26</v>
      </c>
      <c r="B2438" s="62" t="s">
        <v>281</v>
      </c>
      <c r="C2438" s="62" t="s">
        <v>145</v>
      </c>
      <c r="D2438" s="62" t="s">
        <v>146</v>
      </c>
      <c r="E2438" s="62">
        <v>1</v>
      </c>
    </row>
    <row r="2439" spans="1:5">
      <c r="A2439" s="62" t="s">
        <v>26</v>
      </c>
      <c r="B2439" s="62" t="s">
        <v>281</v>
      </c>
      <c r="C2439" s="62" t="s">
        <v>147</v>
      </c>
      <c r="D2439" s="62" t="s">
        <v>148</v>
      </c>
      <c r="E2439" s="62">
        <v>1</v>
      </c>
    </row>
    <row r="2440" spans="1:5">
      <c r="A2440" s="62" t="s">
        <v>26</v>
      </c>
      <c r="B2440" s="62" t="s">
        <v>281</v>
      </c>
      <c r="C2440" s="62" t="s">
        <v>149</v>
      </c>
      <c r="D2440" s="62" t="s">
        <v>150</v>
      </c>
      <c r="E2440" s="62">
        <v>1</v>
      </c>
    </row>
    <row r="2441" spans="1:5">
      <c r="A2441" s="62" t="s">
        <v>26</v>
      </c>
      <c r="B2441" s="62" t="s">
        <v>281</v>
      </c>
      <c r="C2441" s="62" t="s">
        <v>151</v>
      </c>
      <c r="D2441" s="62" t="s">
        <v>152</v>
      </c>
      <c r="E2441" s="62">
        <v>1</v>
      </c>
    </row>
    <row r="2442" spans="1:5">
      <c r="A2442" s="62" t="s">
        <v>26</v>
      </c>
      <c r="B2442" s="62" t="s">
        <v>281</v>
      </c>
      <c r="C2442" s="62" t="s">
        <v>153</v>
      </c>
      <c r="D2442" s="62" t="s">
        <v>154</v>
      </c>
      <c r="E2442" s="62">
        <v>1</v>
      </c>
    </row>
    <row r="2443" spans="1:5">
      <c r="A2443" s="62" t="s">
        <v>26</v>
      </c>
      <c r="B2443" s="62" t="s">
        <v>281</v>
      </c>
      <c r="C2443" s="62" t="s">
        <v>155</v>
      </c>
      <c r="D2443" s="62" t="s">
        <v>156</v>
      </c>
      <c r="E2443" s="62">
        <v>1</v>
      </c>
    </row>
    <row r="2444" spans="1:5">
      <c r="A2444" s="62" t="s">
        <v>26</v>
      </c>
      <c r="B2444" s="62" t="s">
        <v>282</v>
      </c>
      <c r="C2444" s="62" t="s">
        <v>78</v>
      </c>
      <c r="D2444" s="62" t="s">
        <v>79</v>
      </c>
      <c r="E2444" s="62">
        <v>1</v>
      </c>
    </row>
    <row r="2445" spans="1:5">
      <c r="A2445" s="62" t="s">
        <v>26</v>
      </c>
      <c r="B2445" s="62" t="s">
        <v>282</v>
      </c>
      <c r="C2445" s="62" t="s">
        <v>144</v>
      </c>
      <c r="D2445" s="62" t="s">
        <v>93</v>
      </c>
      <c r="E2445" s="62">
        <v>1</v>
      </c>
    </row>
    <row r="2446" spans="1:5">
      <c r="A2446" s="62" t="s">
        <v>26</v>
      </c>
      <c r="B2446" s="62" t="s">
        <v>282</v>
      </c>
      <c r="C2446" s="62" t="s">
        <v>145</v>
      </c>
      <c r="D2446" s="62" t="s">
        <v>146</v>
      </c>
      <c r="E2446" s="62">
        <v>1</v>
      </c>
    </row>
    <row r="2447" spans="1:5">
      <c r="A2447" s="62" t="s">
        <v>26</v>
      </c>
      <c r="B2447" s="62" t="s">
        <v>282</v>
      </c>
      <c r="C2447" s="62" t="s">
        <v>147</v>
      </c>
      <c r="D2447" s="62" t="s">
        <v>148</v>
      </c>
      <c r="E2447" s="62">
        <v>0</v>
      </c>
    </row>
    <row r="2448" spans="1:5">
      <c r="A2448" s="62" t="s">
        <v>26</v>
      </c>
      <c r="B2448" s="62" t="s">
        <v>282</v>
      </c>
      <c r="C2448" s="62" t="s">
        <v>149</v>
      </c>
      <c r="D2448" s="62" t="s">
        <v>150</v>
      </c>
      <c r="E2448" s="62">
        <v>0</v>
      </c>
    </row>
    <row r="2449" spans="1:5">
      <c r="A2449" s="62" t="s">
        <v>26</v>
      </c>
      <c r="B2449" s="62" t="s">
        <v>282</v>
      </c>
      <c r="C2449" s="62" t="s">
        <v>151</v>
      </c>
      <c r="D2449" s="62" t="s">
        <v>152</v>
      </c>
      <c r="E2449" s="62">
        <v>1</v>
      </c>
    </row>
    <row r="2450" spans="1:5">
      <c r="A2450" s="62" t="s">
        <v>26</v>
      </c>
      <c r="B2450" s="62" t="s">
        <v>282</v>
      </c>
      <c r="C2450" s="62" t="s">
        <v>153</v>
      </c>
      <c r="D2450" s="62" t="s">
        <v>154</v>
      </c>
      <c r="E2450" s="62">
        <v>0</v>
      </c>
    </row>
    <row r="2451" spans="1:5">
      <c r="A2451" s="62" t="s">
        <v>26</v>
      </c>
      <c r="B2451" s="62" t="s">
        <v>282</v>
      </c>
      <c r="C2451" s="62" t="s">
        <v>155</v>
      </c>
      <c r="D2451" s="62" t="s">
        <v>156</v>
      </c>
      <c r="E2451" s="62">
        <v>1</v>
      </c>
    </row>
    <row r="2452" spans="1:5">
      <c r="A2452" s="62" t="s">
        <v>26</v>
      </c>
      <c r="B2452" s="62" t="s">
        <v>283</v>
      </c>
      <c r="C2452" s="62" t="s">
        <v>78</v>
      </c>
      <c r="D2452" s="62" t="s">
        <v>79</v>
      </c>
      <c r="E2452" s="62">
        <v>1</v>
      </c>
    </row>
    <row r="2453" spans="1:5">
      <c r="A2453" s="62" t="s">
        <v>26</v>
      </c>
      <c r="B2453" s="62" t="s">
        <v>283</v>
      </c>
      <c r="C2453" s="62" t="s">
        <v>144</v>
      </c>
      <c r="D2453" s="62" t="s">
        <v>93</v>
      </c>
      <c r="E2453" s="62">
        <v>1</v>
      </c>
    </row>
    <row r="2454" spans="1:5">
      <c r="A2454" s="62" t="s">
        <v>26</v>
      </c>
      <c r="B2454" s="62" t="s">
        <v>283</v>
      </c>
      <c r="C2454" s="62" t="s">
        <v>145</v>
      </c>
      <c r="D2454" s="62" t="s">
        <v>146</v>
      </c>
      <c r="E2454" s="62">
        <v>1</v>
      </c>
    </row>
    <row r="2455" spans="1:5">
      <c r="A2455" s="62" t="s">
        <v>26</v>
      </c>
      <c r="B2455" s="62" t="s">
        <v>283</v>
      </c>
      <c r="C2455" s="62" t="s">
        <v>147</v>
      </c>
      <c r="D2455" s="62" t="s">
        <v>148</v>
      </c>
      <c r="E2455" s="62">
        <v>1</v>
      </c>
    </row>
    <row r="2456" spans="1:5">
      <c r="A2456" s="62" t="s">
        <v>26</v>
      </c>
      <c r="B2456" s="62" t="s">
        <v>283</v>
      </c>
      <c r="C2456" s="62" t="s">
        <v>149</v>
      </c>
      <c r="D2456" s="62" t="s">
        <v>150</v>
      </c>
      <c r="E2456" s="62">
        <v>1</v>
      </c>
    </row>
    <row r="2457" spans="1:5">
      <c r="A2457" s="62" t="s">
        <v>26</v>
      </c>
      <c r="B2457" s="62" t="s">
        <v>283</v>
      </c>
      <c r="C2457" s="62" t="s">
        <v>151</v>
      </c>
      <c r="D2457" s="62" t="s">
        <v>152</v>
      </c>
      <c r="E2457" s="62">
        <v>1</v>
      </c>
    </row>
    <row r="2458" spans="1:5">
      <c r="A2458" s="62" t="s">
        <v>26</v>
      </c>
      <c r="B2458" s="62" t="s">
        <v>283</v>
      </c>
      <c r="C2458" s="62" t="s">
        <v>153</v>
      </c>
      <c r="D2458" s="62" t="s">
        <v>154</v>
      </c>
      <c r="E2458" s="62">
        <v>1</v>
      </c>
    </row>
    <row r="2459" spans="1:5">
      <c r="A2459" s="62" t="s">
        <v>26</v>
      </c>
      <c r="B2459" s="62" t="s">
        <v>283</v>
      </c>
      <c r="C2459" s="62" t="s">
        <v>155</v>
      </c>
      <c r="D2459" s="62" t="s">
        <v>156</v>
      </c>
      <c r="E2459" s="62">
        <v>1</v>
      </c>
    </row>
    <row r="2460" spans="1:5">
      <c r="A2460" s="62" t="s">
        <v>26</v>
      </c>
      <c r="B2460" s="62" t="s">
        <v>284</v>
      </c>
      <c r="C2460" s="62" t="s">
        <v>78</v>
      </c>
      <c r="D2460" s="62" t="s">
        <v>79</v>
      </c>
      <c r="E2460" s="62">
        <v>1</v>
      </c>
    </row>
    <row r="2461" spans="1:5">
      <c r="A2461" s="62" t="s">
        <v>26</v>
      </c>
      <c r="B2461" s="62" t="s">
        <v>284</v>
      </c>
      <c r="C2461" s="62" t="s">
        <v>144</v>
      </c>
      <c r="D2461" s="62" t="s">
        <v>93</v>
      </c>
      <c r="E2461" s="62">
        <v>1</v>
      </c>
    </row>
    <row r="2462" spans="1:5">
      <c r="A2462" s="62" t="s">
        <v>26</v>
      </c>
      <c r="B2462" s="62" t="s">
        <v>284</v>
      </c>
      <c r="C2462" s="62" t="s">
        <v>145</v>
      </c>
      <c r="D2462" s="62" t="s">
        <v>146</v>
      </c>
      <c r="E2462" s="62">
        <v>1</v>
      </c>
    </row>
    <row r="2463" spans="1:5">
      <c r="A2463" s="62" t="s">
        <v>26</v>
      </c>
      <c r="B2463" s="62" t="s">
        <v>284</v>
      </c>
      <c r="C2463" s="62" t="s">
        <v>147</v>
      </c>
      <c r="D2463" s="62" t="s">
        <v>148</v>
      </c>
      <c r="E2463" s="62">
        <v>1</v>
      </c>
    </row>
    <row r="2464" spans="1:5">
      <c r="A2464" s="62" t="s">
        <v>26</v>
      </c>
      <c r="B2464" s="62" t="s">
        <v>284</v>
      </c>
      <c r="C2464" s="62" t="s">
        <v>149</v>
      </c>
      <c r="D2464" s="62" t="s">
        <v>150</v>
      </c>
      <c r="E2464" s="62">
        <v>0</v>
      </c>
    </row>
    <row r="2465" spans="1:5">
      <c r="A2465" s="62" t="s">
        <v>26</v>
      </c>
      <c r="B2465" s="62" t="s">
        <v>284</v>
      </c>
      <c r="C2465" s="62" t="s">
        <v>151</v>
      </c>
      <c r="D2465" s="62" t="s">
        <v>152</v>
      </c>
      <c r="E2465" s="62">
        <v>1</v>
      </c>
    </row>
    <row r="2466" spans="1:5">
      <c r="A2466" s="62" t="s">
        <v>26</v>
      </c>
      <c r="B2466" s="62" t="s">
        <v>284</v>
      </c>
      <c r="C2466" s="62" t="s">
        <v>153</v>
      </c>
      <c r="D2466" s="62" t="s">
        <v>154</v>
      </c>
      <c r="E2466" s="62">
        <v>1</v>
      </c>
    </row>
    <row r="2467" spans="1:5">
      <c r="A2467" s="62" t="s">
        <v>26</v>
      </c>
      <c r="B2467" s="62" t="s">
        <v>284</v>
      </c>
      <c r="C2467" s="62" t="s">
        <v>155</v>
      </c>
      <c r="D2467" s="62" t="s">
        <v>156</v>
      </c>
      <c r="E2467" s="62">
        <v>1</v>
      </c>
    </row>
    <row r="2468" spans="1:5">
      <c r="A2468" s="62" t="s">
        <v>26</v>
      </c>
      <c r="B2468" s="62" t="s">
        <v>285</v>
      </c>
      <c r="C2468" s="62" t="s">
        <v>78</v>
      </c>
      <c r="D2468" s="62" t="s">
        <v>79</v>
      </c>
      <c r="E2468" s="62">
        <v>1</v>
      </c>
    </row>
    <row r="2469" spans="1:5">
      <c r="A2469" s="62" t="s">
        <v>26</v>
      </c>
      <c r="B2469" s="62" t="s">
        <v>285</v>
      </c>
      <c r="C2469" s="62" t="s">
        <v>144</v>
      </c>
      <c r="D2469" s="62" t="s">
        <v>93</v>
      </c>
      <c r="E2469" s="62">
        <v>1</v>
      </c>
    </row>
    <row r="2470" spans="1:5">
      <c r="A2470" s="62" t="s">
        <v>26</v>
      </c>
      <c r="B2470" s="62" t="s">
        <v>285</v>
      </c>
      <c r="C2470" s="62" t="s">
        <v>145</v>
      </c>
      <c r="D2470" s="62" t="s">
        <v>146</v>
      </c>
      <c r="E2470" s="62">
        <v>1</v>
      </c>
    </row>
    <row r="2471" spans="1:5">
      <c r="A2471" s="62" t="s">
        <v>26</v>
      </c>
      <c r="B2471" s="62" t="s">
        <v>285</v>
      </c>
      <c r="C2471" s="62" t="s">
        <v>147</v>
      </c>
      <c r="D2471" s="62" t="s">
        <v>148</v>
      </c>
      <c r="E2471" s="62">
        <v>1</v>
      </c>
    </row>
    <row r="2472" spans="1:5">
      <c r="A2472" s="62" t="s">
        <v>26</v>
      </c>
      <c r="B2472" s="62" t="s">
        <v>285</v>
      </c>
      <c r="C2472" s="62" t="s">
        <v>149</v>
      </c>
      <c r="D2472" s="62" t="s">
        <v>150</v>
      </c>
      <c r="E2472" s="62">
        <v>1</v>
      </c>
    </row>
    <row r="2473" spans="1:5">
      <c r="A2473" s="62" t="s">
        <v>26</v>
      </c>
      <c r="B2473" s="62" t="s">
        <v>285</v>
      </c>
      <c r="C2473" s="62" t="s">
        <v>151</v>
      </c>
      <c r="D2473" s="62" t="s">
        <v>152</v>
      </c>
      <c r="E2473" s="62">
        <v>1</v>
      </c>
    </row>
    <row r="2474" spans="1:5">
      <c r="A2474" s="62" t="s">
        <v>26</v>
      </c>
      <c r="B2474" s="62" t="s">
        <v>285</v>
      </c>
      <c r="C2474" s="62" t="s">
        <v>153</v>
      </c>
      <c r="D2474" s="62" t="s">
        <v>154</v>
      </c>
      <c r="E2474" s="62">
        <v>1</v>
      </c>
    </row>
    <row r="2475" spans="1:5">
      <c r="A2475" s="62" t="s">
        <v>26</v>
      </c>
      <c r="B2475" s="62" t="s">
        <v>285</v>
      </c>
      <c r="C2475" s="62" t="s">
        <v>155</v>
      </c>
      <c r="D2475" s="62" t="s">
        <v>156</v>
      </c>
      <c r="E2475" s="62">
        <v>1</v>
      </c>
    </row>
    <row r="2476" spans="1:5">
      <c r="A2476" s="62" t="s">
        <v>26</v>
      </c>
      <c r="B2476" s="62" t="s">
        <v>286</v>
      </c>
      <c r="C2476" s="62" t="s">
        <v>78</v>
      </c>
      <c r="D2476" s="62" t="s">
        <v>79</v>
      </c>
      <c r="E2476" s="62">
        <v>1</v>
      </c>
    </row>
    <row r="2477" spans="1:5">
      <c r="A2477" s="62" t="s">
        <v>26</v>
      </c>
      <c r="B2477" s="62" t="s">
        <v>286</v>
      </c>
      <c r="C2477" s="62" t="s">
        <v>144</v>
      </c>
      <c r="D2477" s="62" t="s">
        <v>93</v>
      </c>
      <c r="E2477" s="62">
        <v>1</v>
      </c>
    </row>
    <row r="2478" spans="1:5">
      <c r="A2478" s="62" t="s">
        <v>26</v>
      </c>
      <c r="B2478" s="62" t="s">
        <v>286</v>
      </c>
      <c r="C2478" s="62" t="s">
        <v>145</v>
      </c>
      <c r="D2478" s="62" t="s">
        <v>146</v>
      </c>
      <c r="E2478" s="62">
        <v>1</v>
      </c>
    </row>
    <row r="2479" spans="1:5">
      <c r="A2479" s="62" t="s">
        <v>26</v>
      </c>
      <c r="B2479" s="62" t="s">
        <v>286</v>
      </c>
      <c r="C2479" s="62" t="s">
        <v>147</v>
      </c>
      <c r="D2479" s="62" t="s">
        <v>148</v>
      </c>
      <c r="E2479" s="62">
        <v>1</v>
      </c>
    </row>
    <row r="2480" spans="1:5">
      <c r="A2480" s="62" t="s">
        <v>26</v>
      </c>
      <c r="B2480" s="62" t="s">
        <v>286</v>
      </c>
      <c r="C2480" s="62" t="s">
        <v>149</v>
      </c>
      <c r="D2480" s="62" t="s">
        <v>150</v>
      </c>
      <c r="E2480" s="62">
        <v>1</v>
      </c>
    </row>
    <row r="2481" spans="1:5">
      <c r="A2481" s="62" t="s">
        <v>26</v>
      </c>
      <c r="B2481" s="62" t="s">
        <v>286</v>
      </c>
      <c r="C2481" s="62" t="s">
        <v>151</v>
      </c>
      <c r="D2481" s="62" t="s">
        <v>152</v>
      </c>
      <c r="E2481" s="62">
        <v>1</v>
      </c>
    </row>
    <row r="2482" spans="1:5">
      <c r="A2482" s="62" t="s">
        <v>26</v>
      </c>
      <c r="B2482" s="62" t="s">
        <v>286</v>
      </c>
      <c r="C2482" s="62" t="s">
        <v>153</v>
      </c>
      <c r="D2482" s="62" t="s">
        <v>154</v>
      </c>
      <c r="E2482" s="62">
        <v>1</v>
      </c>
    </row>
    <row r="2483" spans="1:5">
      <c r="A2483" s="62" t="s">
        <v>26</v>
      </c>
      <c r="B2483" s="62" t="s">
        <v>286</v>
      </c>
      <c r="C2483" s="62" t="s">
        <v>155</v>
      </c>
      <c r="D2483" s="62" t="s">
        <v>156</v>
      </c>
      <c r="E2483" s="62">
        <v>1</v>
      </c>
    </row>
    <row r="2484" spans="1:5">
      <c r="A2484" s="62" t="s">
        <v>26</v>
      </c>
      <c r="B2484" s="62" t="s">
        <v>287</v>
      </c>
      <c r="C2484" s="62" t="s">
        <v>78</v>
      </c>
      <c r="D2484" s="62" t="s">
        <v>79</v>
      </c>
      <c r="E2484" s="62">
        <v>1</v>
      </c>
    </row>
    <row r="2485" spans="1:5">
      <c r="A2485" s="62" t="s">
        <v>26</v>
      </c>
      <c r="B2485" s="62" t="s">
        <v>287</v>
      </c>
      <c r="C2485" s="62" t="s">
        <v>144</v>
      </c>
      <c r="D2485" s="62" t="s">
        <v>93</v>
      </c>
      <c r="E2485" s="62">
        <v>1</v>
      </c>
    </row>
    <row r="2486" spans="1:5">
      <c r="A2486" s="62" t="s">
        <v>26</v>
      </c>
      <c r="B2486" s="62" t="s">
        <v>287</v>
      </c>
      <c r="C2486" s="62" t="s">
        <v>145</v>
      </c>
      <c r="D2486" s="62" t="s">
        <v>146</v>
      </c>
      <c r="E2486" s="62">
        <v>1</v>
      </c>
    </row>
    <row r="2487" spans="1:5">
      <c r="A2487" s="62" t="s">
        <v>26</v>
      </c>
      <c r="B2487" s="62" t="s">
        <v>287</v>
      </c>
      <c r="C2487" s="62" t="s">
        <v>147</v>
      </c>
      <c r="D2487" s="62" t="s">
        <v>148</v>
      </c>
      <c r="E2487" s="62">
        <v>1</v>
      </c>
    </row>
    <row r="2488" spans="1:5">
      <c r="A2488" s="62" t="s">
        <v>26</v>
      </c>
      <c r="B2488" s="62" t="s">
        <v>287</v>
      </c>
      <c r="C2488" s="62" t="s">
        <v>149</v>
      </c>
      <c r="D2488" s="62" t="s">
        <v>150</v>
      </c>
      <c r="E2488" s="62">
        <v>0</v>
      </c>
    </row>
    <row r="2489" spans="1:5">
      <c r="A2489" s="62" t="s">
        <v>26</v>
      </c>
      <c r="B2489" s="62" t="s">
        <v>287</v>
      </c>
      <c r="C2489" s="62" t="s">
        <v>151</v>
      </c>
      <c r="D2489" s="62" t="s">
        <v>152</v>
      </c>
      <c r="E2489" s="62">
        <v>1</v>
      </c>
    </row>
    <row r="2490" spans="1:5">
      <c r="A2490" s="62" t="s">
        <v>26</v>
      </c>
      <c r="B2490" s="62" t="s">
        <v>287</v>
      </c>
      <c r="C2490" s="62" t="s">
        <v>153</v>
      </c>
      <c r="D2490" s="62" t="s">
        <v>154</v>
      </c>
      <c r="E2490" s="62">
        <v>0</v>
      </c>
    </row>
    <row r="2491" spans="1:5">
      <c r="A2491" s="62" t="s">
        <v>26</v>
      </c>
      <c r="B2491" s="62" t="s">
        <v>287</v>
      </c>
      <c r="C2491" s="62" t="s">
        <v>155</v>
      </c>
      <c r="D2491" s="62" t="s">
        <v>156</v>
      </c>
      <c r="E2491" s="62">
        <v>0</v>
      </c>
    </row>
    <row r="2492" spans="1:5">
      <c r="A2492" s="62" t="s">
        <v>26</v>
      </c>
      <c r="B2492" s="62" t="s">
        <v>288</v>
      </c>
      <c r="C2492" s="62" t="s">
        <v>78</v>
      </c>
      <c r="D2492" s="62" t="s">
        <v>79</v>
      </c>
      <c r="E2492" s="62">
        <v>1</v>
      </c>
    </row>
    <row r="2493" spans="1:5">
      <c r="A2493" s="62" t="s">
        <v>26</v>
      </c>
      <c r="B2493" s="62" t="s">
        <v>288</v>
      </c>
      <c r="C2493" s="62" t="s">
        <v>144</v>
      </c>
      <c r="D2493" s="62" t="s">
        <v>93</v>
      </c>
      <c r="E2493" s="62">
        <v>1</v>
      </c>
    </row>
    <row r="2494" spans="1:5">
      <c r="A2494" s="62" t="s">
        <v>26</v>
      </c>
      <c r="B2494" s="62" t="s">
        <v>288</v>
      </c>
      <c r="C2494" s="62" t="s">
        <v>145</v>
      </c>
      <c r="D2494" s="62" t="s">
        <v>146</v>
      </c>
      <c r="E2494" s="62">
        <v>1</v>
      </c>
    </row>
    <row r="2495" spans="1:5">
      <c r="A2495" s="62" t="s">
        <v>26</v>
      </c>
      <c r="B2495" s="62" t="s">
        <v>288</v>
      </c>
      <c r="C2495" s="62" t="s">
        <v>147</v>
      </c>
      <c r="D2495" s="62" t="s">
        <v>148</v>
      </c>
      <c r="E2495" s="62">
        <v>1</v>
      </c>
    </row>
    <row r="2496" spans="1:5">
      <c r="A2496" s="62" t="s">
        <v>26</v>
      </c>
      <c r="B2496" s="62" t="s">
        <v>288</v>
      </c>
      <c r="C2496" s="62" t="s">
        <v>149</v>
      </c>
      <c r="D2496" s="62" t="s">
        <v>150</v>
      </c>
      <c r="E2496" s="62">
        <v>1</v>
      </c>
    </row>
    <row r="2497" spans="1:5">
      <c r="A2497" s="62" t="s">
        <v>26</v>
      </c>
      <c r="B2497" s="62" t="s">
        <v>288</v>
      </c>
      <c r="C2497" s="62" t="s">
        <v>151</v>
      </c>
      <c r="D2497" s="62" t="s">
        <v>152</v>
      </c>
      <c r="E2497" s="62">
        <v>1</v>
      </c>
    </row>
    <row r="2498" spans="1:5">
      <c r="A2498" s="62" t="s">
        <v>26</v>
      </c>
      <c r="B2498" s="62" t="s">
        <v>288</v>
      </c>
      <c r="C2498" s="62" t="s">
        <v>153</v>
      </c>
      <c r="D2498" s="62" t="s">
        <v>154</v>
      </c>
      <c r="E2498" s="62">
        <v>1</v>
      </c>
    </row>
    <row r="2499" spans="1:5">
      <c r="A2499" s="62" t="s">
        <v>26</v>
      </c>
      <c r="B2499" s="62" t="s">
        <v>288</v>
      </c>
      <c r="C2499" s="62" t="s">
        <v>155</v>
      </c>
      <c r="D2499" s="62" t="s">
        <v>156</v>
      </c>
      <c r="E2499" s="62">
        <v>1</v>
      </c>
    </row>
    <row r="2500" spans="1:5">
      <c r="A2500" s="62" t="s">
        <v>26</v>
      </c>
      <c r="B2500" s="62" t="s">
        <v>289</v>
      </c>
      <c r="C2500" s="62" t="s">
        <v>78</v>
      </c>
      <c r="D2500" s="62" t="s">
        <v>79</v>
      </c>
      <c r="E2500" s="62">
        <v>1</v>
      </c>
    </row>
    <row r="2501" spans="1:5">
      <c r="A2501" s="62" t="s">
        <v>26</v>
      </c>
      <c r="B2501" s="62" t="s">
        <v>289</v>
      </c>
      <c r="C2501" s="62" t="s">
        <v>144</v>
      </c>
      <c r="D2501" s="62" t="s">
        <v>93</v>
      </c>
      <c r="E2501" s="62">
        <v>1</v>
      </c>
    </row>
    <row r="2502" spans="1:5">
      <c r="A2502" s="62" t="s">
        <v>26</v>
      </c>
      <c r="B2502" s="62" t="s">
        <v>289</v>
      </c>
      <c r="C2502" s="62" t="s">
        <v>145</v>
      </c>
      <c r="D2502" s="62" t="s">
        <v>146</v>
      </c>
      <c r="E2502" s="62">
        <v>0</v>
      </c>
    </row>
    <row r="2503" spans="1:5">
      <c r="A2503" s="62" t="s">
        <v>26</v>
      </c>
      <c r="B2503" s="62" t="s">
        <v>289</v>
      </c>
      <c r="C2503" s="62" t="s">
        <v>147</v>
      </c>
      <c r="D2503" s="62" t="s">
        <v>148</v>
      </c>
      <c r="E2503" s="62">
        <v>1</v>
      </c>
    </row>
    <row r="2504" spans="1:5">
      <c r="A2504" s="62" t="s">
        <v>26</v>
      </c>
      <c r="B2504" s="62" t="s">
        <v>289</v>
      </c>
      <c r="C2504" s="62" t="s">
        <v>149</v>
      </c>
      <c r="D2504" s="62" t="s">
        <v>150</v>
      </c>
      <c r="E2504" s="62">
        <v>1</v>
      </c>
    </row>
    <row r="2505" spans="1:5">
      <c r="A2505" s="62" t="s">
        <v>26</v>
      </c>
      <c r="B2505" s="62" t="s">
        <v>289</v>
      </c>
      <c r="C2505" s="62" t="s">
        <v>151</v>
      </c>
      <c r="D2505" s="62" t="s">
        <v>152</v>
      </c>
      <c r="E2505" s="62">
        <v>1</v>
      </c>
    </row>
    <row r="2506" spans="1:5">
      <c r="A2506" s="62" t="s">
        <v>26</v>
      </c>
      <c r="B2506" s="62" t="s">
        <v>289</v>
      </c>
      <c r="C2506" s="62" t="s">
        <v>153</v>
      </c>
      <c r="D2506" s="62" t="s">
        <v>154</v>
      </c>
      <c r="E2506" s="62">
        <v>1</v>
      </c>
    </row>
    <row r="2507" spans="1:5">
      <c r="A2507" s="62" t="s">
        <v>26</v>
      </c>
      <c r="B2507" s="62" t="s">
        <v>289</v>
      </c>
      <c r="C2507" s="62" t="s">
        <v>155</v>
      </c>
      <c r="D2507" s="62" t="s">
        <v>156</v>
      </c>
      <c r="E2507" s="62">
        <v>0</v>
      </c>
    </row>
    <row r="2508" spans="1:5">
      <c r="A2508" s="62" t="s">
        <v>26</v>
      </c>
      <c r="B2508" s="62" t="s">
        <v>290</v>
      </c>
      <c r="C2508" s="62" t="s">
        <v>78</v>
      </c>
      <c r="D2508" s="62" t="s">
        <v>79</v>
      </c>
      <c r="E2508" s="62">
        <v>1</v>
      </c>
    </row>
    <row r="2509" spans="1:5">
      <c r="A2509" s="62" t="s">
        <v>26</v>
      </c>
      <c r="B2509" s="62" t="s">
        <v>290</v>
      </c>
      <c r="C2509" s="62" t="s">
        <v>144</v>
      </c>
      <c r="D2509" s="62" t="s">
        <v>93</v>
      </c>
      <c r="E2509" s="62">
        <v>1</v>
      </c>
    </row>
    <row r="2510" spans="1:5">
      <c r="A2510" s="62" t="s">
        <v>26</v>
      </c>
      <c r="B2510" s="62" t="s">
        <v>290</v>
      </c>
      <c r="C2510" s="62" t="s">
        <v>145</v>
      </c>
      <c r="D2510" s="62" t="s">
        <v>146</v>
      </c>
      <c r="E2510" s="62">
        <v>1</v>
      </c>
    </row>
    <row r="2511" spans="1:5">
      <c r="A2511" s="62" t="s">
        <v>26</v>
      </c>
      <c r="B2511" s="62" t="s">
        <v>290</v>
      </c>
      <c r="C2511" s="62" t="s">
        <v>147</v>
      </c>
      <c r="D2511" s="62" t="s">
        <v>148</v>
      </c>
      <c r="E2511" s="62">
        <v>1</v>
      </c>
    </row>
    <row r="2512" spans="1:5">
      <c r="A2512" s="62" t="s">
        <v>26</v>
      </c>
      <c r="B2512" s="62" t="s">
        <v>290</v>
      </c>
      <c r="C2512" s="62" t="s">
        <v>149</v>
      </c>
      <c r="D2512" s="62" t="s">
        <v>150</v>
      </c>
      <c r="E2512" s="62">
        <v>1</v>
      </c>
    </row>
    <row r="2513" spans="1:5">
      <c r="A2513" s="62" t="s">
        <v>26</v>
      </c>
      <c r="B2513" s="62" t="s">
        <v>290</v>
      </c>
      <c r="C2513" s="62" t="s">
        <v>151</v>
      </c>
      <c r="D2513" s="62" t="s">
        <v>152</v>
      </c>
      <c r="E2513" s="62">
        <v>1</v>
      </c>
    </row>
    <row r="2514" spans="1:5">
      <c r="A2514" s="62" t="s">
        <v>26</v>
      </c>
      <c r="B2514" s="62" t="s">
        <v>290</v>
      </c>
      <c r="C2514" s="62" t="s">
        <v>153</v>
      </c>
      <c r="D2514" s="62" t="s">
        <v>154</v>
      </c>
      <c r="E2514" s="62">
        <v>1</v>
      </c>
    </row>
    <row r="2515" spans="1:5">
      <c r="A2515" s="62" t="s">
        <v>26</v>
      </c>
      <c r="B2515" s="62" t="s">
        <v>290</v>
      </c>
      <c r="C2515" s="62" t="s">
        <v>155</v>
      </c>
      <c r="D2515" s="62" t="s">
        <v>156</v>
      </c>
      <c r="E2515" s="62">
        <v>1</v>
      </c>
    </row>
    <row r="2516" spans="1:5">
      <c r="A2516" s="62" t="s">
        <v>26</v>
      </c>
      <c r="B2516" s="62" t="s">
        <v>555</v>
      </c>
      <c r="C2516" s="62" t="s">
        <v>78</v>
      </c>
      <c r="D2516" s="62" t="s">
        <v>79</v>
      </c>
      <c r="E2516" s="62">
        <v>1</v>
      </c>
    </row>
    <row r="2517" spans="1:5">
      <c r="A2517" s="62" t="s">
        <v>26</v>
      </c>
      <c r="B2517" s="62" t="s">
        <v>555</v>
      </c>
      <c r="C2517" s="62" t="s">
        <v>144</v>
      </c>
      <c r="D2517" s="62" t="s">
        <v>93</v>
      </c>
      <c r="E2517" s="62">
        <v>1</v>
      </c>
    </row>
    <row r="2518" spans="1:5">
      <c r="A2518" s="62" t="s">
        <v>26</v>
      </c>
      <c r="B2518" s="62" t="s">
        <v>555</v>
      </c>
      <c r="C2518" s="62" t="s">
        <v>145</v>
      </c>
      <c r="D2518" s="62" t="s">
        <v>146</v>
      </c>
      <c r="E2518" s="62">
        <v>0</v>
      </c>
    </row>
    <row r="2519" spans="1:5">
      <c r="A2519" s="62" t="s">
        <v>26</v>
      </c>
      <c r="B2519" s="62" t="s">
        <v>555</v>
      </c>
      <c r="C2519" s="62" t="s">
        <v>147</v>
      </c>
      <c r="D2519" s="62" t="s">
        <v>148</v>
      </c>
      <c r="E2519" s="62">
        <v>0</v>
      </c>
    </row>
    <row r="2520" spans="1:5">
      <c r="A2520" s="62" t="s">
        <v>26</v>
      </c>
      <c r="B2520" s="62" t="s">
        <v>555</v>
      </c>
      <c r="C2520" s="62" t="s">
        <v>149</v>
      </c>
      <c r="D2520" s="62" t="s">
        <v>150</v>
      </c>
      <c r="E2520" s="62">
        <v>1</v>
      </c>
    </row>
    <row r="2521" spans="1:5">
      <c r="A2521" s="62" t="s">
        <v>26</v>
      </c>
      <c r="B2521" s="62" t="s">
        <v>555</v>
      </c>
      <c r="C2521" s="62" t="s">
        <v>151</v>
      </c>
      <c r="D2521" s="62" t="s">
        <v>152</v>
      </c>
      <c r="E2521" s="62">
        <v>1</v>
      </c>
    </row>
    <row r="2522" spans="1:5">
      <c r="A2522" s="62" t="s">
        <v>26</v>
      </c>
      <c r="B2522" s="62" t="s">
        <v>555</v>
      </c>
      <c r="C2522" s="62" t="s">
        <v>153</v>
      </c>
      <c r="D2522" s="62" t="s">
        <v>154</v>
      </c>
      <c r="E2522" s="62">
        <v>1</v>
      </c>
    </row>
    <row r="2523" spans="1:5">
      <c r="A2523" s="62" t="s">
        <v>26</v>
      </c>
      <c r="B2523" s="62" t="s">
        <v>555</v>
      </c>
      <c r="C2523" s="62" t="s">
        <v>155</v>
      </c>
      <c r="D2523" s="62" t="s">
        <v>156</v>
      </c>
      <c r="E2523" s="62">
        <v>1</v>
      </c>
    </row>
    <row r="2524" spans="1:5">
      <c r="A2524" s="62" t="s">
        <v>26</v>
      </c>
      <c r="B2524" s="62" t="s">
        <v>556</v>
      </c>
      <c r="C2524" s="62" t="s">
        <v>78</v>
      </c>
      <c r="D2524" s="62" t="s">
        <v>79</v>
      </c>
      <c r="E2524" s="62">
        <v>1</v>
      </c>
    </row>
    <row r="2525" spans="1:5">
      <c r="A2525" s="62" t="s">
        <v>26</v>
      </c>
      <c r="B2525" s="62" t="s">
        <v>556</v>
      </c>
      <c r="C2525" s="62" t="s">
        <v>144</v>
      </c>
      <c r="D2525" s="62" t="s">
        <v>93</v>
      </c>
      <c r="E2525" s="62">
        <v>1</v>
      </c>
    </row>
    <row r="2526" spans="1:5">
      <c r="A2526" s="62" t="s">
        <v>26</v>
      </c>
      <c r="B2526" s="62" t="s">
        <v>556</v>
      </c>
      <c r="C2526" s="62" t="s">
        <v>145</v>
      </c>
      <c r="D2526" s="62" t="s">
        <v>146</v>
      </c>
      <c r="E2526" s="62">
        <v>1</v>
      </c>
    </row>
    <row r="2527" spans="1:5">
      <c r="A2527" s="62" t="s">
        <v>26</v>
      </c>
      <c r="B2527" s="62" t="s">
        <v>556</v>
      </c>
      <c r="C2527" s="62" t="s">
        <v>147</v>
      </c>
      <c r="D2527" s="62" t="s">
        <v>148</v>
      </c>
      <c r="E2527" s="62">
        <v>1</v>
      </c>
    </row>
    <row r="2528" spans="1:5">
      <c r="A2528" s="62" t="s">
        <v>26</v>
      </c>
      <c r="B2528" s="62" t="s">
        <v>556</v>
      </c>
      <c r="C2528" s="62" t="s">
        <v>149</v>
      </c>
      <c r="D2528" s="62" t="s">
        <v>150</v>
      </c>
      <c r="E2528" s="62">
        <v>1</v>
      </c>
    </row>
    <row r="2529" spans="1:5">
      <c r="A2529" s="62" t="s">
        <v>26</v>
      </c>
      <c r="B2529" s="62" t="s">
        <v>556</v>
      </c>
      <c r="C2529" s="62" t="s">
        <v>151</v>
      </c>
      <c r="D2529" s="62" t="s">
        <v>152</v>
      </c>
      <c r="E2529" s="62">
        <v>1</v>
      </c>
    </row>
    <row r="2530" spans="1:5">
      <c r="A2530" s="62" t="s">
        <v>26</v>
      </c>
      <c r="B2530" s="62" t="s">
        <v>556</v>
      </c>
      <c r="C2530" s="62" t="s">
        <v>153</v>
      </c>
      <c r="D2530" s="62" t="s">
        <v>154</v>
      </c>
      <c r="E2530" s="62">
        <v>1</v>
      </c>
    </row>
    <row r="2531" spans="1:5">
      <c r="A2531" s="62" t="s">
        <v>26</v>
      </c>
      <c r="B2531" s="62" t="s">
        <v>556</v>
      </c>
      <c r="C2531" s="62" t="s">
        <v>155</v>
      </c>
      <c r="D2531" s="62" t="s">
        <v>156</v>
      </c>
      <c r="E2531" s="62">
        <v>1</v>
      </c>
    </row>
    <row r="2532" spans="1:5">
      <c r="A2532" s="62" t="s">
        <v>26</v>
      </c>
      <c r="B2532" s="62" t="s">
        <v>557</v>
      </c>
      <c r="C2532" s="62" t="s">
        <v>78</v>
      </c>
      <c r="D2532" s="62" t="s">
        <v>79</v>
      </c>
      <c r="E2532" s="62">
        <v>1</v>
      </c>
    </row>
    <row r="2533" spans="1:5">
      <c r="A2533" s="62" t="s">
        <v>26</v>
      </c>
      <c r="B2533" s="62" t="s">
        <v>557</v>
      </c>
      <c r="C2533" s="62" t="s">
        <v>144</v>
      </c>
      <c r="D2533" s="62" t="s">
        <v>93</v>
      </c>
      <c r="E2533" s="62">
        <v>1</v>
      </c>
    </row>
    <row r="2534" spans="1:5">
      <c r="A2534" s="62" t="s">
        <v>26</v>
      </c>
      <c r="B2534" s="62" t="s">
        <v>557</v>
      </c>
      <c r="C2534" s="62" t="s">
        <v>145</v>
      </c>
      <c r="D2534" s="62" t="s">
        <v>146</v>
      </c>
      <c r="E2534" s="62">
        <v>1</v>
      </c>
    </row>
    <row r="2535" spans="1:5">
      <c r="A2535" s="62" t="s">
        <v>26</v>
      </c>
      <c r="B2535" s="62" t="s">
        <v>557</v>
      </c>
      <c r="C2535" s="62" t="s">
        <v>147</v>
      </c>
      <c r="D2535" s="62" t="s">
        <v>148</v>
      </c>
      <c r="E2535" s="62">
        <v>1</v>
      </c>
    </row>
    <row r="2536" spans="1:5">
      <c r="A2536" s="62" t="s">
        <v>26</v>
      </c>
      <c r="B2536" s="62" t="s">
        <v>557</v>
      </c>
      <c r="C2536" s="62" t="s">
        <v>149</v>
      </c>
      <c r="D2536" s="62" t="s">
        <v>150</v>
      </c>
      <c r="E2536" s="62">
        <v>1</v>
      </c>
    </row>
    <row r="2537" spans="1:5">
      <c r="A2537" s="62" t="s">
        <v>26</v>
      </c>
      <c r="B2537" s="62" t="s">
        <v>557</v>
      </c>
      <c r="C2537" s="62" t="s">
        <v>151</v>
      </c>
      <c r="D2537" s="62" t="s">
        <v>152</v>
      </c>
      <c r="E2537" s="62">
        <v>1</v>
      </c>
    </row>
    <row r="2538" spans="1:5">
      <c r="A2538" s="62" t="s">
        <v>26</v>
      </c>
      <c r="B2538" s="62" t="s">
        <v>557</v>
      </c>
      <c r="C2538" s="62" t="s">
        <v>153</v>
      </c>
      <c r="D2538" s="62" t="s">
        <v>154</v>
      </c>
      <c r="E2538" s="62">
        <v>1</v>
      </c>
    </row>
    <row r="2539" spans="1:5">
      <c r="A2539" s="62" t="s">
        <v>26</v>
      </c>
      <c r="B2539" s="62" t="s">
        <v>557</v>
      </c>
      <c r="C2539" s="62" t="s">
        <v>155</v>
      </c>
      <c r="D2539" s="62" t="s">
        <v>156</v>
      </c>
      <c r="E2539" s="62">
        <v>0</v>
      </c>
    </row>
    <row r="2540" spans="1:5">
      <c r="A2540" s="62" t="s">
        <v>26</v>
      </c>
      <c r="B2540" s="62" t="s">
        <v>558</v>
      </c>
      <c r="C2540" s="62" t="s">
        <v>78</v>
      </c>
      <c r="D2540" s="62" t="s">
        <v>79</v>
      </c>
      <c r="E2540" s="62">
        <v>1</v>
      </c>
    </row>
    <row r="2541" spans="1:5">
      <c r="A2541" s="62" t="s">
        <v>26</v>
      </c>
      <c r="B2541" s="62" t="s">
        <v>558</v>
      </c>
      <c r="C2541" s="62" t="s">
        <v>144</v>
      </c>
      <c r="D2541" s="62" t="s">
        <v>93</v>
      </c>
      <c r="E2541" s="62">
        <v>1</v>
      </c>
    </row>
    <row r="2542" spans="1:5">
      <c r="A2542" s="62" t="s">
        <v>26</v>
      </c>
      <c r="B2542" s="62" t="s">
        <v>558</v>
      </c>
      <c r="C2542" s="62" t="s">
        <v>145</v>
      </c>
      <c r="D2542" s="62" t="s">
        <v>146</v>
      </c>
      <c r="E2542" s="62">
        <v>1</v>
      </c>
    </row>
    <row r="2543" spans="1:5">
      <c r="A2543" s="62" t="s">
        <v>26</v>
      </c>
      <c r="B2543" s="62" t="s">
        <v>558</v>
      </c>
      <c r="C2543" s="62" t="s">
        <v>147</v>
      </c>
      <c r="D2543" s="62" t="s">
        <v>148</v>
      </c>
      <c r="E2543" s="62">
        <v>1</v>
      </c>
    </row>
    <row r="2544" spans="1:5">
      <c r="A2544" s="62" t="s">
        <v>26</v>
      </c>
      <c r="B2544" s="62" t="s">
        <v>558</v>
      </c>
      <c r="C2544" s="62" t="s">
        <v>149</v>
      </c>
      <c r="D2544" s="62" t="s">
        <v>150</v>
      </c>
      <c r="E2544" s="62">
        <v>1</v>
      </c>
    </row>
    <row r="2545" spans="1:5">
      <c r="A2545" s="62" t="s">
        <v>26</v>
      </c>
      <c r="B2545" s="62" t="s">
        <v>558</v>
      </c>
      <c r="C2545" s="62" t="s">
        <v>151</v>
      </c>
      <c r="D2545" s="62" t="s">
        <v>152</v>
      </c>
      <c r="E2545" s="62">
        <v>1</v>
      </c>
    </row>
    <row r="2546" spans="1:5">
      <c r="A2546" s="62" t="s">
        <v>26</v>
      </c>
      <c r="B2546" s="62" t="s">
        <v>558</v>
      </c>
      <c r="C2546" s="62" t="s">
        <v>153</v>
      </c>
      <c r="D2546" s="62" t="s">
        <v>154</v>
      </c>
      <c r="E2546" s="62">
        <v>1</v>
      </c>
    </row>
    <row r="2547" spans="1:5">
      <c r="A2547" s="62" t="s">
        <v>26</v>
      </c>
      <c r="B2547" s="62" t="s">
        <v>558</v>
      </c>
      <c r="C2547" s="62" t="s">
        <v>155</v>
      </c>
      <c r="D2547" s="62" t="s">
        <v>156</v>
      </c>
      <c r="E2547" s="62">
        <v>0</v>
      </c>
    </row>
    <row r="2548" spans="1:5">
      <c r="A2548" s="62" t="s">
        <v>26</v>
      </c>
      <c r="B2548" s="62" t="s">
        <v>559</v>
      </c>
      <c r="C2548" s="62" t="s">
        <v>78</v>
      </c>
      <c r="D2548" s="62" t="s">
        <v>79</v>
      </c>
      <c r="E2548" s="62">
        <v>1</v>
      </c>
    </row>
    <row r="2549" spans="1:5">
      <c r="A2549" s="62" t="s">
        <v>26</v>
      </c>
      <c r="B2549" s="62" t="s">
        <v>559</v>
      </c>
      <c r="C2549" s="62" t="s">
        <v>144</v>
      </c>
      <c r="D2549" s="62" t="s">
        <v>93</v>
      </c>
      <c r="E2549" s="62">
        <v>1</v>
      </c>
    </row>
    <row r="2550" spans="1:5">
      <c r="A2550" s="62" t="s">
        <v>26</v>
      </c>
      <c r="B2550" s="62" t="s">
        <v>559</v>
      </c>
      <c r="C2550" s="62" t="s">
        <v>145</v>
      </c>
      <c r="D2550" s="62" t="s">
        <v>146</v>
      </c>
      <c r="E2550" s="62">
        <v>1</v>
      </c>
    </row>
    <row r="2551" spans="1:5">
      <c r="A2551" s="62" t="s">
        <v>26</v>
      </c>
      <c r="B2551" s="62" t="s">
        <v>559</v>
      </c>
      <c r="C2551" s="62" t="s">
        <v>147</v>
      </c>
      <c r="D2551" s="62" t="s">
        <v>148</v>
      </c>
      <c r="E2551" s="62">
        <v>0</v>
      </c>
    </row>
    <row r="2552" spans="1:5">
      <c r="A2552" s="62" t="s">
        <v>26</v>
      </c>
      <c r="B2552" s="62" t="s">
        <v>559</v>
      </c>
      <c r="C2552" s="62" t="s">
        <v>149</v>
      </c>
      <c r="D2552" s="62" t="s">
        <v>150</v>
      </c>
      <c r="E2552" s="62">
        <v>1</v>
      </c>
    </row>
    <row r="2553" spans="1:5">
      <c r="A2553" s="62" t="s">
        <v>26</v>
      </c>
      <c r="B2553" s="62" t="s">
        <v>559</v>
      </c>
      <c r="C2553" s="62" t="s">
        <v>151</v>
      </c>
      <c r="D2553" s="62" t="s">
        <v>152</v>
      </c>
      <c r="E2553" s="62">
        <v>1</v>
      </c>
    </row>
    <row r="2554" spans="1:5">
      <c r="A2554" s="62" t="s">
        <v>26</v>
      </c>
      <c r="B2554" s="62" t="s">
        <v>559</v>
      </c>
      <c r="C2554" s="62" t="s">
        <v>153</v>
      </c>
      <c r="D2554" s="62" t="s">
        <v>154</v>
      </c>
      <c r="E2554" s="62">
        <v>1</v>
      </c>
    </row>
    <row r="2555" spans="1:5">
      <c r="A2555" s="62" t="s">
        <v>26</v>
      </c>
      <c r="B2555" s="62" t="s">
        <v>559</v>
      </c>
      <c r="C2555" s="62" t="s">
        <v>155</v>
      </c>
      <c r="D2555" s="62" t="s">
        <v>156</v>
      </c>
      <c r="E2555" s="62">
        <v>0</v>
      </c>
    </row>
    <row r="2556" spans="1:5">
      <c r="A2556" s="62" t="s">
        <v>26</v>
      </c>
      <c r="B2556" s="62" t="s">
        <v>560</v>
      </c>
      <c r="C2556" s="62" t="s">
        <v>78</v>
      </c>
      <c r="D2556" s="62" t="s">
        <v>79</v>
      </c>
      <c r="E2556" s="62">
        <v>1</v>
      </c>
    </row>
    <row r="2557" spans="1:5">
      <c r="A2557" s="62" t="s">
        <v>26</v>
      </c>
      <c r="B2557" s="62" t="s">
        <v>560</v>
      </c>
      <c r="C2557" s="62" t="s">
        <v>144</v>
      </c>
      <c r="D2557" s="62" t="s">
        <v>93</v>
      </c>
      <c r="E2557" s="62">
        <v>1</v>
      </c>
    </row>
    <row r="2558" spans="1:5">
      <c r="A2558" s="62" t="s">
        <v>26</v>
      </c>
      <c r="B2558" s="62" t="s">
        <v>560</v>
      </c>
      <c r="C2558" s="62" t="s">
        <v>145</v>
      </c>
      <c r="D2558" s="62" t="s">
        <v>146</v>
      </c>
      <c r="E2558" s="62">
        <v>1</v>
      </c>
    </row>
    <row r="2559" spans="1:5">
      <c r="A2559" s="62" t="s">
        <v>26</v>
      </c>
      <c r="B2559" s="62" t="s">
        <v>560</v>
      </c>
      <c r="C2559" s="62" t="s">
        <v>147</v>
      </c>
      <c r="D2559" s="62" t="s">
        <v>148</v>
      </c>
      <c r="E2559" s="62">
        <v>1</v>
      </c>
    </row>
    <row r="2560" spans="1:5">
      <c r="A2560" s="62" t="s">
        <v>26</v>
      </c>
      <c r="B2560" s="62" t="s">
        <v>560</v>
      </c>
      <c r="C2560" s="62" t="s">
        <v>149</v>
      </c>
      <c r="D2560" s="62" t="s">
        <v>150</v>
      </c>
      <c r="E2560" s="62">
        <v>1</v>
      </c>
    </row>
    <row r="2561" spans="1:5">
      <c r="A2561" s="62" t="s">
        <v>26</v>
      </c>
      <c r="B2561" s="62" t="s">
        <v>560</v>
      </c>
      <c r="C2561" s="62" t="s">
        <v>151</v>
      </c>
      <c r="D2561" s="62" t="s">
        <v>152</v>
      </c>
      <c r="E2561" s="62">
        <v>1</v>
      </c>
    </row>
    <row r="2562" spans="1:5">
      <c r="A2562" s="62" t="s">
        <v>26</v>
      </c>
      <c r="B2562" s="62" t="s">
        <v>560</v>
      </c>
      <c r="C2562" s="62" t="s">
        <v>153</v>
      </c>
      <c r="D2562" s="62" t="s">
        <v>154</v>
      </c>
      <c r="E2562" s="62">
        <v>1</v>
      </c>
    </row>
    <row r="2563" spans="1:5">
      <c r="A2563" s="62" t="s">
        <v>26</v>
      </c>
      <c r="B2563" s="62" t="s">
        <v>560</v>
      </c>
      <c r="C2563" s="62" t="s">
        <v>155</v>
      </c>
      <c r="D2563" s="62" t="s">
        <v>156</v>
      </c>
      <c r="E2563" s="62">
        <v>0</v>
      </c>
    </row>
    <row r="2564" spans="1:5">
      <c r="A2564" s="62" t="s">
        <v>26</v>
      </c>
      <c r="B2564" s="62" t="s">
        <v>561</v>
      </c>
      <c r="C2564" s="62" t="s">
        <v>78</v>
      </c>
      <c r="D2564" s="62" t="s">
        <v>79</v>
      </c>
      <c r="E2564" s="62">
        <v>1</v>
      </c>
    </row>
    <row r="2565" spans="1:5">
      <c r="A2565" s="62" t="s">
        <v>26</v>
      </c>
      <c r="B2565" s="62" t="s">
        <v>561</v>
      </c>
      <c r="C2565" s="62" t="s">
        <v>144</v>
      </c>
      <c r="D2565" s="62" t="s">
        <v>93</v>
      </c>
      <c r="E2565" s="62">
        <v>1</v>
      </c>
    </row>
    <row r="2566" spans="1:5">
      <c r="A2566" s="62" t="s">
        <v>26</v>
      </c>
      <c r="B2566" s="62" t="s">
        <v>561</v>
      </c>
      <c r="C2566" s="62" t="s">
        <v>145</v>
      </c>
      <c r="D2566" s="62" t="s">
        <v>146</v>
      </c>
      <c r="E2566" s="62">
        <v>1</v>
      </c>
    </row>
    <row r="2567" spans="1:5">
      <c r="A2567" s="62" t="s">
        <v>26</v>
      </c>
      <c r="B2567" s="62" t="s">
        <v>561</v>
      </c>
      <c r="C2567" s="62" t="s">
        <v>147</v>
      </c>
      <c r="D2567" s="62" t="s">
        <v>148</v>
      </c>
      <c r="E2567" s="62">
        <v>1</v>
      </c>
    </row>
    <row r="2568" spans="1:5">
      <c r="A2568" s="62" t="s">
        <v>26</v>
      </c>
      <c r="B2568" s="62" t="s">
        <v>561</v>
      </c>
      <c r="C2568" s="62" t="s">
        <v>149</v>
      </c>
      <c r="D2568" s="62" t="s">
        <v>150</v>
      </c>
      <c r="E2568" s="62">
        <v>1</v>
      </c>
    </row>
    <row r="2569" spans="1:5">
      <c r="A2569" s="62" t="s">
        <v>26</v>
      </c>
      <c r="B2569" s="62" t="s">
        <v>561</v>
      </c>
      <c r="C2569" s="62" t="s">
        <v>151</v>
      </c>
      <c r="D2569" s="62" t="s">
        <v>152</v>
      </c>
      <c r="E2569" s="62">
        <v>1</v>
      </c>
    </row>
    <row r="2570" spans="1:5">
      <c r="A2570" s="62" t="s">
        <v>26</v>
      </c>
      <c r="B2570" s="62" t="s">
        <v>561</v>
      </c>
      <c r="C2570" s="62" t="s">
        <v>153</v>
      </c>
      <c r="D2570" s="62" t="s">
        <v>154</v>
      </c>
      <c r="E2570" s="62">
        <v>1</v>
      </c>
    </row>
    <row r="2571" spans="1:5">
      <c r="A2571" s="62" t="s">
        <v>26</v>
      </c>
      <c r="B2571" s="62" t="s">
        <v>561</v>
      </c>
      <c r="C2571" s="62" t="s">
        <v>155</v>
      </c>
      <c r="D2571" s="62" t="s">
        <v>156</v>
      </c>
      <c r="E2571" s="62">
        <v>1</v>
      </c>
    </row>
    <row r="2572" spans="1:5">
      <c r="A2572" s="62" t="s">
        <v>26</v>
      </c>
      <c r="B2572" s="62" t="s">
        <v>562</v>
      </c>
      <c r="C2572" s="62" t="s">
        <v>78</v>
      </c>
      <c r="D2572" s="62" t="s">
        <v>79</v>
      </c>
      <c r="E2572" s="62">
        <v>1</v>
      </c>
    </row>
    <row r="2573" spans="1:5">
      <c r="A2573" s="62" t="s">
        <v>26</v>
      </c>
      <c r="B2573" s="62" t="s">
        <v>562</v>
      </c>
      <c r="C2573" s="62" t="s">
        <v>144</v>
      </c>
      <c r="D2573" s="62" t="s">
        <v>93</v>
      </c>
      <c r="E2573" s="62">
        <v>1</v>
      </c>
    </row>
    <row r="2574" spans="1:5">
      <c r="A2574" s="62" t="s">
        <v>26</v>
      </c>
      <c r="B2574" s="62" t="s">
        <v>562</v>
      </c>
      <c r="C2574" s="62" t="s">
        <v>145</v>
      </c>
      <c r="D2574" s="62" t="s">
        <v>146</v>
      </c>
      <c r="E2574" s="62">
        <v>1</v>
      </c>
    </row>
    <row r="2575" spans="1:5">
      <c r="A2575" s="62" t="s">
        <v>26</v>
      </c>
      <c r="B2575" s="62" t="s">
        <v>562</v>
      </c>
      <c r="C2575" s="62" t="s">
        <v>147</v>
      </c>
      <c r="D2575" s="62" t="s">
        <v>148</v>
      </c>
      <c r="E2575" s="62">
        <v>1</v>
      </c>
    </row>
    <row r="2576" spans="1:5">
      <c r="A2576" s="62" t="s">
        <v>26</v>
      </c>
      <c r="B2576" s="62" t="s">
        <v>562</v>
      </c>
      <c r="C2576" s="62" t="s">
        <v>149</v>
      </c>
      <c r="D2576" s="62" t="s">
        <v>150</v>
      </c>
      <c r="E2576" s="62">
        <v>1</v>
      </c>
    </row>
    <row r="2577" spans="1:5">
      <c r="A2577" s="62" t="s">
        <v>26</v>
      </c>
      <c r="B2577" s="62" t="s">
        <v>562</v>
      </c>
      <c r="C2577" s="62" t="s">
        <v>151</v>
      </c>
      <c r="D2577" s="62" t="s">
        <v>152</v>
      </c>
      <c r="E2577" s="62">
        <v>1</v>
      </c>
    </row>
    <row r="2578" spans="1:5">
      <c r="A2578" s="62" t="s">
        <v>26</v>
      </c>
      <c r="B2578" s="62" t="s">
        <v>562</v>
      </c>
      <c r="C2578" s="62" t="s">
        <v>153</v>
      </c>
      <c r="D2578" s="62" t="s">
        <v>154</v>
      </c>
      <c r="E2578" s="62">
        <v>1</v>
      </c>
    </row>
    <row r="2579" spans="1:5">
      <c r="A2579" s="62" t="s">
        <v>26</v>
      </c>
      <c r="B2579" s="62" t="s">
        <v>562</v>
      </c>
      <c r="C2579" s="62" t="s">
        <v>155</v>
      </c>
      <c r="D2579" s="62" t="s">
        <v>156</v>
      </c>
      <c r="E2579" s="62">
        <v>1</v>
      </c>
    </row>
    <row r="2580" spans="1:5">
      <c r="A2580" s="62" t="s">
        <v>26</v>
      </c>
      <c r="B2580" s="62" t="s">
        <v>563</v>
      </c>
      <c r="C2580" s="62" t="s">
        <v>78</v>
      </c>
      <c r="D2580" s="62" t="s">
        <v>79</v>
      </c>
      <c r="E2580" s="62">
        <v>1</v>
      </c>
    </row>
    <row r="2581" spans="1:5">
      <c r="A2581" s="62" t="s">
        <v>26</v>
      </c>
      <c r="B2581" s="62" t="s">
        <v>563</v>
      </c>
      <c r="C2581" s="62" t="s">
        <v>144</v>
      </c>
      <c r="D2581" s="62" t="s">
        <v>93</v>
      </c>
      <c r="E2581" s="62">
        <v>1</v>
      </c>
    </row>
    <row r="2582" spans="1:5">
      <c r="A2582" s="62" t="s">
        <v>26</v>
      </c>
      <c r="B2582" s="62" t="s">
        <v>563</v>
      </c>
      <c r="C2582" s="62" t="s">
        <v>145</v>
      </c>
      <c r="D2582" s="62" t="s">
        <v>146</v>
      </c>
      <c r="E2582" s="62">
        <v>0</v>
      </c>
    </row>
    <row r="2583" spans="1:5">
      <c r="A2583" s="62" t="s">
        <v>26</v>
      </c>
      <c r="B2583" s="62" t="s">
        <v>563</v>
      </c>
      <c r="C2583" s="62" t="s">
        <v>147</v>
      </c>
      <c r="D2583" s="62" t="s">
        <v>148</v>
      </c>
      <c r="E2583" s="62">
        <v>0</v>
      </c>
    </row>
    <row r="2584" spans="1:5">
      <c r="A2584" s="62" t="s">
        <v>26</v>
      </c>
      <c r="B2584" s="62" t="s">
        <v>563</v>
      </c>
      <c r="C2584" s="62" t="s">
        <v>149</v>
      </c>
      <c r="D2584" s="62" t="s">
        <v>150</v>
      </c>
      <c r="E2584" s="62">
        <v>1</v>
      </c>
    </row>
    <row r="2585" spans="1:5">
      <c r="A2585" s="62" t="s">
        <v>26</v>
      </c>
      <c r="B2585" s="62" t="s">
        <v>563</v>
      </c>
      <c r="C2585" s="62" t="s">
        <v>151</v>
      </c>
      <c r="D2585" s="62" t="s">
        <v>152</v>
      </c>
      <c r="E2585" s="62">
        <v>1</v>
      </c>
    </row>
    <row r="2586" spans="1:5">
      <c r="A2586" s="62" t="s">
        <v>26</v>
      </c>
      <c r="B2586" s="62" t="s">
        <v>563</v>
      </c>
      <c r="C2586" s="62" t="s">
        <v>153</v>
      </c>
      <c r="D2586" s="62" t="s">
        <v>154</v>
      </c>
      <c r="E2586" s="62">
        <v>1</v>
      </c>
    </row>
    <row r="2587" spans="1:5">
      <c r="A2587" s="62" t="s">
        <v>26</v>
      </c>
      <c r="B2587" s="62" t="s">
        <v>563</v>
      </c>
      <c r="C2587" s="62" t="s">
        <v>155</v>
      </c>
      <c r="D2587" s="62" t="s">
        <v>156</v>
      </c>
      <c r="E2587" s="62">
        <v>0</v>
      </c>
    </row>
    <row r="2588" spans="1:5">
      <c r="A2588" s="62" t="s">
        <v>26</v>
      </c>
      <c r="B2588" s="62" t="s">
        <v>564</v>
      </c>
      <c r="C2588" s="62" t="s">
        <v>78</v>
      </c>
      <c r="D2588" s="62" t="s">
        <v>79</v>
      </c>
      <c r="E2588" s="62">
        <v>1</v>
      </c>
    </row>
    <row r="2589" spans="1:5">
      <c r="A2589" s="62" t="s">
        <v>26</v>
      </c>
      <c r="B2589" s="62" t="s">
        <v>564</v>
      </c>
      <c r="C2589" s="62" t="s">
        <v>144</v>
      </c>
      <c r="D2589" s="62" t="s">
        <v>93</v>
      </c>
      <c r="E2589" s="62">
        <v>1</v>
      </c>
    </row>
    <row r="2590" spans="1:5">
      <c r="A2590" s="62" t="s">
        <v>26</v>
      </c>
      <c r="B2590" s="62" t="s">
        <v>564</v>
      </c>
      <c r="C2590" s="62" t="s">
        <v>145</v>
      </c>
      <c r="D2590" s="62" t="s">
        <v>146</v>
      </c>
      <c r="E2590" s="62">
        <v>1</v>
      </c>
    </row>
    <row r="2591" spans="1:5">
      <c r="A2591" s="62" t="s">
        <v>26</v>
      </c>
      <c r="B2591" s="62" t="s">
        <v>564</v>
      </c>
      <c r="C2591" s="62" t="s">
        <v>147</v>
      </c>
      <c r="D2591" s="62" t="s">
        <v>148</v>
      </c>
      <c r="E2591" s="62">
        <v>1</v>
      </c>
    </row>
    <row r="2592" spans="1:5">
      <c r="A2592" s="62" t="s">
        <v>26</v>
      </c>
      <c r="B2592" s="62" t="s">
        <v>564</v>
      </c>
      <c r="C2592" s="62" t="s">
        <v>149</v>
      </c>
      <c r="D2592" s="62" t="s">
        <v>150</v>
      </c>
      <c r="E2592" s="62">
        <v>1</v>
      </c>
    </row>
    <row r="2593" spans="1:5">
      <c r="A2593" s="62" t="s">
        <v>26</v>
      </c>
      <c r="B2593" s="62" t="s">
        <v>564</v>
      </c>
      <c r="C2593" s="62" t="s">
        <v>151</v>
      </c>
      <c r="D2593" s="62" t="s">
        <v>152</v>
      </c>
      <c r="E2593" s="62">
        <v>1</v>
      </c>
    </row>
    <row r="2594" spans="1:5">
      <c r="A2594" s="62" t="s">
        <v>26</v>
      </c>
      <c r="B2594" s="62" t="s">
        <v>564</v>
      </c>
      <c r="C2594" s="62" t="s">
        <v>153</v>
      </c>
      <c r="D2594" s="62" t="s">
        <v>154</v>
      </c>
      <c r="E2594" s="62">
        <v>1</v>
      </c>
    </row>
    <row r="2595" spans="1:5">
      <c r="A2595" s="62" t="s">
        <v>26</v>
      </c>
      <c r="B2595" s="62" t="s">
        <v>564</v>
      </c>
      <c r="C2595" s="62" t="s">
        <v>155</v>
      </c>
      <c r="D2595" s="62" t="s">
        <v>156</v>
      </c>
      <c r="E2595" s="62">
        <v>0</v>
      </c>
    </row>
    <row r="2596" spans="1:5">
      <c r="A2596" s="62" t="s">
        <v>26</v>
      </c>
      <c r="B2596" s="62" t="s">
        <v>565</v>
      </c>
      <c r="C2596" s="62" t="s">
        <v>78</v>
      </c>
      <c r="D2596" s="62" t="s">
        <v>79</v>
      </c>
      <c r="E2596" s="62">
        <v>1</v>
      </c>
    </row>
    <row r="2597" spans="1:5">
      <c r="A2597" s="62" t="s">
        <v>26</v>
      </c>
      <c r="B2597" s="62" t="s">
        <v>565</v>
      </c>
      <c r="C2597" s="62" t="s">
        <v>144</v>
      </c>
      <c r="D2597" s="62" t="s">
        <v>93</v>
      </c>
      <c r="E2597" s="62">
        <v>1</v>
      </c>
    </row>
    <row r="2598" spans="1:5">
      <c r="A2598" s="62" t="s">
        <v>26</v>
      </c>
      <c r="B2598" s="62" t="s">
        <v>565</v>
      </c>
      <c r="C2598" s="62" t="s">
        <v>145</v>
      </c>
      <c r="D2598" s="62" t="s">
        <v>146</v>
      </c>
      <c r="E2598" s="62">
        <v>1</v>
      </c>
    </row>
    <row r="2599" spans="1:5">
      <c r="A2599" s="62" t="s">
        <v>26</v>
      </c>
      <c r="B2599" s="62" t="s">
        <v>565</v>
      </c>
      <c r="C2599" s="62" t="s">
        <v>147</v>
      </c>
      <c r="D2599" s="62" t="s">
        <v>148</v>
      </c>
      <c r="E2599" s="62">
        <v>1</v>
      </c>
    </row>
    <row r="2600" spans="1:5">
      <c r="A2600" s="62" t="s">
        <v>26</v>
      </c>
      <c r="B2600" s="62" t="s">
        <v>565</v>
      </c>
      <c r="C2600" s="62" t="s">
        <v>149</v>
      </c>
      <c r="D2600" s="62" t="s">
        <v>150</v>
      </c>
      <c r="E2600" s="62">
        <v>1</v>
      </c>
    </row>
    <row r="2601" spans="1:5">
      <c r="A2601" s="62" t="s">
        <v>26</v>
      </c>
      <c r="B2601" s="62" t="s">
        <v>565</v>
      </c>
      <c r="C2601" s="62" t="s">
        <v>151</v>
      </c>
      <c r="D2601" s="62" t="s">
        <v>152</v>
      </c>
      <c r="E2601" s="62">
        <v>1</v>
      </c>
    </row>
    <row r="2602" spans="1:5">
      <c r="A2602" s="62" t="s">
        <v>26</v>
      </c>
      <c r="B2602" s="62" t="s">
        <v>565</v>
      </c>
      <c r="C2602" s="62" t="s">
        <v>153</v>
      </c>
      <c r="D2602" s="62" t="s">
        <v>154</v>
      </c>
      <c r="E2602" s="62">
        <v>1</v>
      </c>
    </row>
    <row r="2603" spans="1:5">
      <c r="A2603" s="62" t="s">
        <v>26</v>
      </c>
      <c r="B2603" s="62" t="s">
        <v>565</v>
      </c>
      <c r="C2603" s="62" t="s">
        <v>155</v>
      </c>
      <c r="D2603" s="62" t="s">
        <v>156</v>
      </c>
      <c r="E2603" s="62">
        <v>1</v>
      </c>
    </row>
    <row r="2604" spans="1:5">
      <c r="A2604" s="62" t="s">
        <v>26</v>
      </c>
      <c r="B2604" s="62" t="s">
        <v>566</v>
      </c>
      <c r="C2604" s="62" t="s">
        <v>78</v>
      </c>
      <c r="D2604" s="62" t="s">
        <v>79</v>
      </c>
      <c r="E2604" s="62">
        <v>1</v>
      </c>
    </row>
    <row r="2605" spans="1:5">
      <c r="A2605" s="62" t="s">
        <v>26</v>
      </c>
      <c r="B2605" s="62" t="s">
        <v>566</v>
      </c>
      <c r="C2605" s="62" t="s">
        <v>144</v>
      </c>
      <c r="D2605" s="62" t="s">
        <v>93</v>
      </c>
      <c r="E2605" s="62">
        <v>1</v>
      </c>
    </row>
    <row r="2606" spans="1:5">
      <c r="A2606" s="62" t="s">
        <v>26</v>
      </c>
      <c r="B2606" s="62" t="s">
        <v>566</v>
      </c>
      <c r="C2606" s="62" t="s">
        <v>145</v>
      </c>
      <c r="D2606" s="62" t="s">
        <v>146</v>
      </c>
      <c r="E2606" s="62">
        <v>1</v>
      </c>
    </row>
    <row r="2607" spans="1:5">
      <c r="A2607" s="62" t="s">
        <v>26</v>
      </c>
      <c r="B2607" s="62" t="s">
        <v>566</v>
      </c>
      <c r="C2607" s="62" t="s">
        <v>147</v>
      </c>
      <c r="D2607" s="62" t="s">
        <v>148</v>
      </c>
      <c r="E2607" s="62">
        <v>1</v>
      </c>
    </row>
    <row r="2608" spans="1:5">
      <c r="A2608" s="62" t="s">
        <v>26</v>
      </c>
      <c r="B2608" s="62" t="s">
        <v>566</v>
      </c>
      <c r="C2608" s="62" t="s">
        <v>149</v>
      </c>
      <c r="D2608" s="62" t="s">
        <v>150</v>
      </c>
      <c r="E2608" s="62">
        <v>1</v>
      </c>
    </row>
    <row r="2609" spans="1:5">
      <c r="A2609" s="62" t="s">
        <v>26</v>
      </c>
      <c r="B2609" s="62" t="s">
        <v>566</v>
      </c>
      <c r="C2609" s="62" t="s">
        <v>151</v>
      </c>
      <c r="D2609" s="62" t="s">
        <v>152</v>
      </c>
      <c r="E2609" s="62">
        <v>1</v>
      </c>
    </row>
    <row r="2610" spans="1:5">
      <c r="A2610" s="62" t="s">
        <v>26</v>
      </c>
      <c r="B2610" s="62" t="s">
        <v>566</v>
      </c>
      <c r="C2610" s="62" t="s">
        <v>153</v>
      </c>
      <c r="D2610" s="62" t="s">
        <v>154</v>
      </c>
      <c r="E2610" s="62">
        <v>1</v>
      </c>
    </row>
    <row r="2611" spans="1:5">
      <c r="A2611" s="62" t="s">
        <v>26</v>
      </c>
      <c r="B2611" s="62" t="s">
        <v>566</v>
      </c>
      <c r="C2611" s="62" t="s">
        <v>155</v>
      </c>
      <c r="D2611" s="62" t="s">
        <v>156</v>
      </c>
      <c r="E2611" s="62">
        <v>1</v>
      </c>
    </row>
    <row r="2612" spans="1:5">
      <c r="A2612" s="62" t="s">
        <v>26</v>
      </c>
      <c r="B2612" s="62" t="s">
        <v>567</v>
      </c>
      <c r="C2612" s="62" t="s">
        <v>78</v>
      </c>
      <c r="D2612" s="62" t="s">
        <v>79</v>
      </c>
      <c r="E2612" s="62">
        <v>1</v>
      </c>
    </row>
    <row r="2613" spans="1:5">
      <c r="A2613" s="62" t="s">
        <v>26</v>
      </c>
      <c r="B2613" s="62" t="s">
        <v>567</v>
      </c>
      <c r="C2613" s="62" t="s">
        <v>144</v>
      </c>
      <c r="D2613" s="62" t="s">
        <v>93</v>
      </c>
      <c r="E2613" s="62">
        <v>1</v>
      </c>
    </row>
    <row r="2614" spans="1:5">
      <c r="A2614" s="62" t="s">
        <v>26</v>
      </c>
      <c r="B2614" s="62" t="s">
        <v>567</v>
      </c>
      <c r="C2614" s="62" t="s">
        <v>145</v>
      </c>
      <c r="D2614" s="62" t="s">
        <v>146</v>
      </c>
      <c r="E2614" s="62">
        <v>1</v>
      </c>
    </row>
    <row r="2615" spans="1:5">
      <c r="A2615" s="62" t="s">
        <v>26</v>
      </c>
      <c r="B2615" s="62" t="s">
        <v>567</v>
      </c>
      <c r="C2615" s="62" t="s">
        <v>147</v>
      </c>
      <c r="D2615" s="62" t="s">
        <v>148</v>
      </c>
      <c r="E2615" s="62">
        <v>1</v>
      </c>
    </row>
    <row r="2616" spans="1:5">
      <c r="A2616" s="62" t="s">
        <v>26</v>
      </c>
      <c r="B2616" s="62" t="s">
        <v>567</v>
      </c>
      <c r="C2616" s="62" t="s">
        <v>149</v>
      </c>
      <c r="D2616" s="62" t="s">
        <v>150</v>
      </c>
      <c r="E2616" s="62">
        <v>1</v>
      </c>
    </row>
    <row r="2617" spans="1:5">
      <c r="A2617" s="62" t="s">
        <v>26</v>
      </c>
      <c r="B2617" s="62" t="s">
        <v>567</v>
      </c>
      <c r="C2617" s="62" t="s">
        <v>151</v>
      </c>
      <c r="D2617" s="62" t="s">
        <v>152</v>
      </c>
      <c r="E2617" s="62">
        <v>1</v>
      </c>
    </row>
    <row r="2618" spans="1:5">
      <c r="A2618" s="62" t="s">
        <v>26</v>
      </c>
      <c r="B2618" s="62" t="s">
        <v>567</v>
      </c>
      <c r="C2618" s="62" t="s">
        <v>153</v>
      </c>
      <c r="D2618" s="62" t="s">
        <v>154</v>
      </c>
      <c r="E2618" s="62">
        <v>1</v>
      </c>
    </row>
    <row r="2619" spans="1:5">
      <c r="A2619" s="62" t="s">
        <v>26</v>
      </c>
      <c r="B2619" s="62" t="s">
        <v>567</v>
      </c>
      <c r="C2619" s="62" t="s">
        <v>155</v>
      </c>
      <c r="D2619" s="62" t="s">
        <v>156</v>
      </c>
      <c r="E2619" s="62">
        <v>1</v>
      </c>
    </row>
    <row r="2620" spans="1:5">
      <c r="A2620" s="62" t="s">
        <v>26</v>
      </c>
      <c r="B2620" s="62" t="s">
        <v>568</v>
      </c>
      <c r="C2620" s="62" t="s">
        <v>78</v>
      </c>
      <c r="D2620" s="62" t="s">
        <v>79</v>
      </c>
      <c r="E2620" s="62">
        <v>1</v>
      </c>
    </row>
    <row r="2621" spans="1:5">
      <c r="A2621" s="62" t="s">
        <v>26</v>
      </c>
      <c r="B2621" s="62" t="s">
        <v>568</v>
      </c>
      <c r="C2621" s="62" t="s">
        <v>144</v>
      </c>
      <c r="D2621" s="62" t="s">
        <v>93</v>
      </c>
      <c r="E2621" s="62">
        <v>1</v>
      </c>
    </row>
    <row r="2622" spans="1:5">
      <c r="A2622" s="62" t="s">
        <v>26</v>
      </c>
      <c r="B2622" s="62" t="s">
        <v>568</v>
      </c>
      <c r="C2622" s="62" t="s">
        <v>145</v>
      </c>
      <c r="D2622" s="62" t="s">
        <v>146</v>
      </c>
      <c r="E2622" s="62">
        <v>1</v>
      </c>
    </row>
    <row r="2623" spans="1:5">
      <c r="A2623" s="62" t="s">
        <v>26</v>
      </c>
      <c r="B2623" s="62" t="s">
        <v>568</v>
      </c>
      <c r="C2623" s="62" t="s">
        <v>147</v>
      </c>
      <c r="D2623" s="62" t="s">
        <v>148</v>
      </c>
      <c r="E2623" s="62">
        <v>1</v>
      </c>
    </row>
    <row r="2624" spans="1:5">
      <c r="A2624" s="62" t="s">
        <v>26</v>
      </c>
      <c r="B2624" s="62" t="s">
        <v>568</v>
      </c>
      <c r="C2624" s="62" t="s">
        <v>149</v>
      </c>
      <c r="D2624" s="62" t="s">
        <v>150</v>
      </c>
      <c r="E2624" s="62">
        <v>1</v>
      </c>
    </row>
    <row r="2625" spans="1:5">
      <c r="A2625" s="62" t="s">
        <v>26</v>
      </c>
      <c r="B2625" s="62" t="s">
        <v>568</v>
      </c>
      <c r="C2625" s="62" t="s">
        <v>151</v>
      </c>
      <c r="D2625" s="62" t="s">
        <v>152</v>
      </c>
      <c r="E2625" s="62">
        <v>1</v>
      </c>
    </row>
    <row r="2626" spans="1:5">
      <c r="A2626" s="62" t="s">
        <v>26</v>
      </c>
      <c r="B2626" s="62" t="s">
        <v>568</v>
      </c>
      <c r="C2626" s="62" t="s">
        <v>153</v>
      </c>
      <c r="D2626" s="62" t="s">
        <v>154</v>
      </c>
      <c r="E2626" s="62">
        <v>1</v>
      </c>
    </row>
    <row r="2627" spans="1:5">
      <c r="A2627" s="62" t="s">
        <v>26</v>
      </c>
      <c r="B2627" s="62" t="s">
        <v>568</v>
      </c>
      <c r="C2627" s="62" t="s">
        <v>155</v>
      </c>
      <c r="D2627" s="62" t="s">
        <v>156</v>
      </c>
      <c r="E2627" s="62">
        <v>1</v>
      </c>
    </row>
    <row r="2628" spans="1:5">
      <c r="A2628" s="62" t="s">
        <v>25</v>
      </c>
      <c r="B2628" s="62" t="s">
        <v>510</v>
      </c>
      <c r="C2628" s="62" t="s">
        <v>78</v>
      </c>
      <c r="D2628" s="62" t="s">
        <v>79</v>
      </c>
      <c r="E2628" s="62">
        <v>1</v>
      </c>
    </row>
    <row r="2629" spans="1:5">
      <c r="A2629" s="62" t="s">
        <v>25</v>
      </c>
      <c r="B2629" s="62" t="s">
        <v>510</v>
      </c>
      <c r="C2629" s="62" t="s">
        <v>153</v>
      </c>
      <c r="D2629" s="62" t="s">
        <v>154</v>
      </c>
      <c r="E2629" s="62">
        <v>0</v>
      </c>
    </row>
    <row r="2630" spans="1:5">
      <c r="A2630" s="62" t="s">
        <v>25</v>
      </c>
      <c r="B2630" s="62" t="s">
        <v>510</v>
      </c>
      <c r="C2630" s="62" t="s">
        <v>155</v>
      </c>
      <c r="D2630" s="62" t="s">
        <v>156</v>
      </c>
      <c r="E2630" s="62">
        <v>0</v>
      </c>
    </row>
    <row r="2631" spans="1:5">
      <c r="A2631" s="62" t="s">
        <v>25</v>
      </c>
      <c r="B2631" s="62" t="s">
        <v>510</v>
      </c>
      <c r="C2631" s="62" t="s">
        <v>511</v>
      </c>
      <c r="D2631" s="62" t="s">
        <v>512</v>
      </c>
      <c r="E2631" s="62">
        <v>1</v>
      </c>
    </row>
    <row r="2632" spans="1:5">
      <c r="A2632" s="62" t="s">
        <v>25</v>
      </c>
      <c r="B2632" s="62" t="s">
        <v>510</v>
      </c>
      <c r="C2632" s="62" t="s">
        <v>513</v>
      </c>
      <c r="D2632" s="62" t="s">
        <v>514</v>
      </c>
      <c r="E2632" s="62">
        <v>1</v>
      </c>
    </row>
    <row r="2633" spans="1:5">
      <c r="A2633" s="62" t="s">
        <v>25</v>
      </c>
      <c r="B2633" s="62" t="s">
        <v>510</v>
      </c>
      <c r="C2633" s="62" t="s">
        <v>515</v>
      </c>
      <c r="D2633" s="62" t="s">
        <v>516</v>
      </c>
      <c r="E2633" s="62">
        <v>0</v>
      </c>
    </row>
    <row r="2634" spans="1:5">
      <c r="A2634" s="62" t="s">
        <v>25</v>
      </c>
      <c r="B2634" s="62" t="s">
        <v>510</v>
      </c>
      <c r="C2634" s="62" t="s">
        <v>517</v>
      </c>
      <c r="D2634" s="62" t="s">
        <v>518</v>
      </c>
      <c r="E2634" s="62">
        <v>1</v>
      </c>
    </row>
    <row r="2635" spans="1:5">
      <c r="A2635" s="62" t="s">
        <v>25</v>
      </c>
      <c r="B2635" s="62" t="s">
        <v>510</v>
      </c>
      <c r="C2635" s="62" t="s">
        <v>519</v>
      </c>
      <c r="D2635" s="62" t="s">
        <v>93</v>
      </c>
      <c r="E2635" s="62">
        <v>1</v>
      </c>
    </row>
    <row r="2636" spans="1:5">
      <c r="A2636" s="62" t="s">
        <v>25</v>
      </c>
      <c r="B2636" s="62" t="s">
        <v>520</v>
      </c>
      <c r="C2636" s="62" t="s">
        <v>78</v>
      </c>
      <c r="D2636" s="62" t="s">
        <v>79</v>
      </c>
      <c r="E2636" s="62">
        <v>1</v>
      </c>
    </row>
    <row r="2637" spans="1:5">
      <c r="A2637" s="62" t="s">
        <v>25</v>
      </c>
      <c r="B2637" s="62" t="s">
        <v>520</v>
      </c>
      <c r="C2637" s="62" t="s">
        <v>153</v>
      </c>
      <c r="D2637" s="62" t="s">
        <v>154</v>
      </c>
      <c r="E2637" s="62">
        <v>1</v>
      </c>
    </row>
    <row r="2638" spans="1:5">
      <c r="A2638" s="62" t="s">
        <v>25</v>
      </c>
      <c r="B2638" s="62" t="s">
        <v>520</v>
      </c>
      <c r="C2638" s="62" t="s">
        <v>155</v>
      </c>
      <c r="D2638" s="62" t="s">
        <v>156</v>
      </c>
      <c r="E2638" s="62">
        <v>1</v>
      </c>
    </row>
    <row r="2639" spans="1:5">
      <c r="A2639" s="62" t="s">
        <v>25</v>
      </c>
      <c r="B2639" s="62" t="s">
        <v>520</v>
      </c>
      <c r="C2639" s="62" t="s">
        <v>511</v>
      </c>
      <c r="D2639" s="62" t="s">
        <v>512</v>
      </c>
      <c r="E2639" s="62">
        <v>1</v>
      </c>
    </row>
    <row r="2640" spans="1:5">
      <c r="A2640" s="62" t="s">
        <v>25</v>
      </c>
      <c r="B2640" s="62" t="s">
        <v>520</v>
      </c>
      <c r="C2640" s="62" t="s">
        <v>513</v>
      </c>
      <c r="D2640" s="62" t="s">
        <v>514</v>
      </c>
      <c r="E2640" s="62">
        <v>1</v>
      </c>
    </row>
    <row r="2641" spans="1:5">
      <c r="A2641" s="62" t="s">
        <v>25</v>
      </c>
      <c r="B2641" s="62" t="s">
        <v>520</v>
      </c>
      <c r="C2641" s="62" t="s">
        <v>515</v>
      </c>
      <c r="D2641" s="62" t="s">
        <v>516</v>
      </c>
      <c r="E2641" s="62">
        <v>1</v>
      </c>
    </row>
    <row r="2642" spans="1:5">
      <c r="A2642" s="62" t="s">
        <v>25</v>
      </c>
      <c r="B2642" s="62" t="s">
        <v>520</v>
      </c>
      <c r="C2642" s="62" t="s">
        <v>517</v>
      </c>
      <c r="D2642" s="62" t="s">
        <v>518</v>
      </c>
      <c r="E2642" s="62">
        <v>1</v>
      </c>
    </row>
    <row r="2643" spans="1:5">
      <c r="A2643" s="62" t="s">
        <v>25</v>
      </c>
      <c r="B2643" s="62" t="s">
        <v>520</v>
      </c>
      <c r="C2643" s="62" t="s">
        <v>519</v>
      </c>
      <c r="D2643" s="62" t="s">
        <v>93</v>
      </c>
      <c r="E2643" s="62">
        <v>1</v>
      </c>
    </row>
    <row r="2644" spans="1:5">
      <c r="A2644" s="62" t="s">
        <v>25</v>
      </c>
      <c r="B2644" s="62" t="s">
        <v>521</v>
      </c>
      <c r="C2644" s="62" t="s">
        <v>78</v>
      </c>
      <c r="D2644" s="62" t="s">
        <v>79</v>
      </c>
      <c r="E2644" s="62">
        <v>1</v>
      </c>
    </row>
    <row r="2645" spans="1:5">
      <c r="A2645" s="62" t="s">
        <v>25</v>
      </c>
      <c r="B2645" s="62" t="s">
        <v>521</v>
      </c>
      <c r="C2645" s="62" t="s">
        <v>153</v>
      </c>
      <c r="D2645" s="62" t="s">
        <v>154</v>
      </c>
      <c r="E2645" s="62">
        <v>1</v>
      </c>
    </row>
    <row r="2646" spans="1:5">
      <c r="A2646" s="62" t="s">
        <v>25</v>
      </c>
      <c r="B2646" s="62" t="s">
        <v>521</v>
      </c>
      <c r="C2646" s="62" t="s">
        <v>155</v>
      </c>
      <c r="D2646" s="62" t="s">
        <v>156</v>
      </c>
      <c r="E2646" s="62">
        <v>1</v>
      </c>
    </row>
    <row r="2647" spans="1:5">
      <c r="A2647" s="62" t="s">
        <v>25</v>
      </c>
      <c r="B2647" s="62" t="s">
        <v>521</v>
      </c>
      <c r="C2647" s="62" t="s">
        <v>511</v>
      </c>
      <c r="D2647" s="62" t="s">
        <v>512</v>
      </c>
      <c r="E2647" s="62">
        <v>1</v>
      </c>
    </row>
    <row r="2648" spans="1:5">
      <c r="A2648" s="62" t="s">
        <v>25</v>
      </c>
      <c r="B2648" s="62" t="s">
        <v>521</v>
      </c>
      <c r="C2648" s="62" t="s">
        <v>513</v>
      </c>
      <c r="D2648" s="62" t="s">
        <v>514</v>
      </c>
      <c r="E2648" s="62">
        <v>1</v>
      </c>
    </row>
    <row r="2649" spans="1:5">
      <c r="A2649" s="62" t="s">
        <v>25</v>
      </c>
      <c r="B2649" s="62" t="s">
        <v>521</v>
      </c>
      <c r="C2649" s="62" t="s">
        <v>515</v>
      </c>
      <c r="D2649" s="62" t="s">
        <v>516</v>
      </c>
      <c r="E2649" s="62">
        <v>0</v>
      </c>
    </row>
    <row r="2650" spans="1:5">
      <c r="A2650" s="62" t="s">
        <v>25</v>
      </c>
      <c r="B2650" s="62" t="s">
        <v>521</v>
      </c>
      <c r="C2650" s="62" t="s">
        <v>517</v>
      </c>
      <c r="D2650" s="62" t="s">
        <v>518</v>
      </c>
      <c r="E2650" s="62">
        <v>1</v>
      </c>
    </row>
    <row r="2651" spans="1:5">
      <c r="A2651" s="62" t="s">
        <v>25</v>
      </c>
      <c r="B2651" s="62" t="s">
        <v>521</v>
      </c>
      <c r="C2651" s="62" t="s">
        <v>519</v>
      </c>
      <c r="D2651" s="62" t="s">
        <v>93</v>
      </c>
      <c r="E2651" s="62">
        <v>1</v>
      </c>
    </row>
    <row r="2652" spans="1:5">
      <c r="A2652" s="62" t="s">
        <v>25</v>
      </c>
      <c r="B2652" s="62" t="s">
        <v>522</v>
      </c>
      <c r="C2652" s="62" t="s">
        <v>78</v>
      </c>
      <c r="D2652" s="62" t="s">
        <v>79</v>
      </c>
      <c r="E2652" s="62">
        <v>1</v>
      </c>
    </row>
    <row r="2653" spans="1:5">
      <c r="A2653" s="62" t="s">
        <v>25</v>
      </c>
      <c r="B2653" s="62" t="s">
        <v>522</v>
      </c>
      <c r="C2653" s="62" t="s">
        <v>153</v>
      </c>
      <c r="D2653" s="62" t="s">
        <v>154</v>
      </c>
      <c r="E2653" s="62">
        <v>1</v>
      </c>
    </row>
    <row r="2654" spans="1:5">
      <c r="A2654" s="62" t="s">
        <v>25</v>
      </c>
      <c r="B2654" s="62" t="s">
        <v>522</v>
      </c>
      <c r="C2654" s="62" t="s">
        <v>155</v>
      </c>
      <c r="D2654" s="62" t="s">
        <v>156</v>
      </c>
      <c r="E2654" s="62">
        <v>0</v>
      </c>
    </row>
    <row r="2655" spans="1:5">
      <c r="A2655" s="62" t="s">
        <v>25</v>
      </c>
      <c r="B2655" s="62" t="s">
        <v>522</v>
      </c>
      <c r="C2655" s="62" t="s">
        <v>511</v>
      </c>
      <c r="D2655" s="62" t="s">
        <v>512</v>
      </c>
      <c r="E2655" s="62">
        <v>1</v>
      </c>
    </row>
    <row r="2656" spans="1:5">
      <c r="A2656" s="62" t="s">
        <v>25</v>
      </c>
      <c r="B2656" s="62" t="s">
        <v>522</v>
      </c>
      <c r="C2656" s="62" t="s">
        <v>513</v>
      </c>
      <c r="D2656" s="62" t="s">
        <v>514</v>
      </c>
      <c r="E2656" s="62">
        <v>1</v>
      </c>
    </row>
    <row r="2657" spans="1:5">
      <c r="A2657" s="62" t="s">
        <v>25</v>
      </c>
      <c r="B2657" s="62" t="s">
        <v>522</v>
      </c>
      <c r="C2657" s="62" t="s">
        <v>515</v>
      </c>
      <c r="D2657" s="62" t="s">
        <v>516</v>
      </c>
      <c r="E2657" s="62">
        <v>1</v>
      </c>
    </row>
    <row r="2658" spans="1:5">
      <c r="A2658" s="62" t="s">
        <v>25</v>
      </c>
      <c r="B2658" s="62" t="s">
        <v>522</v>
      </c>
      <c r="C2658" s="62" t="s">
        <v>517</v>
      </c>
      <c r="D2658" s="62" t="s">
        <v>518</v>
      </c>
      <c r="E2658" s="62">
        <v>1</v>
      </c>
    </row>
    <row r="2659" spans="1:5">
      <c r="A2659" s="62" t="s">
        <v>25</v>
      </c>
      <c r="B2659" s="62" t="s">
        <v>522</v>
      </c>
      <c r="C2659" s="62" t="s">
        <v>519</v>
      </c>
      <c r="D2659" s="62" t="s">
        <v>93</v>
      </c>
      <c r="E2659" s="62">
        <v>1</v>
      </c>
    </row>
    <row r="2660" spans="1:5">
      <c r="A2660" s="62" t="s">
        <v>25</v>
      </c>
      <c r="B2660" s="62" t="s">
        <v>523</v>
      </c>
      <c r="C2660" s="62" t="s">
        <v>78</v>
      </c>
      <c r="D2660" s="62" t="s">
        <v>79</v>
      </c>
      <c r="E2660" s="62">
        <v>1</v>
      </c>
    </row>
    <row r="2661" spans="1:5">
      <c r="A2661" s="62" t="s">
        <v>25</v>
      </c>
      <c r="B2661" s="62" t="s">
        <v>523</v>
      </c>
      <c r="C2661" s="62" t="s">
        <v>153</v>
      </c>
      <c r="D2661" s="62" t="s">
        <v>154</v>
      </c>
      <c r="E2661" s="62">
        <v>1</v>
      </c>
    </row>
    <row r="2662" spans="1:5">
      <c r="A2662" s="62" t="s">
        <v>25</v>
      </c>
      <c r="B2662" s="62" t="s">
        <v>523</v>
      </c>
      <c r="C2662" s="62" t="s">
        <v>155</v>
      </c>
      <c r="D2662" s="62" t="s">
        <v>156</v>
      </c>
      <c r="E2662" s="62">
        <v>0</v>
      </c>
    </row>
    <row r="2663" spans="1:5">
      <c r="A2663" s="62" t="s">
        <v>25</v>
      </c>
      <c r="B2663" s="62" t="s">
        <v>523</v>
      </c>
      <c r="C2663" s="62" t="s">
        <v>511</v>
      </c>
      <c r="D2663" s="62" t="s">
        <v>512</v>
      </c>
      <c r="E2663" s="62">
        <v>1</v>
      </c>
    </row>
    <row r="2664" spans="1:5">
      <c r="A2664" s="62" t="s">
        <v>25</v>
      </c>
      <c r="B2664" s="62" t="s">
        <v>523</v>
      </c>
      <c r="C2664" s="62" t="s">
        <v>513</v>
      </c>
      <c r="D2664" s="62" t="s">
        <v>514</v>
      </c>
      <c r="E2664" s="62">
        <v>1</v>
      </c>
    </row>
    <row r="2665" spans="1:5">
      <c r="A2665" s="62" t="s">
        <v>25</v>
      </c>
      <c r="B2665" s="62" t="s">
        <v>523</v>
      </c>
      <c r="C2665" s="62" t="s">
        <v>515</v>
      </c>
      <c r="D2665" s="62" t="s">
        <v>516</v>
      </c>
      <c r="E2665" s="62">
        <v>0</v>
      </c>
    </row>
    <row r="2666" spans="1:5">
      <c r="A2666" s="62" t="s">
        <v>25</v>
      </c>
      <c r="B2666" s="62" t="s">
        <v>523</v>
      </c>
      <c r="C2666" s="62" t="s">
        <v>517</v>
      </c>
      <c r="D2666" s="62" t="s">
        <v>518</v>
      </c>
      <c r="E2666" s="62">
        <v>1</v>
      </c>
    </row>
    <row r="2667" spans="1:5">
      <c r="A2667" s="62" t="s">
        <v>25</v>
      </c>
      <c r="B2667" s="62" t="s">
        <v>523</v>
      </c>
      <c r="C2667" s="62" t="s">
        <v>519</v>
      </c>
      <c r="D2667" s="62" t="s">
        <v>93</v>
      </c>
      <c r="E2667" s="62">
        <v>1</v>
      </c>
    </row>
    <row r="2668" spans="1:5">
      <c r="A2668" s="62" t="s">
        <v>25</v>
      </c>
      <c r="B2668" s="62" t="s">
        <v>524</v>
      </c>
      <c r="C2668" s="62" t="s">
        <v>78</v>
      </c>
      <c r="D2668" s="62" t="s">
        <v>79</v>
      </c>
      <c r="E2668" s="62">
        <v>1</v>
      </c>
    </row>
    <row r="2669" spans="1:5">
      <c r="A2669" s="62" t="s">
        <v>25</v>
      </c>
      <c r="B2669" s="62" t="s">
        <v>524</v>
      </c>
      <c r="C2669" s="62" t="s">
        <v>153</v>
      </c>
      <c r="D2669" s="62" t="s">
        <v>154</v>
      </c>
      <c r="E2669" s="62">
        <v>1</v>
      </c>
    </row>
    <row r="2670" spans="1:5">
      <c r="A2670" s="62" t="s">
        <v>25</v>
      </c>
      <c r="B2670" s="62" t="s">
        <v>524</v>
      </c>
      <c r="C2670" s="62" t="s">
        <v>155</v>
      </c>
      <c r="D2670" s="62" t="s">
        <v>156</v>
      </c>
      <c r="E2670" s="62">
        <v>0</v>
      </c>
    </row>
    <row r="2671" spans="1:5">
      <c r="A2671" s="62" t="s">
        <v>25</v>
      </c>
      <c r="B2671" s="62" t="s">
        <v>524</v>
      </c>
      <c r="C2671" s="62" t="s">
        <v>511</v>
      </c>
      <c r="D2671" s="62" t="s">
        <v>512</v>
      </c>
      <c r="E2671" s="62">
        <v>1</v>
      </c>
    </row>
    <row r="2672" spans="1:5">
      <c r="A2672" s="62" t="s">
        <v>25</v>
      </c>
      <c r="B2672" s="62" t="s">
        <v>524</v>
      </c>
      <c r="C2672" s="62" t="s">
        <v>513</v>
      </c>
      <c r="D2672" s="62" t="s">
        <v>514</v>
      </c>
      <c r="E2672" s="62">
        <v>1</v>
      </c>
    </row>
    <row r="2673" spans="1:5">
      <c r="A2673" s="62" t="s">
        <v>25</v>
      </c>
      <c r="B2673" s="62" t="s">
        <v>524</v>
      </c>
      <c r="C2673" s="62" t="s">
        <v>515</v>
      </c>
      <c r="D2673" s="62" t="s">
        <v>516</v>
      </c>
      <c r="E2673" s="62">
        <v>1</v>
      </c>
    </row>
    <row r="2674" spans="1:5">
      <c r="A2674" s="62" t="s">
        <v>25</v>
      </c>
      <c r="B2674" s="62" t="s">
        <v>524</v>
      </c>
      <c r="C2674" s="62" t="s">
        <v>517</v>
      </c>
      <c r="D2674" s="62" t="s">
        <v>518</v>
      </c>
      <c r="E2674" s="62">
        <v>1</v>
      </c>
    </row>
    <row r="2675" spans="1:5">
      <c r="A2675" s="62" t="s">
        <v>25</v>
      </c>
      <c r="B2675" s="62" t="s">
        <v>524</v>
      </c>
      <c r="C2675" s="62" t="s">
        <v>519</v>
      </c>
      <c r="D2675" s="62" t="s">
        <v>93</v>
      </c>
      <c r="E2675" s="62">
        <v>1</v>
      </c>
    </row>
    <row r="2676" spans="1:5">
      <c r="A2676" s="62" t="s">
        <v>25</v>
      </c>
      <c r="B2676" s="62" t="s">
        <v>525</v>
      </c>
      <c r="C2676" s="62" t="s">
        <v>78</v>
      </c>
      <c r="D2676" s="62" t="s">
        <v>79</v>
      </c>
      <c r="E2676" s="62">
        <v>1</v>
      </c>
    </row>
    <row r="2677" spans="1:5">
      <c r="A2677" s="62" t="s">
        <v>25</v>
      </c>
      <c r="B2677" s="62" t="s">
        <v>525</v>
      </c>
      <c r="C2677" s="62" t="s">
        <v>153</v>
      </c>
      <c r="D2677" s="62" t="s">
        <v>154</v>
      </c>
      <c r="E2677" s="62">
        <v>1</v>
      </c>
    </row>
    <row r="2678" spans="1:5">
      <c r="A2678" s="62" t="s">
        <v>25</v>
      </c>
      <c r="B2678" s="62" t="s">
        <v>525</v>
      </c>
      <c r="C2678" s="62" t="s">
        <v>155</v>
      </c>
      <c r="D2678" s="62" t="s">
        <v>156</v>
      </c>
      <c r="E2678" s="62">
        <v>1</v>
      </c>
    </row>
    <row r="2679" spans="1:5">
      <c r="A2679" s="62" t="s">
        <v>25</v>
      </c>
      <c r="B2679" s="62" t="s">
        <v>525</v>
      </c>
      <c r="C2679" s="62" t="s">
        <v>511</v>
      </c>
      <c r="D2679" s="62" t="s">
        <v>512</v>
      </c>
      <c r="E2679" s="62">
        <v>1</v>
      </c>
    </row>
    <row r="2680" spans="1:5">
      <c r="A2680" s="62" t="s">
        <v>25</v>
      </c>
      <c r="B2680" s="62" t="s">
        <v>525</v>
      </c>
      <c r="C2680" s="62" t="s">
        <v>513</v>
      </c>
      <c r="D2680" s="62" t="s">
        <v>514</v>
      </c>
      <c r="E2680" s="62">
        <v>1</v>
      </c>
    </row>
    <row r="2681" spans="1:5">
      <c r="A2681" s="62" t="s">
        <v>25</v>
      </c>
      <c r="B2681" s="62" t="s">
        <v>525</v>
      </c>
      <c r="C2681" s="62" t="s">
        <v>515</v>
      </c>
      <c r="D2681" s="62" t="s">
        <v>516</v>
      </c>
      <c r="E2681" s="62">
        <v>1</v>
      </c>
    </row>
    <row r="2682" spans="1:5">
      <c r="A2682" s="62" t="s">
        <v>25</v>
      </c>
      <c r="B2682" s="62" t="s">
        <v>525</v>
      </c>
      <c r="C2682" s="62" t="s">
        <v>517</v>
      </c>
      <c r="D2682" s="62" t="s">
        <v>518</v>
      </c>
      <c r="E2682" s="62">
        <v>1</v>
      </c>
    </row>
    <row r="2683" spans="1:5">
      <c r="A2683" s="62" t="s">
        <v>25</v>
      </c>
      <c r="B2683" s="62" t="s">
        <v>525</v>
      </c>
      <c r="C2683" s="62" t="s">
        <v>519</v>
      </c>
      <c r="D2683" s="62" t="s">
        <v>93</v>
      </c>
      <c r="E2683" s="62">
        <v>1</v>
      </c>
    </row>
    <row r="2684" spans="1:5">
      <c r="A2684" s="62" t="s">
        <v>28</v>
      </c>
      <c r="B2684" s="62" t="s">
        <v>403</v>
      </c>
      <c r="C2684" s="62" t="s">
        <v>78</v>
      </c>
      <c r="D2684" s="62" t="s">
        <v>79</v>
      </c>
      <c r="E2684" s="62">
        <v>1</v>
      </c>
    </row>
    <row r="2685" spans="1:5">
      <c r="A2685" s="62" t="s">
        <v>28</v>
      </c>
      <c r="B2685" s="62" t="s">
        <v>403</v>
      </c>
      <c r="C2685" s="62" t="s">
        <v>80</v>
      </c>
      <c r="D2685" s="62" t="s">
        <v>81</v>
      </c>
      <c r="E2685" s="62">
        <v>1</v>
      </c>
    </row>
    <row r="2686" spans="1:5">
      <c r="A2686" s="62" t="s">
        <v>28</v>
      </c>
      <c r="B2686" s="62" t="s">
        <v>403</v>
      </c>
      <c r="C2686" s="62" t="s">
        <v>82</v>
      </c>
      <c r="D2686" s="62" t="s">
        <v>83</v>
      </c>
      <c r="E2686" s="62">
        <v>1</v>
      </c>
    </row>
    <row r="2687" spans="1:5">
      <c r="A2687" s="62" t="s">
        <v>28</v>
      </c>
      <c r="B2687" s="62" t="s">
        <v>403</v>
      </c>
      <c r="C2687" s="62" t="s">
        <v>301</v>
      </c>
      <c r="D2687" s="62" t="s">
        <v>302</v>
      </c>
      <c r="E2687" s="62">
        <v>1</v>
      </c>
    </row>
    <row r="2688" spans="1:5">
      <c r="A2688" s="62" t="s">
        <v>28</v>
      </c>
      <c r="B2688" s="62" t="s">
        <v>403</v>
      </c>
      <c r="C2688" s="62" t="s">
        <v>404</v>
      </c>
      <c r="D2688" s="62" t="s">
        <v>85</v>
      </c>
      <c r="E2688" s="62">
        <v>1</v>
      </c>
    </row>
    <row r="2689" spans="1:5">
      <c r="A2689" s="62" t="s">
        <v>28</v>
      </c>
      <c r="B2689" s="62" t="s">
        <v>403</v>
      </c>
      <c r="C2689" s="62" t="s">
        <v>405</v>
      </c>
      <c r="D2689" s="62" t="s">
        <v>87</v>
      </c>
      <c r="E2689" s="62">
        <v>1</v>
      </c>
    </row>
    <row r="2690" spans="1:5">
      <c r="A2690" s="62" t="s">
        <v>28</v>
      </c>
      <c r="B2690" s="62" t="s">
        <v>403</v>
      </c>
      <c r="C2690" s="62" t="s">
        <v>406</v>
      </c>
      <c r="D2690" s="62" t="s">
        <v>297</v>
      </c>
      <c r="E2690" s="62">
        <v>1</v>
      </c>
    </row>
    <row r="2691" spans="1:5">
      <c r="A2691" s="62" t="s">
        <v>28</v>
      </c>
      <c r="B2691" s="62" t="s">
        <v>403</v>
      </c>
      <c r="C2691" s="62" t="s">
        <v>407</v>
      </c>
      <c r="D2691" s="62" t="s">
        <v>93</v>
      </c>
      <c r="E2691" s="62">
        <v>1</v>
      </c>
    </row>
    <row r="2692" spans="1:5">
      <c r="A2692" s="62" t="s">
        <v>28</v>
      </c>
      <c r="B2692" s="62" t="s">
        <v>408</v>
      </c>
      <c r="C2692" s="62" t="s">
        <v>78</v>
      </c>
      <c r="D2692" s="62" t="s">
        <v>79</v>
      </c>
      <c r="E2692" s="62">
        <v>1</v>
      </c>
    </row>
    <row r="2693" spans="1:5">
      <c r="A2693" s="62" t="s">
        <v>28</v>
      </c>
      <c r="B2693" s="62" t="s">
        <v>408</v>
      </c>
      <c r="C2693" s="62" t="s">
        <v>80</v>
      </c>
      <c r="D2693" s="62" t="s">
        <v>81</v>
      </c>
      <c r="E2693" s="62">
        <v>1</v>
      </c>
    </row>
    <row r="2694" spans="1:5">
      <c r="A2694" s="62" t="s">
        <v>28</v>
      </c>
      <c r="B2694" s="62" t="s">
        <v>408</v>
      </c>
      <c r="C2694" s="62" t="s">
        <v>82</v>
      </c>
      <c r="D2694" s="62" t="s">
        <v>83</v>
      </c>
      <c r="E2694" s="62">
        <v>1</v>
      </c>
    </row>
    <row r="2695" spans="1:5">
      <c r="A2695" s="62" t="s">
        <v>28</v>
      </c>
      <c r="B2695" s="62" t="s">
        <v>408</v>
      </c>
      <c r="C2695" s="62" t="s">
        <v>301</v>
      </c>
      <c r="D2695" s="62" t="s">
        <v>302</v>
      </c>
      <c r="E2695" s="62">
        <v>1</v>
      </c>
    </row>
    <row r="2696" spans="1:5">
      <c r="A2696" s="62" t="s">
        <v>28</v>
      </c>
      <c r="B2696" s="62" t="s">
        <v>408</v>
      </c>
      <c r="C2696" s="62" t="s">
        <v>404</v>
      </c>
      <c r="D2696" s="62" t="s">
        <v>85</v>
      </c>
      <c r="E2696" s="62">
        <v>1</v>
      </c>
    </row>
    <row r="2697" spans="1:5">
      <c r="A2697" s="62" t="s">
        <v>28</v>
      </c>
      <c r="B2697" s="62" t="s">
        <v>408</v>
      </c>
      <c r="C2697" s="62" t="s">
        <v>405</v>
      </c>
      <c r="D2697" s="62" t="s">
        <v>87</v>
      </c>
      <c r="E2697" s="62">
        <v>1</v>
      </c>
    </row>
    <row r="2698" spans="1:5">
      <c r="A2698" s="62" t="s">
        <v>28</v>
      </c>
      <c r="B2698" s="62" t="s">
        <v>408</v>
      </c>
      <c r="C2698" s="62" t="s">
        <v>406</v>
      </c>
      <c r="D2698" s="62" t="s">
        <v>297</v>
      </c>
      <c r="E2698" s="62">
        <v>1</v>
      </c>
    </row>
    <row r="2699" spans="1:5">
      <c r="A2699" s="62" t="s">
        <v>28</v>
      </c>
      <c r="B2699" s="62" t="s">
        <v>408</v>
      </c>
      <c r="C2699" s="62" t="s">
        <v>407</v>
      </c>
      <c r="D2699" s="62" t="s">
        <v>93</v>
      </c>
      <c r="E2699" s="62">
        <v>1</v>
      </c>
    </row>
    <row r="2700" spans="1:5">
      <c r="A2700" s="62" t="s">
        <v>28</v>
      </c>
      <c r="B2700" s="62" t="s">
        <v>409</v>
      </c>
      <c r="C2700" s="62" t="s">
        <v>78</v>
      </c>
      <c r="D2700" s="62" t="s">
        <v>79</v>
      </c>
      <c r="E2700" s="62">
        <v>1</v>
      </c>
    </row>
    <row r="2701" spans="1:5">
      <c r="A2701" s="62" t="s">
        <v>28</v>
      </c>
      <c r="B2701" s="62" t="s">
        <v>409</v>
      </c>
      <c r="C2701" s="62" t="s">
        <v>80</v>
      </c>
      <c r="D2701" s="62" t="s">
        <v>81</v>
      </c>
      <c r="E2701" s="62">
        <v>0</v>
      </c>
    </row>
    <row r="2702" spans="1:5">
      <c r="A2702" s="62" t="s">
        <v>28</v>
      </c>
      <c r="B2702" s="62" t="s">
        <v>409</v>
      </c>
      <c r="C2702" s="62" t="s">
        <v>82</v>
      </c>
      <c r="D2702" s="62" t="s">
        <v>83</v>
      </c>
      <c r="E2702" s="62">
        <v>0</v>
      </c>
    </row>
    <row r="2703" spans="1:5">
      <c r="A2703" s="62" t="s">
        <v>28</v>
      </c>
      <c r="B2703" s="62" t="s">
        <v>409</v>
      </c>
      <c r="C2703" s="62" t="s">
        <v>301</v>
      </c>
      <c r="D2703" s="62" t="s">
        <v>302</v>
      </c>
      <c r="E2703" s="62">
        <v>1</v>
      </c>
    </row>
    <row r="2704" spans="1:5">
      <c r="A2704" s="62" t="s">
        <v>28</v>
      </c>
      <c r="B2704" s="62" t="s">
        <v>409</v>
      </c>
      <c r="C2704" s="62" t="s">
        <v>404</v>
      </c>
      <c r="D2704" s="62" t="s">
        <v>85</v>
      </c>
      <c r="E2704" s="62">
        <v>1</v>
      </c>
    </row>
    <row r="2705" spans="1:5">
      <c r="A2705" s="62" t="s">
        <v>28</v>
      </c>
      <c r="B2705" s="62" t="s">
        <v>409</v>
      </c>
      <c r="C2705" s="62" t="s">
        <v>405</v>
      </c>
      <c r="D2705" s="62" t="s">
        <v>87</v>
      </c>
      <c r="E2705" s="62">
        <v>1</v>
      </c>
    </row>
    <row r="2706" spans="1:5">
      <c r="A2706" s="62" t="s">
        <v>28</v>
      </c>
      <c r="B2706" s="62" t="s">
        <v>409</v>
      </c>
      <c r="C2706" s="62" t="s">
        <v>406</v>
      </c>
      <c r="D2706" s="62" t="s">
        <v>297</v>
      </c>
      <c r="E2706" s="62">
        <v>1</v>
      </c>
    </row>
    <row r="2707" spans="1:5">
      <c r="A2707" s="62" t="s">
        <v>28</v>
      </c>
      <c r="B2707" s="62" t="s">
        <v>409</v>
      </c>
      <c r="C2707" s="62" t="s">
        <v>407</v>
      </c>
      <c r="D2707" s="62" t="s">
        <v>93</v>
      </c>
      <c r="E2707" s="62">
        <v>1</v>
      </c>
    </row>
    <row r="2708" spans="1:5">
      <c r="A2708" s="62" t="s">
        <v>28</v>
      </c>
      <c r="B2708" s="62" t="s">
        <v>410</v>
      </c>
      <c r="C2708" s="62" t="s">
        <v>78</v>
      </c>
      <c r="D2708" s="62" t="s">
        <v>79</v>
      </c>
      <c r="E2708" s="62">
        <v>1</v>
      </c>
    </row>
    <row r="2709" spans="1:5">
      <c r="A2709" s="62" t="s">
        <v>28</v>
      </c>
      <c r="B2709" s="62" t="s">
        <v>410</v>
      </c>
      <c r="C2709" s="62" t="s">
        <v>80</v>
      </c>
      <c r="D2709" s="62" t="s">
        <v>81</v>
      </c>
      <c r="E2709" s="62">
        <v>1</v>
      </c>
    </row>
    <row r="2710" spans="1:5">
      <c r="A2710" s="62" t="s">
        <v>28</v>
      </c>
      <c r="B2710" s="62" t="s">
        <v>410</v>
      </c>
      <c r="C2710" s="62" t="s">
        <v>82</v>
      </c>
      <c r="D2710" s="62" t="s">
        <v>83</v>
      </c>
      <c r="E2710" s="62">
        <v>1</v>
      </c>
    </row>
    <row r="2711" spans="1:5">
      <c r="A2711" s="62" t="s">
        <v>28</v>
      </c>
      <c r="B2711" s="62" t="s">
        <v>410</v>
      </c>
      <c r="C2711" s="62" t="s">
        <v>301</v>
      </c>
      <c r="D2711" s="62" t="s">
        <v>302</v>
      </c>
      <c r="E2711" s="62">
        <v>1</v>
      </c>
    </row>
    <row r="2712" spans="1:5">
      <c r="A2712" s="62" t="s">
        <v>28</v>
      </c>
      <c r="B2712" s="62" t="s">
        <v>410</v>
      </c>
      <c r="C2712" s="62" t="s">
        <v>404</v>
      </c>
      <c r="D2712" s="62" t="s">
        <v>85</v>
      </c>
      <c r="E2712" s="62">
        <v>1</v>
      </c>
    </row>
    <row r="2713" spans="1:5">
      <c r="A2713" s="62" t="s">
        <v>28</v>
      </c>
      <c r="B2713" s="62" t="s">
        <v>410</v>
      </c>
      <c r="C2713" s="62" t="s">
        <v>405</v>
      </c>
      <c r="D2713" s="62" t="s">
        <v>87</v>
      </c>
      <c r="E2713" s="62">
        <v>1</v>
      </c>
    </row>
    <row r="2714" spans="1:5">
      <c r="A2714" s="62" t="s">
        <v>28</v>
      </c>
      <c r="B2714" s="62" t="s">
        <v>410</v>
      </c>
      <c r="C2714" s="62" t="s">
        <v>406</v>
      </c>
      <c r="D2714" s="62" t="s">
        <v>297</v>
      </c>
      <c r="E2714" s="62">
        <v>1</v>
      </c>
    </row>
    <row r="2715" spans="1:5">
      <c r="A2715" s="62" t="s">
        <v>28</v>
      </c>
      <c r="B2715" s="62" t="s">
        <v>410</v>
      </c>
      <c r="C2715" s="62" t="s">
        <v>407</v>
      </c>
      <c r="D2715" s="62" t="s">
        <v>93</v>
      </c>
      <c r="E2715" s="62">
        <v>1</v>
      </c>
    </row>
    <row r="2716" spans="1:5">
      <c r="A2716" s="62" t="s">
        <v>28</v>
      </c>
      <c r="B2716" s="62" t="s">
        <v>411</v>
      </c>
      <c r="C2716" s="62" t="s">
        <v>78</v>
      </c>
      <c r="D2716" s="62" t="s">
        <v>79</v>
      </c>
      <c r="E2716" s="62">
        <v>1</v>
      </c>
    </row>
    <row r="2717" spans="1:5">
      <c r="A2717" s="62" t="s">
        <v>28</v>
      </c>
      <c r="B2717" s="62" t="s">
        <v>411</v>
      </c>
      <c r="C2717" s="62" t="s">
        <v>80</v>
      </c>
      <c r="D2717" s="62" t="s">
        <v>81</v>
      </c>
      <c r="E2717" s="62">
        <v>1</v>
      </c>
    </row>
    <row r="2718" spans="1:5">
      <c r="A2718" s="62" t="s">
        <v>28</v>
      </c>
      <c r="B2718" s="62" t="s">
        <v>411</v>
      </c>
      <c r="C2718" s="62" t="s">
        <v>82</v>
      </c>
      <c r="D2718" s="62" t="s">
        <v>83</v>
      </c>
      <c r="E2718" s="62">
        <v>1</v>
      </c>
    </row>
    <row r="2719" spans="1:5">
      <c r="A2719" s="62" t="s">
        <v>28</v>
      </c>
      <c r="B2719" s="62" t="s">
        <v>411</v>
      </c>
      <c r="C2719" s="62" t="s">
        <v>301</v>
      </c>
      <c r="D2719" s="62" t="s">
        <v>302</v>
      </c>
      <c r="E2719" s="62">
        <v>1</v>
      </c>
    </row>
    <row r="2720" spans="1:5">
      <c r="A2720" s="62" t="s">
        <v>28</v>
      </c>
      <c r="B2720" s="62" t="s">
        <v>411</v>
      </c>
      <c r="C2720" s="62" t="s">
        <v>404</v>
      </c>
      <c r="D2720" s="62" t="s">
        <v>85</v>
      </c>
      <c r="E2720" s="62">
        <v>1</v>
      </c>
    </row>
    <row r="2721" spans="1:5">
      <c r="A2721" s="62" t="s">
        <v>28</v>
      </c>
      <c r="B2721" s="62" t="s">
        <v>411</v>
      </c>
      <c r="C2721" s="62" t="s">
        <v>405</v>
      </c>
      <c r="D2721" s="62" t="s">
        <v>87</v>
      </c>
      <c r="E2721" s="62">
        <v>1</v>
      </c>
    </row>
    <row r="2722" spans="1:5">
      <c r="A2722" s="62" t="s">
        <v>28</v>
      </c>
      <c r="B2722" s="62" t="s">
        <v>411</v>
      </c>
      <c r="C2722" s="62" t="s">
        <v>406</v>
      </c>
      <c r="D2722" s="62" t="s">
        <v>297</v>
      </c>
      <c r="E2722" s="62">
        <v>1</v>
      </c>
    </row>
    <row r="2723" spans="1:5">
      <c r="A2723" s="62" t="s">
        <v>28</v>
      </c>
      <c r="B2723" s="62" t="s">
        <v>411</v>
      </c>
      <c r="C2723" s="62" t="s">
        <v>407</v>
      </c>
      <c r="D2723" s="62" t="s">
        <v>93</v>
      </c>
      <c r="E2723" s="62">
        <v>1</v>
      </c>
    </row>
    <row r="2724" spans="1:5">
      <c r="A2724" s="62" t="s">
        <v>28</v>
      </c>
      <c r="B2724" s="62" t="s">
        <v>412</v>
      </c>
      <c r="C2724" s="62" t="s">
        <v>78</v>
      </c>
      <c r="D2724" s="62" t="s">
        <v>79</v>
      </c>
      <c r="E2724" s="62">
        <v>1</v>
      </c>
    </row>
    <row r="2725" spans="1:5">
      <c r="A2725" s="62" t="s">
        <v>28</v>
      </c>
      <c r="B2725" s="62" t="s">
        <v>412</v>
      </c>
      <c r="C2725" s="62" t="s">
        <v>80</v>
      </c>
      <c r="D2725" s="62" t="s">
        <v>81</v>
      </c>
      <c r="E2725" s="62">
        <v>1</v>
      </c>
    </row>
    <row r="2726" spans="1:5">
      <c r="A2726" s="62" t="s">
        <v>28</v>
      </c>
      <c r="B2726" s="62" t="s">
        <v>412</v>
      </c>
      <c r="C2726" s="62" t="s">
        <v>82</v>
      </c>
      <c r="D2726" s="62" t="s">
        <v>83</v>
      </c>
      <c r="E2726" s="62">
        <v>1</v>
      </c>
    </row>
    <row r="2727" spans="1:5">
      <c r="A2727" s="62" t="s">
        <v>28</v>
      </c>
      <c r="B2727" s="62" t="s">
        <v>412</v>
      </c>
      <c r="C2727" s="62" t="s">
        <v>301</v>
      </c>
      <c r="D2727" s="62" t="s">
        <v>302</v>
      </c>
      <c r="E2727" s="62">
        <v>1</v>
      </c>
    </row>
    <row r="2728" spans="1:5">
      <c r="A2728" s="62" t="s">
        <v>28</v>
      </c>
      <c r="B2728" s="62" t="s">
        <v>412</v>
      </c>
      <c r="C2728" s="62" t="s">
        <v>404</v>
      </c>
      <c r="D2728" s="62" t="s">
        <v>85</v>
      </c>
      <c r="E2728" s="62">
        <v>1</v>
      </c>
    </row>
    <row r="2729" spans="1:5">
      <c r="A2729" s="62" t="s">
        <v>28</v>
      </c>
      <c r="B2729" s="62" t="s">
        <v>412</v>
      </c>
      <c r="C2729" s="62" t="s">
        <v>405</v>
      </c>
      <c r="D2729" s="62" t="s">
        <v>87</v>
      </c>
      <c r="E2729" s="62">
        <v>1</v>
      </c>
    </row>
    <row r="2730" spans="1:5">
      <c r="A2730" s="62" t="s">
        <v>28</v>
      </c>
      <c r="B2730" s="62" t="s">
        <v>412</v>
      </c>
      <c r="C2730" s="62" t="s">
        <v>406</v>
      </c>
      <c r="D2730" s="62" t="s">
        <v>297</v>
      </c>
      <c r="E2730" s="62">
        <v>1</v>
      </c>
    </row>
    <row r="2731" spans="1:5">
      <c r="A2731" s="62" t="s">
        <v>28</v>
      </c>
      <c r="B2731" s="62" t="s">
        <v>412</v>
      </c>
      <c r="C2731" s="62" t="s">
        <v>407</v>
      </c>
      <c r="D2731" s="62" t="s">
        <v>93</v>
      </c>
      <c r="E2731" s="62">
        <v>1</v>
      </c>
    </row>
    <row r="2732" spans="1:5">
      <c r="A2732" s="62" t="s">
        <v>28</v>
      </c>
      <c r="B2732" s="62" t="s">
        <v>413</v>
      </c>
      <c r="C2732" s="62" t="s">
        <v>78</v>
      </c>
      <c r="D2732" s="62" t="s">
        <v>79</v>
      </c>
      <c r="E2732" s="62">
        <v>1</v>
      </c>
    </row>
    <row r="2733" spans="1:5">
      <c r="A2733" s="62" t="s">
        <v>28</v>
      </c>
      <c r="B2733" s="62" t="s">
        <v>413</v>
      </c>
      <c r="C2733" s="62" t="s">
        <v>80</v>
      </c>
      <c r="D2733" s="62" t="s">
        <v>81</v>
      </c>
      <c r="E2733" s="62">
        <v>0</v>
      </c>
    </row>
    <row r="2734" spans="1:5">
      <c r="A2734" s="62" t="s">
        <v>28</v>
      </c>
      <c r="B2734" s="62" t="s">
        <v>413</v>
      </c>
      <c r="C2734" s="62" t="s">
        <v>82</v>
      </c>
      <c r="D2734" s="62" t="s">
        <v>83</v>
      </c>
      <c r="E2734" s="62">
        <v>1</v>
      </c>
    </row>
    <row r="2735" spans="1:5">
      <c r="A2735" s="62" t="s">
        <v>28</v>
      </c>
      <c r="B2735" s="62" t="s">
        <v>413</v>
      </c>
      <c r="C2735" s="62" t="s">
        <v>301</v>
      </c>
      <c r="D2735" s="62" t="s">
        <v>302</v>
      </c>
      <c r="E2735" s="62">
        <v>1</v>
      </c>
    </row>
    <row r="2736" spans="1:5">
      <c r="A2736" s="62" t="s">
        <v>28</v>
      </c>
      <c r="B2736" s="62" t="s">
        <v>413</v>
      </c>
      <c r="C2736" s="62" t="s">
        <v>404</v>
      </c>
      <c r="D2736" s="62" t="s">
        <v>85</v>
      </c>
      <c r="E2736" s="62">
        <v>1</v>
      </c>
    </row>
    <row r="2737" spans="1:5">
      <c r="A2737" s="62" t="s">
        <v>28</v>
      </c>
      <c r="B2737" s="62" t="s">
        <v>413</v>
      </c>
      <c r="C2737" s="62" t="s">
        <v>405</v>
      </c>
      <c r="D2737" s="62" t="s">
        <v>87</v>
      </c>
      <c r="E2737" s="62">
        <v>1</v>
      </c>
    </row>
    <row r="2738" spans="1:5">
      <c r="A2738" s="62" t="s">
        <v>28</v>
      </c>
      <c r="B2738" s="62" t="s">
        <v>413</v>
      </c>
      <c r="C2738" s="62" t="s">
        <v>406</v>
      </c>
      <c r="D2738" s="62" t="s">
        <v>297</v>
      </c>
      <c r="E2738" s="62">
        <v>1</v>
      </c>
    </row>
    <row r="2739" spans="1:5">
      <c r="A2739" s="62" t="s">
        <v>28</v>
      </c>
      <c r="B2739" s="62" t="s">
        <v>413</v>
      </c>
      <c r="C2739" s="62" t="s">
        <v>407</v>
      </c>
      <c r="D2739" s="62" t="s">
        <v>93</v>
      </c>
      <c r="E2739" s="62">
        <v>1</v>
      </c>
    </row>
    <row r="2740" spans="1:5">
      <c r="A2740" s="62" t="s">
        <v>28</v>
      </c>
      <c r="B2740" s="62" t="s">
        <v>414</v>
      </c>
      <c r="C2740" s="62" t="s">
        <v>78</v>
      </c>
      <c r="D2740" s="62" t="s">
        <v>79</v>
      </c>
      <c r="E2740" s="62">
        <v>1</v>
      </c>
    </row>
    <row r="2741" spans="1:5">
      <c r="A2741" s="62" t="s">
        <v>28</v>
      </c>
      <c r="B2741" s="62" t="s">
        <v>414</v>
      </c>
      <c r="C2741" s="62" t="s">
        <v>80</v>
      </c>
      <c r="D2741" s="62" t="s">
        <v>81</v>
      </c>
      <c r="E2741" s="62">
        <v>1</v>
      </c>
    </row>
    <row r="2742" spans="1:5">
      <c r="A2742" s="62" t="s">
        <v>28</v>
      </c>
      <c r="B2742" s="62" t="s">
        <v>414</v>
      </c>
      <c r="C2742" s="62" t="s">
        <v>82</v>
      </c>
      <c r="D2742" s="62" t="s">
        <v>83</v>
      </c>
      <c r="E2742" s="62">
        <v>1</v>
      </c>
    </row>
    <row r="2743" spans="1:5">
      <c r="A2743" s="62" t="s">
        <v>28</v>
      </c>
      <c r="B2743" s="62" t="s">
        <v>414</v>
      </c>
      <c r="C2743" s="62" t="s">
        <v>301</v>
      </c>
      <c r="D2743" s="62" t="s">
        <v>302</v>
      </c>
      <c r="E2743" s="62">
        <v>1</v>
      </c>
    </row>
    <row r="2744" spans="1:5">
      <c r="A2744" s="62" t="s">
        <v>28</v>
      </c>
      <c r="B2744" s="62" t="s">
        <v>414</v>
      </c>
      <c r="C2744" s="62" t="s">
        <v>404</v>
      </c>
      <c r="D2744" s="62" t="s">
        <v>85</v>
      </c>
      <c r="E2744" s="62">
        <v>1</v>
      </c>
    </row>
    <row r="2745" spans="1:5">
      <c r="A2745" s="62" t="s">
        <v>28</v>
      </c>
      <c r="B2745" s="62" t="s">
        <v>414</v>
      </c>
      <c r="C2745" s="62" t="s">
        <v>405</v>
      </c>
      <c r="D2745" s="62" t="s">
        <v>87</v>
      </c>
      <c r="E2745" s="62">
        <v>1</v>
      </c>
    </row>
    <row r="2746" spans="1:5">
      <c r="A2746" s="62" t="s">
        <v>28</v>
      </c>
      <c r="B2746" s="62" t="s">
        <v>414</v>
      </c>
      <c r="C2746" s="62" t="s">
        <v>406</v>
      </c>
      <c r="D2746" s="62" t="s">
        <v>297</v>
      </c>
      <c r="E2746" s="62">
        <v>1</v>
      </c>
    </row>
    <row r="2747" spans="1:5">
      <c r="A2747" s="62" t="s">
        <v>28</v>
      </c>
      <c r="B2747" s="62" t="s">
        <v>414</v>
      </c>
      <c r="C2747" s="62" t="s">
        <v>407</v>
      </c>
      <c r="D2747" s="62" t="s">
        <v>93</v>
      </c>
      <c r="E2747" s="62">
        <v>1</v>
      </c>
    </row>
    <row r="2748" spans="1:5">
      <c r="A2748" s="62" t="s">
        <v>28</v>
      </c>
      <c r="B2748" s="62" t="s">
        <v>415</v>
      </c>
      <c r="C2748" s="62" t="s">
        <v>78</v>
      </c>
      <c r="D2748" s="62" t="s">
        <v>79</v>
      </c>
      <c r="E2748" s="62">
        <v>1</v>
      </c>
    </row>
    <row r="2749" spans="1:5">
      <c r="A2749" s="62" t="s">
        <v>28</v>
      </c>
      <c r="B2749" s="62" t="s">
        <v>415</v>
      </c>
      <c r="C2749" s="62" t="s">
        <v>80</v>
      </c>
      <c r="D2749" s="62" t="s">
        <v>81</v>
      </c>
      <c r="E2749" s="62">
        <v>1</v>
      </c>
    </row>
    <row r="2750" spans="1:5">
      <c r="A2750" s="62" t="s">
        <v>28</v>
      </c>
      <c r="B2750" s="62" t="s">
        <v>415</v>
      </c>
      <c r="C2750" s="62" t="s">
        <v>82</v>
      </c>
      <c r="D2750" s="62" t="s">
        <v>83</v>
      </c>
      <c r="E2750" s="62">
        <v>1</v>
      </c>
    </row>
    <row r="2751" spans="1:5">
      <c r="A2751" s="62" t="s">
        <v>28</v>
      </c>
      <c r="B2751" s="62" t="s">
        <v>415</v>
      </c>
      <c r="C2751" s="62" t="s">
        <v>301</v>
      </c>
      <c r="D2751" s="62" t="s">
        <v>302</v>
      </c>
      <c r="E2751" s="62">
        <v>1</v>
      </c>
    </row>
    <row r="2752" spans="1:5">
      <c r="A2752" s="62" t="s">
        <v>28</v>
      </c>
      <c r="B2752" s="62" t="s">
        <v>415</v>
      </c>
      <c r="C2752" s="62" t="s">
        <v>404</v>
      </c>
      <c r="D2752" s="62" t="s">
        <v>85</v>
      </c>
      <c r="E2752" s="62">
        <v>1</v>
      </c>
    </row>
    <row r="2753" spans="1:5">
      <c r="A2753" s="62" t="s">
        <v>28</v>
      </c>
      <c r="B2753" s="62" t="s">
        <v>415</v>
      </c>
      <c r="C2753" s="62" t="s">
        <v>405</v>
      </c>
      <c r="D2753" s="62" t="s">
        <v>87</v>
      </c>
      <c r="E2753" s="62">
        <v>1</v>
      </c>
    </row>
    <row r="2754" spans="1:5">
      <c r="A2754" s="62" t="s">
        <v>28</v>
      </c>
      <c r="B2754" s="62" t="s">
        <v>415</v>
      </c>
      <c r="C2754" s="62" t="s">
        <v>406</v>
      </c>
      <c r="D2754" s="62" t="s">
        <v>297</v>
      </c>
      <c r="E2754" s="62">
        <v>1</v>
      </c>
    </row>
    <row r="2755" spans="1:5">
      <c r="A2755" s="62" t="s">
        <v>28</v>
      </c>
      <c r="B2755" s="62" t="s">
        <v>415</v>
      </c>
      <c r="C2755" s="62" t="s">
        <v>407</v>
      </c>
      <c r="D2755" s="62" t="s">
        <v>93</v>
      </c>
      <c r="E2755" s="62">
        <v>1</v>
      </c>
    </row>
    <row r="2756" spans="1:5">
      <c r="A2756" s="62" t="s">
        <v>28</v>
      </c>
      <c r="B2756" s="62" t="s">
        <v>416</v>
      </c>
      <c r="C2756" s="62" t="s">
        <v>78</v>
      </c>
      <c r="D2756" s="62" t="s">
        <v>79</v>
      </c>
      <c r="E2756" s="62">
        <v>1</v>
      </c>
    </row>
    <row r="2757" spans="1:5">
      <c r="A2757" s="62" t="s">
        <v>28</v>
      </c>
      <c r="B2757" s="62" t="s">
        <v>416</v>
      </c>
      <c r="C2757" s="62" t="s">
        <v>80</v>
      </c>
      <c r="D2757" s="62" t="s">
        <v>81</v>
      </c>
      <c r="E2757" s="62">
        <v>1</v>
      </c>
    </row>
    <row r="2758" spans="1:5">
      <c r="A2758" s="62" t="s">
        <v>28</v>
      </c>
      <c r="B2758" s="62" t="s">
        <v>416</v>
      </c>
      <c r="C2758" s="62" t="s">
        <v>82</v>
      </c>
      <c r="D2758" s="62" t="s">
        <v>83</v>
      </c>
      <c r="E2758" s="62">
        <v>1</v>
      </c>
    </row>
    <row r="2759" spans="1:5">
      <c r="A2759" s="62" t="s">
        <v>28</v>
      </c>
      <c r="B2759" s="62" t="s">
        <v>416</v>
      </c>
      <c r="C2759" s="62" t="s">
        <v>301</v>
      </c>
      <c r="D2759" s="62" t="s">
        <v>302</v>
      </c>
      <c r="E2759" s="62">
        <v>1</v>
      </c>
    </row>
    <row r="2760" spans="1:5">
      <c r="A2760" s="62" t="s">
        <v>28</v>
      </c>
      <c r="B2760" s="62" t="s">
        <v>416</v>
      </c>
      <c r="C2760" s="62" t="s">
        <v>404</v>
      </c>
      <c r="D2760" s="62" t="s">
        <v>85</v>
      </c>
      <c r="E2760" s="62">
        <v>1</v>
      </c>
    </row>
    <row r="2761" spans="1:5">
      <c r="A2761" s="62" t="s">
        <v>28</v>
      </c>
      <c r="B2761" s="62" t="s">
        <v>416</v>
      </c>
      <c r="C2761" s="62" t="s">
        <v>405</v>
      </c>
      <c r="D2761" s="62" t="s">
        <v>87</v>
      </c>
      <c r="E2761" s="62">
        <v>1</v>
      </c>
    </row>
    <row r="2762" spans="1:5">
      <c r="A2762" s="62" t="s">
        <v>28</v>
      </c>
      <c r="B2762" s="62" t="s">
        <v>416</v>
      </c>
      <c r="C2762" s="62" t="s">
        <v>406</v>
      </c>
      <c r="D2762" s="62" t="s">
        <v>297</v>
      </c>
      <c r="E2762" s="62">
        <v>1</v>
      </c>
    </row>
    <row r="2763" spans="1:5">
      <c r="A2763" s="62" t="s">
        <v>28</v>
      </c>
      <c r="B2763" s="62" t="s">
        <v>416</v>
      </c>
      <c r="C2763" s="62" t="s">
        <v>407</v>
      </c>
      <c r="D2763" s="62" t="s">
        <v>93</v>
      </c>
      <c r="E2763" s="62">
        <v>1</v>
      </c>
    </row>
    <row r="2764" spans="1:5">
      <c r="A2764" s="62" t="s">
        <v>28</v>
      </c>
      <c r="B2764" s="62" t="s">
        <v>417</v>
      </c>
      <c r="C2764" s="62" t="s">
        <v>78</v>
      </c>
      <c r="D2764" s="62" t="s">
        <v>79</v>
      </c>
      <c r="E2764" s="62">
        <v>1</v>
      </c>
    </row>
    <row r="2765" spans="1:5">
      <c r="A2765" s="62" t="s">
        <v>28</v>
      </c>
      <c r="B2765" s="62" t="s">
        <v>417</v>
      </c>
      <c r="C2765" s="62" t="s">
        <v>80</v>
      </c>
      <c r="D2765" s="62" t="s">
        <v>81</v>
      </c>
      <c r="E2765" s="62">
        <v>1</v>
      </c>
    </row>
    <row r="2766" spans="1:5">
      <c r="A2766" s="62" t="s">
        <v>28</v>
      </c>
      <c r="B2766" s="62" t="s">
        <v>417</v>
      </c>
      <c r="C2766" s="62" t="s">
        <v>82</v>
      </c>
      <c r="D2766" s="62" t="s">
        <v>83</v>
      </c>
      <c r="E2766" s="62">
        <v>1</v>
      </c>
    </row>
    <row r="2767" spans="1:5">
      <c r="A2767" s="62" t="s">
        <v>28</v>
      </c>
      <c r="B2767" s="62" t="s">
        <v>417</v>
      </c>
      <c r="C2767" s="62" t="s">
        <v>301</v>
      </c>
      <c r="D2767" s="62" t="s">
        <v>302</v>
      </c>
      <c r="E2767" s="62">
        <v>1</v>
      </c>
    </row>
    <row r="2768" spans="1:5">
      <c r="A2768" s="62" t="s">
        <v>28</v>
      </c>
      <c r="B2768" s="62" t="s">
        <v>417</v>
      </c>
      <c r="C2768" s="62" t="s">
        <v>404</v>
      </c>
      <c r="D2768" s="62" t="s">
        <v>85</v>
      </c>
      <c r="E2768" s="62">
        <v>1</v>
      </c>
    </row>
    <row r="2769" spans="1:5">
      <c r="A2769" s="62" t="s">
        <v>28</v>
      </c>
      <c r="B2769" s="62" t="s">
        <v>417</v>
      </c>
      <c r="C2769" s="62" t="s">
        <v>405</v>
      </c>
      <c r="D2769" s="62" t="s">
        <v>87</v>
      </c>
      <c r="E2769" s="62">
        <v>1</v>
      </c>
    </row>
    <row r="2770" spans="1:5">
      <c r="A2770" s="62" t="s">
        <v>28</v>
      </c>
      <c r="B2770" s="62" t="s">
        <v>417</v>
      </c>
      <c r="C2770" s="62" t="s">
        <v>406</v>
      </c>
      <c r="D2770" s="62" t="s">
        <v>297</v>
      </c>
      <c r="E2770" s="62">
        <v>1</v>
      </c>
    </row>
    <row r="2771" spans="1:5">
      <c r="A2771" s="62" t="s">
        <v>28</v>
      </c>
      <c r="B2771" s="62" t="s">
        <v>417</v>
      </c>
      <c r="C2771" s="62" t="s">
        <v>407</v>
      </c>
      <c r="D2771" s="62" t="s">
        <v>93</v>
      </c>
      <c r="E2771" s="62">
        <v>1</v>
      </c>
    </row>
    <row r="2772" spans="1:5">
      <c r="A2772" s="62" t="s">
        <v>28</v>
      </c>
      <c r="B2772" s="62" t="s">
        <v>418</v>
      </c>
      <c r="C2772" s="62" t="s">
        <v>78</v>
      </c>
      <c r="D2772" s="62" t="s">
        <v>79</v>
      </c>
      <c r="E2772" s="62">
        <v>1</v>
      </c>
    </row>
    <row r="2773" spans="1:5">
      <c r="A2773" s="62" t="s">
        <v>28</v>
      </c>
      <c r="B2773" s="62" t="s">
        <v>418</v>
      </c>
      <c r="C2773" s="62" t="s">
        <v>80</v>
      </c>
      <c r="D2773" s="62" t="s">
        <v>81</v>
      </c>
      <c r="E2773" s="62">
        <v>0</v>
      </c>
    </row>
    <row r="2774" spans="1:5">
      <c r="A2774" s="62" t="s">
        <v>28</v>
      </c>
      <c r="B2774" s="62" t="s">
        <v>418</v>
      </c>
      <c r="C2774" s="62" t="s">
        <v>82</v>
      </c>
      <c r="D2774" s="62" t="s">
        <v>83</v>
      </c>
      <c r="E2774" s="62">
        <v>1</v>
      </c>
    </row>
    <row r="2775" spans="1:5">
      <c r="A2775" s="62" t="s">
        <v>28</v>
      </c>
      <c r="B2775" s="62" t="s">
        <v>418</v>
      </c>
      <c r="C2775" s="62" t="s">
        <v>301</v>
      </c>
      <c r="D2775" s="62" t="s">
        <v>302</v>
      </c>
      <c r="E2775" s="62">
        <v>0</v>
      </c>
    </row>
    <row r="2776" spans="1:5">
      <c r="A2776" s="62" t="s">
        <v>28</v>
      </c>
      <c r="B2776" s="62" t="s">
        <v>418</v>
      </c>
      <c r="C2776" s="62" t="s">
        <v>404</v>
      </c>
      <c r="D2776" s="62" t="s">
        <v>85</v>
      </c>
      <c r="E2776" s="62">
        <v>1</v>
      </c>
    </row>
    <row r="2777" spans="1:5">
      <c r="A2777" s="62" t="s">
        <v>28</v>
      </c>
      <c r="B2777" s="62" t="s">
        <v>418</v>
      </c>
      <c r="C2777" s="62" t="s">
        <v>405</v>
      </c>
      <c r="D2777" s="62" t="s">
        <v>87</v>
      </c>
      <c r="E2777" s="62">
        <v>1</v>
      </c>
    </row>
    <row r="2778" spans="1:5">
      <c r="A2778" s="62" t="s">
        <v>28</v>
      </c>
      <c r="B2778" s="62" t="s">
        <v>418</v>
      </c>
      <c r="C2778" s="62" t="s">
        <v>406</v>
      </c>
      <c r="D2778" s="62" t="s">
        <v>297</v>
      </c>
      <c r="E2778" s="62">
        <v>1</v>
      </c>
    </row>
    <row r="2779" spans="1:5">
      <c r="A2779" s="62" t="s">
        <v>28</v>
      </c>
      <c r="B2779" s="62" t="s">
        <v>418</v>
      </c>
      <c r="C2779" s="62" t="s">
        <v>407</v>
      </c>
      <c r="D2779" s="62" t="s">
        <v>93</v>
      </c>
      <c r="E2779" s="62">
        <v>1</v>
      </c>
    </row>
    <row r="2780" spans="1:5">
      <c r="A2780" s="62" t="s">
        <v>28</v>
      </c>
      <c r="B2780" s="62" t="s">
        <v>419</v>
      </c>
      <c r="C2780" s="62" t="s">
        <v>78</v>
      </c>
      <c r="D2780" s="62" t="s">
        <v>79</v>
      </c>
      <c r="E2780" s="62">
        <v>1</v>
      </c>
    </row>
    <row r="2781" spans="1:5">
      <c r="A2781" s="62" t="s">
        <v>28</v>
      </c>
      <c r="B2781" s="62" t="s">
        <v>419</v>
      </c>
      <c r="C2781" s="62" t="s">
        <v>80</v>
      </c>
      <c r="D2781" s="62" t="s">
        <v>81</v>
      </c>
      <c r="E2781" s="62">
        <v>1</v>
      </c>
    </row>
    <row r="2782" spans="1:5">
      <c r="A2782" s="62" t="s">
        <v>28</v>
      </c>
      <c r="B2782" s="62" t="s">
        <v>419</v>
      </c>
      <c r="C2782" s="62" t="s">
        <v>82</v>
      </c>
      <c r="D2782" s="62" t="s">
        <v>83</v>
      </c>
      <c r="E2782" s="62">
        <v>1</v>
      </c>
    </row>
    <row r="2783" spans="1:5">
      <c r="A2783" s="62" t="s">
        <v>28</v>
      </c>
      <c r="B2783" s="62" t="s">
        <v>419</v>
      </c>
      <c r="C2783" s="62" t="s">
        <v>301</v>
      </c>
      <c r="D2783" s="62" t="s">
        <v>302</v>
      </c>
      <c r="E2783" s="62">
        <v>1</v>
      </c>
    </row>
    <row r="2784" spans="1:5">
      <c r="A2784" s="62" t="s">
        <v>28</v>
      </c>
      <c r="B2784" s="62" t="s">
        <v>419</v>
      </c>
      <c r="C2784" s="62" t="s">
        <v>404</v>
      </c>
      <c r="D2784" s="62" t="s">
        <v>85</v>
      </c>
      <c r="E2784" s="62">
        <v>1</v>
      </c>
    </row>
    <row r="2785" spans="1:5">
      <c r="A2785" s="62" t="s">
        <v>28</v>
      </c>
      <c r="B2785" s="62" t="s">
        <v>419</v>
      </c>
      <c r="C2785" s="62" t="s">
        <v>405</v>
      </c>
      <c r="D2785" s="62" t="s">
        <v>87</v>
      </c>
      <c r="E2785" s="62">
        <v>1</v>
      </c>
    </row>
    <row r="2786" spans="1:5">
      <c r="A2786" s="62" t="s">
        <v>28</v>
      </c>
      <c r="B2786" s="62" t="s">
        <v>419</v>
      </c>
      <c r="C2786" s="62" t="s">
        <v>406</v>
      </c>
      <c r="D2786" s="62" t="s">
        <v>297</v>
      </c>
      <c r="E2786" s="62">
        <v>1</v>
      </c>
    </row>
    <row r="2787" spans="1:5">
      <c r="A2787" s="62" t="s">
        <v>28</v>
      </c>
      <c r="B2787" s="62" t="s">
        <v>419</v>
      </c>
      <c r="C2787" s="62" t="s">
        <v>407</v>
      </c>
      <c r="D2787" s="62" t="s">
        <v>93</v>
      </c>
      <c r="E2787" s="62">
        <v>1</v>
      </c>
    </row>
    <row r="2788" spans="1:5">
      <c r="A2788" s="62" t="s">
        <v>28</v>
      </c>
      <c r="B2788" s="62" t="s">
        <v>420</v>
      </c>
      <c r="C2788" s="62" t="s">
        <v>78</v>
      </c>
      <c r="D2788" s="62" t="s">
        <v>79</v>
      </c>
      <c r="E2788" s="62">
        <v>1</v>
      </c>
    </row>
    <row r="2789" spans="1:5">
      <c r="A2789" s="62" t="s">
        <v>28</v>
      </c>
      <c r="B2789" s="62" t="s">
        <v>420</v>
      </c>
      <c r="C2789" s="62" t="s">
        <v>80</v>
      </c>
      <c r="D2789" s="62" t="s">
        <v>81</v>
      </c>
      <c r="E2789" s="62">
        <v>1</v>
      </c>
    </row>
    <row r="2790" spans="1:5">
      <c r="A2790" s="62" t="s">
        <v>28</v>
      </c>
      <c r="B2790" s="62" t="s">
        <v>420</v>
      </c>
      <c r="C2790" s="62" t="s">
        <v>82</v>
      </c>
      <c r="D2790" s="62" t="s">
        <v>83</v>
      </c>
      <c r="E2790" s="62">
        <v>1</v>
      </c>
    </row>
    <row r="2791" spans="1:5">
      <c r="A2791" s="62" t="s">
        <v>28</v>
      </c>
      <c r="B2791" s="62" t="s">
        <v>420</v>
      </c>
      <c r="C2791" s="62" t="s">
        <v>301</v>
      </c>
      <c r="D2791" s="62" t="s">
        <v>302</v>
      </c>
      <c r="E2791" s="62">
        <v>1</v>
      </c>
    </row>
    <row r="2792" spans="1:5">
      <c r="A2792" s="62" t="s">
        <v>28</v>
      </c>
      <c r="B2792" s="62" t="s">
        <v>420</v>
      </c>
      <c r="C2792" s="62" t="s">
        <v>404</v>
      </c>
      <c r="D2792" s="62" t="s">
        <v>85</v>
      </c>
      <c r="E2792" s="62">
        <v>1</v>
      </c>
    </row>
    <row r="2793" spans="1:5">
      <c r="A2793" s="62" t="s">
        <v>28</v>
      </c>
      <c r="B2793" s="62" t="s">
        <v>420</v>
      </c>
      <c r="C2793" s="62" t="s">
        <v>405</v>
      </c>
      <c r="D2793" s="62" t="s">
        <v>87</v>
      </c>
      <c r="E2793" s="62">
        <v>1</v>
      </c>
    </row>
    <row r="2794" spans="1:5">
      <c r="A2794" s="62" t="s">
        <v>28</v>
      </c>
      <c r="B2794" s="62" t="s">
        <v>420</v>
      </c>
      <c r="C2794" s="62" t="s">
        <v>406</v>
      </c>
      <c r="D2794" s="62" t="s">
        <v>297</v>
      </c>
      <c r="E2794" s="62">
        <v>1</v>
      </c>
    </row>
    <row r="2795" spans="1:5">
      <c r="A2795" s="62" t="s">
        <v>28</v>
      </c>
      <c r="B2795" s="62" t="s">
        <v>420</v>
      </c>
      <c r="C2795" s="62" t="s">
        <v>407</v>
      </c>
      <c r="D2795" s="62" t="s">
        <v>93</v>
      </c>
      <c r="E2795" s="62">
        <v>1</v>
      </c>
    </row>
    <row r="2796" spans="1:5">
      <c r="A2796" s="62" t="s">
        <v>28</v>
      </c>
      <c r="B2796" s="62" t="s">
        <v>421</v>
      </c>
      <c r="C2796" s="62" t="s">
        <v>78</v>
      </c>
      <c r="D2796" s="62" t="s">
        <v>79</v>
      </c>
      <c r="E2796" s="62">
        <v>1</v>
      </c>
    </row>
    <row r="2797" spans="1:5">
      <c r="A2797" s="62" t="s">
        <v>28</v>
      </c>
      <c r="B2797" s="62" t="s">
        <v>421</v>
      </c>
      <c r="C2797" s="62" t="s">
        <v>80</v>
      </c>
      <c r="D2797" s="62" t="s">
        <v>81</v>
      </c>
      <c r="E2797" s="62">
        <v>1</v>
      </c>
    </row>
    <row r="2798" spans="1:5">
      <c r="A2798" s="62" t="s">
        <v>28</v>
      </c>
      <c r="B2798" s="62" t="s">
        <v>421</v>
      </c>
      <c r="C2798" s="62" t="s">
        <v>82</v>
      </c>
      <c r="D2798" s="62" t="s">
        <v>83</v>
      </c>
      <c r="E2798" s="62">
        <v>1</v>
      </c>
    </row>
    <row r="2799" spans="1:5">
      <c r="A2799" s="62" t="s">
        <v>28</v>
      </c>
      <c r="B2799" s="62" t="s">
        <v>421</v>
      </c>
      <c r="C2799" s="62" t="s">
        <v>301</v>
      </c>
      <c r="D2799" s="62" t="s">
        <v>302</v>
      </c>
      <c r="E2799" s="62">
        <v>1</v>
      </c>
    </row>
    <row r="2800" spans="1:5">
      <c r="A2800" s="62" t="s">
        <v>28</v>
      </c>
      <c r="B2800" s="62" t="s">
        <v>421</v>
      </c>
      <c r="C2800" s="62" t="s">
        <v>404</v>
      </c>
      <c r="D2800" s="62" t="s">
        <v>85</v>
      </c>
      <c r="E2800" s="62">
        <v>1</v>
      </c>
    </row>
    <row r="2801" spans="1:5">
      <c r="A2801" s="62" t="s">
        <v>28</v>
      </c>
      <c r="B2801" s="62" t="s">
        <v>421</v>
      </c>
      <c r="C2801" s="62" t="s">
        <v>405</v>
      </c>
      <c r="D2801" s="62" t="s">
        <v>87</v>
      </c>
      <c r="E2801" s="62">
        <v>1</v>
      </c>
    </row>
    <row r="2802" spans="1:5">
      <c r="A2802" s="62" t="s">
        <v>28</v>
      </c>
      <c r="B2802" s="62" t="s">
        <v>421</v>
      </c>
      <c r="C2802" s="62" t="s">
        <v>406</v>
      </c>
      <c r="D2802" s="62" t="s">
        <v>297</v>
      </c>
      <c r="E2802" s="62">
        <v>1</v>
      </c>
    </row>
    <row r="2803" spans="1:5">
      <c r="A2803" s="62" t="s">
        <v>28</v>
      </c>
      <c r="B2803" s="62" t="s">
        <v>421</v>
      </c>
      <c r="C2803" s="62" t="s">
        <v>407</v>
      </c>
      <c r="D2803" s="62" t="s">
        <v>93</v>
      </c>
      <c r="E2803" s="62">
        <v>1</v>
      </c>
    </row>
    <row r="2804" spans="1:5">
      <c r="A2804" s="62" t="s">
        <v>28</v>
      </c>
      <c r="B2804" s="62" t="s">
        <v>422</v>
      </c>
      <c r="C2804" s="62" t="s">
        <v>78</v>
      </c>
      <c r="D2804" s="62" t="s">
        <v>79</v>
      </c>
      <c r="E2804" s="62">
        <v>1</v>
      </c>
    </row>
    <row r="2805" spans="1:5">
      <c r="A2805" s="62" t="s">
        <v>28</v>
      </c>
      <c r="B2805" s="62" t="s">
        <v>422</v>
      </c>
      <c r="C2805" s="62" t="s">
        <v>80</v>
      </c>
      <c r="D2805" s="62" t="s">
        <v>81</v>
      </c>
      <c r="E2805" s="62">
        <v>1</v>
      </c>
    </row>
    <row r="2806" spans="1:5">
      <c r="A2806" s="62" t="s">
        <v>28</v>
      </c>
      <c r="B2806" s="62" t="s">
        <v>422</v>
      </c>
      <c r="C2806" s="62" t="s">
        <v>82</v>
      </c>
      <c r="D2806" s="62" t="s">
        <v>83</v>
      </c>
      <c r="E2806" s="62">
        <v>1</v>
      </c>
    </row>
    <row r="2807" spans="1:5">
      <c r="A2807" s="62" t="s">
        <v>28</v>
      </c>
      <c r="B2807" s="62" t="s">
        <v>422</v>
      </c>
      <c r="C2807" s="62" t="s">
        <v>301</v>
      </c>
      <c r="D2807" s="62" t="s">
        <v>302</v>
      </c>
      <c r="E2807" s="62">
        <v>1</v>
      </c>
    </row>
    <row r="2808" spans="1:5">
      <c r="A2808" s="62" t="s">
        <v>28</v>
      </c>
      <c r="B2808" s="62" t="s">
        <v>422</v>
      </c>
      <c r="C2808" s="62" t="s">
        <v>404</v>
      </c>
      <c r="D2808" s="62" t="s">
        <v>85</v>
      </c>
      <c r="E2808" s="62">
        <v>1</v>
      </c>
    </row>
    <row r="2809" spans="1:5">
      <c r="A2809" s="62" t="s">
        <v>28</v>
      </c>
      <c r="B2809" s="62" t="s">
        <v>422</v>
      </c>
      <c r="C2809" s="62" t="s">
        <v>405</v>
      </c>
      <c r="D2809" s="62" t="s">
        <v>87</v>
      </c>
      <c r="E2809" s="62">
        <v>1</v>
      </c>
    </row>
    <row r="2810" spans="1:5">
      <c r="A2810" s="62" t="s">
        <v>28</v>
      </c>
      <c r="B2810" s="62" t="s">
        <v>422</v>
      </c>
      <c r="C2810" s="62" t="s">
        <v>406</v>
      </c>
      <c r="D2810" s="62" t="s">
        <v>297</v>
      </c>
      <c r="E2810" s="62">
        <v>1</v>
      </c>
    </row>
    <row r="2811" spans="1:5">
      <c r="A2811" s="62" t="s">
        <v>28</v>
      </c>
      <c r="B2811" s="62" t="s">
        <v>422</v>
      </c>
      <c r="C2811" s="62" t="s">
        <v>407</v>
      </c>
      <c r="D2811" s="62" t="s">
        <v>93</v>
      </c>
      <c r="E2811" s="62">
        <v>1</v>
      </c>
    </row>
    <row r="2812" spans="1:5">
      <c r="A2812" s="62" t="s">
        <v>28</v>
      </c>
      <c r="B2812" s="62" t="s">
        <v>423</v>
      </c>
      <c r="C2812" s="62" t="s">
        <v>78</v>
      </c>
      <c r="D2812" s="62" t="s">
        <v>79</v>
      </c>
      <c r="E2812" s="62">
        <v>1</v>
      </c>
    </row>
    <row r="2813" spans="1:5">
      <c r="A2813" s="62" t="s">
        <v>28</v>
      </c>
      <c r="B2813" s="62" t="s">
        <v>423</v>
      </c>
      <c r="C2813" s="62" t="s">
        <v>80</v>
      </c>
      <c r="D2813" s="62" t="s">
        <v>81</v>
      </c>
      <c r="E2813" s="62">
        <v>1</v>
      </c>
    </row>
    <row r="2814" spans="1:5">
      <c r="A2814" s="62" t="s">
        <v>28</v>
      </c>
      <c r="B2814" s="62" t="s">
        <v>423</v>
      </c>
      <c r="C2814" s="62" t="s">
        <v>82</v>
      </c>
      <c r="D2814" s="62" t="s">
        <v>83</v>
      </c>
      <c r="E2814" s="62">
        <v>1</v>
      </c>
    </row>
    <row r="2815" spans="1:5">
      <c r="A2815" s="62" t="s">
        <v>28</v>
      </c>
      <c r="B2815" s="62" t="s">
        <v>423</v>
      </c>
      <c r="C2815" s="62" t="s">
        <v>301</v>
      </c>
      <c r="D2815" s="62" t="s">
        <v>302</v>
      </c>
      <c r="E2815" s="62">
        <v>0</v>
      </c>
    </row>
    <row r="2816" spans="1:5">
      <c r="A2816" s="62" t="s">
        <v>28</v>
      </c>
      <c r="B2816" s="62" t="s">
        <v>423</v>
      </c>
      <c r="C2816" s="62" t="s">
        <v>404</v>
      </c>
      <c r="D2816" s="62" t="s">
        <v>85</v>
      </c>
      <c r="E2816" s="62">
        <v>1</v>
      </c>
    </row>
    <row r="2817" spans="1:5">
      <c r="A2817" s="62" t="s">
        <v>28</v>
      </c>
      <c r="B2817" s="62" t="s">
        <v>423</v>
      </c>
      <c r="C2817" s="62" t="s">
        <v>405</v>
      </c>
      <c r="D2817" s="62" t="s">
        <v>87</v>
      </c>
      <c r="E2817" s="62">
        <v>1</v>
      </c>
    </row>
    <row r="2818" spans="1:5">
      <c r="A2818" s="62" t="s">
        <v>28</v>
      </c>
      <c r="B2818" s="62" t="s">
        <v>423</v>
      </c>
      <c r="C2818" s="62" t="s">
        <v>406</v>
      </c>
      <c r="D2818" s="62" t="s">
        <v>297</v>
      </c>
      <c r="E2818" s="62">
        <v>1</v>
      </c>
    </row>
    <row r="2819" spans="1:5">
      <c r="A2819" s="62" t="s">
        <v>28</v>
      </c>
      <c r="B2819" s="62" t="s">
        <v>423</v>
      </c>
      <c r="C2819" s="62" t="s">
        <v>407</v>
      </c>
      <c r="D2819" s="62" t="s">
        <v>93</v>
      </c>
      <c r="E2819" s="62">
        <v>1</v>
      </c>
    </row>
    <row r="2820" spans="1:5">
      <c r="A2820" s="62" t="s">
        <v>28</v>
      </c>
      <c r="B2820" s="62" t="s">
        <v>424</v>
      </c>
      <c r="C2820" s="62" t="s">
        <v>78</v>
      </c>
      <c r="D2820" s="62" t="s">
        <v>79</v>
      </c>
      <c r="E2820" s="62">
        <v>1</v>
      </c>
    </row>
    <row r="2821" spans="1:5">
      <c r="A2821" s="62" t="s">
        <v>28</v>
      </c>
      <c r="B2821" s="62" t="s">
        <v>424</v>
      </c>
      <c r="C2821" s="62" t="s">
        <v>80</v>
      </c>
      <c r="D2821" s="62" t="s">
        <v>81</v>
      </c>
      <c r="E2821" s="62">
        <v>1</v>
      </c>
    </row>
    <row r="2822" spans="1:5">
      <c r="A2822" s="62" t="s">
        <v>28</v>
      </c>
      <c r="B2822" s="62" t="s">
        <v>424</v>
      </c>
      <c r="C2822" s="62" t="s">
        <v>82</v>
      </c>
      <c r="D2822" s="62" t="s">
        <v>83</v>
      </c>
      <c r="E2822" s="62">
        <v>1</v>
      </c>
    </row>
    <row r="2823" spans="1:5">
      <c r="A2823" s="62" t="s">
        <v>28</v>
      </c>
      <c r="B2823" s="62" t="s">
        <v>424</v>
      </c>
      <c r="C2823" s="62" t="s">
        <v>301</v>
      </c>
      <c r="D2823" s="62" t="s">
        <v>302</v>
      </c>
      <c r="E2823" s="62">
        <v>1</v>
      </c>
    </row>
    <row r="2824" spans="1:5">
      <c r="A2824" s="62" t="s">
        <v>28</v>
      </c>
      <c r="B2824" s="62" t="s">
        <v>424</v>
      </c>
      <c r="C2824" s="62" t="s">
        <v>404</v>
      </c>
      <c r="D2824" s="62" t="s">
        <v>85</v>
      </c>
      <c r="E2824" s="62">
        <v>1</v>
      </c>
    </row>
    <row r="2825" spans="1:5">
      <c r="A2825" s="62" t="s">
        <v>28</v>
      </c>
      <c r="B2825" s="62" t="s">
        <v>424</v>
      </c>
      <c r="C2825" s="62" t="s">
        <v>405</v>
      </c>
      <c r="D2825" s="62" t="s">
        <v>87</v>
      </c>
      <c r="E2825" s="62">
        <v>1</v>
      </c>
    </row>
    <row r="2826" spans="1:5">
      <c r="A2826" s="62" t="s">
        <v>28</v>
      </c>
      <c r="B2826" s="62" t="s">
        <v>424</v>
      </c>
      <c r="C2826" s="62" t="s">
        <v>406</v>
      </c>
      <c r="D2826" s="62" t="s">
        <v>297</v>
      </c>
      <c r="E2826" s="62">
        <v>1</v>
      </c>
    </row>
    <row r="2827" spans="1:5">
      <c r="A2827" s="62" t="s">
        <v>28</v>
      </c>
      <c r="B2827" s="62" t="s">
        <v>424</v>
      </c>
      <c r="C2827" s="62" t="s">
        <v>407</v>
      </c>
      <c r="D2827" s="62" t="s">
        <v>93</v>
      </c>
      <c r="E2827" s="62">
        <v>1</v>
      </c>
    </row>
    <row r="2828" spans="1:5">
      <c r="A2828" s="62" t="s">
        <v>28</v>
      </c>
      <c r="B2828" s="62" t="s">
        <v>425</v>
      </c>
      <c r="C2828" s="62" t="s">
        <v>78</v>
      </c>
      <c r="D2828" s="62" t="s">
        <v>79</v>
      </c>
      <c r="E2828" s="62">
        <v>1</v>
      </c>
    </row>
    <row r="2829" spans="1:5">
      <c r="A2829" s="62" t="s">
        <v>28</v>
      </c>
      <c r="B2829" s="62" t="s">
        <v>425</v>
      </c>
      <c r="C2829" s="62" t="s">
        <v>80</v>
      </c>
      <c r="D2829" s="62" t="s">
        <v>81</v>
      </c>
      <c r="E2829" s="62">
        <v>0</v>
      </c>
    </row>
    <row r="2830" spans="1:5">
      <c r="A2830" s="62" t="s">
        <v>28</v>
      </c>
      <c r="B2830" s="62" t="s">
        <v>425</v>
      </c>
      <c r="C2830" s="62" t="s">
        <v>82</v>
      </c>
      <c r="D2830" s="62" t="s">
        <v>83</v>
      </c>
      <c r="E2830" s="62">
        <v>1</v>
      </c>
    </row>
    <row r="2831" spans="1:5">
      <c r="A2831" s="62" t="s">
        <v>28</v>
      </c>
      <c r="B2831" s="62" t="s">
        <v>425</v>
      </c>
      <c r="C2831" s="62" t="s">
        <v>301</v>
      </c>
      <c r="D2831" s="62" t="s">
        <v>302</v>
      </c>
      <c r="E2831" s="62">
        <v>1</v>
      </c>
    </row>
    <row r="2832" spans="1:5">
      <c r="A2832" s="62" t="s">
        <v>28</v>
      </c>
      <c r="B2832" s="62" t="s">
        <v>425</v>
      </c>
      <c r="C2832" s="62" t="s">
        <v>404</v>
      </c>
      <c r="D2832" s="62" t="s">
        <v>85</v>
      </c>
      <c r="E2832" s="62">
        <v>1</v>
      </c>
    </row>
    <row r="2833" spans="1:5">
      <c r="A2833" s="62" t="s">
        <v>28</v>
      </c>
      <c r="B2833" s="62" t="s">
        <v>425</v>
      </c>
      <c r="C2833" s="62" t="s">
        <v>405</v>
      </c>
      <c r="D2833" s="62" t="s">
        <v>87</v>
      </c>
      <c r="E2833" s="62">
        <v>1</v>
      </c>
    </row>
    <row r="2834" spans="1:5">
      <c r="A2834" s="62" t="s">
        <v>28</v>
      </c>
      <c r="B2834" s="62" t="s">
        <v>425</v>
      </c>
      <c r="C2834" s="62" t="s">
        <v>406</v>
      </c>
      <c r="D2834" s="62" t="s">
        <v>297</v>
      </c>
      <c r="E2834" s="62">
        <v>1</v>
      </c>
    </row>
    <row r="2835" spans="1:5">
      <c r="A2835" s="62" t="s">
        <v>28</v>
      </c>
      <c r="B2835" s="62" t="s">
        <v>425</v>
      </c>
      <c r="C2835" s="62" t="s">
        <v>407</v>
      </c>
      <c r="D2835" s="62" t="s">
        <v>93</v>
      </c>
      <c r="E2835" s="62">
        <v>1</v>
      </c>
    </row>
    <row r="2836" spans="1:5">
      <c r="A2836" s="62" t="s">
        <v>28</v>
      </c>
      <c r="B2836" s="62" t="s">
        <v>426</v>
      </c>
      <c r="C2836" s="62" t="s">
        <v>78</v>
      </c>
      <c r="D2836" s="62" t="s">
        <v>79</v>
      </c>
      <c r="E2836" s="62">
        <v>1</v>
      </c>
    </row>
    <row r="2837" spans="1:5">
      <c r="A2837" s="62" t="s">
        <v>28</v>
      </c>
      <c r="B2837" s="62" t="s">
        <v>426</v>
      </c>
      <c r="C2837" s="62" t="s">
        <v>80</v>
      </c>
      <c r="D2837" s="62" t="s">
        <v>81</v>
      </c>
      <c r="E2837" s="62">
        <v>1</v>
      </c>
    </row>
    <row r="2838" spans="1:5">
      <c r="A2838" s="62" t="s">
        <v>28</v>
      </c>
      <c r="B2838" s="62" t="s">
        <v>426</v>
      </c>
      <c r="C2838" s="62" t="s">
        <v>82</v>
      </c>
      <c r="D2838" s="62" t="s">
        <v>83</v>
      </c>
      <c r="E2838" s="62">
        <v>1</v>
      </c>
    </row>
    <row r="2839" spans="1:5">
      <c r="A2839" s="62" t="s">
        <v>28</v>
      </c>
      <c r="B2839" s="62" t="s">
        <v>426</v>
      </c>
      <c r="C2839" s="62" t="s">
        <v>301</v>
      </c>
      <c r="D2839" s="62" t="s">
        <v>302</v>
      </c>
      <c r="E2839" s="62">
        <v>1</v>
      </c>
    </row>
    <row r="2840" spans="1:5">
      <c r="A2840" s="62" t="s">
        <v>28</v>
      </c>
      <c r="B2840" s="62" t="s">
        <v>426</v>
      </c>
      <c r="C2840" s="62" t="s">
        <v>404</v>
      </c>
      <c r="D2840" s="62" t="s">
        <v>85</v>
      </c>
      <c r="E2840" s="62">
        <v>1</v>
      </c>
    </row>
    <row r="2841" spans="1:5">
      <c r="A2841" s="62" t="s">
        <v>28</v>
      </c>
      <c r="B2841" s="62" t="s">
        <v>426</v>
      </c>
      <c r="C2841" s="62" t="s">
        <v>405</v>
      </c>
      <c r="D2841" s="62" t="s">
        <v>87</v>
      </c>
      <c r="E2841" s="62">
        <v>1</v>
      </c>
    </row>
    <row r="2842" spans="1:5">
      <c r="A2842" s="62" t="s">
        <v>28</v>
      </c>
      <c r="B2842" s="62" t="s">
        <v>426</v>
      </c>
      <c r="C2842" s="62" t="s">
        <v>406</v>
      </c>
      <c r="D2842" s="62" t="s">
        <v>297</v>
      </c>
      <c r="E2842" s="62">
        <v>1</v>
      </c>
    </row>
    <row r="2843" spans="1:5">
      <c r="A2843" s="62" t="s">
        <v>28</v>
      </c>
      <c r="B2843" s="62" t="s">
        <v>426</v>
      </c>
      <c r="C2843" s="62" t="s">
        <v>407</v>
      </c>
      <c r="D2843" s="62" t="s">
        <v>93</v>
      </c>
      <c r="E2843" s="62">
        <v>1</v>
      </c>
    </row>
    <row r="2844" spans="1:5">
      <c r="A2844" s="62" t="s">
        <v>28</v>
      </c>
      <c r="B2844" s="62" t="s">
        <v>427</v>
      </c>
      <c r="C2844" s="62" t="s">
        <v>78</v>
      </c>
      <c r="D2844" s="62" t="s">
        <v>79</v>
      </c>
      <c r="E2844" s="62">
        <v>1</v>
      </c>
    </row>
    <row r="2845" spans="1:5">
      <c r="A2845" s="62" t="s">
        <v>28</v>
      </c>
      <c r="B2845" s="62" t="s">
        <v>427</v>
      </c>
      <c r="C2845" s="62" t="s">
        <v>80</v>
      </c>
      <c r="D2845" s="62" t="s">
        <v>81</v>
      </c>
      <c r="E2845" s="62">
        <v>1</v>
      </c>
    </row>
    <row r="2846" spans="1:5">
      <c r="A2846" s="62" t="s">
        <v>28</v>
      </c>
      <c r="B2846" s="62" t="s">
        <v>427</v>
      </c>
      <c r="C2846" s="62" t="s">
        <v>82</v>
      </c>
      <c r="D2846" s="62" t="s">
        <v>83</v>
      </c>
      <c r="E2846" s="62">
        <v>1</v>
      </c>
    </row>
    <row r="2847" spans="1:5">
      <c r="A2847" s="62" t="s">
        <v>28</v>
      </c>
      <c r="B2847" s="62" t="s">
        <v>427</v>
      </c>
      <c r="C2847" s="62" t="s">
        <v>301</v>
      </c>
      <c r="D2847" s="62" t="s">
        <v>302</v>
      </c>
      <c r="E2847" s="62">
        <v>1</v>
      </c>
    </row>
    <row r="2848" spans="1:5">
      <c r="A2848" s="62" t="s">
        <v>28</v>
      </c>
      <c r="B2848" s="62" t="s">
        <v>427</v>
      </c>
      <c r="C2848" s="62" t="s">
        <v>404</v>
      </c>
      <c r="D2848" s="62" t="s">
        <v>85</v>
      </c>
      <c r="E2848" s="62">
        <v>1</v>
      </c>
    </row>
    <row r="2849" spans="1:5">
      <c r="A2849" s="62" t="s">
        <v>28</v>
      </c>
      <c r="B2849" s="62" t="s">
        <v>427</v>
      </c>
      <c r="C2849" s="62" t="s">
        <v>405</v>
      </c>
      <c r="D2849" s="62" t="s">
        <v>87</v>
      </c>
      <c r="E2849" s="62">
        <v>1</v>
      </c>
    </row>
    <row r="2850" spans="1:5">
      <c r="A2850" s="62" t="s">
        <v>28</v>
      </c>
      <c r="B2850" s="62" t="s">
        <v>427</v>
      </c>
      <c r="C2850" s="62" t="s">
        <v>406</v>
      </c>
      <c r="D2850" s="62" t="s">
        <v>297</v>
      </c>
      <c r="E2850" s="62">
        <v>1</v>
      </c>
    </row>
    <row r="2851" spans="1:5">
      <c r="A2851" s="62" t="s">
        <v>28</v>
      </c>
      <c r="B2851" s="62" t="s">
        <v>427</v>
      </c>
      <c r="C2851" s="62" t="s">
        <v>407</v>
      </c>
      <c r="D2851" s="62" t="s">
        <v>93</v>
      </c>
      <c r="E2851" s="62">
        <v>1</v>
      </c>
    </row>
    <row r="2852" spans="1:5">
      <c r="A2852" s="62" t="s">
        <v>28</v>
      </c>
      <c r="B2852" s="62" t="s">
        <v>428</v>
      </c>
      <c r="C2852" s="62" t="s">
        <v>78</v>
      </c>
      <c r="D2852" s="62" t="s">
        <v>79</v>
      </c>
      <c r="E2852" s="62">
        <v>1</v>
      </c>
    </row>
    <row r="2853" spans="1:5">
      <c r="A2853" s="62" t="s">
        <v>28</v>
      </c>
      <c r="B2853" s="62" t="s">
        <v>428</v>
      </c>
      <c r="C2853" s="62" t="s">
        <v>80</v>
      </c>
      <c r="D2853" s="62" t="s">
        <v>81</v>
      </c>
      <c r="E2853" s="62">
        <v>1</v>
      </c>
    </row>
    <row r="2854" spans="1:5">
      <c r="A2854" s="62" t="s">
        <v>28</v>
      </c>
      <c r="B2854" s="62" t="s">
        <v>428</v>
      </c>
      <c r="C2854" s="62" t="s">
        <v>82</v>
      </c>
      <c r="D2854" s="62" t="s">
        <v>83</v>
      </c>
      <c r="E2854" s="62">
        <v>1</v>
      </c>
    </row>
    <row r="2855" spans="1:5">
      <c r="A2855" s="62" t="s">
        <v>28</v>
      </c>
      <c r="B2855" s="62" t="s">
        <v>428</v>
      </c>
      <c r="C2855" s="62" t="s">
        <v>301</v>
      </c>
      <c r="D2855" s="62" t="s">
        <v>302</v>
      </c>
      <c r="E2855" s="62">
        <v>1</v>
      </c>
    </row>
    <row r="2856" spans="1:5">
      <c r="A2856" s="62" t="s">
        <v>28</v>
      </c>
      <c r="B2856" s="62" t="s">
        <v>428</v>
      </c>
      <c r="C2856" s="62" t="s">
        <v>404</v>
      </c>
      <c r="D2856" s="62" t="s">
        <v>85</v>
      </c>
      <c r="E2856" s="62">
        <v>1</v>
      </c>
    </row>
    <row r="2857" spans="1:5">
      <c r="A2857" s="62" t="s">
        <v>28</v>
      </c>
      <c r="B2857" s="62" t="s">
        <v>428</v>
      </c>
      <c r="C2857" s="62" t="s">
        <v>405</v>
      </c>
      <c r="D2857" s="62" t="s">
        <v>87</v>
      </c>
      <c r="E2857" s="62">
        <v>1</v>
      </c>
    </row>
    <row r="2858" spans="1:5">
      <c r="A2858" s="62" t="s">
        <v>28</v>
      </c>
      <c r="B2858" s="62" t="s">
        <v>428</v>
      </c>
      <c r="C2858" s="62" t="s">
        <v>406</v>
      </c>
      <c r="D2858" s="62" t="s">
        <v>297</v>
      </c>
      <c r="E2858" s="62">
        <v>1</v>
      </c>
    </row>
    <row r="2859" spans="1:5">
      <c r="A2859" s="62" t="s">
        <v>28</v>
      </c>
      <c r="B2859" s="62" t="s">
        <v>428</v>
      </c>
      <c r="C2859" s="62" t="s">
        <v>407</v>
      </c>
      <c r="D2859" s="62" t="s">
        <v>93</v>
      </c>
      <c r="E2859" s="62">
        <v>1</v>
      </c>
    </row>
    <row r="2860" spans="1:5">
      <c r="A2860" s="62" t="s">
        <v>28</v>
      </c>
      <c r="B2860" s="62" t="s">
        <v>429</v>
      </c>
      <c r="C2860" s="62" t="s">
        <v>78</v>
      </c>
      <c r="D2860" s="62" t="s">
        <v>79</v>
      </c>
      <c r="E2860" s="62">
        <v>1</v>
      </c>
    </row>
    <row r="2861" spans="1:5">
      <c r="A2861" s="62" t="s">
        <v>28</v>
      </c>
      <c r="B2861" s="62" t="s">
        <v>429</v>
      </c>
      <c r="C2861" s="62" t="s">
        <v>80</v>
      </c>
      <c r="D2861" s="62" t="s">
        <v>81</v>
      </c>
      <c r="E2861" s="62">
        <v>1</v>
      </c>
    </row>
    <row r="2862" spans="1:5">
      <c r="A2862" s="62" t="s">
        <v>28</v>
      </c>
      <c r="B2862" s="62" t="s">
        <v>429</v>
      </c>
      <c r="C2862" s="62" t="s">
        <v>82</v>
      </c>
      <c r="D2862" s="62" t="s">
        <v>83</v>
      </c>
      <c r="E2862" s="62">
        <v>1</v>
      </c>
    </row>
    <row r="2863" spans="1:5">
      <c r="A2863" s="62" t="s">
        <v>28</v>
      </c>
      <c r="B2863" s="62" t="s">
        <v>429</v>
      </c>
      <c r="C2863" s="62" t="s">
        <v>301</v>
      </c>
      <c r="D2863" s="62" t="s">
        <v>302</v>
      </c>
      <c r="E2863" s="62">
        <v>1</v>
      </c>
    </row>
    <row r="2864" spans="1:5">
      <c r="A2864" s="62" t="s">
        <v>28</v>
      </c>
      <c r="B2864" s="62" t="s">
        <v>429</v>
      </c>
      <c r="C2864" s="62" t="s">
        <v>404</v>
      </c>
      <c r="D2864" s="62" t="s">
        <v>85</v>
      </c>
      <c r="E2864" s="62">
        <v>1</v>
      </c>
    </row>
    <row r="2865" spans="1:5">
      <c r="A2865" s="62" t="s">
        <v>28</v>
      </c>
      <c r="B2865" s="62" t="s">
        <v>429</v>
      </c>
      <c r="C2865" s="62" t="s">
        <v>405</v>
      </c>
      <c r="D2865" s="62" t="s">
        <v>87</v>
      </c>
      <c r="E2865" s="62">
        <v>1</v>
      </c>
    </row>
    <row r="2866" spans="1:5">
      <c r="A2866" s="62" t="s">
        <v>28</v>
      </c>
      <c r="B2866" s="62" t="s">
        <v>429</v>
      </c>
      <c r="C2866" s="62" t="s">
        <v>406</v>
      </c>
      <c r="D2866" s="62" t="s">
        <v>297</v>
      </c>
      <c r="E2866" s="62">
        <v>1</v>
      </c>
    </row>
    <row r="2867" spans="1:5">
      <c r="A2867" s="62" t="s">
        <v>28</v>
      </c>
      <c r="B2867" s="62" t="s">
        <v>429</v>
      </c>
      <c r="C2867" s="62" t="s">
        <v>407</v>
      </c>
      <c r="D2867" s="62" t="s">
        <v>93</v>
      </c>
      <c r="E2867" s="62">
        <v>1</v>
      </c>
    </row>
    <row r="2868" spans="1:5">
      <c r="A2868" s="62" t="s">
        <v>28</v>
      </c>
      <c r="B2868" s="62" t="s">
        <v>430</v>
      </c>
      <c r="C2868" s="62" t="s">
        <v>78</v>
      </c>
      <c r="D2868" s="62" t="s">
        <v>79</v>
      </c>
      <c r="E2868" s="62">
        <v>1</v>
      </c>
    </row>
    <row r="2869" spans="1:5">
      <c r="A2869" s="62" t="s">
        <v>28</v>
      </c>
      <c r="B2869" s="62" t="s">
        <v>430</v>
      </c>
      <c r="C2869" s="62" t="s">
        <v>80</v>
      </c>
      <c r="D2869" s="62" t="s">
        <v>81</v>
      </c>
      <c r="E2869" s="62">
        <v>1</v>
      </c>
    </row>
    <row r="2870" spans="1:5">
      <c r="A2870" s="62" t="s">
        <v>28</v>
      </c>
      <c r="B2870" s="62" t="s">
        <v>430</v>
      </c>
      <c r="C2870" s="62" t="s">
        <v>82</v>
      </c>
      <c r="D2870" s="62" t="s">
        <v>83</v>
      </c>
      <c r="E2870" s="62">
        <v>1</v>
      </c>
    </row>
    <row r="2871" spans="1:5">
      <c r="A2871" s="62" t="s">
        <v>28</v>
      </c>
      <c r="B2871" s="62" t="s">
        <v>430</v>
      </c>
      <c r="C2871" s="62" t="s">
        <v>301</v>
      </c>
      <c r="D2871" s="62" t="s">
        <v>302</v>
      </c>
      <c r="E2871" s="62">
        <v>1</v>
      </c>
    </row>
    <row r="2872" spans="1:5">
      <c r="A2872" s="62" t="s">
        <v>28</v>
      </c>
      <c r="B2872" s="62" t="s">
        <v>430</v>
      </c>
      <c r="C2872" s="62" t="s">
        <v>404</v>
      </c>
      <c r="D2872" s="62" t="s">
        <v>85</v>
      </c>
      <c r="E2872" s="62">
        <v>1</v>
      </c>
    </row>
    <row r="2873" spans="1:5">
      <c r="A2873" s="62" t="s">
        <v>28</v>
      </c>
      <c r="B2873" s="62" t="s">
        <v>430</v>
      </c>
      <c r="C2873" s="62" t="s">
        <v>405</v>
      </c>
      <c r="D2873" s="62" t="s">
        <v>87</v>
      </c>
      <c r="E2873" s="62">
        <v>1</v>
      </c>
    </row>
    <row r="2874" spans="1:5">
      <c r="A2874" s="62" t="s">
        <v>28</v>
      </c>
      <c r="B2874" s="62" t="s">
        <v>430</v>
      </c>
      <c r="C2874" s="62" t="s">
        <v>406</v>
      </c>
      <c r="D2874" s="62" t="s">
        <v>297</v>
      </c>
      <c r="E2874" s="62">
        <v>1</v>
      </c>
    </row>
    <row r="2875" spans="1:5">
      <c r="A2875" s="62" t="s">
        <v>28</v>
      </c>
      <c r="B2875" s="62" t="s">
        <v>430</v>
      </c>
      <c r="C2875" s="62" t="s">
        <v>407</v>
      </c>
      <c r="D2875" s="62" t="s">
        <v>93</v>
      </c>
      <c r="E2875" s="62">
        <v>1</v>
      </c>
    </row>
    <row r="2876" spans="1:5">
      <c r="A2876" s="62" t="s">
        <v>28</v>
      </c>
      <c r="B2876" s="62" t="s">
        <v>431</v>
      </c>
      <c r="C2876" s="62" t="s">
        <v>78</v>
      </c>
      <c r="D2876" s="62" t="s">
        <v>79</v>
      </c>
      <c r="E2876" s="62">
        <v>1</v>
      </c>
    </row>
    <row r="2877" spans="1:5">
      <c r="A2877" s="62" t="s">
        <v>28</v>
      </c>
      <c r="B2877" s="62" t="s">
        <v>431</v>
      </c>
      <c r="C2877" s="62" t="s">
        <v>80</v>
      </c>
      <c r="D2877" s="62" t="s">
        <v>81</v>
      </c>
      <c r="E2877" s="62">
        <v>1</v>
      </c>
    </row>
    <row r="2878" spans="1:5">
      <c r="A2878" s="62" t="s">
        <v>28</v>
      </c>
      <c r="B2878" s="62" t="s">
        <v>431</v>
      </c>
      <c r="C2878" s="62" t="s">
        <v>82</v>
      </c>
      <c r="D2878" s="62" t="s">
        <v>83</v>
      </c>
      <c r="E2878" s="62">
        <v>1</v>
      </c>
    </row>
    <row r="2879" spans="1:5">
      <c r="A2879" s="62" t="s">
        <v>28</v>
      </c>
      <c r="B2879" s="62" t="s">
        <v>431</v>
      </c>
      <c r="C2879" s="62" t="s">
        <v>301</v>
      </c>
      <c r="D2879" s="62" t="s">
        <v>302</v>
      </c>
      <c r="E2879" s="62">
        <v>1</v>
      </c>
    </row>
    <row r="2880" spans="1:5">
      <c r="A2880" s="62" t="s">
        <v>28</v>
      </c>
      <c r="B2880" s="62" t="s">
        <v>431</v>
      </c>
      <c r="C2880" s="62" t="s">
        <v>404</v>
      </c>
      <c r="D2880" s="62" t="s">
        <v>85</v>
      </c>
      <c r="E2880" s="62">
        <v>1</v>
      </c>
    </row>
    <row r="2881" spans="1:5">
      <c r="A2881" s="62" t="s">
        <v>28</v>
      </c>
      <c r="B2881" s="62" t="s">
        <v>431</v>
      </c>
      <c r="C2881" s="62" t="s">
        <v>405</v>
      </c>
      <c r="D2881" s="62" t="s">
        <v>87</v>
      </c>
      <c r="E2881" s="62">
        <v>1</v>
      </c>
    </row>
    <row r="2882" spans="1:5">
      <c r="A2882" s="62" t="s">
        <v>28</v>
      </c>
      <c r="B2882" s="62" t="s">
        <v>431</v>
      </c>
      <c r="C2882" s="62" t="s">
        <v>406</v>
      </c>
      <c r="D2882" s="62" t="s">
        <v>297</v>
      </c>
      <c r="E2882" s="62">
        <v>1</v>
      </c>
    </row>
    <row r="2883" spans="1:5">
      <c r="A2883" s="62" t="s">
        <v>28</v>
      </c>
      <c r="B2883" s="62" t="s">
        <v>431</v>
      </c>
      <c r="C2883" s="62" t="s">
        <v>407</v>
      </c>
      <c r="D2883" s="62" t="s">
        <v>93</v>
      </c>
      <c r="E2883" s="62">
        <v>1</v>
      </c>
    </row>
    <row r="2884" spans="1:5">
      <c r="A2884" s="62" t="s">
        <v>28</v>
      </c>
      <c r="B2884" s="62" t="s">
        <v>432</v>
      </c>
      <c r="C2884" s="62" t="s">
        <v>78</v>
      </c>
      <c r="D2884" s="62" t="s">
        <v>79</v>
      </c>
      <c r="E2884" s="62">
        <v>1</v>
      </c>
    </row>
    <row r="2885" spans="1:5">
      <c r="A2885" s="62" t="s">
        <v>28</v>
      </c>
      <c r="B2885" s="62" t="s">
        <v>432</v>
      </c>
      <c r="C2885" s="62" t="s">
        <v>80</v>
      </c>
      <c r="D2885" s="62" t="s">
        <v>81</v>
      </c>
      <c r="E2885" s="62">
        <v>1</v>
      </c>
    </row>
    <row r="2886" spans="1:5">
      <c r="A2886" s="62" t="s">
        <v>28</v>
      </c>
      <c r="B2886" s="62" t="s">
        <v>432</v>
      </c>
      <c r="C2886" s="62" t="s">
        <v>82</v>
      </c>
      <c r="D2886" s="62" t="s">
        <v>83</v>
      </c>
      <c r="E2886" s="62">
        <v>1</v>
      </c>
    </row>
    <row r="2887" spans="1:5">
      <c r="A2887" s="62" t="s">
        <v>28</v>
      </c>
      <c r="B2887" s="62" t="s">
        <v>432</v>
      </c>
      <c r="C2887" s="62" t="s">
        <v>301</v>
      </c>
      <c r="D2887" s="62" t="s">
        <v>302</v>
      </c>
      <c r="E2887" s="62">
        <v>1</v>
      </c>
    </row>
    <row r="2888" spans="1:5">
      <c r="A2888" s="62" t="s">
        <v>28</v>
      </c>
      <c r="B2888" s="62" t="s">
        <v>432</v>
      </c>
      <c r="C2888" s="62" t="s">
        <v>404</v>
      </c>
      <c r="D2888" s="62" t="s">
        <v>85</v>
      </c>
      <c r="E2888" s="62">
        <v>1</v>
      </c>
    </row>
    <row r="2889" spans="1:5">
      <c r="A2889" s="62" t="s">
        <v>28</v>
      </c>
      <c r="B2889" s="62" t="s">
        <v>432</v>
      </c>
      <c r="C2889" s="62" t="s">
        <v>405</v>
      </c>
      <c r="D2889" s="62" t="s">
        <v>87</v>
      </c>
      <c r="E2889" s="62">
        <v>1</v>
      </c>
    </row>
    <row r="2890" spans="1:5">
      <c r="A2890" s="62" t="s">
        <v>28</v>
      </c>
      <c r="B2890" s="62" t="s">
        <v>432</v>
      </c>
      <c r="C2890" s="62" t="s">
        <v>406</v>
      </c>
      <c r="D2890" s="62" t="s">
        <v>297</v>
      </c>
      <c r="E2890" s="62">
        <v>1</v>
      </c>
    </row>
    <row r="2891" spans="1:5">
      <c r="A2891" s="62" t="s">
        <v>28</v>
      </c>
      <c r="B2891" s="62" t="s">
        <v>432</v>
      </c>
      <c r="C2891" s="62" t="s">
        <v>407</v>
      </c>
      <c r="D2891" s="62" t="s">
        <v>93</v>
      </c>
      <c r="E2891" s="62">
        <v>1</v>
      </c>
    </row>
    <row r="2892" spans="1:5">
      <c r="A2892" s="62" t="s">
        <v>28</v>
      </c>
      <c r="B2892" s="62" t="s">
        <v>433</v>
      </c>
      <c r="C2892" s="62" t="s">
        <v>78</v>
      </c>
      <c r="D2892" s="62" t="s">
        <v>79</v>
      </c>
      <c r="E2892" s="62">
        <v>1</v>
      </c>
    </row>
    <row r="2893" spans="1:5">
      <c r="A2893" s="62" t="s">
        <v>28</v>
      </c>
      <c r="B2893" s="62" t="s">
        <v>433</v>
      </c>
      <c r="C2893" s="62" t="s">
        <v>80</v>
      </c>
      <c r="D2893" s="62" t="s">
        <v>81</v>
      </c>
      <c r="E2893" s="62">
        <v>0</v>
      </c>
    </row>
    <row r="2894" spans="1:5">
      <c r="A2894" s="62" t="s">
        <v>28</v>
      </c>
      <c r="B2894" s="62" t="s">
        <v>433</v>
      </c>
      <c r="C2894" s="62" t="s">
        <v>82</v>
      </c>
      <c r="D2894" s="62" t="s">
        <v>83</v>
      </c>
      <c r="E2894" s="62">
        <v>1</v>
      </c>
    </row>
    <row r="2895" spans="1:5">
      <c r="A2895" s="62" t="s">
        <v>28</v>
      </c>
      <c r="B2895" s="62" t="s">
        <v>433</v>
      </c>
      <c r="C2895" s="62" t="s">
        <v>301</v>
      </c>
      <c r="D2895" s="62" t="s">
        <v>302</v>
      </c>
      <c r="E2895" s="62">
        <v>1</v>
      </c>
    </row>
    <row r="2896" spans="1:5">
      <c r="A2896" s="62" t="s">
        <v>28</v>
      </c>
      <c r="B2896" s="62" t="s">
        <v>433</v>
      </c>
      <c r="C2896" s="62" t="s">
        <v>404</v>
      </c>
      <c r="D2896" s="62" t="s">
        <v>85</v>
      </c>
      <c r="E2896" s="62">
        <v>1</v>
      </c>
    </row>
    <row r="2897" spans="1:5">
      <c r="A2897" s="62" t="s">
        <v>28</v>
      </c>
      <c r="B2897" s="62" t="s">
        <v>433</v>
      </c>
      <c r="C2897" s="62" t="s">
        <v>405</v>
      </c>
      <c r="D2897" s="62" t="s">
        <v>87</v>
      </c>
      <c r="E2897" s="62">
        <v>1</v>
      </c>
    </row>
    <row r="2898" spans="1:5">
      <c r="A2898" s="62" t="s">
        <v>28</v>
      </c>
      <c r="B2898" s="62" t="s">
        <v>433</v>
      </c>
      <c r="C2898" s="62" t="s">
        <v>406</v>
      </c>
      <c r="D2898" s="62" t="s">
        <v>297</v>
      </c>
      <c r="E2898" s="62">
        <v>1</v>
      </c>
    </row>
    <row r="2899" spans="1:5">
      <c r="A2899" s="62" t="s">
        <v>28</v>
      </c>
      <c r="B2899" s="62" t="s">
        <v>433</v>
      </c>
      <c r="C2899" s="62" t="s">
        <v>407</v>
      </c>
      <c r="D2899" s="62" t="s">
        <v>93</v>
      </c>
      <c r="E2899" s="62">
        <v>1</v>
      </c>
    </row>
    <row r="2900" spans="1:5">
      <c r="A2900" s="62" t="s">
        <v>28</v>
      </c>
      <c r="B2900" s="62" t="s">
        <v>434</v>
      </c>
      <c r="C2900" s="62" t="s">
        <v>78</v>
      </c>
      <c r="D2900" s="62" t="s">
        <v>79</v>
      </c>
      <c r="E2900" s="62">
        <v>1</v>
      </c>
    </row>
    <row r="2901" spans="1:5">
      <c r="A2901" s="62" t="s">
        <v>28</v>
      </c>
      <c r="B2901" s="62" t="s">
        <v>434</v>
      </c>
      <c r="C2901" s="62" t="s">
        <v>80</v>
      </c>
      <c r="D2901" s="62" t="s">
        <v>81</v>
      </c>
      <c r="E2901" s="62">
        <v>1</v>
      </c>
    </row>
    <row r="2902" spans="1:5">
      <c r="A2902" s="62" t="s">
        <v>28</v>
      </c>
      <c r="B2902" s="62" t="s">
        <v>434</v>
      </c>
      <c r="C2902" s="62" t="s">
        <v>82</v>
      </c>
      <c r="D2902" s="62" t="s">
        <v>83</v>
      </c>
      <c r="E2902" s="62">
        <v>1</v>
      </c>
    </row>
    <row r="2903" spans="1:5">
      <c r="A2903" s="62" t="s">
        <v>28</v>
      </c>
      <c r="B2903" s="62" t="s">
        <v>434</v>
      </c>
      <c r="C2903" s="62" t="s">
        <v>301</v>
      </c>
      <c r="D2903" s="62" t="s">
        <v>302</v>
      </c>
      <c r="E2903" s="62">
        <v>1</v>
      </c>
    </row>
    <row r="2904" spans="1:5">
      <c r="A2904" s="62" t="s">
        <v>28</v>
      </c>
      <c r="B2904" s="62" t="s">
        <v>434</v>
      </c>
      <c r="C2904" s="62" t="s">
        <v>404</v>
      </c>
      <c r="D2904" s="62" t="s">
        <v>85</v>
      </c>
      <c r="E2904" s="62">
        <v>1</v>
      </c>
    </row>
    <row r="2905" spans="1:5">
      <c r="A2905" s="62" t="s">
        <v>28</v>
      </c>
      <c r="B2905" s="62" t="s">
        <v>434</v>
      </c>
      <c r="C2905" s="62" t="s">
        <v>405</v>
      </c>
      <c r="D2905" s="62" t="s">
        <v>87</v>
      </c>
      <c r="E2905" s="62">
        <v>1</v>
      </c>
    </row>
    <row r="2906" spans="1:5">
      <c r="A2906" s="62" t="s">
        <v>28</v>
      </c>
      <c r="B2906" s="62" t="s">
        <v>434</v>
      </c>
      <c r="C2906" s="62" t="s">
        <v>406</v>
      </c>
      <c r="D2906" s="62" t="s">
        <v>297</v>
      </c>
      <c r="E2906" s="62">
        <v>1</v>
      </c>
    </row>
    <row r="2907" spans="1:5">
      <c r="A2907" s="62" t="s">
        <v>28</v>
      </c>
      <c r="B2907" s="62" t="s">
        <v>434</v>
      </c>
      <c r="C2907" s="62" t="s">
        <v>407</v>
      </c>
      <c r="D2907" s="62" t="s">
        <v>93</v>
      </c>
      <c r="E2907" s="62">
        <v>1</v>
      </c>
    </row>
    <row r="2908" spans="1:5">
      <c r="A2908" s="62" t="s">
        <v>28</v>
      </c>
      <c r="B2908" s="62" t="s">
        <v>435</v>
      </c>
      <c r="C2908" s="62" t="s">
        <v>78</v>
      </c>
      <c r="D2908" s="62" t="s">
        <v>79</v>
      </c>
      <c r="E2908" s="62">
        <v>1</v>
      </c>
    </row>
    <row r="2909" spans="1:5">
      <c r="A2909" s="62" t="s">
        <v>28</v>
      </c>
      <c r="B2909" s="62" t="s">
        <v>435</v>
      </c>
      <c r="C2909" s="62" t="s">
        <v>80</v>
      </c>
      <c r="D2909" s="62" t="s">
        <v>81</v>
      </c>
      <c r="E2909" s="62">
        <v>1</v>
      </c>
    </row>
    <row r="2910" spans="1:5">
      <c r="A2910" s="62" t="s">
        <v>28</v>
      </c>
      <c r="B2910" s="62" t="s">
        <v>435</v>
      </c>
      <c r="C2910" s="62" t="s">
        <v>82</v>
      </c>
      <c r="D2910" s="62" t="s">
        <v>83</v>
      </c>
      <c r="E2910" s="62">
        <v>1</v>
      </c>
    </row>
    <row r="2911" spans="1:5">
      <c r="A2911" s="62" t="s">
        <v>28</v>
      </c>
      <c r="B2911" s="62" t="s">
        <v>435</v>
      </c>
      <c r="C2911" s="62" t="s">
        <v>301</v>
      </c>
      <c r="D2911" s="62" t="s">
        <v>302</v>
      </c>
      <c r="E2911" s="62">
        <v>1</v>
      </c>
    </row>
    <row r="2912" spans="1:5">
      <c r="A2912" s="62" t="s">
        <v>28</v>
      </c>
      <c r="B2912" s="62" t="s">
        <v>435</v>
      </c>
      <c r="C2912" s="62" t="s">
        <v>404</v>
      </c>
      <c r="D2912" s="62" t="s">
        <v>85</v>
      </c>
      <c r="E2912" s="62">
        <v>1</v>
      </c>
    </row>
    <row r="2913" spans="1:5">
      <c r="A2913" s="62" t="s">
        <v>28</v>
      </c>
      <c r="B2913" s="62" t="s">
        <v>435</v>
      </c>
      <c r="C2913" s="62" t="s">
        <v>405</v>
      </c>
      <c r="D2913" s="62" t="s">
        <v>87</v>
      </c>
      <c r="E2913" s="62">
        <v>1</v>
      </c>
    </row>
    <row r="2914" spans="1:5">
      <c r="A2914" s="62" t="s">
        <v>28</v>
      </c>
      <c r="B2914" s="62" t="s">
        <v>435</v>
      </c>
      <c r="C2914" s="62" t="s">
        <v>406</v>
      </c>
      <c r="D2914" s="62" t="s">
        <v>297</v>
      </c>
      <c r="E2914" s="62">
        <v>1</v>
      </c>
    </row>
    <row r="2915" spans="1:5">
      <c r="A2915" s="62" t="s">
        <v>28</v>
      </c>
      <c r="B2915" s="62" t="s">
        <v>435</v>
      </c>
      <c r="C2915" s="62" t="s">
        <v>407</v>
      </c>
      <c r="D2915" s="62" t="s">
        <v>93</v>
      </c>
      <c r="E2915" s="62">
        <v>1</v>
      </c>
    </row>
    <row r="2916" spans="1:5">
      <c r="A2916" s="62" t="s">
        <v>28</v>
      </c>
      <c r="B2916" s="62" t="s">
        <v>436</v>
      </c>
      <c r="C2916" s="62" t="s">
        <v>78</v>
      </c>
      <c r="D2916" s="62" t="s">
        <v>79</v>
      </c>
      <c r="E2916" s="62">
        <v>1</v>
      </c>
    </row>
    <row r="2917" spans="1:5">
      <c r="A2917" s="62" t="s">
        <v>28</v>
      </c>
      <c r="B2917" s="62" t="s">
        <v>436</v>
      </c>
      <c r="C2917" s="62" t="s">
        <v>80</v>
      </c>
      <c r="D2917" s="62" t="s">
        <v>81</v>
      </c>
      <c r="E2917" s="62">
        <v>1</v>
      </c>
    </row>
    <row r="2918" spans="1:5">
      <c r="A2918" s="62" t="s">
        <v>28</v>
      </c>
      <c r="B2918" s="62" t="s">
        <v>436</v>
      </c>
      <c r="C2918" s="62" t="s">
        <v>82</v>
      </c>
      <c r="D2918" s="62" t="s">
        <v>83</v>
      </c>
      <c r="E2918" s="62">
        <v>1</v>
      </c>
    </row>
    <row r="2919" spans="1:5">
      <c r="A2919" s="62" t="s">
        <v>28</v>
      </c>
      <c r="B2919" s="62" t="s">
        <v>436</v>
      </c>
      <c r="C2919" s="62" t="s">
        <v>301</v>
      </c>
      <c r="D2919" s="62" t="s">
        <v>302</v>
      </c>
      <c r="E2919" s="62">
        <v>1</v>
      </c>
    </row>
    <row r="2920" spans="1:5">
      <c r="A2920" s="62" t="s">
        <v>28</v>
      </c>
      <c r="B2920" s="62" t="s">
        <v>436</v>
      </c>
      <c r="C2920" s="62" t="s">
        <v>404</v>
      </c>
      <c r="D2920" s="62" t="s">
        <v>85</v>
      </c>
      <c r="E2920" s="62">
        <v>1</v>
      </c>
    </row>
    <row r="2921" spans="1:5">
      <c r="A2921" s="62" t="s">
        <v>28</v>
      </c>
      <c r="B2921" s="62" t="s">
        <v>436</v>
      </c>
      <c r="C2921" s="62" t="s">
        <v>405</v>
      </c>
      <c r="D2921" s="62" t="s">
        <v>87</v>
      </c>
      <c r="E2921" s="62">
        <v>1</v>
      </c>
    </row>
    <row r="2922" spans="1:5">
      <c r="A2922" s="62" t="s">
        <v>28</v>
      </c>
      <c r="B2922" s="62" t="s">
        <v>436</v>
      </c>
      <c r="C2922" s="62" t="s">
        <v>406</v>
      </c>
      <c r="D2922" s="62" t="s">
        <v>297</v>
      </c>
      <c r="E2922" s="62">
        <v>1</v>
      </c>
    </row>
    <row r="2923" spans="1:5">
      <c r="A2923" s="62" t="s">
        <v>28</v>
      </c>
      <c r="B2923" s="62" t="s">
        <v>436</v>
      </c>
      <c r="C2923" s="62" t="s">
        <v>407</v>
      </c>
      <c r="D2923" s="62" t="s">
        <v>93</v>
      </c>
      <c r="E2923" s="62">
        <v>1</v>
      </c>
    </row>
    <row r="2924" spans="1:5">
      <c r="A2924" s="62" t="s">
        <v>28</v>
      </c>
      <c r="B2924" s="62" t="s">
        <v>437</v>
      </c>
      <c r="C2924" s="62" t="s">
        <v>78</v>
      </c>
      <c r="D2924" s="62" t="s">
        <v>79</v>
      </c>
      <c r="E2924" s="62">
        <v>1</v>
      </c>
    </row>
    <row r="2925" spans="1:5">
      <c r="A2925" s="62" t="s">
        <v>28</v>
      </c>
      <c r="B2925" s="62" t="s">
        <v>437</v>
      </c>
      <c r="C2925" s="62" t="s">
        <v>80</v>
      </c>
      <c r="D2925" s="62" t="s">
        <v>81</v>
      </c>
      <c r="E2925" s="62">
        <v>1</v>
      </c>
    </row>
    <row r="2926" spans="1:5">
      <c r="A2926" s="62" t="s">
        <v>28</v>
      </c>
      <c r="B2926" s="62" t="s">
        <v>437</v>
      </c>
      <c r="C2926" s="62" t="s">
        <v>82</v>
      </c>
      <c r="D2926" s="62" t="s">
        <v>83</v>
      </c>
      <c r="E2926" s="62">
        <v>1</v>
      </c>
    </row>
    <row r="2927" spans="1:5">
      <c r="A2927" s="62" t="s">
        <v>28</v>
      </c>
      <c r="B2927" s="62" t="s">
        <v>437</v>
      </c>
      <c r="C2927" s="62" t="s">
        <v>301</v>
      </c>
      <c r="D2927" s="62" t="s">
        <v>302</v>
      </c>
      <c r="E2927" s="62">
        <v>1</v>
      </c>
    </row>
    <row r="2928" spans="1:5">
      <c r="A2928" s="62" t="s">
        <v>28</v>
      </c>
      <c r="B2928" s="62" t="s">
        <v>437</v>
      </c>
      <c r="C2928" s="62" t="s">
        <v>404</v>
      </c>
      <c r="D2928" s="62" t="s">
        <v>85</v>
      </c>
      <c r="E2928" s="62">
        <v>1</v>
      </c>
    </row>
    <row r="2929" spans="1:5">
      <c r="A2929" s="62" t="s">
        <v>28</v>
      </c>
      <c r="B2929" s="62" t="s">
        <v>437</v>
      </c>
      <c r="C2929" s="62" t="s">
        <v>405</v>
      </c>
      <c r="D2929" s="62" t="s">
        <v>87</v>
      </c>
      <c r="E2929" s="62">
        <v>1</v>
      </c>
    </row>
    <row r="2930" spans="1:5">
      <c r="A2930" s="62" t="s">
        <v>28</v>
      </c>
      <c r="B2930" s="62" t="s">
        <v>437</v>
      </c>
      <c r="C2930" s="62" t="s">
        <v>406</v>
      </c>
      <c r="D2930" s="62" t="s">
        <v>297</v>
      </c>
      <c r="E2930" s="62">
        <v>1</v>
      </c>
    </row>
    <row r="2931" spans="1:5">
      <c r="A2931" s="62" t="s">
        <v>28</v>
      </c>
      <c r="B2931" s="62" t="s">
        <v>437</v>
      </c>
      <c r="C2931" s="62" t="s">
        <v>407</v>
      </c>
      <c r="D2931" s="62" t="s">
        <v>93</v>
      </c>
      <c r="E2931" s="62">
        <v>1</v>
      </c>
    </row>
    <row r="2932" spans="1:5">
      <c r="A2932" s="62" t="s">
        <v>28</v>
      </c>
      <c r="B2932" s="62" t="s">
        <v>438</v>
      </c>
      <c r="C2932" s="62" t="s">
        <v>78</v>
      </c>
      <c r="D2932" s="62" t="s">
        <v>79</v>
      </c>
      <c r="E2932" s="62">
        <v>1</v>
      </c>
    </row>
    <row r="2933" spans="1:5">
      <c r="A2933" s="62" t="s">
        <v>28</v>
      </c>
      <c r="B2933" s="62" t="s">
        <v>438</v>
      </c>
      <c r="C2933" s="62" t="s">
        <v>80</v>
      </c>
      <c r="D2933" s="62" t="s">
        <v>81</v>
      </c>
      <c r="E2933" s="62">
        <v>1</v>
      </c>
    </row>
    <row r="2934" spans="1:5">
      <c r="A2934" s="62" t="s">
        <v>28</v>
      </c>
      <c r="B2934" s="62" t="s">
        <v>438</v>
      </c>
      <c r="C2934" s="62" t="s">
        <v>82</v>
      </c>
      <c r="D2934" s="62" t="s">
        <v>83</v>
      </c>
      <c r="E2934" s="62">
        <v>1</v>
      </c>
    </row>
    <row r="2935" spans="1:5">
      <c r="A2935" s="62" t="s">
        <v>28</v>
      </c>
      <c r="B2935" s="62" t="s">
        <v>438</v>
      </c>
      <c r="C2935" s="62" t="s">
        <v>301</v>
      </c>
      <c r="D2935" s="62" t="s">
        <v>302</v>
      </c>
      <c r="E2935" s="62">
        <v>1</v>
      </c>
    </row>
    <row r="2936" spans="1:5">
      <c r="A2936" s="62" t="s">
        <v>28</v>
      </c>
      <c r="B2936" s="62" t="s">
        <v>438</v>
      </c>
      <c r="C2936" s="62" t="s">
        <v>404</v>
      </c>
      <c r="D2936" s="62" t="s">
        <v>85</v>
      </c>
      <c r="E2936" s="62">
        <v>1</v>
      </c>
    </row>
    <row r="2937" spans="1:5">
      <c r="A2937" s="62" t="s">
        <v>28</v>
      </c>
      <c r="B2937" s="62" t="s">
        <v>438</v>
      </c>
      <c r="C2937" s="62" t="s">
        <v>405</v>
      </c>
      <c r="D2937" s="62" t="s">
        <v>87</v>
      </c>
      <c r="E2937" s="62">
        <v>0</v>
      </c>
    </row>
    <row r="2938" spans="1:5">
      <c r="A2938" s="62" t="s">
        <v>28</v>
      </c>
      <c r="B2938" s="62" t="s">
        <v>438</v>
      </c>
      <c r="C2938" s="62" t="s">
        <v>406</v>
      </c>
      <c r="D2938" s="62" t="s">
        <v>297</v>
      </c>
      <c r="E2938" s="62">
        <v>1</v>
      </c>
    </row>
    <row r="2939" spans="1:5">
      <c r="A2939" s="62" t="s">
        <v>28</v>
      </c>
      <c r="B2939" s="62" t="s">
        <v>438</v>
      </c>
      <c r="C2939" s="62" t="s">
        <v>407</v>
      </c>
      <c r="D2939" s="62" t="s">
        <v>93</v>
      </c>
      <c r="E2939" s="62">
        <v>1</v>
      </c>
    </row>
    <row r="2940" spans="1:5">
      <c r="A2940" s="62" t="s">
        <v>28</v>
      </c>
      <c r="B2940" s="62" t="s">
        <v>439</v>
      </c>
      <c r="C2940" s="62" t="s">
        <v>78</v>
      </c>
      <c r="D2940" s="62" t="s">
        <v>79</v>
      </c>
      <c r="E2940" s="62">
        <v>1</v>
      </c>
    </row>
    <row r="2941" spans="1:5">
      <c r="A2941" s="62" t="s">
        <v>28</v>
      </c>
      <c r="B2941" s="62" t="s">
        <v>439</v>
      </c>
      <c r="C2941" s="62" t="s">
        <v>80</v>
      </c>
      <c r="D2941" s="62" t="s">
        <v>81</v>
      </c>
      <c r="E2941" s="62">
        <v>1</v>
      </c>
    </row>
    <row r="2942" spans="1:5">
      <c r="A2942" s="62" t="s">
        <v>28</v>
      </c>
      <c r="B2942" s="62" t="s">
        <v>439</v>
      </c>
      <c r="C2942" s="62" t="s">
        <v>82</v>
      </c>
      <c r="D2942" s="62" t="s">
        <v>83</v>
      </c>
      <c r="E2942" s="62">
        <v>1</v>
      </c>
    </row>
    <row r="2943" spans="1:5">
      <c r="A2943" s="62" t="s">
        <v>28</v>
      </c>
      <c r="B2943" s="62" t="s">
        <v>439</v>
      </c>
      <c r="C2943" s="62" t="s">
        <v>301</v>
      </c>
      <c r="D2943" s="62" t="s">
        <v>302</v>
      </c>
      <c r="E2943" s="62">
        <v>1</v>
      </c>
    </row>
    <row r="2944" spans="1:5">
      <c r="A2944" s="62" t="s">
        <v>28</v>
      </c>
      <c r="B2944" s="62" t="s">
        <v>439</v>
      </c>
      <c r="C2944" s="62" t="s">
        <v>404</v>
      </c>
      <c r="D2944" s="62" t="s">
        <v>85</v>
      </c>
      <c r="E2944" s="62">
        <v>1</v>
      </c>
    </row>
    <row r="2945" spans="1:5">
      <c r="A2945" s="62" t="s">
        <v>28</v>
      </c>
      <c r="B2945" s="62" t="s">
        <v>439</v>
      </c>
      <c r="C2945" s="62" t="s">
        <v>405</v>
      </c>
      <c r="D2945" s="62" t="s">
        <v>87</v>
      </c>
      <c r="E2945" s="62">
        <v>1</v>
      </c>
    </row>
    <row r="2946" spans="1:5">
      <c r="A2946" s="62" t="s">
        <v>28</v>
      </c>
      <c r="B2946" s="62" t="s">
        <v>439</v>
      </c>
      <c r="C2946" s="62" t="s">
        <v>406</v>
      </c>
      <c r="D2946" s="62" t="s">
        <v>297</v>
      </c>
      <c r="E2946" s="62">
        <v>1</v>
      </c>
    </row>
    <row r="2947" spans="1:5">
      <c r="A2947" s="62" t="s">
        <v>28</v>
      </c>
      <c r="B2947" s="62" t="s">
        <v>439</v>
      </c>
      <c r="C2947" s="62" t="s">
        <v>407</v>
      </c>
      <c r="D2947" s="62" t="s">
        <v>93</v>
      </c>
      <c r="E2947" s="62">
        <v>1</v>
      </c>
    </row>
    <row r="2948" spans="1:5">
      <c r="A2948" s="62" t="s">
        <v>28</v>
      </c>
      <c r="B2948" s="62" t="s">
        <v>440</v>
      </c>
      <c r="C2948" s="62" t="s">
        <v>78</v>
      </c>
      <c r="D2948" s="62" t="s">
        <v>79</v>
      </c>
      <c r="E2948" s="62">
        <v>1</v>
      </c>
    </row>
    <row r="2949" spans="1:5">
      <c r="A2949" s="62" t="s">
        <v>28</v>
      </c>
      <c r="B2949" s="62" t="s">
        <v>440</v>
      </c>
      <c r="C2949" s="62" t="s">
        <v>80</v>
      </c>
      <c r="D2949" s="62" t="s">
        <v>81</v>
      </c>
      <c r="E2949" s="62">
        <v>0</v>
      </c>
    </row>
    <row r="2950" spans="1:5">
      <c r="A2950" s="62" t="s">
        <v>28</v>
      </c>
      <c r="B2950" s="62" t="s">
        <v>440</v>
      </c>
      <c r="C2950" s="62" t="s">
        <v>82</v>
      </c>
      <c r="D2950" s="62" t="s">
        <v>83</v>
      </c>
      <c r="E2950" s="62">
        <v>1</v>
      </c>
    </row>
    <row r="2951" spans="1:5">
      <c r="A2951" s="62" t="s">
        <v>28</v>
      </c>
      <c r="B2951" s="62" t="s">
        <v>440</v>
      </c>
      <c r="C2951" s="62" t="s">
        <v>301</v>
      </c>
      <c r="D2951" s="62" t="s">
        <v>302</v>
      </c>
      <c r="E2951" s="62">
        <v>1</v>
      </c>
    </row>
    <row r="2952" spans="1:5">
      <c r="A2952" s="62" t="s">
        <v>28</v>
      </c>
      <c r="B2952" s="62" t="s">
        <v>440</v>
      </c>
      <c r="C2952" s="62" t="s">
        <v>404</v>
      </c>
      <c r="D2952" s="62" t="s">
        <v>85</v>
      </c>
      <c r="E2952" s="62">
        <v>1</v>
      </c>
    </row>
    <row r="2953" spans="1:5">
      <c r="A2953" s="62" t="s">
        <v>28</v>
      </c>
      <c r="B2953" s="62" t="s">
        <v>440</v>
      </c>
      <c r="C2953" s="62" t="s">
        <v>405</v>
      </c>
      <c r="D2953" s="62" t="s">
        <v>87</v>
      </c>
      <c r="E2953" s="62">
        <v>1</v>
      </c>
    </row>
    <row r="2954" spans="1:5">
      <c r="A2954" s="62" t="s">
        <v>28</v>
      </c>
      <c r="B2954" s="62" t="s">
        <v>440</v>
      </c>
      <c r="C2954" s="62" t="s">
        <v>406</v>
      </c>
      <c r="D2954" s="62" t="s">
        <v>297</v>
      </c>
      <c r="E2954" s="62">
        <v>1</v>
      </c>
    </row>
    <row r="2955" spans="1:5">
      <c r="A2955" s="62" t="s">
        <v>28</v>
      </c>
      <c r="B2955" s="62" t="s">
        <v>440</v>
      </c>
      <c r="C2955" s="62" t="s">
        <v>407</v>
      </c>
      <c r="D2955" s="62" t="s">
        <v>93</v>
      </c>
      <c r="E2955" s="62">
        <v>1</v>
      </c>
    </row>
    <row r="2956" spans="1:5">
      <c r="A2956" s="62" t="s">
        <v>28</v>
      </c>
      <c r="B2956" s="62" t="s">
        <v>441</v>
      </c>
      <c r="C2956" s="62" t="s">
        <v>78</v>
      </c>
      <c r="D2956" s="62" t="s">
        <v>79</v>
      </c>
      <c r="E2956" s="62">
        <v>1</v>
      </c>
    </row>
    <row r="2957" spans="1:5">
      <c r="A2957" s="62" t="s">
        <v>28</v>
      </c>
      <c r="B2957" s="62" t="s">
        <v>441</v>
      </c>
      <c r="C2957" s="62" t="s">
        <v>80</v>
      </c>
      <c r="D2957" s="62" t="s">
        <v>81</v>
      </c>
      <c r="E2957" s="62">
        <v>1</v>
      </c>
    </row>
    <row r="2958" spans="1:5">
      <c r="A2958" s="62" t="s">
        <v>28</v>
      </c>
      <c r="B2958" s="62" t="s">
        <v>441</v>
      </c>
      <c r="C2958" s="62" t="s">
        <v>82</v>
      </c>
      <c r="D2958" s="62" t="s">
        <v>83</v>
      </c>
      <c r="E2958" s="62">
        <v>1</v>
      </c>
    </row>
    <row r="2959" spans="1:5">
      <c r="A2959" s="62" t="s">
        <v>28</v>
      </c>
      <c r="B2959" s="62" t="s">
        <v>441</v>
      </c>
      <c r="C2959" s="62" t="s">
        <v>301</v>
      </c>
      <c r="D2959" s="62" t="s">
        <v>302</v>
      </c>
      <c r="E2959" s="62">
        <v>1</v>
      </c>
    </row>
    <row r="2960" spans="1:5">
      <c r="A2960" s="62" t="s">
        <v>28</v>
      </c>
      <c r="B2960" s="62" t="s">
        <v>441</v>
      </c>
      <c r="C2960" s="62" t="s">
        <v>404</v>
      </c>
      <c r="D2960" s="62" t="s">
        <v>85</v>
      </c>
      <c r="E2960" s="62">
        <v>1</v>
      </c>
    </row>
    <row r="2961" spans="1:5">
      <c r="A2961" s="62" t="s">
        <v>28</v>
      </c>
      <c r="B2961" s="62" t="s">
        <v>441</v>
      </c>
      <c r="C2961" s="62" t="s">
        <v>405</v>
      </c>
      <c r="D2961" s="62" t="s">
        <v>87</v>
      </c>
      <c r="E2961" s="62">
        <v>1</v>
      </c>
    </row>
    <row r="2962" spans="1:5">
      <c r="A2962" s="62" t="s">
        <v>28</v>
      </c>
      <c r="B2962" s="62" t="s">
        <v>441</v>
      </c>
      <c r="C2962" s="62" t="s">
        <v>406</v>
      </c>
      <c r="D2962" s="62" t="s">
        <v>297</v>
      </c>
      <c r="E2962" s="62">
        <v>1</v>
      </c>
    </row>
    <row r="2963" spans="1:5">
      <c r="A2963" s="62" t="s">
        <v>28</v>
      </c>
      <c r="B2963" s="62" t="s">
        <v>441</v>
      </c>
      <c r="C2963" s="62" t="s">
        <v>407</v>
      </c>
      <c r="D2963" s="62" t="s">
        <v>93</v>
      </c>
      <c r="E2963" s="62">
        <v>1</v>
      </c>
    </row>
    <row r="2964" spans="1:5">
      <c r="A2964" s="62" t="s">
        <v>28</v>
      </c>
      <c r="B2964" s="62" t="s">
        <v>442</v>
      </c>
      <c r="C2964" s="62" t="s">
        <v>78</v>
      </c>
      <c r="D2964" s="62" t="s">
        <v>79</v>
      </c>
      <c r="E2964" s="62">
        <v>1</v>
      </c>
    </row>
    <row r="2965" spans="1:5">
      <c r="A2965" s="62" t="s">
        <v>28</v>
      </c>
      <c r="B2965" s="62" t="s">
        <v>442</v>
      </c>
      <c r="C2965" s="62" t="s">
        <v>80</v>
      </c>
      <c r="D2965" s="62" t="s">
        <v>81</v>
      </c>
      <c r="E2965" s="62">
        <v>1</v>
      </c>
    </row>
    <row r="2966" spans="1:5">
      <c r="A2966" s="62" t="s">
        <v>28</v>
      </c>
      <c r="B2966" s="62" t="s">
        <v>442</v>
      </c>
      <c r="C2966" s="62" t="s">
        <v>82</v>
      </c>
      <c r="D2966" s="62" t="s">
        <v>83</v>
      </c>
      <c r="E2966" s="62">
        <v>1</v>
      </c>
    </row>
    <row r="2967" spans="1:5">
      <c r="A2967" s="62" t="s">
        <v>28</v>
      </c>
      <c r="B2967" s="62" t="s">
        <v>442</v>
      </c>
      <c r="C2967" s="62" t="s">
        <v>301</v>
      </c>
      <c r="D2967" s="62" t="s">
        <v>302</v>
      </c>
      <c r="E2967" s="62">
        <v>1</v>
      </c>
    </row>
    <row r="2968" spans="1:5">
      <c r="A2968" s="62" t="s">
        <v>28</v>
      </c>
      <c r="B2968" s="62" t="s">
        <v>442</v>
      </c>
      <c r="C2968" s="62" t="s">
        <v>404</v>
      </c>
      <c r="D2968" s="62" t="s">
        <v>85</v>
      </c>
      <c r="E2968" s="62">
        <v>1</v>
      </c>
    </row>
    <row r="2969" spans="1:5">
      <c r="A2969" s="62" t="s">
        <v>28</v>
      </c>
      <c r="B2969" s="62" t="s">
        <v>442</v>
      </c>
      <c r="C2969" s="62" t="s">
        <v>405</v>
      </c>
      <c r="D2969" s="62" t="s">
        <v>87</v>
      </c>
      <c r="E2969" s="62">
        <v>1</v>
      </c>
    </row>
    <row r="2970" spans="1:5">
      <c r="A2970" s="62" t="s">
        <v>28</v>
      </c>
      <c r="B2970" s="62" t="s">
        <v>442</v>
      </c>
      <c r="C2970" s="62" t="s">
        <v>406</v>
      </c>
      <c r="D2970" s="62" t="s">
        <v>297</v>
      </c>
      <c r="E2970" s="62">
        <v>1</v>
      </c>
    </row>
    <row r="2971" spans="1:5">
      <c r="A2971" s="62" t="s">
        <v>28</v>
      </c>
      <c r="B2971" s="62" t="s">
        <v>442</v>
      </c>
      <c r="C2971" s="62" t="s">
        <v>407</v>
      </c>
      <c r="D2971" s="62" t="s">
        <v>93</v>
      </c>
      <c r="E2971" s="62">
        <v>1</v>
      </c>
    </row>
    <row r="2972" spans="1:5">
      <c r="A2972" s="62" t="s">
        <v>28</v>
      </c>
      <c r="B2972" s="62" t="s">
        <v>443</v>
      </c>
      <c r="C2972" s="62" t="s">
        <v>78</v>
      </c>
      <c r="D2972" s="62" t="s">
        <v>79</v>
      </c>
      <c r="E2972" s="62">
        <v>1</v>
      </c>
    </row>
    <row r="2973" spans="1:5">
      <c r="A2973" s="62" t="s">
        <v>28</v>
      </c>
      <c r="B2973" s="62" t="s">
        <v>443</v>
      </c>
      <c r="C2973" s="62" t="s">
        <v>80</v>
      </c>
      <c r="D2973" s="62" t="s">
        <v>81</v>
      </c>
      <c r="E2973" s="62">
        <v>1</v>
      </c>
    </row>
    <row r="2974" spans="1:5">
      <c r="A2974" s="62" t="s">
        <v>28</v>
      </c>
      <c r="B2974" s="62" t="s">
        <v>443</v>
      </c>
      <c r="C2974" s="62" t="s">
        <v>82</v>
      </c>
      <c r="D2974" s="62" t="s">
        <v>83</v>
      </c>
      <c r="E2974" s="62">
        <v>1</v>
      </c>
    </row>
    <row r="2975" spans="1:5">
      <c r="A2975" s="62" t="s">
        <v>28</v>
      </c>
      <c r="B2975" s="62" t="s">
        <v>443</v>
      </c>
      <c r="C2975" s="62" t="s">
        <v>301</v>
      </c>
      <c r="D2975" s="62" t="s">
        <v>302</v>
      </c>
      <c r="E2975" s="62">
        <v>1</v>
      </c>
    </row>
    <row r="2976" spans="1:5">
      <c r="A2976" s="62" t="s">
        <v>28</v>
      </c>
      <c r="B2976" s="62" t="s">
        <v>443</v>
      </c>
      <c r="C2976" s="62" t="s">
        <v>404</v>
      </c>
      <c r="D2976" s="62" t="s">
        <v>85</v>
      </c>
      <c r="E2976" s="62">
        <v>1</v>
      </c>
    </row>
    <row r="2977" spans="1:5">
      <c r="A2977" s="62" t="s">
        <v>28</v>
      </c>
      <c r="B2977" s="62" t="s">
        <v>443</v>
      </c>
      <c r="C2977" s="62" t="s">
        <v>405</v>
      </c>
      <c r="D2977" s="62" t="s">
        <v>87</v>
      </c>
      <c r="E2977" s="62">
        <v>1</v>
      </c>
    </row>
    <row r="2978" spans="1:5">
      <c r="A2978" s="62" t="s">
        <v>28</v>
      </c>
      <c r="B2978" s="62" t="s">
        <v>443</v>
      </c>
      <c r="C2978" s="62" t="s">
        <v>406</v>
      </c>
      <c r="D2978" s="62" t="s">
        <v>297</v>
      </c>
      <c r="E2978" s="62">
        <v>1</v>
      </c>
    </row>
    <row r="2979" spans="1:5">
      <c r="A2979" s="62" t="s">
        <v>28</v>
      </c>
      <c r="B2979" s="62" t="s">
        <v>443</v>
      </c>
      <c r="C2979" s="62" t="s">
        <v>407</v>
      </c>
      <c r="D2979" s="62" t="s">
        <v>93</v>
      </c>
      <c r="E2979" s="62">
        <v>1</v>
      </c>
    </row>
    <row r="2980" spans="1:5">
      <c r="A2980" s="62" t="s">
        <v>28</v>
      </c>
      <c r="B2980" s="62" t="s">
        <v>444</v>
      </c>
      <c r="C2980" s="62" t="s">
        <v>78</v>
      </c>
      <c r="D2980" s="62" t="s">
        <v>79</v>
      </c>
      <c r="E2980" s="62">
        <v>1</v>
      </c>
    </row>
    <row r="2981" spans="1:5">
      <c r="A2981" s="62" t="s">
        <v>28</v>
      </c>
      <c r="B2981" s="62" t="s">
        <v>444</v>
      </c>
      <c r="C2981" s="62" t="s">
        <v>80</v>
      </c>
      <c r="D2981" s="62" t="s">
        <v>81</v>
      </c>
      <c r="E2981" s="62">
        <v>1</v>
      </c>
    </row>
    <row r="2982" spans="1:5">
      <c r="A2982" s="62" t="s">
        <v>28</v>
      </c>
      <c r="B2982" s="62" t="s">
        <v>444</v>
      </c>
      <c r="C2982" s="62" t="s">
        <v>82</v>
      </c>
      <c r="D2982" s="62" t="s">
        <v>83</v>
      </c>
      <c r="E2982" s="62">
        <v>1</v>
      </c>
    </row>
    <row r="2983" spans="1:5">
      <c r="A2983" s="62" t="s">
        <v>28</v>
      </c>
      <c r="B2983" s="62" t="s">
        <v>444</v>
      </c>
      <c r="C2983" s="62" t="s">
        <v>301</v>
      </c>
      <c r="D2983" s="62" t="s">
        <v>302</v>
      </c>
      <c r="E2983" s="62">
        <v>1</v>
      </c>
    </row>
    <row r="2984" spans="1:5">
      <c r="A2984" s="62" t="s">
        <v>28</v>
      </c>
      <c r="B2984" s="62" t="s">
        <v>444</v>
      </c>
      <c r="C2984" s="62" t="s">
        <v>404</v>
      </c>
      <c r="D2984" s="62" t="s">
        <v>85</v>
      </c>
      <c r="E2984" s="62">
        <v>1</v>
      </c>
    </row>
    <row r="2985" spans="1:5">
      <c r="A2985" s="62" t="s">
        <v>28</v>
      </c>
      <c r="B2985" s="62" t="s">
        <v>444</v>
      </c>
      <c r="C2985" s="62" t="s">
        <v>405</v>
      </c>
      <c r="D2985" s="62" t="s">
        <v>87</v>
      </c>
      <c r="E2985" s="62">
        <v>1</v>
      </c>
    </row>
    <row r="2986" spans="1:5">
      <c r="A2986" s="62" t="s">
        <v>28</v>
      </c>
      <c r="B2986" s="62" t="s">
        <v>444</v>
      </c>
      <c r="C2986" s="62" t="s">
        <v>406</v>
      </c>
      <c r="D2986" s="62" t="s">
        <v>297</v>
      </c>
      <c r="E2986" s="62">
        <v>1</v>
      </c>
    </row>
    <row r="2987" spans="1:5">
      <c r="A2987" s="62" t="s">
        <v>28</v>
      </c>
      <c r="B2987" s="62" t="s">
        <v>444</v>
      </c>
      <c r="C2987" s="62" t="s">
        <v>407</v>
      </c>
      <c r="D2987" s="62" t="s">
        <v>93</v>
      </c>
      <c r="E2987" s="62">
        <v>1</v>
      </c>
    </row>
    <row r="2988" spans="1:5">
      <c r="A2988" s="62" t="s">
        <v>28</v>
      </c>
      <c r="B2988" s="62" t="s">
        <v>445</v>
      </c>
      <c r="C2988" s="62" t="s">
        <v>78</v>
      </c>
      <c r="D2988" s="62" t="s">
        <v>79</v>
      </c>
      <c r="E2988" s="62">
        <v>1</v>
      </c>
    </row>
    <row r="2989" spans="1:5">
      <c r="A2989" s="62" t="s">
        <v>28</v>
      </c>
      <c r="B2989" s="62" t="s">
        <v>445</v>
      </c>
      <c r="C2989" s="62" t="s">
        <v>80</v>
      </c>
      <c r="D2989" s="62" t="s">
        <v>81</v>
      </c>
      <c r="E2989" s="62">
        <v>1</v>
      </c>
    </row>
    <row r="2990" spans="1:5">
      <c r="A2990" s="62" t="s">
        <v>28</v>
      </c>
      <c r="B2990" s="62" t="s">
        <v>445</v>
      </c>
      <c r="C2990" s="62" t="s">
        <v>82</v>
      </c>
      <c r="D2990" s="62" t="s">
        <v>83</v>
      </c>
      <c r="E2990" s="62">
        <v>1</v>
      </c>
    </row>
    <row r="2991" spans="1:5">
      <c r="A2991" s="62" t="s">
        <v>28</v>
      </c>
      <c r="B2991" s="62" t="s">
        <v>445</v>
      </c>
      <c r="C2991" s="62" t="s">
        <v>301</v>
      </c>
      <c r="D2991" s="62" t="s">
        <v>302</v>
      </c>
      <c r="E2991" s="62">
        <v>1</v>
      </c>
    </row>
    <row r="2992" spans="1:5">
      <c r="A2992" s="62" t="s">
        <v>28</v>
      </c>
      <c r="B2992" s="62" t="s">
        <v>445</v>
      </c>
      <c r="C2992" s="62" t="s">
        <v>404</v>
      </c>
      <c r="D2992" s="62" t="s">
        <v>85</v>
      </c>
      <c r="E2992" s="62">
        <v>1</v>
      </c>
    </row>
    <row r="2993" spans="1:5">
      <c r="A2993" s="62" t="s">
        <v>28</v>
      </c>
      <c r="B2993" s="62" t="s">
        <v>445</v>
      </c>
      <c r="C2993" s="62" t="s">
        <v>405</v>
      </c>
      <c r="D2993" s="62" t="s">
        <v>87</v>
      </c>
      <c r="E2993" s="62">
        <v>1</v>
      </c>
    </row>
    <row r="2994" spans="1:5">
      <c r="A2994" s="62" t="s">
        <v>28</v>
      </c>
      <c r="B2994" s="62" t="s">
        <v>445</v>
      </c>
      <c r="C2994" s="62" t="s">
        <v>406</v>
      </c>
      <c r="D2994" s="62" t="s">
        <v>297</v>
      </c>
      <c r="E2994" s="62">
        <v>1</v>
      </c>
    </row>
    <row r="2995" spans="1:5">
      <c r="A2995" s="62" t="s">
        <v>28</v>
      </c>
      <c r="B2995" s="62" t="s">
        <v>445</v>
      </c>
      <c r="C2995" s="62" t="s">
        <v>407</v>
      </c>
      <c r="D2995" s="62" t="s">
        <v>93</v>
      </c>
      <c r="E2995" s="62">
        <v>1</v>
      </c>
    </row>
    <row r="2996" spans="1:5">
      <c r="A2996" s="62" t="s">
        <v>28</v>
      </c>
      <c r="B2996" s="62" t="s">
        <v>446</v>
      </c>
      <c r="C2996" s="62" t="s">
        <v>78</v>
      </c>
      <c r="D2996" s="62" t="s">
        <v>79</v>
      </c>
      <c r="E2996" s="62">
        <v>1</v>
      </c>
    </row>
    <row r="2997" spans="1:5">
      <c r="A2997" s="62" t="s">
        <v>28</v>
      </c>
      <c r="B2997" s="62" t="s">
        <v>446</v>
      </c>
      <c r="C2997" s="62" t="s">
        <v>80</v>
      </c>
      <c r="D2997" s="62" t="s">
        <v>81</v>
      </c>
      <c r="E2997" s="62">
        <v>1</v>
      </c>
    </row>
    <row r="2998" spans="1:5">
      <c r="A2998" s="62" t="s">
        <v>28</v>
      </c>
      <c r="B2998" s="62" t="s">
        <v>446</v>
      </c>
      <c r="C2998" s="62" t="s">
        <v>82</v>
      </c>
      <c r="D2998" s="62" t="s">
        <v>83</v>
      </c>
      <c r="E2998" s="62">
        <v>1</v>
      </c>
    </row>
    <row r="2999" spans="1:5">
      <c r="A2999" s="62" t="s">
        <v>28</v>
      </c>
      <c r="B2999" s="62" t="s">
        <v>446</v>
      </c>
      <c r="C2999" s="62" t="s">
        <v>301</v>
      </c>
      <c r="D2999" s="62" t="s">
        <v>302</v>
      </c>
      <c r="E2999" s="62">
        <v>1</v>
      </c>
    </row>
    <row r="3000" spans="1:5">
      <c r="A3000" s="62" t="s">
        <v>28</v>
      </c>
      <c r="B3000" s="62" t="s">
        <v>446</v>
      </c>
      <c r="C3000" s="62" t="s">
        <v>404</v>
      </c>
      <c r="D3000" s="62" t="s">
        <v>85</v>
      </c>
      <c r="E3000" s="62">
        <v>1</v>
      </c>
    </row>
    <row r="3001" spans="1:5">
      <c r="A3001" s="62" t="s">
        <v>28</v>
      </c>
      <c r="B3001" s="62" t="s">
        <v>446</v>
      </c>
      <c r="C3001" s="62" t="s">
        <v>405</v>
      </c>
      <c r="D3001" s="62" t="s">
        <v>87</v>
      </c>
      <c r="E3001" s="62">
        <v>1</v>
      </c>
    </row>
    <row r="3002" spans="1:5">
      <c r="A3002" s="62" t="s">
        <v>28</v>
      </c>
      <c r="B3002" s="62" t="s">
        <v>446</v>
      </c>
      <c r="C3002" s="62" t="s">
        <v>406</v>
      </c>
      <c r="D3002" s="62" t="s">
        <v>297</v>
      </c>
      <c r="E3002" s="62">
        <v>1</v>
      </c>
    </row>
    <row r="3003" spans="1:5">
      <c r="A3003" s="62" t="s">
        <v>28</v>
      </c>
      <c r="B3003" s="62" t="s">
        <v>446</v>
      </c>
      <c r="C3003" s="62" t="s">
        <v>407</v>
      </c>
      <c r="D3003" s="62" t="s">
        <v>93</v>
      </c>
      <c r="E3003" s="62">
        <v>1</v>
      </c>
    </row>
    <row r="3004" spans="1:5">
      <c r="A3004" s="62" t="s">
        <v>28</v>
      </c>
      <c r="B3004" s="62" t="s">
        <v>447</v>
      </c>
      <c r="C3004" s="62" t="s">
        <v>78</v>
      </c>
      <c r="D3004" s="62" t="s">
        <v>79</v>
      </c>
      <c r="E3004" s="62">
        <v>1</v>
      </c>
    </row>
    <row r="3005" spans="1:5">
      <c r="A3005" s="62" t="s">
        <v>28</v>
      </c>
      <c r="B3005" s="62" t="s">
        <v>447</v>
      </c>
      <c r="C3005" s="62" t="s">
        <v>80</v>
      </c>
      <c r="D3005" s="62" t="s">
        <v>81</v>
      </c>
      <c r="E3005" s="62">
        <v>0</v>
      </c>
    </row>
    <row r="3006" spans="1:5">
      <c r="A3006" s="62" t="s">
        <v>28</v>
      </c>
      <c r="B3006" s="62" t="s">
        <v>447</v>
      </c>
      <c r="C3006" s="62" t="s">
        <v>82</v>
      </c>
      <c r="D3006" s="62" t="s">
        <v>83</v>
      </c>
      <c r="E3006" s="62">
        <v>1</v>
      </c>
    </row>
    <row r="3007" spans="1:5">
      <c r="A3007" s="62" t="s">
        <v>28</v>
      </c>
      <c r="B3007" s="62" t="s">
        <v>447</v>
      </c>
      <c r="C3007" s="62" t="s">
        <v>301</v>
      </c>
      <c r="D3007" s="62" t="s">
        <v>302</v>
      </c>
      <c r="E3007" s="62">
        <v>1</v>
      </c>
    </row>
    <row r="3008" spans="1:5">
      <c r="A3008" s="62" t="s">
        <v>28</v>
      </c>
      <c r="B3008" s="62" t="s">
        <v>447</v>
      </c>
      <c r="C3008" s="62" t="s">
        <v>404</v>
      </c>
      <c r="D3008" s="62" t="s">
        <v>85</v>
      </c>
      <c r="E3008" s="62">
        <v>1</v>
      </c>
    </row>
    <row r="3009" spans="1:5">
      <c r="A3009" s="62" t="s">
        <v>28</v>
      </c>
      <c r="B3009" s="62" t="s">
        <v>447</v>
      </c>
      <c r="C3009" s="62" t="s">
        <v>405</v>
      </c>
      <c r="D3009" s="62" t="s">
        <v>87</v>
      </c>
      <c r="E3009" s="62">
        <v>1</v>
      </c>
    </row>
    <row r="3010" spans="1:5">
      <c r="A3010" s="62" t="s">
        <v>28</v>
      </c>
      <c r="B3010" s="62" t="s">
        <v>447</v>
      </c>
      <c r="C3010" s="62" t="s">
        <v>406</v>
      </c>
      <c r="D3010" s="62" t="s">
        <v>297</v>
      </c>
      <c r="E3010" s="62">
        <v>1</v>
      </c>
    </row>
    <row r="3011" spans="1:5">
      <c r="A3011" s="62" t="s">
        <v>28</v>
      </c>
      <c r="B3011" s="62" t="s">
        <v>447</v>
      </c>
      <c r="C3011" s="62" t="s">
        <v>407</v>
      </c>
      <c r="D3011" s="62" t="s">
        <v>93</v>
      </c>
      <c r="E3011" s="62">
        <v>1</v>
      </c>
    </row>
    <row r="3012" spans="1:5">
      <c r="A3012" s="62" t="s">
        <v>28</v>
      </c>
      <c r="B3012" s="62" t="s">
        <v>448</v>
      </c>
      <c r="C3012" s="62" t="s">
        <v>78</v>
      </c>
      <c r="D3012" s="62" t="s">
        <v>79</v>
      </c>
      <c r="E3012" s="62">
        <v>1</v>
      </c>
    </row>
    <row r="3013" spans="1:5">
      <c r="A3013" s="62" t="s">
        <v>28</v>
      </c>
      <c r="B3013" s="62" t="s">
        <v>448</v>
      </c>
      <c r="C3013" s="62" t="s">
        <v>80</v>
      </c>
      <c r="D3013" s="62" t="s">
        <v>81</v>
      </c>
      <c r="E3013" s="62">
        <v>1</v>
      </c>
    </row>
    <row r="3014" spans="1:5">
      <c r="A3014" s="62" t="s">
        <v>28</v>
      </c>
      <c r="B3014" s="62" t="s">
        <v>448</v>
      </c>
      <c r="C3014" s="62" t="s">
        <v>82</v>
      </c>
      <c r="D3014" s="62" t="s">
        <v>83</v>
      </c>
      <c r="E3014" s="62">
        <v>1</v>
      </c>
    </row>
    <row r="3015" spans="1:5">
      <c r="A3015" s="62" t="s">
        <v>28</v>
      </c>
      <c r="B3015" s="62" t="s">
        <v>448</v>
      </c>
      <c r="C3015" s="62" t="s">
        <v>301</v>
      </c>
      <c r="D3015" s="62" t="s">
        <v>302</v>
      </c>
      <c r="E3015" s="62">
        <v>1</v>
      </c>
    </row>
    <row r="3016" spans="1:5">
      <c r="A3016" s="62" t="s">
        <v>28</v>
      </c>
      <c r="B3016" s="62" t="s">
        <v>448</v>
      </c>
      <c r="C3016" s="62" t="s">
        <v>404</v>
      </c>
      <c r="D3016" s="62" t="s">
        <v>85</v>
      </c>
      <c r="E3016" s="62">
        <v>1</v>
      </c>
    </row>
    <row r="3017" spans="1:5">
      <c r="A3017" s="62" t="s">
        <v>28</v>
      </c>
      <c r="B3017" s="62" t="s">
        <v>448</v>
      </c>
      <c r="C3017" s="62" t="s">
        <v>405</v>
      </c>
      <c r="D3017" s="62" t="s">
        <v>87</v>
      </c>
      <c r="E3017" s="62">
        <v>1</v>
      </c>
    </row>
    <row r="3018" spans="1:5">
      <c r="A3018" s="62" t="s">
        <v>28</v>
      </c>
      <c r="B3018" s="62" t="s">
        <v>448</v>
      </c>
      <c r="C3018" s="62" t="s">
        <v>406</v>
      </c>
      <c r="D3018" s="62" t="s">
        <v>297</v>
      </c>
      <c r="E3018" s="62">
        <v>1</v>
      </c>
    </row>
    <row r="3019" spans="1:5">
      <c r="A3019" s="62" t="s">
        <v>28</v>
      </c>
      <c r="B3019" s="62" t="s">
        <v>448</v>
      </c>
      <c r="C3019" s="62" t="s">
        <v>407</v>
      </c>
      <c r="D3019" s="62" t="s">
        <v>93</v>
      </c>
      <c r="E3019" s="62">
        <v>1</v>
      </c>
    </row>
    <row r="3020" spans="1:5">
      <c r="A3020" s="62" t="s">
        <v>28</v>
      </c>
      <c r="B3020" s="62" t="s">
        <v>449</v>
      </c>
      <c r="C3020" s="62" t="s">
        <v>78</v>
      </c>
      <c r="D3020" s="62" t="s">
        <v>79</v>
      </c>
      <c r="E3020" s="62">
        <v>1</v>
      </c>
    </row>
    <row r="3021" spans="1:5">
      <c r="A3021" s="62" t="s">
        <v>28</v>
      </c>
      <c r="B3021" s="62" t="s">
        <v>449</v>
      </c>
      <c r="C3021" s="62" t="s">
        <v>80</v>
      </c>
      <c r="D3021" s="62" t="s">
        <v>81</v>
      </c>
      <c r="E3021" s="62">
        <v>1</v>
      </c>
    </row>
    <row r="3022" spans="1:5">
      <c r="A3022" s="62" t="s">
        <v>28</v>
      </c>
      <c r="B3022" s="62" t="s">
        <v>449</v>
      </c>
      <c r="C3022" s="62" t="s">
        <v>82</v>
      </c>
      <c r="D3022" s="62" t="s">
        <v>83</v>
      </c>
      <c r="E3022" s="62">
        <v>1</v>
      </c>
    </row>
    <row r="3023" spans="1:5">
      <c r="A3023" s="62" t="s">
        <v>28</v>
      </c>
      <c r="B3023" s="62" t="s">
        <v>449</v>
      </c>
      <c r="C3023" s="62" t="s">
        <v>301</v>
      </c>
      <c r="D3023" s="62" t="s">
        <v>302</v>
      </c>
      <c r="E3023" s="62">
        <v>1</v>
      </c>
    </row>
    <row r="3024" spans="1:5">
      <c r="A3024" s="62" t="s">
        <v>28</v>
      </c>
      <c r="B3024" s="62" t="s">
        <v>449</v>
      </c>
      <c r="C3024" s="62" t="s">
        <v>404</v>
      </c>
      <c r="D3024" s="62" t="s">
        <v>85</v>
      </c>
      <c r="E3024" s="62">
        <v>1</v>
      </c>
    </row>
    <row r="3025" spans="1:5">
      <c r="A3025" s="62" t="s">
        <v>28</v>
      </c>
      <c r="B3025" s="62" t="s">
        <v>449</v>
      </c>
      <c r="C3025" s="62" t="s">
        <v>405</v>
      </c>
      <c r="D3025" s="62" t="s">
        <v>87</v>
      </c>
      <c r="E3025" s="62">
        <v>1</v>
      </c>
    </row>
    <row r="3026" spans="1:5">
      <c r="A3026" s="62" t="s">
        <v>28</v>
      </c>
      <c r="B3026" s="62" t="s">
        <v>449</v>
      </c>
      <c r="C3026" s="62" t="s">
        <v>406</v>
      </c>
      <c r="D3026" s="62" t="s">
        <v>297</v>
      </c>
      <c r="E3026" s="62">
        <v>1</v>
      </c>
    </row>
    <row r="3027" spans="1:5">
      <c r="A3027" s="62" t="s">
        <v>28</v>
      </c>
      <c r="B3027" s="62" t="s">
        <v>449</v>
      </c>
      <c r="C3027" s="62" t="s">
        <v>407</v>
      </c>
      <c r="D3027" s="62" t="s">
        <v>93</v>
      </c>
      <c r="E3027" s="62">
        <v>1</v>
      </c>
    </row>
    <row r="3028" spans="1:5">
      <c r="A3028" s="62" t="s">
        <v>28</v>
      </c>
      <c r="B3028" s="62" t="s">
        <v>450</v>
      </c>
      <c r="C3028" s="62" t="s">
        <v>78</v>
      </c>
      <c r="D3028" s="62" t="s">
        <v>79</v>
      </c>
      <c r="E3028" s="62">
        <v>1</v>
      </c>
    </row>
    <row r="3029" spans="1:5">
      <c r="A3029" s="62" t="s">
        <v>28</v>
      </c>
      <c r="B3029" s="62" t="s">
        <v>450</v>
      </c>
      <c r="C3029" s="62" t="s">
        <v>80</v>
      </c>
      <c r="D3029" s="62" t="s">
        <v>81</v>
      </c>
      <c r="E3029" s="62">
        <v>0</v>
      </c>
    </row>
    <row r="3030" spans="1:5">
      <c r="A3030" s="62" t="s">
        <v>28</v>
      </c>
      <c r="B3030" s="62" t="s">
        <v>450</v>
      </c>
      <c r="C3030" s="62" t="s">
        <v>82</v>
      </c>
      <c r="D3030" s="62" t="s">
        <v>83</v>
      </c>
      <c r="E3030" s="62">
        <v>1</v>
      </c>
    </row>
    <row r="3031" spans="1:5">
      <c r="A3031" s="62" t="s">
        <v>28</v>
      </c>
      <c r="B3031" s="62" t="s">
        <v>450</v>
      </c>
      <c r="C3031" s="62" t="s">
        <v>301</v>
      </c>
      <c r="D3031" s="62" t="s">
        <v>302</v>
      </c>
      <c r="E3031" s="62">
        <v>1</v>
      </c>
    </row>
    <row r="3032" spans="1:5">
      <c r="A3032" s="62" t="s">
        <v>28</v>
      </c>
      <c r="B3032" s="62" t="s">
        <v>450</v>
      </c>
      <c r="C3032" s="62" t="s">
        <v>404</v>
      </c>
      <c r="D3032" s="62" t="s">
        <v>85</v>
      </c>
      <c r="E3032" s="62">
        <v>1</v>
      </c>
    </row>
    <row r="3033" spans="1:5">
      <c r="A3033" s="62" t="s">
        <v>28</v>
      </c>
      <c r="B3033" s="62" t="s">
        <v>450</v>
      </c>
      <c r="C3033" s="62" t="s">
        <v>405</v>
      </c>
      <c r="D3033" s="62" t="s">
        <v>87</v>
      </c>
      <c r="E3033" s="62">
        <v>1</v>
      </c>
    </row>
    <row r="3034" spans="1:5">
      <c r="A3034" s="62" t="s">
        <v>28</v>
      </c>
      <c r="B3034" s="62" t="s">
        <v>450</v>
      </c>
      <c r="C3034" s="62" t="s">
        <v>406</v>
      </c>
      <c r="D3034" s="62" t="s">
        <v>297</v>
      </c>
      <c r="E3034" s="62">
        <v>1</v>
      </c>
    </row>
    <row r="3035" spans="1:5">
      <c r="A3035" s="62" t="s">
        <v>28</v>
      </c>
      <c r="B3035" s="62" t="s">
        <v>450</v>
      </c>
      <c r="C3035" s="62" t="s">
        <v>407</v>
      </c>
      <c r="D3035" s="62" t="s">
        <v>93</v>
      </c>
      <c r="E3035" s="62">
        <v>1</v>
      </c>
    </row>
    <row r="3036" spans="1:5">
      <c r="A3036" s="62" t="s">
        <v>28</v>
      </c>
      <c r="B3036" s="62" t="s">
        <v>451</v>
      </c>
      <c r="C3036" s="62" t="s">
        <v>78</v>
      </c>
      <c r="D3036" s="62" t="s">
        <v>79</v>
      </c>
      <c r="E3036" s="62">
        <v>1</v>
      </c>
    </row>
    <row r="3037" spans="1:5">
      <c r="A3037" s="62" t="s">
        <v>28</v>
      </c>
      <c r="B3037" s="62" t="s">
        <v>451</v>
      </c>
      <c r="C3037" s="62" t="s">
        <v>80</v>
      </c>
      <c r="D3037" s="62" t="s">
        <v>81</v>
      </c>
      <c r="E3037" s="62">
        <v>1</v>
      </c>
    </row>
    <row r="3038" spans="1:5">
      <c r="A3038" s="62" t="s">
        <v>28</v>
      </c>
      <c r="B3038" s="62" t="s">
        <v>451</v>
      </c>
      <c r="C3038" s="62" t="s">
        <v>82</v>
      </c>
      <c r="D3038" s="62" t="s">
        <v>83</v>
      </c>
      <c r="E3038" s="62">
        <v>1</v>
      </c>
    </row>
    <row r="3039" spans="1:5">
      <c r="A3039" s="62" t="s">
        <v>28</v>
      </c>
      <c r="B3039" s="62" t="s">
        <v>451</v>
      </c>
      <c r="C3039" s="62" t="s">
        <v>301</v>
      </c>
      <c r="D3039" s="62" t="s">
        <v>302</v>
      </c>
      <c r="E3039" s="62">
        <v>1</v>
      </c>
    </row>
    <row r="3040" spans="1:5">
      <c r="A3040" s="62" t="s">
        <v>28</v>
      </c>
      <c r="B3040" s="62" t="s">
        <v>451</v>
      </c>
      <c r="C3040" s="62" t="s">
        <v>404</v>
      </c>
      <c r="D3040" s="62" t="s">
        <v>85</v>
      </c>
      <c r="E3040" s="62">
        <v>1</v>
      </c>
    </row>
    <row r="3041" spans="1:5">
      <c r="A3041" s="62" t="s">
        <v>28</v>
      </c>
      <c r="B3041" s="62" t="s">
        <v>451</v>
      </c>
      <c r="C3041" s="62" t="s">
        <v>405</v>
      </c>
      <c r="D3041" s="62" t="s">
        <v>87</v>
      </c>
      <c r="E3041" s="62">
        <v>1</v>
      </c>
    </row>
    <row r="3042" spans="1:5">
      <c r="A3042" s="62" t="s">
        <v>28</v>
      </c>
      <c r="B3042" s="62" t="s">
        <v>451</v>
      </c>
      <c r="C3042" s="62" t="s">
        <v>406</v>
      </c>
      <c r="D3042" s="62" t="s">
        <v>297</v>
      </c>
      <c r="E3042" s="62">
        <v>1</v>
      </c>
    </row>
    <row r="3043" spans="1:5">
      <c r="A3043" s="62" t="s">
        <v>28</v>
      </c>
      <c r="B3043" s="62" t="s">
        <v>451</v>
      </c>
      <c r="C3043" s="62" t="s">
        <v>407</v>
      </c>
      <c r="D3043" s="62" t="s">
        <v>93</v>
      </c>
      <c r="E3043" s="62">
        <v>1</v>
      </c>
    </row>
    <row r="3044" spans="1:5">
      <c r="A3044" s="62" t="s">
        <v>28</v>
      </c>
      <c r="B3044" s="62" t="s">
        <v>452</v>
      </c>
      <c r="C3044" s="62" t="s">
        <v>78</v>
      </c>
      <c r="D3044" s="62" t="s">
        <v>79</v>
      </c>
      <c r="E3044" s="62">
        <v>1</v>
      </c>
    </row>
    <row r="3045" spans="1:5">
      <c r="A3045" s="62" t="s">
        <v>28</v>
      </c>
      <c r="B3045" s="62" t="s">
        <v>452</v>
      </c>
      <c r="C3045" s="62" t="s">
        <v>80</v>
      </c>
      <c r="D3045" s="62" t="s">
        <v>81</v>
      </c>
      <c r="E3045" s="62">
        <v>0</v>
      </c>
    </row>
    <row r="3046" spans="1:5">
      <c r="A3046" s="62" t="s">
        <v>28</v>
      </c>
      <c r="B3046" s="62" t="s">
        <v>452</v>
      </c>
      <c r="C3046" s="62" t="s">
        <v>82</v>
      </c>
      <c r="D3046" s="62" t="s">
        <v>83</v>
      </c>
      <c r="E3046" s="62">
        <v>1</v>
      </c>
    </row>
    <row r="3047" spans="1:5">
      <c r="A3047" s="62" t="s">
        <v>28</v>
      </c>
      <c r="B3047" s="62" t="s">
        <v>452</v>
      </c>
      <c r="C3047" s="62" t="s">
        <v>301</v>
      </c>
      <c r="D3047" s="62" t="s">
        <v>302</v>
      </c>
      <c r="E3047" s="62">
        <v>1</v>
      </c>
    </row>
    <row r="3048" spans="1:5">
      <c r="A3048" s="62" t="s">
        <v>28</v>
      </c>
      <c r="B3048" s="62" t="s">
        <v>452</v>
      </c>
      <c r="C3048" s="62" t="s">
        <v>404</v>
      </c>
      <c r="D3048" s="62" t="s">
        <v>85</v>
      </c>
      <c r="E3048" s="62">
        <v>1</v>
      </c>
    </row>
    <row r="3049" spans="1:5">
      <c r="A3049" s="62" t="s">
        <v>28</v>
      </c>
      <c r="B3049" s="62" t="s">
        <v>452</v>
      </c>
      <c r="C3049" s="62" t="s">
        <v>405</v>
      </c>
      <c r="D3049" s="62" t="s">
        <v>87</v>
      </c>
      <c r="E3049" s="62">
        <v>1</v>
      </c>
    </row>
    <row r="3050" spans="1:5">
      <c r="A3050" s="62" t="s">
        <v>28</v>
      </c>
      <c r="B3050" s="62" t="s">
        <v>452</v>
      </c>
      <c r="C3050" s="62" t="s">
        <v>406</v>
      </c>
      <c r="D3050" s="62" t="s">
        <v>297</v>
      </c>
      <c r="E3050" s="62">
        <v>1</v>
      </c>
    </row>
    <row r="3051" spans="1:5">
      <c r="A3051" s="62" t="s">
        <v>28</v>
      </c>
      <c r="B3051" s="62" t="s">
        <v>452</v>
      </c>
      <c r="C3051" s="62" t="s">
        <v>407</v>
      </c>
      <c r="D3051" s="62" t="s">
        <v>93</v>
      </c>
      <c r="E3051" s="62">
        <v>1</v>
      </c>
    </row>
    <row r="3052" spans="1:5">
      <c r="A3052" s="62" t="s">
        <v>24</v>
      </c>
      <c r="B3052" s="62" t="s">
        <v>119</v>
      </c>
      <c r="C3052" s="62" t="s">
        <v>78</v>
      </c>
      <c r="D3052" s="62" t="s">
        <v>79</v>
      </c>
      <c r="E3052" s="62">
        <v>0</v>
      </c>
    </row>
    <row r="3053" spans="1:5">
      <c r="A3053" s="62" t="s">
        <v>24</v>
      </c>
      <c r="B3053" s="62" t="s">
        <v>119</v>
      </c>
      <c r="C3053" s="62" t="s">
        <v>120</v>
      </c>
      <c r="D3053" s="62" t="s">
        <v>121</v>
      </c>
      <c r="E3053" s="62">
        <v>1</v>
      </c>
    </row>
    <row r="3054" spans="1:5">
      <c r="A3054" s="62" t="s">
        <v>24</v>
      </c>
      <c r="B3054" s="62" t="s">
        <v>119</v>
      </c>
      <c r="C3054" s="62" t="s">
        <v>122</v>
      </c>
      <c r="D3054" s="62" t="s">
        <v>123</v>
      </c>
      <c r="E3054" s="62">
        <v>1</v>
      </c>
    </row>
    <row r="3055" spans="1:5">
      <c r="A3055" s="62" t="s">
        <v>24</v>
      </c>
      <c r="B3055" s="62" t="s">
        <v>119</v>
      </c>
      <c r="C3055" s="62" t="s">
        <v>124</v>
      </c>
      <c r="D3055" s="62" t="s">
        <v>125</v>
      </c>
      <c r="E3055" s="62">
        <v>1</v>
      </c>
    </row>
    <row r="3056" spans="1:5">
      <c r="A3056" s="62" t="s">
        <v>24</v>
      </c>
      <c r="B3056" s="62" t="s">
        <v>119</v>
      </c>
      <c r="C3056" s="62" t="s">
        <v>126</v>
      </c>
      <c r="D3056" s="62" t="s">
        <v>127</v>
      </c>
      <c r="E3056" s="62">
        <v>1</v>
      </c>
    </row>
    <row r="3057" spans="1:5">
      <c r="A3057" s="62" t="s">
        <v>24</v>
      </c>
      <c r="B3057" s="62" t="s">
        <v>119</v>
      </c>
      <c r="C3057" s="62" t="s">
        <v>128</v>
      </c>
      <c r="D3057" s="62" t="s">
        <v>129</v>
      </c>
      <c r="E3057" s="62">
        <v>1</v>
      </c>
    </row>
    <row r="3058" spans="1:5">
      <c r="A3058" s="62" t="s">
        <v>24</v>
      </c>
      <c r="B3058" s="62" t="s">
        <v>119</v>
      </c>
      <c r="C3058" s="62" t="s">
        <v>130</v>
      </c>
      <c r="D3058" s="62" t="s">
        <v>131</v>
      </c>
      <c r="E3058" s="62">
        <v>1</v>
      </c>
    </row>
    <row r="3059" spans="1:5">
      <c r="A3059" s="62" t="s">
        <v>24</v>
      </c>
      <c r="B3059" s="62" t="s">
        <v>119</v>
      </c>
      <c r="C3059" s="62" t="s">
        <v>132</v>
      </c>
      <c r="D3059" s="62" t="s">
        <v>133</v>
      </c>
      <c r="E3059" s="62">
        <v>1</v>
      </c>
    </row>
    <row r="3060" spans="1:5">
      <c r="A3060" s="62" t="s">
        <v>24</v>
      </c>
      <c r="B3060" s="62" t="s">
        <v>134</v>
      </c>
      <c r="C3060" s="62" t="s">
        <v>78</v>
      </c>
      <c r="D3060" s="62" t="s">
        <v>79</v>
      </c>
      <c r="E3060" s="62">
        <v>1</v>
      </c>
    </row>
    <row r="3061" spans="1:5">
      <c r="A3061" s="62" t="s">
        <v>24</v>
      </c>
      <c r="B3061" s="62" t="s">
        <v>134</v>
      </c>
      <c r="C3061" s="62" t="s">
        <v>120</v>
      </c>
      <c r="D3061" s="62" t="s">
        <v>121</v>
      </c>
      <c r="E3061" s="62">
        <v>0</v>
      </c>
    </row>
    <row r="3062" spans="1:5">
      <c r="A3062" s="62" t="s">
        <v>24</v>
      </c>
      <c r="B3062" s="62" t="s">
        <v>134</v>
      </c>
      <c r="C3062" s="62" t="s">
        <v>122</v>
      </c>
      <c r="D3062" s="62" t="s">
        <v>123</v>
      </c>
      <c r="E3062" s="62">
        <v>0</v>
      </c>
    </row>
    <row r="3063" spans="1:5">
      <c r="A3063" s="62" t="s">
        <v>24</v>
      </c>
      <c r="B3063" s="62" t="s">
        <v>134</v>
      </c>
      <c r="C3063" s="62" t="s">
        <v>124</v>
      </c>
      <c r="D3063" s="62" t="s">
        <v>125</v>
      </c>
      <c r="E3063" s="62">
        <v>0</v>
      </c>
    </row>
    <row r="3064" spans="1:5">
      <c r="A3064" s="62" t="s">
        <v>24</v>
      </c>
      <c r="B3064" s="62" t="s">
        <v>134</v>
      </c>
      <c r="C3064" s="62" t="s">
        <v>126</v>
      </c>
      <c r="D3064" s="62" t="s">
        <v>127</v>
      </c>
      <c r="E3064" s="62">
        <v>0</v>
      </c>
    </row>
    <row r="3065" spans="1:5">
      <c r="A3065" s="62" t="s">
        <v>24</v>
      </c>
      <c r="B3065" s="62" t="s">
        <v>134</v>
      </c>
      <c r="C3065" s="62" t="s">
        <v>128</v>
      </c>
      <c r="D3065" s="62" t="s">
        <v>129</v>
      </c>
      <c r="E3065" s="62">
        <v>0</v>
      </c>
    </row>
    <row r="3066" spans="1:5">
      <c r="A3066" s="62" t="s">
        <v>24</v>
      </c>
      <c r="B3066" s="62" t="s">
        <v>134</v>
      </c>
      <c r="C3066" s="62" t="s">
        <v>130</v>
      </c>
      <c r="D3066" s="62" t="s">
        <v>131</v>
      </c>
      <c r="E3066" s="62">
        <v>1</v>
      </c>
    </row>
    <row r="3067" spans="1:5">
      <c r="A3067" s="62" t="s">
        <v>24</v>
      </c>
      <c r="B3067" s="62" t="s">
        <v>134</v>
      </c>
      <c r="C3067" s="62" t="s">
        <v>132</v>
      </c>
      <c r="D3067" s="62" t="s">
        <v>133</v>
      </c>
      <c r="E3067" s="62">
        <v>1</v>
      </c>
    </row>
    <row r="3068" spans="1:5">
      <c r="A3068" s="62" t="s">
        <v>24</v>
      </c>
      <c r="B3068" s="62" t="s">
        <v>135</v>
      </c>
      <c r="C3068" s="62" t="s">
        <v>78</v>
      </c>
      <c r="D3068" s="62" t="s">
        <v>79</v>
      </c>
      <c r="E3068" s="62">
        <v>1</v>
      </c>
    </row>
    <row r="3069" spans="1:5">
      <c r="A3069" s="62" t="s">
        <v>24</v>
      </c>
      <c r="B3069" s="62" t="s">
        <v>135</v>
      </c>
      <c r="C3069" s="62" t="s">
        <v>120</v>
      </c>
      <c r="D3069" s="62" t="s">
        <v>121</v>
      </c>
      <c r="E3069" s="62">
        <v>1</v>
      </c>
    </row>
    <row r="3070" spans="1:5">
      <c r="A3070" s="62" t="s">
        <v>24</v>
      </c>
      <c r="B3070" s="62" t="s">
        <v>135</v>
      </c>
      <c r="C3070" s="62" t="s">
        <v>122</v>
      </c>
      <c r="D3070" s="62" t="s">
        <v>123</v>
      </c>
      <c r="E3070" s="62">
        <v>1</v>
      </c>
    </row>
    <row r="3071" spans="1:5">
      <c r="A3071" s="62" t="s">
        <v>24</v>
      </c>
      <c r="B3071" s="62" t="s">
        <v>135</v>
      </c>
      <c r="C3071" s="62" t="s">
        <v>124</v>
      </c>
      <c r="D3071" s="62" t="s">
        <v>125</v>
      </c>
      <c r="E3071" s="62">
        <v>1</v>
      </c>
    </row>
    <row r="3072" spans="1:5">
      <c r="A3072" s="62" t="s">
        <v>24</v>
      </c>
      <c r="B3072" s="62" t="s">
        <v>135</v>
      </c>
      <c r="C3072" s="62" t="s">
        <v>126</v>
      </c>
      <c r="D3072" s="62" t="s">
        <v>127</v>
      </c>
      <c r="E3072" s="62">
        <v>1</v>
      </c>
    </row>
    <row r="3073" spans="1:5">
      <c r="A3073" s="62" t="s">
        <v>24</v>
      </c>
      <c r="B3073" s="62" t="s">
        <v>135</v>
      </c>
      <c r="C3073" s="62" t="s">
        <v>128</v>
      </c>
      <c r="D3073" s="62" t="s">
        <v>129</v>
      </c>
      <c r="E3073" s="62">
        <v>1</v>
      </c>
    </row>
    <row r="3074" spans="1:5">
      <c r="A3074" s="62" t="s">
        <v>24</v>
      </c>
      <c r="B3074" s="62" t="s">
        <v>135</v>
      </c>
      <c r="C3074" s="62" t="s">
        <v>130</v>
      </c>
      <c r="D3074" s="62" t="s">
        <v>131</v>
      </c>
      <c r="E3074" s="62">
        <v>1</v>
      </c>
    </row>
    <row r="3075" spans="1:5">
      <c r="A3075" s="62" t="s">
        <v>24</v>
      </c>
      <c r="B3075" s="62" t="s">
        <v>135</v>
      </c>
      <c r="C3075" s="62" t="s">
        <v>132</v>
      </c>
      <c r="D3075" s="62" t="s">
        <v>133</v>
      </c>
      <c r="E3075" s="62">
        <v>1</v>
      </c>
    </row>
    <row r="3076" spans="1:5">
      <c r="A3076" s="62" t="s">
        <v>24</v>
      </c>
      <c r="B3076" s="62" t="s">
        <v>136</v>
      </c>
      <c r="C3076" s="62" t="s">
        <v>78</v>
      </c>
      <c r="D3076" s="62" t="s">
        <v>79</v>
      </c>
      <c r="E3076" s="62">
        <v>0</v>
      </c>
    </row>
    <row r="3077" spans="1:5">
      <c r="A3077" s="62" t="s">
        <v>24</v>
      </c>
      <c r="B3077" s="62" t="s">
        <v>136</v>
      </c>
      <c r="C3077" s="62" t="s">
        <v>120</v>
      </c>
      <c r="D3077" s="62" t="s">
        <v>121</v>
      </c>
      <c r="E3077" s="62">
        <v>0</v>
      </c>
    </row>
    <row r="3078" spans="1:5">
      <c r="A3078" s="62" t="s">
        <v>24</v>
      </c>
      <c r="B3078" s="62" t="s">
        <v>136</v>
      </c>
      <c r="C3078" s="62" t="s">
        <v>122</v>
      </c>
      <c r="D3078" s="62" t="s">
        <v>123</v>
      </c>
      <c r="E3078" s="62">
        <v>0</v>
      </c>
    </row>
    <row r="3079" spans="1:5">
      <c r="A3079" s="62" t="s">
        <v>24</v>
      </c>
      <c r="B3079" s="62" t="s">
        <v>136</v>
      </c>
      <c r="C3079" s="62" t="s">
        <v>124</v>
      </c>
      <c r="D3079" s="62" t="s">
        <v>125</v>
      </c>
      <c r="E3079" s="62">
        <v>0</v>
      </c>
    </row>
    <row r="3080" spans="1:5">
      <c r="A3080" s="62" t="s">
        <v>24</v>
      </c>
      <c r="B3080" s="62" t="s">
        <v>136</v>
      </c>
      <c r="C3080" s="62" t="s">
        <v>126</v>
      </c>
      <c r="D3080" s="62" t="s">
        <v>127</v>
      </c>
      <c r="E3080" s="62">
        <v>0</v>
      </c>
    </row>
    <row r="3081" spans="1:5">
      <c r="A3081" s="62" t="s">
        <v>24</v>
      </c>
      <c r="B3081" s="62" t="s">
        <v>136</v>
      </c>
      <c r="C3081" s="62" t="s">
        <v>128</v>
      </c>
      <c r="D3081" s="62" t="s">
        <v>129</v>
      </c>
      <c r="E3081" s="62">
        <v>0</v>
      </c>
    </row>
    <row r="3082" spans="1:5">
      <c r="A3082" s="62" t="s">
        <v>24</v>
      </c>
      <c r="B3082" s="62" t="s">
        <v>136</v>
      </c>
      <c r="C3082" s="62" t="s">
        <v>130</v>
      </c>
      <c r="D3082" s="62" t="s">
        <v>131</v>
      </c>
      <c r="E3082" s="62">
        <v>1</v>
      </c>
    </row>
    <row r="3083" spans="1:5">
      <c r="A3083" s="62" t="s">
        <v>24</v>
      </c>
      <c r="B3083" s="62" t="s">
        <v>136</v>
      </c>
      <c r="C3083" s="62" t="s">
        <v>132</v>
      </c>
      <c r="D3083" s="62" t="s">
        <v>133</v>
      </c>
      <c r="E3083" s="62">
        <v>1</v>
      </c>
    </row>
    <row r="3084" spans="1:5">
      <c r="A3084" s="62" t="s">
        <v>24</v>
      </c>
      <c r="B3084" s="62" t="s">
        <v>137</v>
      </c>
      <c r="C3084" s="62" t="s">
        <v>78</v>
      </c>
      <c r="D3084" s="62" t="s">
        <v>79</v>
      </c>
      <c r="E3084" s="62">
        <v>1</v>
      </c>
    </row>
    <row r="3085" spans="1:5">
      <c r="A3085" s="62" t="s">
        <v>24</v>
      </c>
      <c r="B3085" s="62" t="s">
        <v>137</v>
      </c>
      <c r="C3085" s="62" t="s">
        <v>120</v>
      </c>
      <c r="D3085" s="62" t="s">
        <v>121</v>
      </c>
      <c r="E3085" s="62">
        <v>1</v>
      </c>
    </row>
    <row r="3086" spans="1:5">
      <c r="A3086" s="62" t="s">
        <v>24</v>
      </c>
      <c r="B3086" s="62" t="s">
        <v>137</v>
      </c>
      <c r="C3086" s="62" t="s">
        <v>122</v>
      </c>
      <c r="D3086" s="62" t="s">
        <v>123</v>
      </c>
      <c r="E3086" s="62">
        <v>1</v>
      </c>
    </row>
    <row r="3087" spans="1:5">
      <c r="A3087" s="62" t="s">
        <v>24</v>
      </c>
      <c r="B3087" s="62" t="s">
        <v>137</v>
      </c>
      <c r="C3087" s="62" t="s">
        <v>124</v>
      </c>
      <c r="D3087" s="62" t="s">
        <v>125</v>
      </c>
      <c r="E3087" s="62">
        <v>1</v>
      </c>
    </row>
    <row r="3088" spans="1:5">
      <c r="A3088" s="62" t="s">
        <v>24</v>
      </c>
      <c r="B3088" s="62" t="s">
        <v>137</v>
      </c>
      <c r="C3088" s="62" t="s">
        <v>126</v>
      </c>
      <c r="D3088" s="62" t="s">
        <v>127</v>
      </c>
      <c r="E3088" s="62">
        <v>0</v>
      </c>
    </row>
    <row r="3089" spans="1:5">
      <c r="A3089" s="62" t="s">
        <v>24</v>
      </c>
      <c r="B3089" s="62" t="s">
        <v>137</v>
      </c>
      <c r="C3089" s="62" t="s">
        <v>128</v>
      </c>
      <c r="D3089" s="62" t="s">
        <v>129</v>
      </c>
      <c r="E3089" s="62">
        <v>1</v>
      </c>
    </row>
    <row r="3090" spans="1:5">
      <c r="A3090" s="62" t="s">
        <v>24</v>
      </c>
      <c r="B3090" s="62" t="s">
        <v>137</v>
      </c>
      <c r="C3090" s="62" t="s">
        <v>130</v>
      </c>
      <c r="D3090" s="62" t="s">
        <v>131</v>
      </c>
      <c r="E3090" s="62">
        <v>1</v>
      </c>
    </row>
    <row r="3091" spans="1:5">
      <c r="A3091" s="62" t="s">
        <v>24</v>
      </c>
      <c r="B3091" s="62" t="s">
        <v>137</v>
      </c>
      <c r="C3091" s="62" t="s">
        <v>132</v>
      </c>
      <c r="D3091" s="62" t="s">
        <v>133</v>
      </c>
      <c r="E3091" s="62">
        <v>1</v>
      </c>
    </row>
    <row r="3092" spans="1:5">
      <c r="A3092" s="62" t="s">
        <v>24</v>
      </c>
      <c r="B3092" s="62" t="s">
        <v>138</v>
      </c>
      <c r="C3092" s="62" t="s">
        <v>78</v>
      </c>
      <c r="D3092" s="62" t="s">
        <v>79</v>
      </c>
      <c r="E3092" s="62">
        <v>0</v>
      </c>
    </row>
    <row r="3093" spans="1:5">
      <c r="A3093" s="62" t="s">
        <v>24</v>
      </c>
      <c r="B3093" s="62" t="s">
        <v>138</v>
      </c>
      <c r="C3093" s="62" t="s">
        <v>120</v>
      </c>
      <c r="D3093" s="62" t="s">
        <v>121</v>
      </c>
      <c r="E3093" s="62">
        <v>0</v>
      </c>
    </row>
    <row r="3094" spans="1:5">
      <c r="A3094" s="62" t="s">
        <v>24</v>
      </c>
      <c r="B3094" s="62" t="s">
        <v>138</v>
      </c>
      <c r="C3094" s="62" t="s">
        <v>122</v>
      </c>
      <c r="D3094" s="62" t="s">
        <v>123</v>
      </c>
      <c r="E3094" s="62">
        <v>0</v>
      </c>
    </row>
    <row r="3095" spans="1:5">
      <c r="A3095" s="62" t="s">
        <v>24</v>
      </c>
      <c r="B3095" s="62" t="s">
        <v>138</v>
      </c>
      <c r="C3095" s="62" t="s">
        <v>124</v>
      </c>
      <c r="D3095" s="62" t="s">
        <v>125</v>
      </c>
      <c r="E3095" s="62">
        <v>0</v>
      </c>
    </row>
    <row r="3096" spans="1:5">
      <c r="A3096" s="62" t="s">
        <v>24</v>
      </c>
      <c r="B3096" s="62" t="s">
        <v>138</v>
      </c>
      <c r="C3096" s="62" t="s">
        <v>126</v>
      </c>
      <c r="D3096" s="62" t="s">
        <v>127</v>
      </c>
      <c r="E3096" s="62">
        <v>0</v>
      </c>
    </row>
    <row r="3097" spans="1:5">
      <c r="A3097" s="62" t="s">
        <v>24</v>
      </c>
      <c r="B3097" s="62" t="s">
        <v>138</v>
      </c>
      <c r="C3097" s="62" t="s">
        <v>128</v>
      </c>
      <c r="D3097" s="62" t="s">
        <v>129</v>
      </c>
      <c r="E3097" s="62">
        <v>0</v>
      </c>
    </row>
    <row r="3098" spans="1:5">
      <c r="A3098" s="62" t="s">
        <v>24</v>
      </c>
      <c r="B3098" s="62" t="s">
        <v>138</v>
      </c>
      <c r="C3098" s="62" t="s">
        <v>130</v>
      </c>
      <c r="D3098" s="62" t="s">
        <v>131</v>
      </c>
      <c r="E3098" s="62">
        <v>1</v>
      </c>
    </row>
    <row r="3099" spans="1:5">
      <c r="A3099" s="62" t="s">
        <v>24</v>
      </c>
      <c r="B3099" s="62" t="s">
        <v>138</v>
      </c>
      <c r="C3099" s="62" t="s">
        <v>132</v>
      </c>
      <c r="D3099" s="62" t="s">
        <v>133</v>
      </c>
      <c r="E3099" s="62">
        <v>1</v>
      </c>
    </row>
    <row r="3100" spans="1:5">
      <c r="A3100" s="62" t="s">
        <v>24</v>
      </c>
      <c r="B3100" s="62" t="s">
        <v>139</v>
      </c>
      <c r="C3100" s="62" t="s">
        <v>78</v>
      </c>
      <c r="D3100" s="62" t="s">
        <v>79</v>
      </c>
      <c r="E3100" s="62">
        <v>0</v>
      </c>
    </row>
    <row r="3101" spans="1:5">
      <c r="A3101" s="62" t="s">
        <v>24</v>
      </c>
      <c r="B3101" s="62" t="s">
        <v>139</v>
      </c>
      <c r="C3101" s="62" t="s">
        <v>120</v>
      </c>
      <c r="D3101" s="62" t="s">
        <v>121</v>
      </c>
      <c r="E3101" s="62">
        <v>0</v>
      </c>
    </row>
    <row r="3102" spans="1:5">
      <c r="A3102" s="62" t="s">
        <v>24</v>
      </c>
      <c r="B3102" s="62" t="s">
        <v>139</v>
      </c>
      <c r="C3102" s="62" t="s">
        <v>122</v>
      </c>
      <c r="D3102" s="62" t="s">
        <v>123</v>
      </c>
      <c r="E3102" s="62">
        <v>0</v>
      </c>
    </row>
    <row r="3103" spans="1:5">
      <c r="A3103" s="62" t="s">
        <v>24</v>
      </c>
      <c r="B3103" s="62" t="s">
        <v>139</v>
      </c>
      <c r="C3103" s="62" t="s">
        <v>124</v>
      </c>
      <c r="D3103" s="62" t="s">
        <v>125</v>
      </c>
      <c r="E3103" s="62">
        <v>0</v>
      </c>
    </row>
    <row r="3104" spans="1:5">
      <c r="A3104" s="62" t="s">
        <v>24</v>
      </c>
      <c r="B3104" s="62" t="s">
        <v>139</v>
      </c>
      <c r="C3104" s="62" t="s">
        <v>126</v>
      </c>
      <c r="D3104" s="62" t="s">
        <v>127</v>
      </c>
      <c r="E3104" s="62">
        <v>0</v>
      </c>
    </row>
    <row r="3105" spans="1:5">
      <c r="A3105" s="62" t="s">
        <v>24</v>
      </c>
      <c r="B3105" s="62" t="s">
        <v>139</v>
      </c>
      <c r="C3105" s="62" t="s">
        <v>128</v>
      </c>
      <c r="D3105" s="62" t="s">
        <v>129</v>
      </c>
      <c r="E3105" s="62">
        <v>0</v>
      </c>
    </row>
    <row r="3106" spans="1:5">
      <c r="A3106" s="62" t="s">
        <v>24</v>
      </c>
      <c r="B3106" s="62" t="s">
        <v>139</v>
      </c>
      <c r="C3106" s="62" t="s">
        <v>130</v>
      </c>
      <c r="D3106" s="62" t="s">
        <v>131</v>
      </c>
      <c r="E3106" s="62">
        <v>1</v>
      </c>
    </row>
    <row r="3107" spans="1:5">
      <c r="A3107" s="62" t="s">
        <v>24</v>
      </c>
      <c r="B3107" s="62" t="s">
        <v>139</v>
      </c>
      <c r="C3107" s="62" t="s">
        <v>132</v>
      </c>
      <c r="D3107" s="62" t="s">
        <v>133</v>
      </c>
      <c r="E3107" s="62">
        <v>1</v>
      </c>
    </row>
    <row r="3108" spans="1:5">
      <c r="A3108" s="62" t="s">
        <v>24</v>
      </c>
      <c r="B3108" s="62" t="s">
        <v>140</v>
      </c>
      <c r="C3108" s="62" t="s">
        <v>78</v>
      </c>
      <c r="D3108" s="62" t="s">
        <v>79</v>
      </c>
      <c r="E3108" s="62">
        <v>0</v>
      </c>
    </row>
    <row r="3109" spans="1:5">
      <c r="A3109" s="62" t="s">
        <v>24</v>
      </c>
      <c r="B3109" s="62" t="s">
        <v>140</v>
      </c>
      <c r="C3109" s="62" t="s">
        <v>120</v>
      </c>
      <c r="D3109" s="62" t="s">
        <v>121</v>
      </c>
      <c r="E3109" s="62">
        <v>0</v>
      </c>
    </row>
    <row r="3110" spans="1:5">
      <c r="A3110" s="62" t="s">
        <v>24</v>
      </c>
      <c r="B3110" s="62" t="s">
        <v>140</v>
      </c>
      <c r="C3110" s="62" t="s">
        <v>122</v>
      </c>
      <c r="D3110" s="62" t="s">
        <v>123</v>
      </c>
      <c r="E3110" s="62">
        <v>0</v>
      </c>
    </row>
    <row r="3111" spans="1:5">
      <c r="A3111" s="62" t="s">
        <v>24</v>
      </c>
      <c r="B3111" s="62" t="s">
        <v>140</v>
      </c>
      <c r="C3111" s="62" t="s">
        <v>124</v>
      </c>
      <c r="D3111" s="62" t="s">
        <v>125</v>
      </c>
      <c r="E3111" s="62">
        <v>0</v>
      </c>
    </row>
    <row r="3112" spans="1:5">
      <c r="A3112" s="62" t="s">
        <v>24</v>
      </c>
      <c r="B3112" s="62" t="s">
        <v>140</v>
      </c>
      <c r="C3112" s="62" t="s">
        <v>126</v>
      </c>
      <c r="D3112" s="62" t="s">
        <v>127</v>
      </c>
      <c r="E3112" s="62">
        <v>0</v>
      </c>
    </row>
    <row r="3113" spans="1:5">
      <c r="A3113" s="62" t="s">
        <v>24</v>
      </c>
      <c r="B3113" s="62" t="s">
        <v>140</v>
      </c>
      <c r="C3113" s="62" t="s">
        <v>128</v>
      </c>
      <c r="D3113" s="62" t="s">
        <v>129</v>
      </c>
      <c r="E3113" s="62">
        <v>0</v>
      </c>
    </row>
    <row r="3114" spans="1:5">
      <c r="A3114" s="62" t="s">
        <v>24</v>
      </c>
      <c r="B3114" s="62" t="s">
        <v>140</v>
      </c>
      <c r="C3114" s="62" t="s">
        <v>130</v>
      </c>
      <c r="D3114" s="62" t="s">
        <v>131</v>
      </c>
      <c r="E3114" s="62">
        <v>1</v>
      </c>
    </row>
    <row r="3115" spans="1:5">
      <c r="A3115" s="62" t="s">
        <v>24</v>
      </c>
      <c r="B3115" s="62" t="s">
        <v>140</v>
      </c>
      <c r="C3115" s="62" t="s">
        <v>132</v>
      </c>
      <c r="D3115" s="62" t="s">
        <v>133</v>
      </c>
      <c r="E3115" s="62">
        <v>1</v>
      </c>
    </row>
    <row r="3116" spans="1:5">
      <c r="A3116" s="62" t="s">
        <v>24</v>
      </c>
      <c r="B3116" s="62" t="s">
        <v>141</v>
      </c>
      <c r="C3116" s="62" t="s">
        <v>78</v>
      </c>
      <c r="D3116" s="62" t="s">
        <v>79</v>
      </c>
      <c r="E3116" s="62">
        <v>1</v>
      </c>
    </row>
    <row r="3117" spans="1:5">
      <c r="A3117" s="62" t="s">
        <v>24</v>
      </c>
      <c r="B3117" s="62" t="s">
        <v>141</v>
      </c>
      <c r="C3117" s="62" t="s">
        <v>120</v>
      </c>
      <c r="D3117" s="62" t="s">
        <v>121</v>
      </c>
      <c r="E3117" s="62">
        <v>1</v>
      </c>
    </row>
    <row r="3118" spans="1:5">
      <c r="A3118" s="62" t="s">
        <v>24</v>
      </c>
      <c r="B3118" s="62" t="s">
        <v>141</v>
      </c>
      <c r="C3118" s="62" t="s">
        <v>122</v>
      </c>
      <c r="D3118" s="62" t="s">
        <v>123</v>
      </c>
      <c r="E3118" s="62">
        <v>1</v>
      </c>
    </row>
    <row r="3119" spans="1:5">
      <c r="A3119" s="62" t="s">
        <v>24</v>
      </c>
      <c r="B3119" s="62" t="s">
        <v>141</v>
      </c>
      <c r="C3119" s="62" t="s">
        <v>124</v>
      </c>
      <c r="D3119" s="62" t="s">
        <v>125</v>
      </c>
      <c r="E3119" s="62">
        <v>0</v>
      </c>
    </row>
    <row r="3120" spans="1:5">
      <c r="A3120" s="62" t="s">
        <v>24</v>
      </c>
      <c r="B3120" s="62" t="s">
        <v>141</v>
      </c>
      <c r="C3120" s="62" t="s">
        <v>126</v>
      </c>
      <c r="D3120" s="62" t="s">
        <v>127</v>
      </c>
      <c r="E3120" s="62">
        <v>0</v>
      </c>
    </row>
    <row r="3121" spans="1:5">
      <c r="A3121" s="62" t="s">
        <v>24</v>
      </c>
      <c r="B3121" s="62" t="s">
        <v>141</v>
      </c>
      <c r="C3121" s="62" t="s">
        <v>128</v>
      </c>
      <c r="D3121" s="62" t="s">
        <v>129</v>
      </c>
      <c r="E3121" s="62">
        <v>1</v>
      </c>
    </row>
    <row r="3122" spans="1:5">
      <c r="A3122" s="62" t="s">
        <v>24</v>
      </c>
      <c r="B3122" s="62" t="s">
        <v>141</v>
      </c>
      <c r="C3122" s="62" t="s">
        <v>130</v>
      </c>
      <c r="D3122" s="62" t="s">
        <v>131</v>
      </c>
      <c r="E3122" s="62">
        <v>1</v>
      </c>
    </row>
    <row r="3123" spans="1:5">
      <c r="A3123" s="62" t="s">
        <v>24</v>
      </c>
      <c r="B3123" s="62" t="s">
        <v>141</v>
      </c>
      <c r="C3123" s="62" t="s">
        <v>132</v>
      </c>
      <c r="D3123" s="62" t="s">
        <v>133</v>
      </c>
      <c r="E3123" s="62">
        <v>1</v>
      </c>
    </row>
    <row r="3124" spans="1:5">
      <c r="A3124" s="62" t="s">
        <v>24</v>
      </c>
      <c r="B3124" s="62" t="s">
        <v>142</v>
      </c>
      <c r="C3124" s="62" t="s">
        <v>78</v>
      </c>
      <c r="D3124" s="62" t="s">
        <v>79</v>
      </c>
      <c r="E3124" s="62">
        <v>1</v>
      </c>
    </row>
    <row r="3125" spans="1:5">
      <c r="A3125" s="62" t="s">
        <v>24</v>
      </c>
      <c r="B3125" s="62" t="s">
        <v>142</v>
      </c>
      <c r="C3125" s="62" t="s">
        <v>120</v>
      </c>
      <c r="D3125" s="62" t="s">
        <v>121</v>
      </c>
      <c r="E3125" s="62">
        <v>1</v>
      </c>
    </row>
    <row r="3126" spans="1:5">
      <c r="A3126" s="62" t="s">
        <v>24</v>
      </c>
      <c r="B3126" s="62" t="s">
        <v>142</v>
      </c>
      <c r="C3126" s="62" t="s">
        <v>122</v>
      </c>
      <c r="D3126" s="62" t="s">
        <v>123</v>
      </c>
      <c r="E3126" s="62">
        <v>1</v>
      </c>
    </row>
    <row r="3127" spans="1:5">
      <c r="A3127" s="62" t="s">
        <v>24</v>
      </c>
      <c r="B3127" s="62" t="s">
        <v>142</v>
      </c>
      <c r="C3127" s="62" t="s">
        <v>124</v>
      </c>
      <c r="D3127" s="62" t="s">
        <v>125</v>
      </c>
      <c r="E3127" s="62">
        <v>1</v>
      </c>
    </row>
    <row r="3128" spans="1:5">
      <c r="A3128" s="62" t="s">
        <v>24</v>
      </c>
      <c r="B3128" s="62" t="s">
        <v>142</v>
      </c>
      <c r="C3128" s="62" t="s">
        <v>126</v>
      </c>
      <c r="D3128" s="62" t="s">
        <v>127</v>
      </c>
      <c r="E3128" s="62">
        <v>1</v>
      </c>
    </row>
    <row r="3129" spans="1:5">
      <c r="A3129" s="62" t="s">
        <v>24</v>
      </c>
      <c r="B3129" s="62" t="s">
        <v>142</v>
      </c>
      <c r="C3129" s="62" t="s">
        <v>128</v>
      </c>
      <c r="D3129" s="62" t="s">
        <v>129</v>
      </c>
      <c r="E3129" s="62">
        <v>1</v>
      </c>
    </row>
    <row r="3130" spans="1:5">
      <c r="A3130" s="62" t="s">
        <v>24</v>
      </c>
      <c r="B3130" s="62" t="s">
        <v>142</v>
      </c>
      <c r="C3130" s="62" t="s">
        <v>130</v>
      </c>
      <c r="D3130" s="62" t="s">
        <v>131</v>
      </c>
      <c r="E3130" s="62">
        <v>1</v>
      </c>
    </row>
    <row r="3131" spans="1:5">
      <c r="A3131" s="62" t="s">
        <v>24</v>
      </c>
      <c r="B3131" s="62" t="s">
        <v>142</v>
      </c>
      <c r="C3131" s="62" t="s">
        <v>132</v>
      </c>
      <c r="D3131" s="62" t="s">
        <v>133</v>
      </c>
      <c r="E3131" s="62">
        <v>1</v>
      </c>
    </row>
    <row r="3132" spans="1:5">
      <c r="A3132" s="62" t="s">
        <v>24</v>
      </c>
      <c r="B3132" s="62" t="s">
        <v>526</v>
      </c>
      <c r="C3132" s="62" t="s">
        <v>78</v>
      </c>
      <c r="D3132" s="62" t="s">
        <v>79</v>
      </c>
      <c r="E3132" s="62">
        <v>1</v>
      </c>
    </row>
    <row r="3133" spans="1:5">
      <c r="A3133" s="62" t="s">
        <v>24</v>
      </c>
      <c r="B3133" s="62" t="s">
        <v>526</v>
      </c>
      <c r="C3133" s="62" t="s">
        <v>120</v>
      </c>
      <c r="D3133" s="62" t="s">
        <v>121</v>
      </c>
      <c r="E3133" s="62">
        <v>1</v>
      </c>
    </row>
    <row r="3134" spans="1:5">
      <c r="A3134" s="62" t="s">
        <v>24</v>
      </c>
      <c r="B3134" s="62" t="s">
        <v>526</v>
      </c>
      <c r="C3134" s="62" t="s">
        <v>122</v>
      </c>
      <c r="D3134" s="62" t="s">
        <v>123</v>
      </c>
      <c r="E3134" s="62">
        <v>1</v>
      </c>
    </row>
    <row r="3135" spans="1:5">
      <c r="A3135" s="62" t="s">
        <v>24</v>
      </c>
      <c r="B3135" s="62" t="s">
        <v>526</v>
      </c>
      <c r="C3135" s="62" t="s">
        <v>124</v>
      </c>
      <c r="D3135" s="62" t="s">
        <v>125</v>
      </c>
      <c r="E3135" s="62">
        <v>1</v>
      </c>
    </row>
    <row r="3136" spans="1:5">
      <c r="A3136" s="62" t="s">
        <v>24</v>
      </c>
      <c r="B3136" s="62" t="s">
        <v>526</v>
      </c>
      <c r="C3136" s="62" t="s">
        <v>126</v>
      </c>
      <c r="D3136" s="62" t="s">
        <v>127</v>
      </c>
      <c r="E3136" s="62">
        <v>1</v>
      </c>
    </row>
    <row r="3137" spans="1:5">
      <c r="A3137" s="62" t="s">
        <v>24</v>
      </c>
      <c r="B3137" s="62" t="s">
        <v>526</v>
      </c>
      <c r="C3137" s="62" t="s">
        <v>128</v>
      </c>
      <c r="D3137" s="62" t="s">
        <v>129</v>
      </c>
      <c r="E3137" s="62">
        <v>1</v>
      </c>
    </row>
    <row r="3138" spans="1:5">
      <c r="A3138" s="62" t="s">
        <v>24</v>
      </c>
      <c r="B3138" s="62" t="s">
        <v>526</v>
      </c>
      <c r="C3138" s="62" t="s">
        <v>130</v>
      </c>
      <c r="D3138" s="62" t="s">
        <v>131</v>
      </c>
      <c r="E3138" s="62">
        <v>1</v>
      </c>
    </row>
    <row r="3139" spans="1:5">
      <c r="A3139" s="62" t="s">
        <v>24</v>
      </c>
      <c r="B3139" s="62" t="s">
        <v>526</v>
      </c>
      <c r="C3139" s="62" t="s">
        <v>132</v>
      </c>
      <c r="D3139" s="62" t="s">
        <v>133</v>
      </c>
      <c r="E3139" s="62">
        <v>1</v>
      </c>
    </row>
    <row r="3140" spans="1:5">
      <c r="A3140" s="62" t="s">
        <v>24</v>
      </c>
      <c r="B3140" s="62" t="s">
        <v>527</v>
      </c>
      <c r="C3140" s="62" t="s">
        <v>78</v>
      </c>
      <c r="D3140" s="62" t="s">
        <v>79</v>
      </c>
      <c r="E3140" s="62">
        <v>1</v>
      </c>
    </row>
    <row r="3141" spans="1:5">
      <c r="A3141" s="62" t="s">
        <v>24</v>
      </c>
      <c r="B3141" s="62" t="s">
        <v>527</v>
      </c>
      <c r="C3141" s="62" t="s">
        <v>120</v>
      </c>
      <c r="D3141" s="62" t="s">
        <v>121</v>
      </c>
      <c r="E3141" s="62">
        <v>1</v>
      </c>
    </row>
    <row r="3142" spans="1:5">
      <c r="A3142" s="62" t="s">
        <v>24</v>
      </c>
      <c r="B3142" s="62" t="s">
        <v>527</v>
      </c>
      <c r="C3142" s="62" t="s">
        <v>122</v>
      </c>
      <c r="D3142" s="62" t="s">
        <v>123</v>
      </c>
      <c r="E3142" s="62">
        <v>1</v>
      </c>
    </row>
    <row r="3143" spans="1:5">
      <c r="A3143" s="62" t="s">
        <v>24</v>
      </c>
      <c r="B3143" s="62" t="s">
        <v>527</v>
      </c>
      <c r="C3143" s="62" t="s">
        <v>124</v>
      </c>
      <c r="D3143" s="62" t="s">
        <v>125</v>
      </c>
      <c r="E3143" s="62">
        <v>1</v>
      </c>
    </row>
    <row r="3144" spans="1:5">
      <c r="A3144" s="62" t="s">
        <v>24</v>
      </c>
      <c r="B3144" s="62" t="s">
        <v>527</v>
      </c>
      <c r="C3144" s="62" t="s">
        <v>126</v>
      </c>
      <c r="D3144" s="62" t="s">
        <v>127</v>
      </c>
      <c r="E3144" s="62">
        <v>1</v>
      </c>
    </row>
    <row r="3145" spans="1:5">
      <c r="A3145" s="62" t="s">
        <v>24</v>
      </c>
      <c r="B3145" s="62" t="s">
        <v>527</v>
      </c>
      <c r="C3145" s="62" t="s">
        <v>128</v>
      </c>
      <c r="D3145" s="62" t="s">
        <v>129</v>
      </c>
      <c r="E3145" s="62">
        <v>1</v>
      </c>
    </row>
    <row r="3146" spans="1:5">
      <c r="A3146" s="62" t="s">
        <v>24</v>
      </c>
      <c r="B3146" s="62" t="s">
        <v>527</v>
      </c>
      <c r="C3146" s="62" t="s">
        <v>130</v>
      </c>
      <c r="D3146" s="62" t="s">
        <v>131</v>
      </c>
      <c r="E3146" s="62">
        <v>1</v>
      </c>
    </row>
    <row r="3147" spans="1:5">
      <c r="A3147" s="62" t="s">
        <v>24</v>
      </c>
      <c r="B3147" s="62" t="s">
        <v>527</v>
      </c>
      <c r="C3147" s="62" t="s">
        <v>132</v>
      </c>
      <c r="D3147" s="62" t="s">
        <v>133</v>
      </c>
      <c r="E3147" s="62">
        <v>1</v>
      </c>
    </row>
    <row r="3148" spans="1:5">
      <c r="A3148" s="62" t="s">
        <v>24</v>
      </c>
      <c r="B3148" s="62" t="s">
        <v>528</v>
      </c>
      <c r="C3148" s="62" t="s">
        <v>78</v>
      </c>
      <c r="D3148" s="62" t="s">
        <v>79</v>
      </c>
      <c r="E3148" s="62">
        <v>1</v>
      </c>
    </row>
    <row r="3149" spans="1:5">
      <c r="A3149" s="62" t="s">
        <v>24</v>
      </c>
      <c r="B3149" s="62" t="s">
        <v>528</v>
      </c>
      <c r="C3149" s="62" t="s">
        <v>120</v>
      </c>
      <c r="D3149" s="62" t="s">
        <v>121</v>
      </c>
      <c r="E3149" s="62">
        <v>1</v>
      </c>
    </row>
    <row r="3150" spans="1:5">
      <c r="A3150" s="62" t="s">
        <v>24</v>
      </c>
      <c r="B3150" s="62" t="s">
        <v>528</v>
      </c>
      <c r="C3150" s="62" t="s">
        <v>122</v>
      </c>
      <c r="D3150" s="62" t="s">
        <v>123</v>
      </c>
      <c r="E3150" s="62">
        <v>1</v>
      </c>
    </row>
    <row r="3151" spans="1:5">
      <c r="A3151" s="62" t="s">
        <v>24</v>
      </c>
      <c r="B3151" s="62" t="s">
        <v>528</v>
      </c>
      <c r="C3151" s="62" t="s">
        <v>124</v>
      </c>
      <c r="D3151" s="62" t="s">
        <v>125</v>
      </c>
      <c r="E3151" s="62">
        <v>1</v>
      </c>
    </row>
    <row r="3152" spans="1:5">
      <c r="A3152" s="62" t="s">
        <v>24</v>
      </c>
      <c r="B3152" s="62" t="s">
        <v>528</v>
      </c>
      <c r="C3152" s="62" t="s">
        <v>126</v>
      </c>
      <c r="D3152" s="62" t="s">
        <v>127</v>
      </c>
      <c r="E3152" s="62">
        <v>1</v>
      </c>
    </row>
    <row r="3153" spans="1:5">
      <c r="A3153" s="62" t="s">
        <v>24</v>
      </c>
      <c r="B3153" s="62" t="s">
        <v>528</v>
      </c>
      <c r="C3153" s="62" t="s">
        <v>128</v>
      </c>
      <c r="D3153" s="62" t="s">
        <v>129</v>
      </c>
      <c r="E3153" s="62">
        <v>1</v>
      </c>
    </row>
    <row r="3154" spans="1:5">
      <c r="A3154" s="62" t="s">
        <v>24</v>
      </c>
      <c r="B3154" s="62" t="s">
        <v>528</v>
      </c>
      <c r="C3154" s="62" t="s">
        <v>130</v>
      </c>
      <c r="D3154" s="62" t="s">
        <v>131</v>
      </c>
      <c r="E3154" s="62">
        <v>1</v>
      </c>
    </row>
    <row r="3155" spans="1:5">
      <c r="A3155" s="62" t="s">
        <v>24</v>
      </c>
      <c r="B3155" s="62" t="s">
        <v>528</v>
      </c>
      <c r="C3155" s="62" t="s">
        <v>132</v>
      </c>
      <c r="D3155" s="62" t="s">
        <v>133</v>
      </c>
      <c r="E3155" s="62">
        <v>1</v>
      </c>
    </row>
    <row r="3156" spans="1:5">
      <c r="A3156" s="62" t="s">
        <v>24</v>
      </c>
      <c r="B3156" s="62" t="s">
        <v>529</v>
      </c>
      <c r="C3156" s="62" t="s">
        <v>78</v>
      </c>
      <c r="D3156" s="62" t="s">
        <v>79</v>
      </c>
      <c r="E3156" s="62">
        <v>1</v>
      </c>
    </row>
    <row r="3157" spans="1:5">
      <c r="A3157" s="62" t="s">
        <v>24</v>
      </c>
      <c r="B3157" s="62" t="s">
        <v>529</v>
      </c>
      <c r="C3157" s="62" t="s">
        <v>120</v>
      </c>
      <c r="D3157" s="62" t="s">
        <v>121</v>
      </c>
      <c r="E3157" s="62">
        <v>1</v>
      </c>
    </row>
    <row r="3158" spans="1:5">
      <c r="A3158" s="62" t="s">
        <v>24</v>
      </c>
      <c r="B3158" s="62" t="s">
        <v>529</v>
      </c>
      <c r="C3158" s="62" t="s">
        <v>122</v>
      </c>
      <c r="D3158" s="62" t="s">
        <v>123</v>
      </c>
      <c r="E3158" s="62">
        <v>1</v>
      </c>
    </row>
    <row r="3159" spans="1:5">
      <c r="A3159" s="62" t="s">
        <v>24</v>
      </c>
      <c r="B3159" s="62" t="s">
        <v>529</v>
      </c>
      <c r="C3159" s="62" t="s">
        <v>124</v>
      </c>
      <c r="D3159" s="62" t="s">
        <v>125</v>
      </c>
      <c r="E3159" s="62">
        <v>1</v>
      </c>
    </row>
    <row r="3160" spans="1:5">
      <c r="A3160" s="62" t="s">
        <v>24</v>
      </c>
      <c r="B3160" s="62" t="s">
        <v>529</v>
      </c>
      <c r="C3160" s="62" t="s">
        <v>126</v>
      </c>
      <c r="D3160" s="62" t="s">
        <v>127</v>
      </c>
      <c r="E3160" s="62">
        <v>1</v>
      </c>
    </row>
    <row r="3161" spans="1:5">
      <c r="A3161" s="62" t="s">
        <v>24</v>
      </c>
      <c r="B3161" s="62" t="s">
        <v>529</v>
      </c>
      <c r="C3161" s="62" t="s">
        <v>128</v>
      </c>
      <c r="D3161" s="62" t="s">
        <v>129</v>
      </c>
      <c r="E3161" s="62">
        <v>1</v>
      </c>
    </row>
    <row r="3162" spans="1:5">
      <c r="A3162" s="62" t="s">
        <v>24</v>
      </c>
      <c r="B3162" s="62" t="s">
        <v>529</v>
      </c>
      <c r="C3162" s="62" t="s">
        <v>130</v>
      </c>
      <c r="D3162" s="62" t="s">
        <v>131</v>
      </c>
      <c r="E3162" s="62">
        <v>1</v>
      </c>
    </row>
    <row r="3163" spans="1:5">
      <c r="A3163" s="62" t="s">
        <v>24</v>
      </c>
      <c r="B3163" s="62" t="s">
        <v>529</v>
      </c>
      <c r="C3163" s="62" t="s">
        <v>132</v>
      </c>
      <c r="D3163" s="62" t="s">
        <v>133</v>
      </c>
      <c r="E3163" s="62">
        <v>1</v>
      </c>
    </row>
    <row r="3164" spans="1:5">
      <c r="A3164" s="62" t="s">
        <v>24</v>
      </c>
      <c r="B3164" s="62" t="s">
        <v>530</v>
      </c>
      <c r="C3164" s="62" t="s">
        <v>78</v>
      </c>
      <c r="D3164" s="62" t="s">
        <v>79</v>
      </c>
      <c r="E3164" s="62">
        <v>1</v>
      </c>
    </row>
    <row r="3165" spans="1:5">
      <c r="A3165" s="62" t="s">
        <v>24</v>
      </c>
      <c r="B3165" s="62" t="s">
        <v>530</v>
      </c>
      <c r="C3165" s="62" t="s">
        <v>120</v>
      </c>
      <c r="D3165" s="62" t="s">
        <v>121</v>
      </c>
      <c r="E3165" s="62">
        <v>1</v>
      </c>
    </row>
    <row r="3166" spans="1:5">
      <c r="A3166" s="62" t="s">
        <v>24</v>
      </c>
      <c r="B3166" s="62" t="s">
        <v>530</v>
      </c>
      <c r="C3166" s="62" t="s">
        <v>122</v>
      </c>
      <c r="D3166" s="62" t="s">
        <v>123</v>
      </c>
      <c r="E3166" s="62">
        <v>1</v>
      </c>
    </row>
    <row r="3167" spans="1:5">
      <c r="A3167" s="62" t="s">
        <v>24</v>
      </c>
      <c r="B3167" s="62" t="s">
        <v>530</v>
      </c>
      <c r="C3167" s="62" t="s">
        <v>124</v>
      </c>
      <c r="D3167" s="62" t="s">
        <v>125</v>
      </c>
      <c r="E3167" s="62">
        <v>1</v>
      </c>
    </row>
    <row r="3168" spans="1:5">
      <c r="A3168" s="62" t="s">
        <v>24</v>
      </c>
      <c r="B3168" s="62" t="s">
        <v>530</v>
      </c>
      <c r="C3168" s="62" t="s">
        <v>126</v>
      </c>
      <c r="D3168" s="62" t="s">
        <v>127</v>
      </c>
      <c r="E3168" s="62">
        <v>1</v>
      </c>
    </row>
    <row r="3169" spans="1:5">
      <c r="A3169" s="62" t="s">
        <v>24</v>
      </c>
      <c r="B3169" s="62" t="s">
        <v>530</v>
      </c>
      <c r="C3169" s="62" t="s">
        <v>128</v>
      </c>
      <c r="D3169" s="62" t="s">
        <v>129</v>
      </c>
      <c r="E3169" s="62">
        <v>1</v>
      </c>
    </row>
    <row r="3170" spans="1:5">
      <c r="A3170" s="62" t="s">
        <v>24</v>
      </c>
      <c r="B3170" s="62" t="s">
        <v>530</v>
      </c>
      <c r="C3170" s="62" t="s">
        <v>130</v>
      </c>
      <c r="D3170" s="62" t="s">
        <v>131</v>
      </c>
      <c r="E3170" s="62">
        <v>1</v>
      </c>
    </row>
    <row r="3171" spans="1:5">
      <c r="A3171" s="62" t="s">
        <v>24</v>
      </c>
      <c r="B3171" s="62" t="s">
        <v>530</v>
      </c>
      <c r="C3171" s="62" t="s">
        <v>132</v>
      </c>
      <c r="D3171" s="62" t="s">
        <v>133</v>
      </c>
      <c r="E3171" s="62">
        <v>1</v>
      </c>
    </row>
    <row r="3172" spans="1:5">
      <c r="A3172" s="62" t="s">
        <v>24</v>
      </c>
      <c r="B3172" s="62" t="s">
        <v>531</v>
      </c>
      <c r="C3172" s="62" t="s">
        <v>78</v>
      </c>
      <c r="D3172" s="62" t="s">
        <v>79</v>
      </c>
      <c r="E3172" s="62">
        <v>1</v>
      </c>
    </row>
    <row r="3173" spans="1:5">
      <c r="A3173" s="62" t="s">
        <v>24</v>
      </c>
      <c r="B3173" s="62" t="s">
        <v>531</v>
      </c>
      <c r="C3173" s="62" t="s">
        <v>120</v>
      </c>
      <c r="D3173" s="62" t="s">
        <v>121</v>
      </c>
      <c r="E3173" s="62">
        <v>1</v>
      </c>
    </row>
    <row r="3174" spans="1:5">
      <c r="A3174" s="62" t="s">
        <v>24</v>
      </c>
      <c r="B3174" s="62" t="s">
        <v>531</v>
      </c>
      <c r="C3174" s="62" t="s">
        <v>122</v>
      </c>
      <c r="D3174" s="62" t="s">
        <v>123</v>
      </c>
      <c r="E3174" s="62">
        <v>1</v>
      </c>
    </row>
    <row r="3175" spans="1:5">
      <c r="A3175" s="62" t="s">
        <v>24</v>
      </c>
      <c r="B3175" s="62" t="s">
        <v>531</v>
      </c>
      <c r="C3175" s="62" t="s">
        <v>124</v>
      </c>
      <c r="D3175" s="62" t="s">
        <v>125</v>
      </c>
      <c r="E3175" s="62">
        <v>1</v>
      </c>
    </row>
    <row r="3176" spans="1:5">
      <c r="A3176" s="62" t="s">
        <v>24</v>
      </c>
      <c r="B3176" s="62" t="s">
        <v>531</v>
      </c>
      <c r="C3176" s="62" t="s">
        <v>126</v>
      </c>
      <c r="D3176" s="62" t="s">
        <v>127</v>
      </c>
      <c r="E3176" s="62">
        <v>1</v>
      </c>
    </row>
    <row r="3177" spans="1:5">
      <c r="A3177" s="62" t="s">
        <v>24</v>
      </c>
      <c r="B3177" s="62" t="s">
        <v>531</v>
      </c>
      <c r="C3177" s="62" t="s">
        <v>128</v>
      </c>
      <c r="D3177" s="62" t="s">
        <v>129</v>
      </c>
      <c r="E3177" s="62">
        <v>1</v>
      </c>
    </row>
    <row r="3178" spans="1:5">
      <c r="A3178" s="62" t="s">
        <v>24</v>
      </c>
      <c r="B3178" s="62" t="s">
        <v>531</v>
      </c>
      <c r="C3178" s="62" t="s">
        <v>130</v>
      </c>
      <c r="D3178" s="62" t="s">
        <v>131</v>
      </c>
      <c r="E3178" s="62">
        <v>1</v>
      </c>
    </row>
    <row r="3179" spans="1:5">
      <c r="A3179" s="62" t="s">
        <v>24</v>
      </c>
      <c r="B3179" s="62" t="s">
        <v>531</v>
      </c>
      <c r="C3179" s="62" t="s">
        <v>132</v>
      </c>
      <c r="D3179" s="62" t="s">
        <v>133</v>
      </c>
      <c r="E3179" s="62">
        <v>1</v>
      </c>
    </row>
    <row r="3180" spans="1:5">
      <c r="A3180" s="62" t="s">
        <v>24</v>
      </c>
      <c r="B3180" s="62" t="s">
        <v>532</v>
      </c>
      <c r="C3180" s="62" t="s">
        <v>78</v>
      </c>
      <c r="D3180" s="62" t="s">
        <v>79</v>
      </c>
      <c r="E3180" s="62">
        <v>1</v>
      </c>
    </row>
    <row r="3181" spans="1:5">
      <c r="A3181" s="62" t="s">
        <v>24</v>
      </c>
      <c r="B3181" s="62" t="s">
        <v>532</v>
      </c>
      <c r="C3181" s="62" t="s">
        <v>120</v>
      </c>
      <c r="D3181" s="62" t="s">
        <v>121</v>
      </c>
      <c r="E3181" s="62">
        <v>1</v>
      </c>
    </row>
    <row r="3182" spans="1:5">
      <c r="A3182" s="62" t="s">
        <v>24</v>
      </c>
      <c r="B3182" s="62" t="s">
        <v>532</v>
      </c>
      <c r="C3182" s="62" t="s">
        <v>122</v>
      </c>
      <c r="D3182" s="62" t="s">
        <v>123</v>
      </c>
      <c r="E3182" s="62">
        <v>1</v>
      </c>
    </row>
    <row r="3183" spans="1:5">
      <c r="A3183" s="62" t="s">
        <v>24</v>
      </c>
      <c r="B3183" s="62" t="s">
        <v>532</v>
      </c>
      <c r="C3183" s="62" t="s">
        <v>124</v>
      </c>
      <c r="D3183" s="62" t="s">
        <v>125</v>
      </c>
      <c r="E3183" s="62">
        <v>1</v>
      </c>
    </row>
    <row r="3184" spans="1:5">
      <c r="A3184" s="62" t="s">
        <v>24</v>
      </c>
      <c r="B3184" s="62" t="s">
        <v>532</v>
      </c>
      <c r="C3184" s="62" t="s">
        <v>126</v>
      </c>
      <c r="D3184" s="62" t="s">
        <v>127</v>
      </c>
      <c r="E3184" s="62">
        <v>1</v>
      </c>
    </row>
    <row r="3185" spans="1:5">
      <c r="A3185" s="62" t="s">
        <v>24</v>
      </c>
      <c r="B3185" s="62" t="s">
        <v>532</v>
      </c>
      <c r="C3185" s="62" t="s">
        <v>128</v>
      </c>
      <c r="D3185" s="62" t="s">
        <v>129</v>
      </c>
      <c r="E3185" s="62">
        <v>1</v>
      </c>
    </row>
    <row r="3186" spans="1:5">
      <c r="A3186" s="62" t="s">
        <v>24</v>
      </c>
      <c r="B3186" s="62" t="s">
        <v>532</v>
      </c>
      <c r="C3186" s="62" t="s">
        <v>130</v>
      </c>
      <c r="D3186" s="62" t="s">
        <v>131</v>
      </c>
      <c r="E3186" s="62">
        <v>1</v>
      </c>
    </row>
    <row r="3187" spans="1:5">
      <c r="A3187" s="62" t="s">
        <v>24</v>
      </c>
      <c r="B3187" s="62" t="s">
        <v>532</v>
      </c>
      <c r="C3187" s="62" t="s">
        <v>132</v>
      </c>
      <c r="D3187" s="62" t="s">
        <v>133</v>
      </c>
      <c r="E3187" s="62">
        <v>1</v>
      </c>
    </row>
    <row r="3188" spans="1:5">
      <c r="A3188" s="62" t="s">
        <v>24</v>
      </c>
      <c r="B3188" s="62" t="s">
        <v>533</v>
      </c>
      <c r="C3188" s="62" t="s">
        <v>78</v>
      </c>
      <c r="D3188" s="62" t="s">
        <v>79</v>
      </c>
      <c r="E3188" s="62">
        <v>1</v>
      </c>
    </row>
    <row r="3189" spans="1:5">
      <c r="A3189" s="62" t="s">
        <v>24</v>
      </c>
      <c r="B3189" s="62" t="s">
        <v>533</v>
      </c>
      <c r="C3189" s="62" t="s">
        <v>120</v>
      </c>
      <c r="D3189" s="62" t="s">
        <v>121</v>
      </c>
      <c r="E3189" s="62">
        <v>1</v>
      </c>
    </row>
    <row r="3190" spans="1:5">
      <c r="A3190" s="62" t="s">
        <v>24</v>
      </c>
      <c r="B3190" s="62" t="s">
        <v>533</v>
      </c>
      <c r="C3190" s="62" t="s">
        <v>122</v>
      </c>
      <c r="D3190" s="62" t="s">
        <v>123</v>
      </c>
      <c r="E3190" s="62">
        <v>1</v>
      </c>
    </row>
    <row r="3191" spans="1:5">
      <c r="A3191" s="62" t="s">
        <v>24</v>
      </c>
      <c r="B3191" s="62" t="s">
        <v>533</v>
      </c>
      <c r="C3191" s="62" t="s">
        <v>124</v>
      </c>
      <c r="D3191" s="62" t="s">
        <v>125</v>
      </c>
      <c r="E3191" s="62">
        <v>1</v>
      </c>
    </row>
    <row r="3192" spans="1:5">
      <c r="A3192" s="62" t="s">
        <v>24</v>
      </c>
      <c r="B3192" s="62" t="s">
        <v>533</v>
      </c>
      <c r="C3192" s="62" t="s">
        <v>126</v>
      </c>
      <c r="D3192" s="62" t="s">
        <v>127</v>
      </c>
      <c r="E3192" s="62">
        <v>1</v>
      </c>
    </row>
    <row r="3193" spans="1:5">
      <c r="A3193" s="62" t="s">
        <v>24</v>
      </c>
      <c r="B3193" s="62" t="s">
        <v>533</v>
      </c>
      <c r="C3193" s="62" t="s">
        <v>128</v>
      </c>
      <c r="D3193" s="62" t="s">
        <v>129</v>
      </c>
      <c r="E3193" s="62">
        <v>1</v>
      </c>
    </row>
    <row r="3194" spans="1:5">
      <c r="A3194" s="62" t="s">
        <v>24</v>
      </c>
      <c r="B3194" s="62" t="s">
        <v>533</v>
      </c>
      <c r="C3194" s="62" t="s">
        <v>130</v>
      </c>
      <c r="D3194" s="62" t="s">
        <v>131</v>
      </c>
      <c r="E3194" s="62">
        <v>1</v>
      </c>
    </row>
    <row r="3195" spans="1:5">
      <c r="A3195" s="62" t="s">
        <v>24</v>
      </c>
      <c r="B3195" s="62" t="s">
        <v>533</v>
      </c>
      <c r="C3195" s="62" t="s">
        <v>132</v>
      </c>
      <c r="D3195" s="62" t="s">
        <v>133</v>
      </c>
      <c r="E3195" s="62">
        <v>1</v>
      </c>
    </row>
    <row r="3196" spans="1:5">
      <c r="A3196" s="62" t="s">
        <v>24</v>
      </c>
      <c r="B3196" s="62" t="s">
        <v>534</v>
      </c>
      <c r="C3196" s="62" t="s">
        <v>78</v>
      </c>
      <c r="D3196" s="62" t="s">
        <v>79</v>
      </c>
      <c r="E3196" s="62">
        <v>1</v>
      </c>
    </row>
    <row r="3197" spans="1:5">
      <c r="A3197" s="62" t="s">
        <v>24</v>
      </c>
      <c r="B3197" s="62" t="s">
        <v>534</v>
      </c>
      <c r="C3197" s="62" t="s">
        <v>120</v>
      </c>
      <c r="D3197" s="62" t="s">
        <v>121</v>
      </c>
      <c r="E3197" s="62">
        <v>1</v>
      </c>
    </row>
    <row r="3198" spans="1:5">
      <c r="A3198" s="62" t="s">
        <v>24</v>
      </c>
      <c r="B3198" s="62" t="s">
        <v>534</v>
      </c>
      <c r="C3198" s="62" t="s">
        <v>122</v>
      </c>
      <c r="D3198" s="62" t="s">
        <v>123</v>
      </c>
      <c r="E3198" s="62">
        <v>1</v>
      </c>
    </row>
    <row r="3199" spans="1:5">
      <c r="A3199" s="62" t="s">
        <v>24</v>
      </c>
      <c r="B3199" s="62" t="s">
        <v>534</v>
      </c>
      <c r="C3199" s="62" t="s">
        <v>124</v>
      </c>
      <c r="D3199" s="62" t="s">
        <v>125</v>
      </c>
      <c r="E3199" s="62">
        <v>1</v>
      </c>
    </row>
    <row r="3200" spans="1:5">
      <c r="A3200" s="62" t="s">
        <v>24</v>
      </c>
      <c r="B3200" s="62" t="s">
        <v>534</v>
      </c>
      <c r="C3200" s="62" t="s">
        <v>126</v>
      </c>
      <c r="D3200" s="62" t="s">
        <v>127</v>
      </c>
      <c r="E3200" s="62">
        <v>1</v>
      </c>
    </row>
    <row r="3201" spans="1:5">
      <c r="A3201" s="62" t="s">
        <v>24</v>
      </c>
      <c r="B3201" s="62" t="s">
        <v>534</v>
      </c>
      <c r="C3201" s="62" t="s">
        <v>128</v>
      </c>
      <c r="D3201" s="62" t="s">
        <v>129</v>
      </c>
      <c r="E3201" s="62">
        <v>0</v>
      </c>
    </row>
    <row r="3202" spans="1:5">
      <c r="A3202" s="62" t="s">
        <v>24</v>
      </c>
      <c r="B3202" s="62" t="s">
        <v>534</v>
      </c>
      <c r="C3202" s="62" t="s">
        <v>130</v>
      </c>
      <c r="D3202" s="62" t="s">
        <v>131</v>
      </c>
      <c r="E3202" s="62">
        <v>1</v>
      </c>
    </row>
    <row r="3203" spans="1:5">
      <c r="A3203" s="62" t="s">
        <v>24</v>
      </c>
      <c r="B3203" s="62" t="s">
        <v>534</v>
      </c>
      <c r="C3203" s="62" t="s">
        <v>132</v>
      </c>
      <c r="D3203" s="62" t="s">
        <v>133</v>
      </c>
      <c r="E3203" s="62">
        <v>1</v>
      </c>
    </row>
    <row r="3204" spans="1:5">
      <c r="A3204" s="62" t="s">
        <v>24</v>
      </c>
      <c r="B3204" s="62" t="s">
        <v>535</v>
      </c>
      <c r="C3204" s="62" t="s">
        <v>78</v>
      </c>
      <c r="D3204" s="62" t="s">
        <v>79</v>
      </c>
      <c r="E3204" s="62">
        <v>1</v>
      </c>
    </row>
    <row r="3205" spans="1:5">
      <c r="A3205" s="62" t="s">
        <v>24</v>
      </c>
      <c r="B3205" s="62" t="s">
        <v>535</v>
      </c>
      <c r="C3205" s="62" t="s">
        <v>120</v>
      </c>
      <c r="D3205" s="62" t="s">
        <v>121</v>
      </c>
      <c r="E3205" s="62">
        <v>1</v>
      </c>
    </row>
    <row r="3206" spans="1:5">
      <c r="A3206" s="62" t="s">
        <v>24</v>
      </c>
      <c r="B3206" s="62" t="s">
        <v>535</v>
      </c>
      <c r="C3206" s="62" t="s">
        <v>122</v>
      </c>
      <c r="D3206" s="62" t="s">
        <v>123</v>
      </c>
      <c r="E3206" s="62">
        <v>1</v>
      </c>
    </row>
    <row r="3207" spans="1:5">
      <c r="A3207" s="62" t="s">
        <v>24</v>
      </c>
      <c r="B3207" s="62" t="s">
        <v>535</v>
      </c>
      <c r="C3207" s="62" t="s">
        <v>124</v>
      </c>
      <c r="D3207" s="62" t="s">
        <v>125</v>
      </c>
      <c r="E3207" s="62">
        <v>1</v>
      </c>
    </row>
    <row r="3208" spans="1:5">
      <c r="A3208" s="62" t="s">
        <v>24</v>
      </c>
      <c r="B3208" s="62" t="s">
        <v>535</v>
      </c>
      <c r="C3208" s="62" t="s">
        <v>126</v>
      </c>
      <c r="D3208" s="62" t="s">
        <v>127</v>
      </c>
      <c r="E3208" s="62">
        <v>1</v>
      </c>
    </row>
    <row r="3209" spans="1:5">
      <c r="A3209" s="62" t="s">
        <v>24</v>
      </c>
      <c r="B3209" s="62" t="s">
        <v>535</v>
      </c>
      <c r="C3209" s="62" t="s">
        <v>128</v>
      </c>
      <c r="D3209" s="62" t="s">
        <v>129</v>
      </c>
      <c r="E3209" s="62">
        <v>1</v>
      </c>
    </row>
    <row r="3210" spans="1:5">
      <c r="A3210" s="62" t="s">
        <v>24</v>
      </c>
      <c r="B3210" s="62" t="s">
        <v>535</v>
      </c>
      <c r="C3210" s="62" t="s">
        <v>130</v>
      </c>
      <c r="D3210" s="62" t="s">
        <v>131</v>
      </c>
      <c r="E3210" s="62">
        <v>1</v>
      </c>
    </row>
    <row r="3211" spans="1:5">
      <c r="A3211" s="62" t="s">
        <v>24</v>
      </c>
      <c r="B3211" s="62" t="s">
        <v>535</v>
      </c>
      <c r="C3211" s="62" t="s">
        <v>132</v>
      </c>
      <c r="D3211" s="62" t="s">
        <v>133</v>
      </c>
      <c r="E3211" s="62">
        <v>1</v>
      </c>
    </row>
    <row r="3212" spans="1:5">
      <c r="A3212" s="62" t="s">
        <v>24</v>
      </c>
      <c r="B3212" s="62" t="s">
        <v>536</v>
      </c>
      <c r="C3212" s="62" t="s">
        <v>78</v>
      </c>
      <c r="D3212" s="62" t="s">
        <v>79</v>
      </c>
      <c r="E3212" s="62">
        <v>1</v>
      </c>
    </row>
    <row r="3213" spans="1:5">
      <c r="A3213" s="62" t="s">
        <v>24</v>
      </c>
      <c r="B3213" s="62" t="s">
        <v>536</v>
      </c>
      <c r="C3213" s="62" t="s">
        <v>120</v>
      </c>
      <c r="D3213" s="62" t="s">
        <v>121</v>
      </c>
      <c r="E3213" s="62">
        <v>1</v>
      </c>
    </row>
    <row r="3214" spans="1:5">
      <c r="A3214" s="62" t="s">
        <v>24</v>
      </c>
      <c r="B3214" s="62" t="s">
        <v>536</v>
      </c>
      <c r="C3214" s="62" t="s">
        <v>122</v>
      </c>
      <c r="D3214" s="62" t="s">
        <v>123</v>
      </c>
      <c r="E3214" s="62">
        <v>0</v>
      </c>
    </row>
    <row r="3215" spans="1:5">
      <c r="A3215" s="62" t="s">
        <v>24</v>
      </c>
      <c r="B3215" s="62" t="s">
        <v>536</v>
      </c>
      <c r="C3215" s="62" t="s">
        <v>124</v>
      </c>
      <c r="D3215" s="62" t="s">
        <v>125</v>
      </c>
      <c r="E3215" s="62">
        <v>1</v>
      </c>
    </row>
    <row r="3216" spans="1:5">
      <c r="A3216" s="62" t="s">
        <v>24</v>
      </c>
      <c r="B3216" s="62" t="s">
        <v>536</v>
      </c>
      <c r="C3216" s="62" t="s">
        <v>126</v>
      </c>
      <c r="D3216" s="62" t="s">
        <v>127</v>
      </c>
      <c r="E3216" s="62">
        <v>0</v>
      </c>
    </row>
    <row r="3217" spans="1:5">
      <c r="A3217" s="62" t="s">
        <v>24</v>
      </c>
      <c r="B3217" s="62" t="s">
        <v>536</v>
      </c>
      <c r="C3217" s="62" t="s">
        <v>128</v>
      </c>
      <c r="D3217" s="62" t="s">
        <v>129</v>
      </c>
      <c r="E3217" s="62">
        <v>1</v>
      </c>
    </row>
    <row r="3218" spans="1:5">
      <c r="A3218" s="62" t="s">
        <v>24</v>
      </c>
      <c r="B3218" s="62" t="s">
        <v>536</v>
      </c>
      <c r="C3218" s="62" t="s">
        <v>130</v>
      </c>
      <c r="D3218" s="62" t="s">
        <v>131</v>
      </c>
      <c r="E3218" s="62">
        <v>1</v>
      </c>
    </row>
    <row r="3219" spans="1:5">
      <c r="A3219" s="62" t="s">
        <v>24</v>
      </c>
      <c r="B3219" s="62" t="s">
        <v>536</v>
      </c>
      <c r="C3219" s="62" t="s">
        <v>132</v>
      </c>
      <c r="D3219" s="62" t="s">
        <v>133</v>
      </c>
      <c r="E3219" s="62">
        <v>1</v>
      </c>
    </row>
    <row r="3220" spans="1:5">
      <c r="A3220" s="62" t="s">
        <v>24</v>
      </c>
      <c r="B3220" s="62" t="s">
        <v>537</v>
      </c>
      <c r="C3220" s="62" t="s">
        <v>78</v>
      </c>
      <c r="D3220" s="62" t="s">
        <v>79</v>
      </c>
      <c r="E3220" s="62">
        <v>1</v>
      </c>
    </row>
    <row r="3221" spans="1:5">
      <c r="A3221" s="62" t="s">
        <v>24</v>
      </c>
      <c r="B3221" s="62" t="s">
        <v>537</v>
      </c>
      <c r="C3221" s="62" t="s">
        <v>120</v>
      </c>
      <c r="D3221" s="62" t="s">
        <v>121</v>
      </c>
      <c r="E3221" s="62">
        <v>1</v>
      </c>
    </row>
    <row r="3222" spans="1:5">
      <c r="A3222" s="62" t="s">
        <v>24</v>
      </c>
      <c r="B3222" s="62" t="s">
        <v>537</v>
      </c>
      <c r="C3222" s="62" t="s">
        <v>122</v>
      </c>
      <c r="D3222" s="62" t="s">
        <v>123</v>
      </c>
      <c r="E3222" s="62">
        <v>1</v>
      </c>
    </row>
    <row r="3223" spans="1:5">
      <c r="A3223" s="62" t="s">
        <v>24</v>
      </c>
      <c r="B3223" s="62" t="s">
        <v>537</v>
      </c>
      <c r="C3223" s="62" t="s">
        <v>124</v>
      </c>
      <c r="D3223" s="62" t="s">
        <v>125</v>
      </c>
      <c r="E3223" s="62">
        <v>1</v>
      </c>
    </row>
    <row r="3224" spans="1:5">
      <c r="A3224" s="62" t="s">
        <v>24</v>
      </c>
      <c r="B3224" s="62" t="s">
        <v>537</v>
      </c>
      <c r="C3224" s="62" t="s">
        <v>126</v>
      </c>
      <c r="D3224" s="62" t="s">
        <v>127</v>
      </c>
      <c r="E3224" s="62">
        <v>1</v>
      </c>
    </row>
    <row r="3225" spans="1:5">
      <c r="A3225" s="62" t="s">
        <v>24</v>
      </c>
      <c r="B3225" s="62" t="s">
        <v>537</v>
      </c>
      <c r="C3225" s="62" t="s">
        <v>128</v>
      </c>
      <c r="D3225" s="62" t="s">
        <v>129</v>
      </c>
      <c r="E3225" s="62">
        <v>1</v>
      </c>
    </row>
    <row r="3226" spans="1:5">
      <c r="A3226" s="62" t="s">
        <v>24</v>
      </c>
      <c r="B3226" s="62" t="s">
        <v>537</v>
      </c>
      <c r="C3226" s="62" t="s">
        <v>130</v>
      </c>
      <c r="D3226" s="62" t="s">
        <v>131</v>
      </c>
      <c r="E3226" s="62">
        <v>1</v>
      </c>
    </row>
    <row r="3227" spans="1:5">
      <c r="A3227" s="62" t="s">
        <v>24</v>
      </c>
      <c r="B3227" s="62" t="s">
        <v>537</v>
      </c>
      <c r="C3227" s="62" t="s">
        <v>132</v>
      </c>
      <c r="D3227" s="62" t="s">
        <v>133</v>
      </c>
      <c r="E3227" s="62">
        <v>1</v>
      </c>
    </row>
    <row r="3228" spans="1:5">
      <c r="A3228" s="62" t="s">
        <v>24</v>
      </c>
      <c r="B3228" s="62" t="s">
        <v>538</v>
      </c>
      <c r="C3228" s="62" t="s">
        <v>78</v>
      </c>
      <c r="D3228" s="62" t="s">
        <v>79</v>
      </c>
      <c r="E3228" s="62">
        <v>1</v>
      </c>
    </row>
    <row r="3229" spans="1:5">
      <c r="A3229" s="62" t="s">
        <v>24</v>
      </c>
      <c r="B3229" s="62" t="s">
        <v>538</v>
      </c>
      <c r="C3229" s="62" t="s">
        <v>120</v>
      </c>
      <c r="D3229" s="62" t="s">
        <v>121</v>
      </c>
      <c r="E3229" s="62">
        <v>1</v>
      </c>
    </row>
    <row r="3230" spans="1:5">
      <c r="A3230" s="62" t="s">
        <v>24</v>
      </c>
      <c r="B3230" s="62" t="s">
        <v>538</v>
      </c>
      <c r="C3230" s="62" t="s">
        <v>122</v>
      </c>
      <c r="D3230" s="62" t="s">
        <v>123</v>
      </c>
      <c r="E3230" s="62">
        <v>1</v>
      </c>
    </row>
    <row r="3231" spans="1:5">
      <c r="A3231" s="62" t="s">
        <v>24</v>
      </c>
      <c r="B3231" s="62" t="s">
        <v>538</v>
      </c>
      <c r="C3231" s="62" t="s">
        <v>124</v>
      </c>
      <c r="D3231" s="62" t="s">
        <v>125</v>
      </c>
      <c r="E3231" s="62">
        <v>1</v>
      </c>
    </row>
    <row r="3232" spans="1:5">
      <c r="A3232" s="62" t="s">
        <v>24</v>
      </c>
      <c r="B3232" s="62" t="s">
        <v>538</v>
      </c>
      <c r="C3232" s="62" t="s">
        <v>126</v>
      </c>
      <c r="D3232" s="62" t="s">
        <v>127</v>
      </c>
      <c r="E3232" s="62">
        <v>1</v>
      </c>
    </row>
    <row r="3233" spans="1:5">
      <c r="A3233" s="62" t="s">
        <v>24</v>
      </c>
      <c r="B3233" s="62" t="s">
        <v>538</v>
      </c>
      <c r="C3233" s="62" t="s">
        <v>128</v>
      </c>
      <c r="D3233" s="62" t="s">
        <v>129</v>
      </c>
      <c r="E3233" s="62">
        <v>1</v>
      </c>
    </row>
    <row r="3234" spans="1:5">
      <c r="A3234" s="62" t="s">
        <v>24</v>
      </c>
      <c r="B3234" s="62" t="s">
        <v>538</v>
      </c>
      <c r="C3234" s="62" t="s">
        <v>130</v>
      </c>
      <c r="D3234" s="62" t="s">
        <v>131</v>
      </c>
      <c r="E3234" s="62">
        <v>1</v>
      </c>
    </row>
    <row r="3235" spans="1:5">
      <c r="A3235" s="62" t="s">
        <v>24</v>
      </c>
      <c r="B3235" s="62" t="s">
        <v>538</v>
      </c>
      <c r="C3235" s="62" t="s">
        <v>132</v>
      </c>
      <c r="D3235" s="62" t="s">
        <v>133</v>
      </c>
      <c r="E3235" s="62">
        <v>1</v>
      </c>
    </row>
    <row r="3236" spans="1:5">
      <c r="A3236" s="62" t="s">
        <v>24</v>
      </c>
      <c r="B3236" s="62" t="s">
        <v>539</v>
      </c>
      <c r="C3236" s="62" t="s">
        <v>78</v>
      </c>
      <c r="D3236" s="62" t="s">
        <v>79</v>
      </c>
      <c r="E3236" s="62">
        <v>1</v>
      </c>
    </row>
    <row r="3237" spans="1:5">
      <c r="A3237" s="62" t="s">
        <v>24</v>
      </c>
      <c r="B3237" s="62" t="s">
        <v>539</v>
      </c>
      <c r="C3237" s="62" t="s">
        <v>120</v>
      </c>
      <c r="D3237" s="62" t="s">
        <v>121</v>
      </c>
      <c r="E3237" s="62">
        <v>1</v>
      </c>
    </row>
    <row r="3238" spans="1:5">
      <c r="A3238" s="62" t="s">
        <v>24</v>
      </c>
      <c r="B3238" s="62" t="s">
        <v>539</v>
      </c>
      <c r="C3238" s="62" t="s">
        <v>122</v>
      </c>
      <c r="D3238" s="62" t="s">
        <v>123</v>
      </c>
      <c r="E3238" s="62">
        <v>1</v>
      </c>
    </row>
    <row r="3239" spans="1:5">
      <c r="A3239" s="62" t="s">
        <v>24</v>
      </c>
      <c r="B3239" s="62" t="s">
        <v>539</v>
      </c>
      <c r="C3239" s="62" t="s">
        <v>124</v>
      </c>
      <c r="D3239" s="62" t="s">
        <v>125</v>
      </c>
      <c r="E3239" s="62">
        <v>1</v>
      </c>
    </row>
    <row r="3240" spans="1:5">
      <c r="A3240" s="62" t="s">
        <v>24</v>
      </c>
      <c r="B3240" s="62" t="s">
        <v>539</v>
      </c>
      <c r="C3240" s="62" t="s">
        <v>126</v>
      </c>
      <c r="D3240" s="62" t="s">
        <v>127</v>
      </c>
      <c r="E3240" s="62">
        <v>1</v>
      </c>
    </row>
    <row r="3241" spans="1:5">
      <c r="A3241" s="62" t="s">
        <v>24</v>
      </c>
      <c r="B3241" s="62" t="s">
        <v>539</v>
      </c>
      <c r="C3241" s="62" t="s">
        <v>128</v>
      </c>
      <c r="D3241" s="62" t="s">
        <v>129</v>
      </c>
      <c r="E3241" s="62">
        <v>1</v>
      </c>
    </row>
    <row r="3242" spans="1:5">
      <c r="A3242" s="62" t="s">
        <v>24</v>
      </c>
      <c r="B3242" s="62" t="s">
        <v>539</v>
      </c>
      <c r="C3242" s="62" t="s">
        <v>130</v>
      </c>
      <c r="D3242" s="62" t="s">
        <v>131</v>
      </c>
      <c r="E3242" s="62">
        <v>1</v>
      </c>
    </row>
    <row r="3243" spans="1:5">
      <c r="A3243" s="62" t="s">
        <v>24</v>
      </c>
      <c r="B3243" s="62" t="s">
        <v>539</v>
      </c>
      <c r="C3243" s="62" t="s">
        <v>132</v>
      </c>
      <c r="D3243" s="62" t="s">
        <v>133</v>
      </c>
      <c r="E3243" s="62">
        <v>1</v>
      </c>
    </row>
    <row r="3244" spans="1:5">
      <c r="A3244" s="62" t="s">
        <v>24</v>
      </c>
      <c r="B3244" s="62" t="s">
        <v>540</v>
      </c>
      <c r="C3244" s="62" t="s">
        <v>78</v>
      </c>
      <c r="D3244" s="62" t="s">
        <v>79</v>
      </c>
      <c r="E3244" s="62">
        <v>1</v>
      </c>
    </row>
    <row r="3245" spans="1:5">
      <c r="A3245" s="62" t="s">
        <v>24</v>
      </c>
      <c r="B3245" s="62" t="s">
        <v>540</v>
      </c>
      <c r="C3245" s="62" t="s">
        <v>120</v>
      </c>
      <c r="D3245" s="62" t="s">
        <v>121</v>
      </c>
      <c r="E3245" s="62">
        <v>1</v>
      </c>
    </row>
    <row r="3246" spans="1:5">
      <c r="A3246" s="62" t="s">
        <v>24</v>
      </c>
      <c r="B3246" s="62" t="s">
        <v>540</v>
      </c>
      <c r="C3246" s="62" t="s">
        <v>122</v>
      </c>
      <c r="D3246" s="62" t="s">
        <v>123</v>
      </c>
      <c r="E3246" s="62">
        <v>1</v>
      </c>
    </row>
    <row r="3247" spans="1:5">
      <c r="A3247" s="62" t="s">
        <v>24</v>
      </c>
      <c r="B3247" s="62" t="s">
        <v>540</v>
      </c>
      <c r="C3247" s="62" t="s">
        <v>124</v>
      </c>
      <c r="D3247" s="62" t="s">
        <v>125</v>
      </c>
      <c r="E3247" s="62">
        <v>1</v>
      </c>
    </row>
    <row r="3248" spans="1:5">
      <c r="A3248" s="62" t="s">
        <v>24</v>
      </c>
      <c r="B3248" s="62" t="s">
        <v>540</v>
      </c>
      <c r="C3248" s="62" t="s">
        <v>126</v>
      </c>
      <c r="D3248" s="62" t="s">
        <v>127</v>
      </c>
      <c r="E3248" s="62">
        <v>1</v>
      </c>
    </row>
    <row r="3249" spans="1:5">
      <c r="A3249" s="62" t="s">
        <v>24</v>
      </c>
      <c r="B3249" s="62" t="s">
        <v>540</v>
      </c>
      <c r="C3249" s="62" t="s">
        <v>128</v>
      </c>
      <c r="D3249" s="62" t="s">
        <v>129</v>
      </c>
      <c r="E3249" s="62">
        <v>1</v>
      </c>
    </row>
    <row r="3250" spans="1:5">
      <c r="A3250" s="62" t="s">
        <v>24</v>
      </c>
      <c r="B3250" s="62" t="s">
        <v>540</v>
      </c>
      <c r="C3250" s="62" t="s">
        <v>130</v>
      </c>
      <c r="D3250" s="62" t="s">
        <v>131</v>
      </c>
      <c r="E3250" s="62">
        <v>1</v>
      </c>
    </row>
    <row r="3251" spans="1:5">
      <c r="A3251" s="62" t="s">
        <v>24</v>
      </c>
      <c r="B3251" s="62" t="s">
        <v>540</v>
      </c>
      <c r="C3251" s="62" t="s">
        <v>132</v>
      </c>
      <c r="D3251" s="62" t="s">
        <v>133</v>
      </c>
      <c r="E3251" s="62">
        <v>1</v>
      </c>
    </row>
    <row r="3252" spans="1:5">
      <c r="A3252" s="62" t="s">
        <v>24</v>
      </c>
      <c r="B3252" s="62" t="s">
        <v>541</v>
      </c>
      <c r="C3252" s="62" t="s">
        <v>78</v>
      </c>
      <c r="D3252" s="62" t="s">
        <v>79</v>
      </c>
      <c r="E3252" s="62">
        <v>1</v>
      </c>
    </row>
    <row r="3253" spans="1:5">
      <c r="A3253" s="62" t="s">
        <v>24</v>
      </c>
      <c r="B3253" s="62" t="s">
        <v>541</v>
      </c>
      <c r="C3253" s="62" t="s">
        <v>120</v>
      </c>
      <c r="D3253" s="62" t="s">
        <v>121</v>
      </c>
      <c r="E3253" s="62">
        <v>1</v>
      </c>
    </row>
    <row r="3254" spans="1:5">
      <c r="A3254" s="62" t="s">
        <v>24</v>
      </c>
      <c r="B3254" s="62" t="s">
        <v>541</v>
      </c>
      <c r="C3254" s="62" t="s">
        <v>122</v>
      </c>
      <c r="D3254" s="62" t="s">
        <v>123</v>
      </c>
      <c r="E3254" s="62">
        <v>1</v>
      </c>
    </row>
    <row r="3255" spans="1:5">
      <c r="A3255" s="62" t="s">
        <v>24</v>
      </c>
      <c r="B3255" s="62" t="s">
        <v>541</v>
      </c>
      <c r="C3255" s="62" t="s">
        <v>124</v>
      </c>
      <c r="D3255" s="62" t="s">
        <v>125</v>
      </c>
      <c r="E3255" s="62">
        <v>1</v>
      </c>
    </row>
    <row r="3256" spans="1:5">
      <c r="A3256" s="62" t="s">
        <v>24</v>
      </c>
      <c r="B3256" s="62" t="s">
        <v>541</v>
      </c>
      <c r="C3256" s="62" t="s">
        <v>126</v>
      </c>
      <c r="D3256" s="62" t="s">
        <v>127</v>
      </c>
      <c r="E3256" s="62">
        <v>1</v>
      </c>
    </row>
    <row r="3257" spans="1:5">
      <c r="A3257" s="62" t="s">
        <v>24</v>
      </c>
      <c r="B3257" s="62" t="s">
        <v>541</v>
      </c>
      <c r="C3257" s="62" t="s">
        <v>128</v>
      </c>
      <c r="D3257" s="62" t="s">
        <v>129</v>
      </c>
      <c r="E3257" s="62">
        <v>0</v>
      </c>
    </row>
    <row r="3258" spans="1:5">
      <c r="A3258" s="62" t="s">
        <v>24</v>
      </c>
      <c r="B3258" s="62" t="s">
        <v>541</v>
      </c>
      <c r="C3258" s="62" t="s">
        <v>130</v>
      </c>
      <c r="D3258" s="62" t="s">
        <v>131</v>
      </c>
      <c r="E3258" s="62">
        <v>1</v>
      </c>
    </row>
    <row r="3259" spans="1:5">
      <c r="A3259" s="62" t="s">
        <v>24</v>
      </c>
      <c r="B3259" s="62" t="s">
        <v>541</v>
      </c>
      <c r="C3259" s="62" t="s">
        <v>132</v>
      </c>
      <c r="D3259" s="62" t="s">
        <v>133</v>
      </c>
      <c r="E3259" s="62">
        <v>1</v>
      </c>
    </row>
    <row r="3260" spans="1:5">
      <c r="A3260" s="62" t="s">
        <v>24</v>
      </c>
      <c r="B3260" s="62" t="s">
        <v>542</v>
      </c>
      <c r="C3260" s="62" t="s">
        <v>78</v>
      </c>
      <c r="D3260" s="62" t="s">
        <v>79</v>
      </c>
      <c r="E3260" s="62">
        <v>1</v>
      </c>
    </row>
    <row r="3261" spans="1:5">
      <c r="A3261" s="62" t="s">
        <v>24</v>
      </c>
      <c r="B3261" s="62" t="s">
        <v>542</v>
      </c>
      <c r="C3261" s="62" t="s">
        <v>120</v>
      </c>
      <c r="D3261" s="62" t="s">
        <v>121</v>
      </c>
      <c r="E3261" s="62">
        <v>1</v>
      </c>
    </row>
    <row r="3262" spans="1:5">
      <c r="A3262" s="62" t="s">
        <v>24</v>
      </c>
      <c r="B3262" s="62" t="s">
        <v>542</v>
      </c>
      <c r="C3262" s="62" t="s">
        <v>122</v>
      </c>
      <c r="D3262" s="62" t="s">
        <v>123</v>
      </c>
      <c r="E3262" s="62">
        <v>1</v>
      </c>
    </row>
    <row r="3263" spans="1:5">
      <c r="A3263" s="62" t="s">
        <v>24</v>
      </c>
      <c r="B3263" s="62" t="s">
        <v>542</v>
      </c>
      <c r="C3263" s="62" t="s">
        <v>124</v>
      </c>
      <c r="D3263" s="62" t="s">
        <v>125</v>
      </c>
      <c r="E3263" s="62">
        <v>1</v>
      </c>
    </row>
    <row r="3264" spans="1:5">
      <c r="A3264" s="62" t="s">
        <v>24</v>
      </c>
      <c r="B3264" s="62" t="s">
        <v>542</v>
      </c>
      <c r="C3264" s="62" t="s">
        <v>126</v>
      </c>
      <c r="D3264" s="62" t="s">
        <v>127</v>
      </c>
      <c r="E3264" s="62">
        <v>1</v>
      </c>
    </row>
    <row r="3265" spans="1:5">
      <c r="A3265" s="62" t="s">
        <v>24</v>
      </c>
      <c r="B3265" s="62" t="s">
        <v>542</v>
      </c>
      <c r="C3265" s="62" t="s">
        <v>128</v>
      </c>
      <c r="D3265" s="62" t="s">
        <v>129</v>
      </c>
      <c r="E3265" s="62">
        <v>1</v>
      </c>
    </row>
    <row r="3266" spans="1:5">
      <c r="A3266" s="62" t="s">
        <v>24</v>
      </c>
      <c r="B3266" s="62" t="s">
        <v>542</v>
      </c>
      <c r="C3266" s="62" t="s">
        <v>130</v>
      </c>
      <c r="D3266" s="62" t="s">
        <v>131</v>
      </c>
      <c r="E3266" s="62">
        <v>1</v>
      </c>
    </row>
    <row r="3267" spans="1:5">
      <c r="A3267" s="62" t="s">
        <v>24</v>
      </c>
      <c r="B3267" s="62" t="s">
        <v>542</v>
      </c>
      <c r="C3267" s="62" t="s">
        <v>132</v>
      </c>
      <c r="D3267" s="62" t="s">
        <v>133</v>
      </c>
      <c r="E3267" s="62">
        <v>1</v>
      </c>
    </row>
    <row r="3268" spans="1:5">
      <c r="A3268" s="62" t="s">
        <v>24</v>
      </c>
      <c r="B3268" s="62" t="s">
        <v>543</v>
      </c>
      <c r="C3268" s="62" t="s">
        <v>78</v>
      </c>
      <c r="D3268" s="62" t="s">
        <v>79</v>
      </c>
      <c r="E3268" s="62">
        <v>1</v>
      </c>
    </row>
    <row r="3269" spans="1:5">
      <c r="A3269" s="62" t="s">
        <v>24</v>
      </c>
      <c r="B3269" s="62" t="s">
        <v>543</v>
      </c>
      <c r="C3269" s="62" t="s">
        <v>120</v>
      </c>
      <c r="D3269" s="62" t="s">
        <v>121</v>
      </c>
      <c r="E3269" s="62">
        <v>1</v>
      </c>
    </row>
    <row r="3270" spans="1:5">
      <c r="A3270" s="62" t="s">
        <v>24</v>
      </c>
      <c r="B3270" s="62" t="s">
        <v>543</v>
      </c>
      <c r="C3270" s="62" t="s">
        <v>122</v>
      </c>
      <c r="D3270" s="62" t="s">
        <v>123</v>
      </c>
      <c r="E3270" s="62">
        <v>1</v>
      </c>
    </row>
    <row r="3271" spans="1:5">
      <c r="A3271" s="62" t="s">
        <v>24</v>
      </c>
      <c r="B3271" s="62" t="s">
        <v>543</v>
      </c>
      <c r="C3271" s="62" t="s">
        <v>124</v>
      </c>
      <c r="D3271" s="62" t="s">
        <v>125</v>
      </c>
      <c r="E3271" s="62">
        <v>1</v>
      </c>
    </row>
    <row r="3272" spans="1:5">
      <c r="A3272" s="62" t="s">
        <v>24</v>
      </c>
      <c r="B3272" s="62" t="s">
        <v>543</v>
      </c>
      <c r="C3272" s="62" t="s">
        <v>126</v>
      </c>
      <c r="D3272" s="62" t="s">
        <v>127</v>
      </c>
      <c r="E3272" s="62">
        <v>1</v>
      </c>
    </row>
    <row r="3273" spans="1:5">
      <c r="A3273" s="62" t="s">
        <v>24</v>
      </c>
      <c r="B3273" s="62" t="s">
        <v>543</v>
      </c>
      <c r="C3273" s="62" t="s">
        <v>128</v>
      </c>
      <c r="D3273" s="62" t="s">
        <v>129</v>
      </c>
      <c r="E3273" s="62">
        <v>1</v>
      </c>
    </row>
    <row r="3274" spans="1:5">
      <c r="A3274" s="62" t="s">
        <v>24</v>
      </c>
      <c r="B3274" s="62" t="s">
        <v>543</v>
      </c>
      <c r="C3274" s="62" t="s">
        <v>130</v>
      </c>
      <c r="D3274" s="62" t="s">
        <v>131</v>
      </c>
      <c r="E3274" s="62">
        <v>1</v>
      </c>
    </row>
    <row r="3275" spans="1:5">
      <c r="A3275" s="62" t="s">
        <v>24</v>
      </c>
      <c r="B3275" s="62" t="s">
        <v>543</v>
      </c>
      <c r="C3275" s="62" t="s">
        <v>132</v>
      </c>
      <c r="D3275" s="62" t="s">
        <v>133</v>
      </c>
      <c r="E3275" s="62">
        <v>1</v>
      </c>
    </row>
    <row r="3276" spans="1:5">
      <c r="A3276" s="62" t="s">
        <v>24</v>
      </c>
      <c r="B3276" s="62" t="s">
        <v>544</v>
      </c>
      <c r="C3276" s="62" t="s">
        <v>78</v>
      </c>
      <c r="D3276" s="62" t="s">
        <v>79</v>
      </c>
      <c r="E3276" s="62">
        <v>1</v>
      </c>
    </row>
    <row r="3277" spans="1:5">
      <c r="A3277" s="62" t="s">
        <v>24</v>
      </c>
      <c r="B3277" s="62" t="s">
        <v>544</v>
      </c>
      <c r="C3277" s="62" t="s">
        <v>120</v>
      </c>
      <c r="D3277" s="62" t="s">
        <v>121</v>
      </c>
      <c r="E3277" s="62">
        <v>1</v>
      </c>
    </row>
    <row r="3278" spans="1:5">
      <c r="A3278" s="62" t="s">
        <v>24</v>
      </c>
      <c r="B3278" s="62" t="s">
        <v>544</v>
      </c>
      <c r="C3278" s="62" t="s">
        <v>122</v>
      </c>
      <c r="D3278" s="62" t="s">
        <v>123</v>
      </c>
      <c r="E3278" s="62">
        <v>1</v>
      </c>
    </row>
    <row r="3279" spans="1:5">
      <c r="A3279" s="62" t="s">
        <v>24</v>
      </c>
      <c r="B3279" s="62" t="s">
        <v>544</v>
      </c>
      <c r="C3279" s="62" t="s">
        <v>124</v>
      </c>
      <c r="D3279" s="62" t="s">
        <v>125</v>
      </c>
      <c r="E3279" s="62">
        <v>1</v>
      </c>
    </row>
    <row r="3280" spans="1:5">
      <c r="A3280" s="62" t="s">
        <v>24</v>
      </c>
      <c r="B3280" s="62" t="s">
        <v>544</v>
      </c>
      <c r="C3280" s="62" t="s">
        <v>126</v>
      </c>
      <c r="D3280" s="62" t="s">
        <v>127</v>
      </c>
      <c r="E3280" s="62">
        <v>1</v>
      </c>
    </row>
    <row r="3281" spans="1:5">
      <c r="A3281" s="62" t="s">
        <v>24</v>
      </c>
      <c r="B3281" s="62" t="s">
        <v>544</v>
      </c>
      <c r="C3281" s="62" t="s">
        <v>128</v>
      </c>
      <c r="D3281" s="62" t="s">
        <v>129</v>
      </c>
      <c r="E3281" s="62">
        <v>1</v>
      </c>
    </row>
    <row r="3282" spans="1:5">
      <c r="A3282" s="62" t="s">
        <v>24</v>
      </c>
      <c r="B3282" s="62" t="s">
        <v>544</v>
      </c>
      <c r="C3282" s="62" t="s">
        <v>130</v>
      </c>
      <c r="D3282" s="62" t="s">
        <v>131</v>
      </c>
      <c r="E3282" s="62">
        <v>1</v>
      </c>
    </row>
    <row r="3283" spans="1:5">
      <c r="A3283" s="62" t="s">
        <v>24</v>
      </c>
      <c r="B3283" s="62" t="s">
        <v>544</v>
      </c>
      <c r="C3283" s="62" t="s">
        <v>132</v>
      </c>
      <c r="D3283" s="62" t="s">
        <v>133</v>
      </c>
      <c r="E3283" s="62">
        <v>1</v>
      </c>
    </row>
    <row r="3284" spans="1:5">
      <c r="A3284" s="62" t="s">
        <v>24</v>
      </c>
      <c r="B3284" s="62" t="s">
        <v>545</v>
      </c>
      <c r="C3284" s="62" t="s">
        <v>78</v>
      </c>
      <c r="D3284" s="62" t="s">
        <v>79</v>
      </c>
      <c r="E3284" s="62">
        <v>1</v>
      </c>
    </row>
    <row r="3285" spans="1:5">
      <c r="A3285" s="62" t="s">
        <v>24</v>
      </c>
      <c r="B3285" s="62" t="s">
        <v>545</v>
      </c>
      <c r="C3285" s="62" t="s">
        <v>120</v>
      </c>
      <c r="D3285" s="62" t="s">
        <v>121</v>
      </c>
      <c r="E3285" s="62">
        <v>1</v>
      </c>
    </row>
    <row r="3286" spans="1:5">
      <c r="A3286" s="62" t="s">
        <v>24</v>
      </c>
      <c r="B3286" s="62" t="s">
        <v>545</v>
      </c>
      <c r="C3286" s="62" t="s">
        <v>122</v>
      </c>
      <c r="D3286" s="62" t="s">
        <v>123</v>
      </c>
      <c r="E3286" s="62">
        <v>1</v>
      </c>
    </row>
    <row r="3287" spans="1:5">
      <c r="A3287" s="62" t="s">
        <v>24</v>
      </c>
      <c r="B3287" s="62" t="s">
        <v>545</v>
      </c>
      <c r="C3287" s="62" t="s">
        <v>124</v>
      </c>
      <c r="D3287" s="62" t="s">
        <v>125</v>
      </c>
      <c r="E3287" s="62">
        <v>1</v>
      </c>
    </row>
    <row r="3288" spans="1:5">
      <c r="A3288" s="62" t="s">
        <v>24</v>
      </c>
      <c r="B3288" s="62" t="s">
        <v>545</v>
      </c>
      <c r="C3288" s="62" t="s">
        <v>126</v>
      </c>
      <c r="D3288" s="62" t="s">
        <v>127</v>
      </c>
      <c r="E3288" s="62">
        <v>1</v>
      </c>
    </row>
    <row r="3289" spans="1:5">
      <c r="A3289" s="62" t="s">
        <v>24</v>
      </c>
      <c r="B3289" s="62" t="s">
        <v>545</v>
      </c>
      <c r="C3289" s="62" t="s">
        <v>128</v>
      </c>
      <c r="D3289" s="62" t="s">
        <v>129</v>
      </c>
      <c r="E3289" s="62">
        <v>1</v>
      </c>
    </row>
    <row r="3290" spans="1:5">
      <c r="A3290" s="62" t="s">
        <v>24</v>
      </c>
      <c r="B3290" s="62" t="s">
        <v>545</v>
      </c>
      <c r="C3290" s="62" t="s">
        <v>130</v>
      </c>
      <c r="D3290" s="62" t="s">
        <v>131</v>
      </c>
      <c r="E3290" s="62">
        <v>1</v>
      </c>
    </row>
    <row r="3291" spans="1:5">
      <c r="A3291" s="62" t="s">
        <v>24</v>
      </c>
      <c r="B3291" s="62" t="s">
        <v>545</v>
      </c>
      <c r="C3291" s="62" t="s">
        <v>132</v>
      </c>
      <c r="D3291" s="62" t="s">
        <v>133</v>
      </c>
      <c r="E3291" s="62">
        <v>1</v>
      </c>
    </row>
    <row r="3292" spans="1:5">
      <c r="A3292" s="62" t="s">
        <v>24</v>
      </c>
      <c r="B3292" s="62" t="s">
        <v>546</v>
      </c>
      <c r="C3292" s="62" t="s">
        <v>78</v>
      </c>
      <c r="D3292" s="62" t="s">
        <v>79</v>
      </c>
      <c r="E3292" s="62">
        <v>1</v>
      </c>
    </row>
    <row r="3293" spans="1:5">
      <c r="A3293" s="62" t="s">
        <v>24</v>
      </c>
      <c r="B3293" s="62" t="s">
        <v>546</v>
      </c>
      <c r="C3293" s="62" t="s">
        <v>120</v>
      </c>
      <c r="D3293" s="62" t="s">
        <v>121</v>
      </c>
      <c r="E3293" s="62">
        <v>1</v>
      </c>
    </row>
    <row r="3294" spans="1:5">
      <c r="A3294" s="62" t="s">
        <v>24</v>
      </c>
      <c r="B3294" s="62" t="s">
        <v>546</v>
      </c>
      <c r="C3294" s="62" t="s">
        <v>122</v>
      </c>
      <c r="D3294" s="62" t="s">
        <v>123</v>
      </c>
      <c r="E3294" s="62">
        <v>1</v>
      </c>
    </row>
    <row r="3295" spans="1:5">
      <c r="A3295" s="62" t="s">
        <v>24</v>
      </c>
      <c r="B3295" s="62" t="s">
        <v>546</v>
      </c>
      <c r="C3295" s="62" t="s">
        <v>124</v>
      </c>
      <c r="D3295" s="62" t="s">
        <v>125</v>
      </c>
      <c r="E3295" s="62">
        <v>1</v>
      </c>
    </row>
    <row r="3296" spans="1:5">
      <c r="A3296" s="62" t="s">
        <v>24</v>
      </c>
      <c r="B3296" s="62" t="s">
        <v>546</v>
      </c>
      <c r="C3296" s="62" t="s">
        <v>126</v>
      </c>
      <c r="D3296" s="62" t="s">
        <v>127</v>
      </c>
      <c r="E3296" s="62">
        <v>1</v>
      </c>
    </row>
    <row r="3297" spans="1:5">
      <c r="A3297" s="62" t="s">
        <v>24</v>
      </c>
      <c r="B3297" s="62" t="s">
        <v>546</v>
      </c>
      <c r="C3297" s="62" t="s">
        <v>128</v>
      </c>
      <c r="D3297" s="62" t="s">
        <v>129</v>
      </c>
      <c r="E3297" s="62">
        <v>1</v>
      </c>
    </row>
    <row r="3298" spans="1:5">
      <c r="A3298" s="62" t="s">
        <v>24</v>
      </c>
      <c r="B3298" s="62" t="s">
        <v>546</v>
      </c>
      <c r="C3298" s="62" t="s">
        <v>130</v>
      </c>
      <c r="D3298" s="62" t="s">
        <v>131</v>
      </c>
      <c r="E3298" s="62">
        <v>1</v>
      </c>
    </row>
    <row r="3299" spans="1:5">
      <c r="A3299" s="62" t="s">
        <v>24</v>
      </c>
      <c r="B3299" s="62" t="s">
        <v>546</v>
      </c>
      <c r="C3299" s="62" t="s">
        <v>132</v>
      </c>
      <c r="D3299" s="62" t="s">
        <v>133</v>
      </c>
      <c r="E3299" s="62">
        <v>1</v>
      </c>
    </row>
    <row r="3300" spans="1:5">
      <c r="A3300" s="62" t="s">
        <v>24</v>
      </c>
      <c r="B3300" s="62" t="s">
        <v>547</v>
      </c>
      <c r="C3300" s="62" t="s">
        <v>78</v>
      </c>
      <c r="D3300" s="62" t="s">
        <v>79</v>
      </c>
      <c r="E3300" s="62">
        <v>1</v>
      </c>
    </row>
    <row r="3301" spans="1:5">
      <c r="A3301" s="62" t="s">
        <v>24</v>
      </c>
      <c r="B3301" s="62" t="s">
        <v>547</v>
      </c>
      <c r="C3301" s="62" t="s">
        <v>120</v>
      </c>
      <c r="D3301" s="62" t="s">
        <v>121</v>
      </c>
      <c r="E3301" s="62">
        <v>1</v>
      </c>
    </row>
    <row r="3302" spans="1:5">
      <c r="A3302" s="62" t="s">
        <v>24</v>
      </c>
      <c r="B3302" s="62" t="s">
        <v>547</v>
      </c>
      <c r="C3302" s="62" t="s">
        <v>122</v>
      </c>
      <c r="D3302" s="62" t="s">
        <v>123</v>
      </c>
      <c r="E3302" s="62">
        <v>1</v>
      </c>
    </row>
    <row r="3303" spans="1:5">
      <c r="A3303" s="62" t="s">
        <v>24</v>
      </c>
      <c r="B3303" s="62" t="s">
        <v>547</v>
      </c>
      <c r="C3303" s="62" t="s">
        <v>124</v>
      </c>
      <c r="D3303" s="62" t="s">
        <v>125</v>
      </c>
      <c r="E3303" s="62">
        <v>1</v>
      </c>
    </row>
    <row r="3304" spans="1:5">
      <c r="A3304" s="62" t="s">
        <v>24</v>
      </c>
      <c r="B3304" s="62" t="s">
        <v>547</v>
      </c>
      <c r="C3304" s="62" t="s">
        <v>126</v>
      </c>
      <c r="D3304" s="62" t="s">
        <v>127</v>
      </c>
      <c r="E3304" s="62">
        <v>1</v>
      </c>
    </row>
    <row r="3305" spans="1:5">
      <c r="A3305" s="62" t="s">
        <v>24</v>
      </c>
      <c r="B3305" s="62" t="s">
        <v>547</v>
      </c>
      <c r="C3305" s="62" t="s">
        <v>128</v>
      </c>
      <c r="D3305" s="62" t="s">
        <v>129</v>
      </c>
      <c r="E3305" s="62">
        <v>1</v>
      </c>
    </row>
    <row r="3306" spans="1:5">
      <c r="A3306" s="62" t="s">
        <v>24</v>
      </c>
      <c r="B3306" s="62" t="s">
        <v>547</v>
      </c>
      <c r="C3306" s="62" t="s">
        <v>130</v>
      </c>
      <c r="D3306" s="62" t="s">
        <v>131</v>
      </c>
      <c r="E3306" s="62">
        <v>1</v>
      </c>
    </row>
    <row r="3307" spans="1:5">
      <c r="A3307" s="62" t="s">
        <v>24</v>
      </c>
      <c r="B3307" s="62" t="s">
        <v>547</v>
      </c>
      <c r="C3307" s="62" t="s">
        <v>132</v>
      </c>
      <c r="D3307" s="62" t="s">
        <v>133</v>
      </c>
      <c r="E3307" s="62">
        <v>1</v>
      </c>
    </row>
    <row r="3308" spans="1:5">
      <c r="A3308" s="62" t="s">
        <v>24</v>
      </c>
      <c r="B3308" s="62" t="s">
        <v>548</v>
      </c>
      <c r="C3308" s="62" t="s">
        <v>78</v>
      </c>
      <c r="D3308" s="62" t="s">
        <v>79</v>
      </c>
      <c r="E3308" s="62">
        <v>1</v>
      </c>
    </row>
    <row r="3309" spans="1:5">
      <c r="A3309" s="62" t="s">
        <v>24</v>
      </c>
      <c r="B3309" s="62" t="s">
        <v>548</v>
      </c>
      <c r="C3309" s="62" t="s">
        <v>120</v>
      </c>
      <c r="D3309" s="62" t="s">
        <v>121</v>
      </c>
      <c r="E3309" s="62">
        <v>1</v>
      </c>
    </row>
    <row r="3310" spans="1:5">
      <c r="A3310" s="62" t="s">
        <v>24</v>
      </c>
      <c r="B3310" s="62" t="s">
        <v>548</v>
      </c>
      <c r="C3310" s="62" t="s">
        <v>122</v>
      </c>
      <c r="D3310" s="62" t="s">
        <v>123</v>
      </c>
      <c r="E3310" s="62">
        <v>1</v>
      </c>
    </row>
    <row r="3311" spans="1:5">
      <c r="A3311" s="62" t="s">
        <v>24</v>
      </c>
      <c r="B3311" s="62" t="s">
        <v>548</v>
      </c>
      <c r="C3311" s="62" t="s">
        <v>124</v>
      </c>
      <c r="D3311" s="62" t="s">
        <v>125</v>
      </c>
      <c r="E3311" s="62">
        <v>1</v>
      </c>
    </row>
    <row r="3312" spans="1:5">
      <c r="A3312" s="62" t="s">
        <v>24</v>
      </c>
      <c r="B3312" s="62" t="s">
        <v>548</v>
      </c>
      <c r="C3312" s="62" t="s">
        <v>126</v>
      </c>
      <c r="D3312" s="62" t="s">
        <v>127</v>
      </c>
      <c r="E3312" s="62">
        <v>1</v>
      </c>
    </row>
    <row r="3313" spans="1:5">
      <c r="A3313" s="62" t="s">
        <v>24</v>
      </c>
      <c r="B3313" s="62" t="s">
        <v>548</v>
      </c>
      <c r="C3313" s="62" t="s">
        <v>128</v>
      </c>
      <c r="D3313" s="62" t="s">
        <v>129</v>
      </c>
      <c r="E3313" s="62">
        <v>1</v>
      </c>
    </row>
    <row r="3314" spans="1:5">
      <c r="A3314" s="62" t="s">
        <v>24</v>
      </c>
      <c r="B3314" s="62" t="s">
        <v>548</v>
      </c>
      <c r="C3314" s="62" t="s">
        <v>130</v>
      </c>
      <c r="D3314" s="62" t="s">
        <v>131</v>
      </c>
      <c r="E3314" s="62">
        <v>1</v>
      </c>
    </row>
    <row r="3315" spans="1:5">
      <c r="A3315" s="62" t="s">
        <v>24</v>
      </c>
      <c r="B3315" s="62" t="s">
        <v>548</v>
      </c>
      <c r="C3315" s="62" t="s">
        <v>132</v>
      </c>
      <c r="D3315" s="62" t="s">
        <v>133</v>
      </c>
      <c r="E3315" s="62">
        <v>1</v>
      </c>
    </row>
    <row r="3316" spans="1:5">
      <c r="A3316" s="62" t="s">
        <v>24</v>
      </c>
      <c r="B3316" s="62" t="s">
        <v>549</v>
      </c>
      <c r="C3316" s="62" t="s">
        <v>78</v>
      </c>
      <c r="D3316" s="62" t="s">
        <v>79</v>
      </c>
      <c r="E3316" s="62">
        <v>1</v>
      </c>
    </row>
    <row r="3317" spans="1:5">
      <c r="A3317" s="62" t="s">
        <v>24</v>
      </c>
      <c r="B3317" s="62" t="s">
        <v>549</v>
      </c>
      <c r="C3317" s="62" t="s">
        <v>120</v>
      </c>
      <c r="D3317" s="62" t="s">
        <v>121</v>
      </c>
      <c r="E3317" s="62">
        <v>1</v>
      </c>
    </row>
    <row r="3318" spans="1:5">
      <c r="A3318" s="62" t="s">
        <v>24</v>
      </c>
      <c r="B3318" s="62" t="s">
        <v>549</v>
      </c>
      <c r="C3318" s="62" t="s">
        <v>122</v>
      </c>
      <c r="D3318" s="62" t="s">
        <v>123</v>
      </c>
      <c r="E3318" s="62">
        <v>1</v>
      </c>
    </row>
    <row r="3319" spans="1:5">
      <c r="A3319" s="62" t="s">
        <v>24</v>
      </c>
      <c r="B3319" s="62" t="s">
        <v>549</v>
      </c>
      <c r="C3319" s="62" t="s">
        <v>124</v>
      </c>
      <c r="D3319" s="62" t="s">
        <v>125</v>
      </c>
      <c r="E3319" s="62">
        <v>1</v>
      </c>
    </row>
    <row r="3320" spans="1:5">
      <c r="A3320" s="62" t="s">
        <v>24</v>
      </c>
      <c r="B3320" s="62" t="s">
        <v>549</v>
      </c>
      <c r="C3320" s="62" t="s">
        <v>126</v>
      </c>
      <c r="D3320" s="62" t="s">
        <v>127</v>
      </c>
      <c r="E3320" s="62">
        <v>1</v>
      </c>
    </row>
    <row r="3321" spans="1:5">
      <c r="A3321" s="62" t="s">
        <v>24</v>
      </c>
      <c r="B3321" s="62" t="s">
        <v>549</v>
      </c>
      <c r="C3321" s="62" t="s">
        <v>128</v>
      </c>
      <c r="D3321" s="62" t="s">
        <v>129</v>
      </c>
      <c r="E3321" s="62">
        <v>1</v>
      </c>
    </row>
    <row r="3322" spans="1:5">
      <c r="A3322" s="62" t="s">
        <v>24</v>
      </c>
      <c r="B3322" s="62" t="s">
        <v>549</v>
      </c>
      <c r="C3322" s="62" t="s">
        <v>130</v>
      </c>
      <c r="D3322" s="62" t="s">
        <v>131</v>
      </c>
      <c r="E3322" s="62">
        <v>1</v>
      </c>
    </row>
    <row r="3323" spans="1:5">
      <c r="A3323" s="62" t="s">
        <v>24</v>
      </c>
      <c r="B3323" s="62" t="s">
        <v>549</v>
      </c>
      <c r="C3323" s="62" t="s">
        <v>132</v>
      </c>
      <c r="D3323" s="62" t="s">
        <v>133</v>
      </c>
      <c r="E3323" s="62">
        <v>1</v>
      </c>
    </row>
    <row r="3324" spans="1:5">
      <c r="A3324" s="62" t="s">
        <v>24</v>
      </c>
      <c r="B3324" s="62" t="s">
        <v>550</v>
      </c>
      <c r="C3324" s="62" t="s">
        <v>78</v>
      </c>
      <c r="D3324" s="62" t="s">
        <v>79</v>
      </c>
      <c r="E3324" s="62">
        <v>1</v>
      </c>
    </row>
    <row r="3325" spans="1:5">
      <c r="A3325" s="62" t="s">
        <v>24</v>
      </c>
      <c r="B3325" s="62" t="s">
        <v>550</v>
      </c>
      <c r="C3325" s="62" t="s">
        <v>120</v>
      </c>
      <c r="D3325" s="62" t="s">
        <v>121</v>
      </c>
      <c r="E3325" s="62">
        <v>1</v>
      </c>
    </row>
    <row r="3326" spans="1:5">
      <c r="A3326" s="62" t="s">
        <v>24</v>
      </c>
      <c r="B3326" s="62" t="s">
        <v>550</v>
      </c>
      <c r="C3326" s="62" t="s">
        <v>122</v>
      </c>
      <c r="D3326" s="62" t="s">
        <v>123</v>
      </c>
      <c r="E3326" s="62">
        <v>1</v>
      </c>
    </row>
    <row r="3327" spans="1:5">
      <c r="A3327" s="62" t="s">
        <v>24</v>
      </c>
      <c r="B3327" s="62" t="s">
        <v>550</v>
      </c>
      <c r="C3327" s="62" t="s">
        <v>124</v>
      </c>
      <c r="D3327" s="62" t="s">
        <v>125</v>
      </c>
      <c r="E3327" s="62">
        <v>1</v>
      </c>
    </row>
    <row r="3328" spans="1:5">
      <c r="A3328" s="62" t="s">
        <v>24</v>
      </c>
      <c r="B3328" s="62" t="s">
        <v>550</v>
      </c>
      <c r="C3328" s="62" t="s">
        <v>126</v>
      </c>
      <c r="D3328" s="62" t="s">
        <v>127</v>
      </c>
      <c r="E3328" s="62">
        <v>1</v>
      </c>
    </row>
    <row r="3329" spans="1:5">
      <c r="A3329" s="62" t="s">
        <v>24</v>
      </c>
      <c r="B3329" s="62" t="s">
        <v>550</v>
      </c>
      <c r="C3329" s="62" t="s">
        <v>128</v>
      </c>
      <c r="D3329" s="62" t="s">
        <v>129</v>
      </c>
      <c r="E3329" s="62">
        <v>1</v>
      </c>
    </row>
    <row r="3330" spans="1:5">
      <c r="A3330" s="62" t="s">
        <v>24</v>
      </c>
      <c r="B3330" s="62" t="s">
        <v>550</v>
      </c>
      <c r="C3330" s="62" t="s">
        <v>130</v>
      </c>
      <c r="D3330" s="62" t="s">
        <v>131</v>
      </c>
      <c r="E3330" s="62">
        <v>1</v>
      </c>
    </row>
    <row r="3331" spans="1:5">
      <c r="A3331" s="62" t="s">
        <v>24</v>
      </c>
      <c r="B3331" s="62" t="s">
        <v>550</v>
      </c>
      <c r="C3331" s="62" t="s">
        <v>132</v>
      </c>
      <c r="D3331" s="62" t="s">
        <v>133</v>
      </c>
      <c r="E3331" s="62">
        <v>1</v>
      </c>
    </row>
    <row r="3332" spans="1:5">
      <c r="A3332" s="62" t="s">
        <v>24</v>
      </c>
      <c r="B3332" s="62" t="s">
        <v>551</v>
      </c>
      <c r="C3332" s="62" t="s">
        <v>78</v>
      </c>
      <c r="D3332" s="62" t="s">
        <v>79</v>
      </c>
      <c r="E3332" s="62">
        <v>1</v>
      </c>
    </row>
    <row r="3333" spans="1:5">
      <c r="A3333" s="62" t="s">
        <v>24</v>
      </c>
      <c r="B3333" s="62" t="s">
        <v>551</v>
      </c>
      <c r="C3333" s="62" t="s">
        <v>120</v>
      </c>
      <c r="D3333" s="62" t="s">
        <v>121</v>
      </c>
      <c r="E3333" s="62">
        <v>1</v>
      </c>
    </row>
    <row r="3334" spans="1:5">
      <c r="A3334" s="62" t="s">
        <v>24</v>
      </c>
      <c r="B3334" s="62" t="s">
        <v>551</v>
      </c>
      <c r="C3334" s="62" t="s">
        <v>122</v>
      </c>
      <c r="D3334" s="62" t="s">
        <v>123</v>
      </c>
      <c r="E3334" s="62">
        <v>1</v>
      </c>
    </row>
    <row r="3335" spans="1:5">
      <c r="A3335" s="62" t="s">
        <v>24</v>
      </c>
      <c r="B3335" s="62" t="s">
        <v>551</v>
      </c>
      <c r="C3335" s="62" t="s">
        <v>124</v>
      </c>
      <c r="D3335" s="62" t="s">
        <v>125</v>
      </c>
      <c r="E3335" s="62">
        <v>1</v>
      </c>
    </row>
    <row r="3336" spans="1:5">
      <c r="A3336" s="62" t="s">
        <v>24</v>
      </c>
      <c r="B3336" s="62" t="s">
        <v>551</v>
      </c>
      <c r="C3336" s="62" t="s">
        <v>126</v>
      </c>
      <c r="D3336" s="62" t="s">
        <v>127</v>
      </c>
      <c r="E3336" s="62">
        <v>1</v>
      </c>
    </row>
    <row r="3337" spans="1:5">
      <c r="A3337" s="62" t="s">
        <v>24</v>
      </c>
      <c r="B3337" s="62" t="s">
        <v>551</v>
      </c>
      <c r="C3337" s="62" t="s">
        <v>128</v>
      </c>
      <c r="D3337" s="62" t="s">
        <v>129</v>
      </c>
      <c r="E3337" s="62">
        <v>1</v>
      </c>
    </row>
    <row r="3338" spans="1:5">
      <c r="A3338" s="62" t="s">
        <v>24</v>
      </c>
      <c r="B3338" s="62" t="s">
        <v>551</v>
      </c>
      <c r="C3338" s="62" t="s">
        <v>130</v>
      </c>
      <c r="D3338" s="62" t="s">
        <v>131</v>
      </c>
      <c r="E3338" s="62">
        <v>1</v>
      </c>
    </row>
    <row r="3339" spans="1:5">
      <c r="A3339" s="62" t="s">
        <v>24</v>
      </c>
      <c r="B3339" s="62" t="s">
        <v>551</v>
      </c>
      <c r="C3339" s="62" t="s">
        <v>132</v>
      </c>
      <c r="D3339" s="62" t="s">
        <v>133</v>
      </c>
      <c r="E3339" s="62">
        <v>1</v>
      </c>
    </row>
    <row r="3340" spans="1:5">
      <c r="A3340" s="62" t="s">
        <v>24</v>
      </c>
      <c r="B3340" s="62" t="s">
        <v>552</v>
      </c>
      <c r="C3340" s="62" t="s">
        <v>78</v>
      </c>
      <c r="D3340" s="62" t="s">
        <v>79</v>
      </c>
      <c r="E3340" s="62">
        <v>1</v>
      </c>
    </row>
    <row r="3341" spans="1:5">
      <c r="A3341" s="62" t="s">
        <v>24</v>
      </c>
      <c r="B3341" s="62" t="s">
        <v>552</v>
      </c>
      <c r="C3341" s="62" t="s">
        <v>120</v>
      </c>
      <c r="D3341" s="62" t="s">
        <v>121</v>
      </c>
      <c r="E3341" s="62">
        <v>1</v>
      </c>
    </row>
    <row r="3342" spans="1:5">
      <c r="A3342" s="62" t="s">
        <v>24</v>
      </c>
      <c r="B3342" s="62" t="s">
        <v>552</v>
      </c>
      <c r="C3342" s="62" t="s">
        <v>122</v>
      </c>
      <c r="D3342" s="62" t="s">
        <v>123</v>
      </c>
      <c r="E3342" s="62">
        <v>1</v>
      </c>
    </row>
    <row r="3343" spans="1:5">
      <c r="A3343" s="62" t="s">
        <v>24</v>
      </c>
      <c r="B3343" s="62" t="s">
        <v>552</v>
      </c>
      <c r="C3343" s="62" t="s">
        <v>124</v>
      </c>
      <c r="D3343" s="62" t="s">
        <v>125</v>
      </c>
      <c r="E3343" s="62">
        <v>1</v>
      </c>
    </row>
    <row r="3344" spans="1:5">
      <c r="A3344" s="62" t="s">
        <v>24</v>
      </c>
      <c r="B3344" s="62" t="s">
        <v>552</v>
      </c>
      <c r="C3344" s="62" t="s">
        <v>126</v>
      </c>
      <c r="D3344" s="62" t="s">
        <v>127</v>
      </c>
      <c r="E3344" s="62">
        <v>1</v>
      </c>
    </row>
    <row r="3345" spans="1:5">
      <c r="A3345" s="62" t="s">
        <v>24</v>
      </c>
      <c r="B3345" s="62" t="s">
        <v>552</v>
      </c>
      <c r="C3345" s="62" t="s">
        <v>128</v>
      </c>
      <c r="D3345" s="62" t="s">
        <v>129</v>
      </c>
      <c r="E3345" s="62">
        <v>1</v>
      </c>
    </row>
    <row r="3346" spans="1:5">
      <c r="A3346" s="62" t="s">
        <v>24</v>
      </c>
      <c r="B3346" s="62" t="s">
        <v>552</v>
      </c>
      <c r="C3346" s="62" t="s">
        <v>130</v>
      </c>
      <c r="D3346" s="62" t="s">
        <v>131</v>
      </c>
      <c r="E3346" s="62">
        <v>1</v>
      </c>
    </row>
    <row r="3347" spans="1:5">
      <c r="A3347" s="62" t="s">
        <v>24</v>
      </c>
      <c r="B3347" s="62" t="s">
        <v>552</v>
      </c>
      <c r="C3347" s="62" t="s">
        <v>132</v>
      </c>
      <c r="D3347" s="62" t="s">
        <v>133</v>
      </c>
      <c r="E3347" s="62">
        <v>1</v>
      </c>
    </row>
    <row r="3348" spans="1:5">
      <c r="A3348" s="62" t="s">
        <v>24</v>
      </c>
      <c r="B3348" s="62" t="s">
        <v>553</v>
      </c>
      <c r="C3348" s="62" t="s">
        <v>78</v>
      </c>
      <c r="D3348" s="62" t="s">
        <v>79</v>
      </c>
      <c r="E3348" s="62">
        <v>1</v>
      </c>
    </row>
    <row r="3349" spans="1:5">
      <c r="A3349" s="62" t="s">
        <v>24</v>
      </c>
      <c r="B3349" s="62" t="s">
        <v>553</v>
      </c>
      <c r="C3349" s="62" t="s">
        <v>120</v>
      </c>
      <c r="D3349" s="62" t="s">
        <v>121</v>
      </c>
      <c r="E3349" s="62">
        <v>1</v>
      </c>
    </row>
    <row r="3350" spans="1:5">
      <c r="A3350" s="62" t="s">
        <v>24</v>
      </c>
      <c r="B3350" s="62" t="s">
        <v>553</v>
      </c>
      <c r="C3350" s="62" t="s">
        <v>122</v>
      </c>
      <c r="D3350" s="62" t="s">
        <v>123</v>
      </c>
      <c r="E3350" s="62">
        <v>1</v>
      </c>
    </row>
    <row r="3351" spans="1:5">
      <c r="A3351" s="62" t="s">
        <v>24</v>
      </c>
      <c r="B3351" s="62" t="s">
        <v>553</v>
      </c>
      <c r="C3351" s="62" t="s">
        <v>124</v>
      </c>
      <c r="D3351" s="62" t="s">
        <v>125</v>
      </c>
      <c r="E3351" s="62">
        <v>1</v>
      </c>
    </row>
    <row r="3352" spans="1:5">
      <c r="A3352" s="62" t="s">
        <v>24</v>
      </c>
      <c r="B3352" s="62" t="s">
        <v>553</v>
      </c>
      <c r="C3352" s="62" t="s">
        <v>126</v>
      </c>
      <c r="D3352" s="62" t="s">
        <v>127</v>
      </c>
      <c r="E3352" s="62">
        <v>1</v>
      </c>
    </row>
    <row r="3353" spans="1:5">
      <c r="A3353" s="62" t="s">
        <v>24</v>
      </c>
      <c r="B3353" s="62" t="s">
        <v>553</v>
      </c>
      <c r="C3353" s="62" t="s">
        <v>128</v>
      </c>
      <c r="D3353" s="62" t="s">
        <v>129</v>
      </c>
      <c r="E3353" s="62">
        <v>1</v>
      </c>
    </row>
    <row r="3354" spans="1:5">
      <c r="A3354" s="62" t="s">
        <v>24</v>
      </c>
      <c r="B3354" s="62" t="s">
        <v>553</v>
      </c>
      <c r="C3354" s="62" t="s">
        <v>130</v>
      </c>
      <c r="D3354" s="62" t="s">
        <v>131</v>
      </c>
      <c r="E3354" s="62">
        <v>1</v>
      </c>
    </row>
    <row r="3355" spans="1:5">
      <c r="A3355" s="62" t="s">
        <v>24</v>
      </c>
      <c r="B3355" s="62" t="s">
        <v>553</v>
      </c>
      <c r="C3355" s="62" t="s">
        <v>132</v>
      </c>
      <c r="D3355" s="62" t="s">
        <v>133</v>
      </c>
      <c r="E3355" s="62">
        <v>1</v>
      </c>
    </row>
    <row r="3356" spans="1:5">
      <c r="A3356" s="62" t="s">
        <v>24</v>
      </c>
      <c r="B3356" s="62" t="s">
        <v>554</v>
      </c>
      <c r="C3356" s="62" t="s">
        <v>78</v>
      </c>
      <c r="D3356" s="62" t="s">
        <v>79</v>
      </c>
      <c r="E3356" s="62">
        <v>1</v>
      </c>
    </row>
    <row r="3357" spans="1:5">
      <c r="A3357" s="62" t="s">
        <v>24</v>
      </c>
      <c r="B3357" s="62" t="s">
        <v>554</v>
      </c>
      <c r="C3357" s="62" t="s">
        <v>120</v>
      </c>
      <c r="D3357" s="62" t="s">
        <v>121</v>
      </c>
      <c r="E3357" s="62">
        <v>1</v>
      </c>
    </row>
    <row r="3358" spans="1:5">
      <c r="A3358" s="62" t="s">
        <v>24</v>
      </c>
      <c r="B3358" s="62" t="s">
        <v>554</v>
      </c>
      <c r="C3358" s="62" t="s">
        <v>122</v>
      </c>
      <c r="D3358" s="62" t="s">
        <v>123</v>
      </c>
      <c r="E3358" s="62">
        <v>1</v>
      </c>
    </row>
    <row r="3359" spans="1:5">
      <c r="A3359" s="62" t="s">
        <v>24</v>
      </c>
      <c r="B3359" s="62" t="s">
        <v>554</v>
      </c>
      <c r="C3359" s="62" t="s">
        <v>124</v>
      </c>
      <c r="D3359" s="62" t="s">
        <v>125</v>
      </c>
      <c r="E3359" s="62">
        <v>1</v>
      </c>
    </row>
    <row r="3360" spans="1:5">
      <c r="A3360" s="62" t="s">
        <v>24</v>
      </c>
      <c r="B3360" s="62" t="s">
        <v>554</v>
      </c>
      <c r="C3360" s="62" t="s">
        <v>126</v>
      </c>
      <c r="D3360" s="62" t="s">
        <v>127</v>
      </c>
      <c r="E3360" s="62">
        <v>1</v>
      </c>
    </row>
    <row r="3361" spans="1:5">
      <c r="A3361" s="62" t="s">
        <v>24</v>
      </c>
      <c r="B3361" s="62" t="s">
        <v>554</v>
      </c>
      <c r="C3361" s="62" t="s">
        <v>128</v>
      </c>
      <c r="D3361" s="62" t="s">
        <v>129</v>
      </c>
      <c r="E3361" s="62">
        <v>1</v>
      </c>
    </row>
    <row r="3362" spans="1:5">
      <c r="A3362" s="62" t="s">
        <v>24</v>
      </c>
      <c r="B3362" s="62" t="s">
        <v>554</v>
      </c>
      <c r="C3362" s="62" t="s">
        <v>130</v>
      </c>
      <c r="D3362" s="62" t="s">
        <v>131</v>
      </c>
      <c r="E3362" s="62">
        <v>1</v>
      </c>
    </row>
    <row r="3363" spans="1:5">
      <c r="A3363" s="62" t="s">
        <v>24</v>
      </c>
      <c r="B3363" s="62" t="s">
        <v>554</v>
      </c>
      <c r="C3363" s="62" t="s">
        <v>132</v>
      </c>
      <c r="D3363" s="62" t="s">
        <v>133</v>
      </c>
      <c r="E3363" s="62">
        <v>1</v>
      </c>
    </row>
    <row r="3364" spans="1:5">
      <c r="A3364" s="62" t="s">
        <v>20</v>
      </c>
      <c r="E3364" s="62">
        <v>3043</v>
      </c>
    </row>
    <row r="3365" spans="1:5">
      <c r="A3365"/>
      <c r="B3365"/>
      <c r="C3365"/>
      <c r="D3365"/>
      <c r="E3365"/>
    </row>
    <row r="3366" spans="1:5">
      <c r="A3366"/>
      <c r="B3366"/>
      <c r="C3366"/>
      <c r="D3366"/>
      <c r="E3366"/>
    </row>
    <row r="3367" spans="1:5">
      <c r="A3367"/>
      <c r="B3367"/>
      <c r="C3367"/>
      <c r="D3367"/>
      <c r="E3367"/>
    </row>
    <row r="3368" spans="1:5">
      <c r="A3368"/>
      <c r="B3368"/>
      <c r="C3368"/>
      <c r="D3368"/>
      <c r="E3368"/>
    </row>
    <row r="3369" spans="1:5">
      <c r="A3369"/>
      <c r="B3369"/>
      <c r="C3369"/>
      <c r="D3369"/>
      <c r="E3369"/>
    </row>
    <row r="3370" spans="1:5">
      <c r="A3370"/>
      <c r="B3370"/>
      <c r="C3370"/>
      <c r="D3370"/>
      <c r="E3370"/>
    </row>
    <row r="3371" spans="1:5">
      <c r="A3371"/>
      <c r="B3371"/>
      <c r="C3371"/>
      <c r="D3371"/>
      <c r="E3371"/>
    </row>
    <row r="3372" spans="1:5">
      <c r="A3372"/>
      <c r="B3372"/>
      <c r="C3372"/>
      <c r="D3372"/>
      <c r="E3372"/>
    </row>
    <row r="3373" spans="1:5">
      <c r="A3373"/>
      <c r="B3373"/>
      <c r="C3373"/>
      <c r="D3373"/>
      <c r="E3373"/>
    </row>
    <row r="3374" spans="1:5">
      <c r="A3374"/>
      <c r="B3374"/>
      <c r="C3374"/>
      <c r="D3374"/>
      <c r="E3374"/>
    </row>
    <row r="3375" spans="1:5">
      <c r="A3375"/>
      <c r="B3375"/>
      <c r="C3375"/>
      <c r="D3375"/>
      <c r="E3375"/>
    </row>
    <row r="3376" spans="1:5">
      <c r="A3376"/>
      <c r="B3376"/>
      <c r="C3376"/>
      <c r="D3376"/>
      <c r="E3376"/>
    </row>
    <row r="3377" spans="1:5">
      <c r="A3377"/>
      <c r="B3377"/>
      <c r="C3377"/>
      <c r="D3377"/>
      <c r="E3377"/>
    </row>
    <row r="3378" spans="1:5">
      <c r="A3378"/>
      <c r="B3378"/>
      <c r="C3378"/>
      <c r="D3378"/>
      <c r="E3378"/>
    </row>
    <row r="3379" spans="1:5">
      <c r="A3379"/>
      <c r="B3379"/>
      <c r="C3379"/>
      <c r="D3379"/>
      <c r="E3379"/>
    </row>
    <row r="3380" spans="1:5">
      <c r="A3380"/>
      <c r="B3380"/>
      <c r="C3380"/>
      <c r="D3380"/>
      <c r="E3380"/>
    </row>
    <row r="3381" spans="1:5">
      <c r="A3381"/>
      <c r="B3381"/>
      <c r="C3381"/>
      <c r="D3381"/>
      <c r="E3381"/>
    </row>
    <row r="3382" spans="1:5">
      <c r="A3382"/>
      <c r="B3382"/>
      <c r="C3382"/>
      <c r="D3382"/>
      <c r="E3382"/>
    </row>
    <row r="3383" spans="1:5">
      <c r="A3383"/>
      <c r="B3383"/>
      <c r="C3383"/>
      <c r="D3383"/>
      <c r="E3383"/>
    </row>
    <row r="3384" spans="1:5">
      <c r="A3384"/>
      <c r="B3384"/>
      <c r="C3384"/>
      <c r="D3384"/>
      <c r="E3384"/>
    </row>
    <row r="3385" spans="1:5">
      <c r="A3385"/>
      <c r="B3385"/>
      <c r="C3385"/>
      <c r="D3385"/>
      <c r="E3385"/>
    </row>
    <row r="3386" spans="1:5">
      <c r="A3386"/>
      <c r="B3386"/>
      <c r="C3386"/>
      <c r="D3386"/>
      <c r="E3386"/>
    </row>
    <row r="3387" spans="1:5">
      <c r="A3387"/>
      <c r="B3387"/>
      <c r="C3387"/>
      <c r="D3387"/>
      <c r="E3387"/>
    </row>
    <row r="3388" spans="1:5">
      <c r="A3388"/>
      <c r="B3388"/>
      <c r="C3388"/>
      <c r="D3388"/>
      <c r="E3388"/>
    </row>
    <row r="3389" spans="1:5">
      <c r="A3389"/>
      <c r="B3389"/>
      <c r="C3389"/>
      <c r="D3389"/>
      <c r="E3389"/>
    </row>
    <row r="3390" spans="1:5">
      <c r="A3390"/>
      <c r="B3390"/>
      <c r="C3390"/>
      <c r="D3390"/>
      <c r="E3390"/>
    </row>
    <row r="3391" spans="1:5">
      <c r="A3391"/>
      <c r="B3391"/>
      <c r="C3391"/>
      <c r="D3391"/>
      <c r="E3391"/>
    </row>
    <row r="3392" spans="1:5">
      <c r="A3392"/>
      <c r="B3392"/>
      <c r="C3392"/>
      <c r="D3392"/>
      <c r="E3392"/>
    </row>
    <row r="3393" spans="1:5">
      <c r="A3393"/>
      <c r="B3393"/>
      <c r="C3393"/>
      <c r="D3393"/>
      <c r="E3393"/>
    </row>
    <row r="3394" spans="1:5">
      <c r="A3394"/>
      <c r="B3394"/>
      <c r="C3394"/>
      <c r="D3394"/>
      <c r="E3394"/>
    </row>
    <row r="3395" spans="1:5">
      <c r="A3395"/>
      <c r="B3395"/>
      <c r="C3395"/>
      <c r="D3395"/>
      <c r="E3395"/>
    </row>
    <row r="3396" spans="1:5">
      <c r="A3396"/>
      <c r="B3396"/>
      <c r="C3396"/>
      <c r="D3396"/>
      <c r="E3396"/>
    </row>
    <row r="3397" spans="1:5">
      <c r="A3397"/>
      <c r="B3397"/>
      <c r="C3397"/>
      <c r="D3397"/>
      <c r="E3397"/>
    </row>
    <row r="3398" spans="1:5">
      <c r="A3398"/>
      <c r="B3398"/>
      <c r="C3398"/>
      <c r="D3398"/>
      <c r="E3398"/>
    </row>
    <row r="3399" spans="1:5">
      <c r="A3399"/>
      <c r="B3399"/>
      <c r="C3399"/>
      <c r="D3399"/>
      <c r="E3399"/>
    </row>
    <row r="3400" spans="1:5">
      <c r="A3400"/>
      <c r="B3400"/>
      <c r="C3400"/>
      <c r="D3400"/>
      <c r="E3400"/>
    </row>
    <row r="3401" spans="1:5">
      <c r="A3401"/>
      <c r="B3401"/>
      <c r="C3401"/>
      <c r="D3401"/>
      <c r="E3401"/>
    </row>
    <row r="3402" spans="1:5">
      <c r="A3402"/>
      <c r="B3402"/>
      <c r="C3402"/>
      <c r="D3402"/>
      <c r="E3402"/>
    </row>
    <row r="3403" spans="1:5">
      <c r="A3403"/>
      <c r="B3403"/>
      <c r="C3403"/>
      <c r="D3403"/>
      <c r="E3403"/>
    </row>
    <row r="3404" spans="1:5">
      <c r="A3404"/>
      <c r="B3404"/>
      <c r="C3404"/>
      <c r="D3404"/>
      <c r="E3404"/>
    </row>
    <row r="3405" spans="1:5">
      <c r="A3405"/>
      <c r="B3405"/>
      <c r="C3405"/>
      <c r="D3405"/>
      <c r="E3405"/>
    </row>
    <row r="3406" spans="1:5">
      <c r="A3406"/>
      <c r="B3406"/>
      <c r="C3406"/>
      <c r="D3406"/>
      <c r="E3406"/>
    </row>
    <row r="3407" spans="1:5">
      <c r="A3407"/>
      <c r="B3407"/>
      <c r="C3407"/>
      <c r="D3407"/>
      <c r="E3407"/>
    </row>
    <row r="3408" spans="1:5">
      <c r="A3408"/>
      <c r="B3408"/>
      <c r="C3408"/>
      <c r="D3408"/>
      <c r="E3408"/>
    </row>
    <row r="3409" spans="1:5">
      <c r="A3409"/>
      <c r="B3409"/>
      <c r="C3409"/>
      <c r="D3409"/>
      <c r="E3409"/>
    </row>
    <row r="3410" spans="1:5">
      <c r="A3410"/>
      <c r="B3410"/>
      <c r="C3410"/>
      <c r="D3410"/>
      <c r="E3410"/>
    </row>
    <row r="3411" spans="1:5">
      <c r="A3411"/>
      <c r="B3411"/>
      <c r="C3411"/>
      <c r="D3411"/>
      <c r="E3411"/>
    </row>
    <row r="3412" spans="1:5">
      <c r="A3412"/>
      <c r="B3412"/>
      <c r="C3412"/>
      <c r="D3412"/>
      <c r="E3412"/>
    </row>
    <row r="3413" spans="1:5">
      <c r="A3413"/>
      <c r="B3413"/>
      <c r="C3413"/>
      <c r="D3413"/>
      <c r="E3413"/>
    </row>
    <row r="3414" spans="1:5">
      <c r="A3414"/>
      <c r="B3414"/>
      <c r="C3414"/>
      <c r="D3414"/>
      <c r="E3414"/>
    </row>
    <row r="3415" spans="1:5">
      <c r="A3415"/>
      <c r="B3415"/>
      <c r="C3415"/>
      <c r="D3415"/>
      <c r="E3415"/>
    </row>
    <row r="3416" spans="1:5">
      <c r="A3416"/>
      <c r="B3416"/>
      <c r="C3416"/>
      <c r="D3416"/>
      <c r="E3416"/>
    </row>
    <row r="3417" spans="1:5">
      <c r="A3417"/>
      <c r="B3417"/>
      <c r="C3417"/>
      <c r="D3417"/>
      <c r="E3417"/>
    </row>
    <row r="3418" spans="1:5">
      <c r="A3418"/>
      <c r="B3418"/>
      <c r="C3418"/>
      <c r="D3418"/>
      <c r="E3418"/>
    </row>
    <row r="3419" spans="1:5">
      <c r="A3419"/>
      <c r="B3419"/>
      <c r="C3419"/>
      <c r="D3419"/>
      <c r="E3419"/>
    </row>
    <row r="3420" spans="1:5">
      <c r="A3420"/>
      <c r="B3420"/>
      <c r="C3420"/>
      <c r="D3420"/>
      <c r="E3420"/>
    </row>
    <row r="3421" spans="1:5">
      <c r="A3421"/>
      <c r="B3421"/>
      <c r="C3421"/>
      <c r="D3421"/>
      <c r="E3421"/>
    </row>
    <row r="3422" spans="1:5">
      <c r="A3422"/>
      <c r="B3422"/>
      <c r="C3422"/>
      <c r="D3422"/>
      <c r="E3422"/>
    </row>
    <row r="3423" spans="1:5">
      <c r="A3423"/>
      <c r="B3423"/>
      <c r="C3423"/>
      <c r="D3423"/>
      <c r="E3423"/>
    </row>
    <row r="3424" spans="1:5">
      <c r="A3424"/>
      <c r="B3424"/>
      <c r="C3424"/>
      <c r="D3424"/>
      <c r="E3424"/>
    </row>
    <row r="3425" spans="1:5">
      <c r="A3425"/>
      <c r="B3425"/>
      <c r="C3425"/>
      <c r="D3425"/>
      <c r="E3425"/>
    </row>
    <row r="3426" spans="1:5">
      <c r="A3426"/>
      <c r="B3426"/>
      <c r="C3426"/>
      <c r="D3426"/>
      <c r="E3426"/>
    </row>
    <row r="3427" spans="1:5">
      <c r="A3427"/>
      <c r="B3427"/>
      <c r="C3427"/>
      <c r="D3427"/>
      <c r="E3427"/>
    </row>
    <row r="3428" spans="1:5">
      <c r="A3428"/>
      <c r="B3428"/>
      <c r="C3428"/>
      <c r="D3428"/>
      <c r="E3428"/>
    </row>
    <row r="3429" spans="1:5">
      <c r="A3429"/>
      <c r="B3429"/>
      <c r="C3429"/>
      <c r="D3429"/>
      <c r="E3429"/>
    </row>
    <row r="3430" spans="1:5">
      <c r="A3430"/>
      <c r="B3430"/>
      <c r="C3430"/>
      <c r="D3430"/>
      <c r="E3430"/>
    </row>
    <row r="3431" spans="1:5">
      <c r="A3431"/>
      <c r="B3431"/>
      <c r="C3431"/>
      <c r="D3431"/>
      <c r="E3431"/>
    </row>
    <row r="3432" spans="1:5">
      <c r="A3432"/>
      <c r="B3432"/>
      <c r="C3432"/>
      <c r="D3432"/>
      <c r="E3432"/>
    </row>
    <row r="3433" spans="1:5">
      <c r="A3433"/>
      <c r="B3433"/>
      <c r="C3433"/>
      <c r="D3433"/>
      <c r="E3433"/>
    </row>
    <row r="3434" spans="1:5">
      <c r="A3434"/>
      <c r="B3434"/>
      <c r="C3434"/>
      <c r="D3434"/>
      <c r="E3434"/>
    </row>
    <row r="3435" spans="1:5">
      <c r="A3435"/>
      <c r="B3435"/>
      <c r="C3435"/>
      <c r="D3435"/>
      <c r="E3435"/>
    </row>
    <row r="3436" spans="1:5">
      <c r="A3436"/>
      <c r="B3436"/>
      <c r="C3436"/>
      <c r="D3436"/>
      <c r="E3436"/>
    </row>
    <row r="3437" spans="1:5">
      <c r="A3437"/>
      <c r="B3437"/>
      <c r="C3437"/>
      <c r="D3437"/>
      <c r="E3437"/>
    </row>
    <row r="3438" spans="1:5">
      <c r="A3438"/>
      <c r="B3438"/>
      <c r="C3438"/>
      <c r="D3438"/>
      <c r="E3438"/>
    </row>
    <row r="3439" spans="1:5">
      <c r="A3439"/>
      <c r="B3439"/>
      <c r="C3439"/>
      <c r="D3439"/>
      <c r="E3439"/>
    </row>
    <row r="3440" spans="1:5">
      <c r="A3440"/>
      <c r="B3440"/>
      <c r="C3440"/>
      <c r="D3440"/>
      <c r="E3440"/>
    </row>
    <row r="3441" spans="1:5">
      <c r="A3441"/>
      <c r="B3441"/>
      <c r="C3441"/>
      <c r="D3441"/>
      <c r="E3441"/>
    </row>
    <row r="3442" spans="1:5">
      <c r="A3442"/>
      <c r="B3442"/>
      <c r="C3442"/>
      <c r="D3442"/>
      <c r="E3442"/>
    </row>
    <row r="3443" spans="1:5">
      <c r="A3443"/>
      <c r="B3443"/>
      <c r="C3443"/>
      <c r="D3443"/>
      <c r="E3443"/>
    </row>
    <row r="3444" spans="1:5">
      <c r="A3444"/>
      <c r="B3444"/>
      <c r="C3444"/>
      <c r="D3444"/>
      <c r="E3444"/>
    </row>
    <row r="3445" spans="1:5">
      <c r="A3445"/>
      <c r="B3445"/>
      <c r="C3445"/>
      <c r="D3445"/>
      <c r="E3445"/>
    </row>
    <row r="3446" spans="1:5">
      <c r="A3446"/>
      <c r="B3446"/>
      <c r="C3446"/>
      <c r="D3446"/>
      <c r="E3446"/>
    </row>
    <row r="3447" spans="1:5">
      <c r="A3447"/>
      <c r="B3447"/>
      <c r="C3447"/>
      <c r="D3447"/>
      <c r="E3447"/>
    </row>
    <row r="3448" spans="1:5">
      <c r="A3448"/>
      <c r="B3448"/>
      <c r="C3448"/>
      <c r="D3448"/>
      <c r="E3448"/>
    </row>
    <row r="3449" spans="1:5">
      <c r="A3449"/>
      <c r="B3449"/>
      <c r="C3449"/>
      <c r="D3449"/>
      <c r="E3449"/>
    </row>
    <row r="3450" spans="1:5">
      <c r="A3450"/>
      <c r="B3450"/>
      <c r="C3450"/>
      <c r="D3450"/>
      <c r="E3450"/>
    </row>
    <row r="3451" spans="1:5">
      <c r="A3451"/>
      <c r="B3451"/>
      <c r="C3451"/>
      <c r="D3451"/>
      <c r="E3451"/>
    </row>
    <row r="3452" spans="1:5">
      <c r="A3452"/>
      <c r="B3452"/>
      <c r="C3452"/>
      <c r="D3452"/>
      <c r="E3452"/>
    </row>
    <row r="3453" spans="1:5">
      <c r="A3453"/>
      <c r="B3453"/>
      <c r="C3453"/>
      <c r="D3453"/>
      <c r="E3453"/>
    </row>
    <row r="3454" spans="1:5">
      <c r="A3454"/>
      <c r="B3454"/>
      <c r="C3454"/>
      <c r="D3454"/>
      <c r="E3454"/>
    </row>
    <row r="3455" spans="1:5">
      <c r="A3455"/>
      <c r="B3455"/>
      <c r="C3455"/>
      <c r="D3455"/>
      <c r="E3455"/>
    </row>
    <row r="3456" spans="1:5">
      <c r="A3456"/>
      <c r="B3456"/>
      <c r="C3456"/>
      <c r="D3456"/>
      <c r="E3456"/>
    </row>
    <row r="3457" spans="1:5">
      <c r="A3457"/>
      <c r="B3457"/>
      <c r="C3457"/>
      <c r="D3457"/>
      <c r="E3457"/>
    </row>
    <row r="3458" spans="1:5">
      <c r="A3458"/>
      <c r="B3458"/>
      <c r="C3458"/>
      <c r="D3458"/>
      <c r="E3458"/>
    </row>
    <row r="3459" spans="1:5">
      <c r="A3459"/>
      <c r="B3459"/>
      <c r="C3459"/>
      <c r="D3459"/>
      <c r="E3459"/>
    </row>
    <row r="3460" spans="1:5">
      <c r="A3460"/>
      <c r="B3460"/>
      <c r="C3460"/>
      <c r="D3460"/>
      <c r="E3460"/>
    </row>
    <row r="3461" spans="1:5">
      <c r="A3461"/>
      <c r="B3461"/>
      <c r="C3461"/>
      <c r="D3461"/>
      <c r="E3461"/>
    </row>
    <row r="3462" spans="1:5">
      <c r="A3462"/>
      <c r="B3462"/>
      <c r="C3462"/>
      <c r="D3462"/>
      <c r="E3462"/>
    </row>
    <row r="3463" spans="1:5">
      <c r="A3463"/>
      <c r="B3463"/>
      <c r="C3463"/>
      <c r="D3463"/>
      <c r="E3463"/>
    </row>
    <row r="3464" spans="1:5">
      <c r="A3464"/>
      <c r="B3464"/>
      <c r="C3464"/>
      <c r="D3464"/>
      <c r="E3464"/>
    </row>
    <row r="3465" spans="1:5">
      <c r="A3465"/>
      <c r="B3465"/>
      <c r="C3465"/>
      <c r="D3465"/>
      <c r="E3465"/>
    </row>
    <row r="3466" spans="1:5">
      <c r="A3466"/>
      <c r="B3466"/>
      <c r="C3466"/>
      <c r="D3466"/>
      <c r="E3466"/>
    </row>
    <row r="3467" spans="1:5">
      <c r="A3467"/>
      <c r="B3467"/>
      <c r="C3467"/>
      <c r="D3467"/>
      <c r="E3467"/>
    </row>
    <row r="3468" spans="1:5">
      <c r="A3468"/>
      <c r="B3468"/>
      <c r="C3468"/>
      <c r="D3468"/>
      <c r="E3468"/>
    </row>
    <row r="3469" spans="1:5">
      <c r="A3469"/>
      <c r="B3469"/>
      <c r="C3469"/>
      <c r="D3469"/>
      <c r="E3469"/>
    </row>
    <row r="3470" spans="1:5">
      <c r="A3470"/>
      <c r="B3470"/>
      <c r="C3470"/>
      <c r="D3470"/>
      <c r="E3470"/>
    </row>
    <row r="3471" spans="1:5">
      <c r="A3471"/>
      <c r="B3471"/>
      <c r="C3471"/>
      <c r="D3471"/>
      <c r="E3471"/>
    </row>
    <row r="3472" spans="1:5">
      <c r="A3472"/>
      <c r="B3472"/>
      <c r="C3472"/>
      <c r="D3472"/>
      <c r="E3472"/>
    </row>
    <row r="3473" spans="1:5">
      <c r="A3473"/>
      <c r="B3473"/>
      <c r="C3473"/>
      <c r="D3473"/>
      <c r="E3473"/>
    </row>
    <row r="3474" spans="1:5">
      <c r="A3474"/>
      <c r="B3474"/>
      <c r="C3474"/>
      <c r="D3474"/>
      <c r="E3474"/>
    </row>
    <row r="3475" spans="1:5">
      <c r="A3475"/>
      <c r="B3475"/>
      <c r="C3475"/>
      <c r="D3475"/>
      <c r="E3475"/>
    </row>
    <row r="3476" spans="1:5">
      <c r="A3476"/>
      <c r="B3476"/>
      <c r="C3476"/>
      <c r="D3476"/>
      <c r="E3476"/>
    </row>
    <row r="3477" spans="1:5">
      <c r="A3477"/>
      <c r="B3477"/>
      <c r="C3477"/>
      <c r="D3477"/>
      <c r="E3477"/>
    </row>
    <row r="3478" spans="1:5">
      <c r="A3478"/>
      <c r="B3478"/>
      <c r="C3478"/>
      <c r="D3478"/>
      <c r="E3478"/>
    </row>
    <row r="3479" spans="1:5">
      <c r="A3479"/>
      <c r="B3479"/>
      <c r="C3479"/>
      <c r="D3479"/>
      <c r="E3479"/>
    </row>
    <row r="3480" spans="1:5">
      <c r="A3480"/>
      <c r="B3480"/>
      <c r="C3480"/>
      <c r="D3480"/>
      <c r="E3480"/>
    </row>
    <row r="3481" spans="1:5">
      <c r="A3481"/>
      <c r="B3481"/>
      <c r="C3481"/>
      <c r="D3481"/>
      <c r="E3481"/>
    </row>
    <row r="3482" spans="1:5">
      <c r="A3482"/>
      <c r="B3482"/>
      <c r="C3482"/>
      <c r="D3482"/>
      <c r="E3482"/>
    </row>
    <row r="3483" spans="1:5">
      <c r="A3483"/>
      <c r="B3483"/>
      <c r="C3483"/>
      <c r="D3483"/>
      <c r="E3483"/>
    </row>
    <row r="3484" spans="1:5">
      <c r="A3484"/>
      <c r="B3484"/>
      <c r="C3484"/>
      <c r="D3484"/>
      <c r="E3484"/>
    </row>
    <row r="3485" spans="1:5">
      <c r="A3485"/>
      <c r="B3485"/>
      <c r="C3485"/>
      <c r="D3485"/>
      <c r="E3485"/>
    </row>
    <row r="3486" spans="1:5">
      <c r="A3486"/>
      <c r="B3486"/>
      <c r="C3486"/>
      <c r="D3486"/>
      <c r="E3486"/>
    </row>
    <row r="3487" spans="1:5">
      <c r="A3487"/>
      <c r="B3487"/>
      <c r="C3487"/>
      <c r="D3487"/>
      <c r="E3487"/>
    </row>
    <row r="3488" spans="1:5">
      <c r="A3488"/>
      <c r="B3488"/>
      <c r="C3488"/>
      <c r="D3488"/>
      <c r="E3488"/>
    </row>
    <row r="3489" spans="1:5">
      <c r="A3489"/>
      <c r="B3489"/>
      <c r="C3489"/>
      <c r="D3489"/>
      <c r="E3489"/>
    </row>
    <row r="3490" spans="1:5">
      <c r="A3490"/>
      <c r="B3490"/>
      <c r="C3490"/>
      <c r="D3490"/>
      <c r="E3490"/>
    </row>
    <row r="3491" spans="1:5">
      <c r="A3491"/>
      <c r="B3491"/>
      <c r="C3491"/>
      <c r="D3491"/>
      <c r="E3491"/>
    </row>
    <row r="3492" spans="1:5">
      <c r="A3492"/>
      <c r="B3492"/>
      <c r="C3492"/>
      <c r="D3492"/>
      <c r="E3492"/>
    </row>
    <row r="3493" spans="1:5">
      <c r="A3493"/>
      <c r="B3493"/>
      <c r="C3493"/>
      <c r="D3493"/>
      <c r="E3493"/>
    </row>
    <row r="3494" spans="1:5">
      <c r="A3494"/>
      <c r="B3494"/>
      <c r="C3494"/>
      <c r="D3494"/>
      <c r="E3494"/>
    </row>
    <row r="3495" spans="1:5">
      <c r="A3495"/>
      <c r="B3495"/>
      <c r="C3495"/>
      <c r="D3495"/>
      <c r="E3495"/>
    </row>
    <row r="3496" spans="1:5">
      <c r="A3496"/>
      <c r="B3496"/>
      <c r="C3496"/>
      <c r="D3496"/>
      <c r="E3496"/>
    </row>
    <row r="3497" spans="1:5">
      <c r="A3497"/>
      <c r="B3497"/>
      <c r="C3497"/>
      <c r="D3497"/>
      <c r="E3497"/>
    </row>
    <row r="3498" spans="1:5">
      <c r="A3498"/>
      <c r="B3498"/>
      <c r="C3498"/>
      <c r="D3498"/>
      <c r="E3498"/>
    </row>
    <row r="3499" spans="1:5">
      <c r="A3499"/>
      <c r="B3499"/>
      <c r="C3499"/>
      <c r="D3499"/>
      <c r="E3499"/>
    </row>
    <row r="3500" spans="1:5">
      <c r="A3500"/>
      <c r="B3500"/>
      <c r="C3500"/>
      <c r="D3500"/>
      <c r="E3500"/>
    </row>
    <row r="3501" spans="1:5">
      <c r="A3501"/>
      <c r="B3501"/>
      <c r="C3501"/>
      <c r="D3501"/>
      <c r="E3501"/>
    </row>
    <row r="3502" spans="1:5">
      <c r="A3502"/>
      <c r="B3502"/>
      <c r="C3502"/>
      <c r="D3502"/>
      <c r="E3502"/>
    </row>
    <row r="3503" spans="1:5">
      <c r="A3503"/>
      <c r="B3503"/>
      <c r="C3503"/>
      <c r="D3503"/>
      <c r="E3503"/>
    </row>
    <row r="3504" spans="1:5">
      <c r="A3504"/>
      <c r="B3504"/>
      <c r="C3504"/>
      <c r="D3504"/>
      <c r="E3504"/>
    </row>
    <row r="3505" spans="1:5">
      <c r="A3505"/>
      <c r="B3505"/>
      <c r="C3505"/>
      <c r="D3505"/>
      <c r="E3505"/>
    </row>
    <row r="3506" spans="1:5">
      <c r="A3506"/>
      <c r="B3506"/>
      <c r="C3506"/>
      <c r="D3506"/>
      <c r="E3506"/>
    </row>
    <row r="3507" spans="1:5">
      <c r="A3507"/>
      <c r="B3507"/>
      <c r="C3507"/>
      <c r="D3507"/>
      <c r="E3507"/>
    </row>
    <row r="3508" spans="1:5">
      <c r="A3508"/>
      <c r="B3508"/>
      <c r="C3508"/>
      <c r="D3508"/>
      <c r="E3508"/>
    </row>
    <row r="3509" spans="1:5">
      <c r="A3509"/>
      <c r="B3509"/>
      <c r="C3509"/>
      <c r="D3509"/>
      <c r="E3509"/>
    </row>
    <row r="3510" spans="1:5">
      <c r="A3510"/>
      <c r="B3510"/>
      <c r="C3510"/>
      <c r="D3510"/>
      <c r="E3510"/>
    </row>
    <row r="3511" spans="1:5">
      <c r="A3511"/>
      <c r="B3511"/>
      <c r="C3511"/>
      <c r="D3511"/>
      <c r="E3511"/>
    </row>
    <row r="3512" spans="1:5">
      <c r="A3512"/>
      <c r="B3512"/>
      <c r="C3512"/>
      <c r="D3512"/>
      <c r="E3512"/>
    </row>
    <row r="3513" spans="1:5">
      <c r="A3513"/>
      <c r="B3513"/>
      <c r="C3513"/>
      <c r="D3513"/>
      <c r="E3513"/>
    </row>
    <row r="3514" spans="1:5">
      <c r="A3514"/>
      <c r="B3514"/>
      <c r="C3514"/>
      <c r="D3514"/>
      <c r="E3514"/>
    </row>
    <row r="3515" spans="1:5">
      <c r="A3515"/>
      <c r="B3515"/>
      <c r="C3515"/>
      <c r="D3515"/>
      <c r="E3515"/>
    </row>
    <row r="3516" spans="1:5">
      <c r="A3516"/>
      <c r="B3516"/>
      <c r="C3516"/>
      <c r="D3516"/>
      <c r="E3516"/>
    </row>
    <row r="3517" spans="1:5">
      <c r="A3517"/>
      <c r="B3517"/>
      <c r="C3517"/>
      <c r="D3517"/>
      <c r="E3517"/>
    </row>
    <row r="3518" spans="1:5">
      <c r="A3518"/>
      <c r="B3518"/>
      <c r="C3518"/>
      <c r="D3518"/>
      <c r="E3518"/>
    </row>
    <row r="3519" spans="1:5">
      <c r="A3519"/>
      <c r="B3519"/>
      <c r="C3519"/>
      <c r="D3519"/>
      <c r="E3519"/>
    </row>
    <row r="3520" spans="1:5">
      <c r="A3520"/>
      <c r="B3520"/>
      <c r="C3520"/>
      <c r="D3520"/>
      <c r="E3520"/>
    </row>
    <row r="3521" spans="1:5">
      <c r="A3521"/>
      <c r="B3521"/>
      <c r="C3521"/>
      <c r="D3521"/>
      <c r="E3521"/>
    </row>
    <row r="3522" spans="1:5">
      <c r="A3522"/>
      <c r="B3522"/>
      <c r="C3522"/>
      <c r="D3522"/>
      <c r="E3522"/>
    </row>
    <row r="3523" spans="1:5">
      <c r="A3523"/>
      <c r="B3523"/>
      <c r="C3523"/>
      <c r="D3523"/>
      <c r="E3523"/>
    </row>
    <row r="3524" spans="1:5">
      <c r="A3524"/>
      <c r="B3524"/>
      <c r="C3524"/>
      <c r="D3524"/>
      <c r="E3524"/>
    </row>
    <row r="3525" spans="1:5">
      <c r="A3525"/>
      <c r="B3525"/>
      <c r="C3525"/>
      <c r="D3525"/>
      <c r="E3525"/>
    </row>
    <row r="3526" spans="1:5">
      <c r="A3526"/>
      <c r="B3526"/>
      <c r="C3526"/>
      <c r="D3526"/>
      <c r="E3526"/>
    </row>
    <row r="3527" spans="1:5">
      <c r="A3527"/>
      <c r="B3527"/>
      <c r="C3527"/>
      <c r="D3527"/>
      <c r="E3527"/>
    </row>
    <row r="3528" spans="1:5">
      <c r="A3528"/>
      <c r="B3528"/>
      <c r="C3528"/>
      <c r="D3528"/>
      <c r="E3528"/>
    </row>
    <row r="3529" spans="1:5">
      <c r="A3529"/>
      <c r="B3529"/>
      <c r="C3529"/>
      <c r="D3529"/>
      <c r="E3529"/>
    </row>
    <row r="3530" spans="1:5">
      <c r="A3530"/>
      <c r="B3530"/>
      <c r="C3530"/>
      <c r="D3530"/>
      <c r="E3530"/>
    </row>
    <row r="3531" spans="1:5">
      <c r="A3531"/>
      <c r="B3531"/>
      <c r="C3531"/>
      <c r="D3531"/>
      <c r="E3531"/>
    </row>
    <row r="3532" spans="1:5">
      <c r="A3532"/>
      <c r="B3532"/>
      <c r="C3532"/>
      <c r="D3532"/>
      <c r="E3532"/>
    </row>
    <row r="3533" spans="1:5">
      <c r="A3533"/>
      <c r="B3533"/>
      <c r="C3533"/>
      <c r="D3533"/>
      <c r="E3533"/>
    </row>
    <row r="3534" spans="1:5">
      <c r="A3534"/>
      <c r="B3534"/>
      <c r="C3534"/>
      <c r="D3534"/>
      <c r="E3534"/>
    </row>
    <row r="3535" spans="1:5">
      <c r="A3535"/>
      <c r="B3535"/>
      <c r="C3535"/>
      <c r="D3535"/>
      <c r="E3535"/>
    </row>
    <row r="3536" spans="1:5">
      <c r="A3536"/>
      <c r="B3536"/>
      <c r="C3536"/>
      <c r="D3536"/>
      <c r="E3536"/>
    </row>
    <row r="3537" spans="1:5">
      <c r="A3537"/>
      <c r="B3537"/>
      <c r="C3537"/>
      <c r="D3537"/>
      <c r="E3537"/>
    </row>
    <row r="3538" spans="1:5">
      <c r="A3538"/>
      <c r="B3538"/>
      <c r="C3538"/>
      <c r="D3538"/>
      <c r="E3538"/>
    </row>
    <row r="3539" spans="1:5">
      <c r="A3539"/>
      <c r="B3539"/>
      <c r="C3539"/>
      <c r="D3539"/>
      <c r="E3539"/>
    </row>
    <row r="3540" spans="1:5">
      <c r="A3540"/>
      <c r="B3540"/>
      <c r="C3540"/>
      <c r="D3540"/>
      <c r="E3540"/>
    </row>
    <row r="3541" spans="1:5">
      <c r="A3541"/>
      <c r="B3541"/>
      <c r="C3541"/>
      <c r="D3541"/>
      <c r="E3541"/>
    </row>
    <row r="3542" spans="1:5">
      <c r="A3542"/>
      <c r="B3542"/>
      <c r="C3542"/>
      <c r="D3542"/>
      <c r="E3542"/>
    </row>
    <row r="3543" spans="1:5">
      <c r="A3543"/>
      <c r="B3543"/>
      <c r="C3543"/>
      <c r="D3543"/>
      <c r="E3543"/>
    </row>
    <row r="3544" spans="1:5">
      <c r="A3544"/>
      <c r="B3544"/>
      <c r="C3544"/>
      <c r="D3544"/>
      <c r="E3544"/>
    </row>
    <row r="3545" spans="1:5">
      <c r="A3545"/>
      <c r="B3545"/>
      <c r="C3545"/>
      <c r="D3545"/>
      <c r="E3545"/>
    </row>
    <row r="3546" spans="1:5">
      <c r="A3546"/>
      <c r="B3546"/>
      <c r="C3546"/>
      <c r="D3546"/>
      <c r="E3546"/>
    </row>
    <row r="3547" spans="1:5">
      <c r="A3547"/>
      <c r="B3547"/>
      <c r="C3547"/>
      <c r="D3547"/>
      <c r="E3547"/>
    </row>
    <row r="3548" spans="1:5">
      <c r="A3548"/>
      <c r="B3548"/>
      <c r="C3548"/>
      <c r="D3548"/>
      <c r="E3548"/>
    </row>
    <row r="3549" spans="1:5">
      <c r="A3549"/>
      <c r="B3549"/>
      <c r="C3549"/>
      <c r="D3549"/>
      <c r="E3549"/>
    </row>
    <row r="3550" spans="1:5">
      <c r="A3550"/>
      <c r="B3550"/>
      <c r="C3550"/>
      <c r="D3550"/>
      <c r="E3550"/>
    </row>
    <row r="3551" spans="1:5">
      <c r="A3551"/>
      <c r="B3551"/>
      <c r="C3551"/>
      <c r="D3551"/>
      <c r="E3551"/>
    </row>
    <row r="3552" spans="1:5">
      <c r="A3552"/>
      <c r="B3552"/>
      <c r="C3552"/>
      <c r="D3552"/>
      <c r="E3552"/>
    </row>
    <row r="3553" spans="1:5">
      <c r="A3553"/>
      <c r="B3553"/>
      <c r="C3553"/>
      <c r="D3553"/>
      <c r="E3553"/>
    </row>
    <row r="3554" spans="1:5">
      <c r="A3554"/>
      <c r="B3554"/>
      <c r="C3554"/>
      <c r="D3554"/>
      <c r="E3554"/>
    </row>
    <row r="3555" spans="1:5">
      <c r="A3555"/>
      <c r="B3555"/>
      <c r="C3555"/>
      <c r="D3555"/>
      <c r="E3555"/>
    </row>
    <row r="3556" spans="1:5">
      <c r="A3556"/>
      <c r="B3556"/>
      <c r="C3556"/>
      <c r="D3556"/>
      <c r="E3556"/>
    </row>
    <row r="3557" spans="1:5">
      <c r="A3557"/>
      <c r="B3557"/>
      <c r="C3557"/>
      <c r="D3557"/>
      <c r="E3557"/>
    </row>
    <row r="3558" spans="1:5">
      <c r="A3558"/>
      <c r="B3558"/>
      <c r="C3558"/>
      <c r="D3558"/>
      <c r="E3558"/>
    </row>
    <row r="3559" spans="1:5">
      <c r="A3559"/>
      <c r="B3559"/>
      <c r="C3559"/>
      <c r="D3559"/>
      <c r="E3559"/>
    </row>
    <row r="3560" spans="1:5">
      <c r="A3560"/>
      <c r="B3560"/>
      <c r="C3560"/>
      <c r="D3560"/>
      <c r="E3560"/>
    </row>
    <row r="3561" spans="1:5">
      <c r="A3561"/>
      <c r="B3561"/>
      <c r="C3561"/>
      <c r="D3561"/>
      <c r="E3561"/>
    </row>
    <row r="3562" spans="1:5">
      <c r="A3562"/>
      <c r="B3562"/>
      <c r="C3562"/>
      <c r="D3562"/>
      <c r="E3562"/>
    </row>
    <row r="3563" spans="1:5">
      <c r="A3563"/>
      <c r="B3563"/>
      <c r="C3563"/>
      <c r="D3563"/>
      <c r="E3563"/>
    </row>
    <row r="3564" spans="1:5">
      <c r="A3564"/>
      <c r="B3564"/>
      <c r="C3564"/>
      <c r="D3564"/>
      <c r="E3564"/>
    </row>
    <row r="3565" spans="1:5">
      <c r="A3565"/>
      <c r="B3565"/>
      <c r="C3565"/>
      <c r="D3565"/>
      <c r="E3565"/>
    </row>
    <row r="3566" spans="1:5">
      <c r="A3566"/>
      <c r="B3566"/>
      <c r="C3566"/>
      <c r="D3566"/>
      <c r="E3566"/>
    </row>
    <row r="3567" spans="1:5">
      <c r="A3567"/>
      <c r="B3567"/>
      <c r="C3567"/>
      <c r="D3567"/>
      <c r="E3567"/>
    </row>
    <row r="3568" spans="1:5">
      <c r="A3568"/>
      <c r="B3568"/>
      <c r="C3568"/>
      <c r="D3568"/>
      <c r="E3568"/>
    </row>
    <row r="3569" spans="1:5">
      <c r="A3569"/>
      <c r="B3569"/>
      <c r="C3569"/>
      <c r="D3569"/>
      <c r="E3569"/>
    </row>
    <row r="3570" spans="1:5">
      <c r="A3570"/>
      <c r="B3570"/>
      <c r="C3570"/>
      <c r="D3570"/>
      <c r="E3570"/>
    </row>
    <row r="3571" spans="1:5">
      <c r="A3571"/>
      <c r="B3571"/>
      <c r="C3571"/>
      <c r="D3571"/>
      <c r="E3571"/>
    </row>
    <row r="3572" spans="1:5">
      <c r="A3572"/>
      <c r="B3572"/>
      <c r="C3572"/>
      <c r="D3572"/>
      <c r="E3572"/>
    </row>
    <row r="3573" spans="1:5">
      <c r="A3573"/>
      <c r="B3573"/>
      <c r="C3573"/>
      <c r="D3573"/>
      <c r="E3573"/>
    </row>
    <row r="3574" spans="1:5">
      <c r="A3574"/>
      <c r="B3574"/>
      <c r="C3574"/>
      <c r="D3574"/>
      <c r="E3574"/>
    </row>
    <row r="3575" spans="1:5">
      <c r="A3575"/>
      <c r="B3575"/>
      <c r="C3575"/>
      <c r="D3575"/>
      <c r="E3575"/>
    </row>
    <row r="3576" spans="1:5">
      <c r="A3576"/>
      <c r="B3576"/>
      <c r="C3576"/>
      <c r="D3576"/>
      <c r="E3576"/>
    </row>
    <row r="3577" spans="1:5">
      <c r="A3577"/>
      <c r="B3577"/>
      <c r="C3577"/>
      <c r="D3577"/>
      <c r="E3577"/>
    </row>
    <row r="3578" spans="1:5">
      <c r="A3578"/>
      <c r="B3578"/>
      <c r="C3578"/>
      <c r="D3578"/>
      <c r="E3578"/>
    </row>
    <row r="3579" spans="1:5">
      <c r="A3579"/>
      <c r="B3579"/>
      <c r="C3579"/>
      <c r="D3579"/>
      <c r="E3579"/>
    </row>
    <row r="3580" spans="1:5">
      <c r="A3580"/>
      <c r="B3580"/>
      <c r="C3580"/>
      <c r="D3580"/>
      <c r="E3580"/>
    </row>
    <row r="3581" spans="1:5">
      <c r="A3581"/>
      <c r="B3581"/>
      <c r="C3581"/>
      <c r="D3581"/>
      <c r="E3581"/>
    </row>
    <row r="3582" spans="1:5">
      <c r="A3582"/>
      <c r="B3582"/>
      <c r="C3582"/>
      <c r="D3582"/>
      <c r="E3582"/>
    </row>
    <row r="3583" spans="1:5">
      <c r="A3583"/>
      <c r="B3583"/>
      <c r="C3583"/>
      <c r="D3583"/>
      <c r="E3583"/>
    </row>
    <row r="3584" spans="1:5">
      <c r="A3584"/>
      <c r="B3584"/>
      <c r="C3584"/>
      <c r="D3584"/>
      <c r="E3584"/>
    </row>
    <row r="3585" spans="1:5">
      <c r="A3585"/>
      <c r="B3585"/>
      <c r="C3585"/>
      <c r="D3585"/>
      <c r="E3585"/>
    </row>
    <row r="3586" spans="1:5">
      <c r="A3586"/>
      <c r="B3586"/>
      <c r="C3586"/>
      <c r="D3586"/>
      <c r="E3586"/>
    </row>
    <row r="3587" spans="1:5">
      <c r="A3587"/>
      <c r="B3587"/>
      <c r="C3587"/>
      <c r="D3587"/>
      <c r="E3587"/>
    </row>
    <row r="3588" spans="1:5">
      <c r="A3588"/>
      <c r="B3588"/>
      <c r="C3588"/>
      <c r="D3588"/>
      <c r="E3588"/>
    </row>
    <row r="3589" spans="1:5">
      <c r="A3589"/>
      <c r="B3589"/>
      <c r="C3589"/>
      <c r="D3589"/>
      <c r="E3589"/>
    </row>
    <row r="3590" spans="1:5">
      <c r="A3590"/>
      <c r="B3590"/>
      <c r="C3590"/>
      <c r="D3590"/>
      <c r="E3590"/>
    </row>
    <row r="3591" spans="1:5">
      <c r="A3591"/>
      <c r="B3591"/>
      <c r="C3591"/>
      <c r="D3591"/>
      <c r="E3591"/>
    </row>
    <row r="3592" spans="1:5">
      <c r="A3592"/>
      <c r="B3592"/>
      <c r="C3592"/>
      <c r="D3592"/>
      <c r="E3592"/>
    </row>
    <row r="3593" spans="1:5">
      <c r="A3593"/>
      <c r="B3593"/>
      <c r="C3593"/>
      <c r="D3593"/>
      <c r="E3593"/>
    </row>
    <row r="3594" spans="1:5">
      <c r="A3594"/>
      <c r="B3594"/>
      <c r="C3594"/>
      <c r="D3594"/>
      <c r="E3594"/>
    </row>
    <row r="3595" spans="1:5">
      <c r="A3595"/>
      <c r="B3595"/>
      <c r="C3595"/>
      <c r="D3595"/>
      <c r="E3595"/>
    </row>
    <row r="3596" spans="1:5">
      <c r="A3596"/>
      <c r="B3596"/>
      <c r="C3596"/>
      <c r="D3596"/>
      <c r="E3596"/>
    </row>
    <row r="3597" spans="1:5">
      <c r="A3597"/>
      <c r="B3597"/>
      <c r="C3597"/>
      <c r="D3597"/>
      <c r="E3597"/>
    </row>
    <row r="3598" spans="1:5">
      <c r="A3598"/>
      <c r="B3598"/>
      <c r="C3598"/>
      <c r="D3598"/>
      <c r="E3598"/>
    </row>
    <row r="3599" spans="1:5">
      <c r="A3599"/>
      <c r="B3599"/>
      <c r="C3599"/>
      <c r="D3599"/>
      <c r="E3599"/>
    </row>
    <row r="3600" spans="1:5">
      <c r="A3600"/>
      <c r="B3600"/>
      <c r="C3600"/>
      <c r="D3600"/>
      <c r="E3600"/>
    </row>
    <row r="3601" spans="1:5">
      <c r="A3601"/>
      <c r="B3601"/>
      <c r="C3601"/>
      <c r="D3601"/>
      <c r="E3601"/>
    </row>
    <row r="3602" spans="1:5">
      <c r="A3602"/>
      <c r="B3602"/>
      <c r="C3602"/>
      <c r="D3602"/>
      <c r="E3602"/>
    </row>
    <row r="3603" spans="1:5">
      <c r="A3603"/>
      <c r="B3603"/>
      <c r="C3603"/>
      <c r="D3603"/>
      <c r="E3603"/>
    </row>
    <row r="3604" spans="1:5">
      <c r="A3604"/>
      <c r="B3604"/>
      <c r="C3604"/>
      <c r="D3604"/>
      <c r="E3604"/>
    </row>
    <row r="3605" spans="1:5">
      <c r="A3605"/>
      <c r="B3605"/>
      <c r="C3605"/>
      <c r="D3605"/>
      <c r="E3605"/>
    </row>
    <row r="3606" spans="1:5">
      <c r="A3606"/>
      <c r="B3606"/>
      <c r="C3606"/>
      <c r="D3606"/>
      <c r="E3606"/>
    </row>
    <row r="3607" spans="1:5">
      <c r="A3607"/>
      <c r="B3607"/>
      <c r="C3607"/>
      <c r="D3607"/>
      <c r="E3607"/>
    </row>
    <row r="3608" spans="1:5">
      <c r="A3608"/>
      <c r="B3608"/>
      <c r="C3608"/>
      <c r="D3608"/>
      <c r="E3608"/>
    </row>
    <row r="3609" spans="1:5">
      <c r="A3609"/>
      <c r="B3609"/>
      <c r="C3609"/>
      <c r="D3609"/>
      <c r="E3609"/>
    </row>
    <row r="3610" spans="1:5">
      <c r="A3610"/>
      <c r="B3610"/>
      <c r="C3610"/>
      <c r="D3610"/>
      <c r="E3610"/>
    </row>
    <row r="3611" spans="1:5">
      <c r="A3611"/>
      <c r="B3611"/>
      <c r="C3611"/>
      <c r="D3611"/>
      <c r="E3611"/>
    </row>
    <row r="3612" spans="1:5">
      <c r="A3612"/>
      <c r="B3612"/>
      <c r="C3612"/>
      <c r="D3612"/>
      <c r="E3612"/>
    </row>
    <row r="3613" spans="1:5">
      <c r="A3613"/>
      <c r="B3613"/>
      <c r="C3613"/>
      <c r="D3613"/>
      <c r="E3613"/>
    </row>
    <row r="3614" spans="1:5">
      <c r="A3614"/>
      <c r="B3614"/>
      <c r="C3614"/>
      <c r="D3614"/>
      <c r="E3614"/>
    </row>
    <row r="3615" spans="1:5">
      <c r="A3615"/>
      <c r="B3615"/>
      <c r="C3615"/>
      <c r="D3615"/>
      <c r="E3615"/>
    </row>
    <row r="3616" spans="1:5">
      <c r="A3616"/>
      <c r="B3616"/>
      <c r="C3616"/>
      <c r="D3616"/>
      <c r="E3616"/>
    </row>
    <row r="3617" spans="1:5">
      <c r="A3617"/>
      <c r="B3617"/>
      <c r="C3617"/>
      <c r="D3617"/>
      <c r="E3617"/>
    </row>
    <row r="3618" spans="1:5">
      <c r="A3618"/>
      <c r="B3618"/>
      <c r="C3618"/>
      <c r="D3618"/>
      <c r="E3618"/>
    </row>
    <row r="3619" spans="1:5">
      <c r="A3619"/>
      <c r="B3619"/>
      <c r="C3619"/>
      <c r="D3619"/>
      <c r="E3619"/>
    </row>
    <row r="3620" spans="1:5">
      <c r="A3620"/>
      <c r="B3620"/>
      <c r="C3620"/>
      <c r="D3620"/>
      <c r="E3620"/>
    </row>
    <row r="3621" spans="1:5">
      <c r="A3621"/>
      <c r="B3621"/>
      <c r="C3621"/>
      <c r="D3621"/>
      <c r="E3621"/>
    </row>
    <row r="3622" spans="1:5">
      <c r="A3622"/>
      <c r="B3622"/>
      <c r="C3622"/>
      <c r="D3622"/>
      <c r="E3622"/>
    </row>
    <row r="3623" spans="1:5">
      <c r="A3623"/>
      <c r="B3623"/>
      <c r="C3623"/>
      <c r="D3623"/>
      <c r="E3623"/>
    </row>
    <row r="3624" spans="1:5">
      <c r="A3624"/>
      <c r="B3624"/>
      <c r="C3624"/>
      <c r="D3624"/>
      <c r="E3624"/>
    </row>
    <row r="3625" spans="1:5">
      <c r="A3625"/>
      <c r="B3625"/>
      <c r="C3625"/>
      <c r="D3625"/>
      <c r="E3625"/>
    </row>
    <row r="3626" spans="1:5">
      <c r="A3626"/>
      <c r="B3626"/>
      <c r="C3626"/>
      <c r="D3626"/>
      <c r="E3626"/>
    </row>
    <row r="3627" spans="1:5">
      <c r="A3627"/>
      <c r="B3627"/>
      <c r="C3627"/>
      <c r="D3627"/>
      <c r="E3627"/>
    </row>
    <row r="3628" spans="1:5">
      <c r="A3628"/>
      <c r="B3628"/>
      <c r="C3628"/>
      <c r="D3628"/>
      <c r="E3628"/>
    </row>
    <row r="3629" spans="1:5">
      <c r="A3629"/>
      <c r="B3629"/>
      <c r="C3629"/>
      <c r="D3629"/>
      <c r="E3629"/>
    </row>
    <row r="3630" spans="1:5">
      <c r="A3630"/>
      <c r="B3630"/>
      <c r="C3630"/>
      <c r="D3630"/>
      <c r="E3630"/>
    </row>
    <row r="3631" spans="1:5">
      <c r="A3631"/>
      <c r="B3631"/>
      <c r="C3631"/>
      <c r="D3631"/>
      <c r="E3631"/>
    </row>
    <row r="3632" spans="1:5">
      <c r="A3632"/>
      <c r="B3632"/>
      <c r="C3632"/>
      <c r="D3632"/>
      <c r="E3632"/>
    </row>
    <row r="3633" spans="1:5">
      <c r="A3633"/>
      <c r="B3633"/>
      <c r="C3633"/>
      <c r="D3633"/>
      <c r="E3633"/>
    </row>
    <row r="3634" spans="1:5">
      <c r="A3634"/>
      <c r="B3634"/>
      <c r="C3634"/>
      <c r="D3634"/>
      <c r="E3634"/>
    </row>
    <row r="3635" spans="1:5">
      <c r="A3635"/>
      <c r="B3635"/>
      <c r="C3635"/>
      <c r="D3635"/>
      <c r="E3635"/>
    </row>
    <row r="3636" spans="1:5">
      <c r="A3636"/>
      <c r="B3636"/>
      <c r="C3636"/>
      <c r="D3636"/>
      <c r="E3636"/>
    </row>
    <row r="3637" spans="1:5">
      <c r="A3637"/>
      <c r="B3637"/>
      <c r="C3637"/>
      <c r="D3637"/>
      <c r="E3637"/>
    </row>
    <row r="3638" spans="1:5">
      <c r="A3638"/>
      <c r="B3638"/>
      <c r="C3638"/>
      <c r="D3638"/>
      <c r="E3638"/>
    </row>
    <row r="3639" spans="1:5">
      <c r="A3639"/>
      <c r="B3639"/>
      <c r="C3639"/>
      <c r="D3639"/>
      <c r="E3639"/>
    </row>
    <row r="3640" spans="1:5">
      <c r="A3640"/>
      <c r="B3640"/>
      <c r="C3640"/>
      <c r="D3640"/>
      <c r="E3640"/>
    </row>
    <row r="3641" spans="1:5">
      <c r="A3641"/>
      <c r="B3641"/>
      <c r="C3641"/>
      <c r="D3641"/>
      <c r="E3641"/>
    </row>
    <row r="3642" spans="1:5">
      <c r="A3642"/>
      <c r="B3642"/>
      <c r="C3642"/>
      <c r="D3642"/>
      <c r="E3642"/>
    </row>
    <row r="3643" spans="1:5">
      <c r="A3643"/>
      <c r="B3643"/>
      <c r="C3643"/>
      <c r="D3643"/>
      <c r="E3643"/>
    </row>
    <row r="3644" spans="1:5">
      <c r="A3644"/>
      <c r="B3644"/>
      <c r="C3644"/>
      <c r="D3644"/>
      <c r="E3644"/>
    </row>
    <row r="3645" spans="1:5">
      <c r="A3645"/>
      <c r="B3645"/>
      <c r="C3645"/>
      <c r="D3645"/>
      <c r="E3645"/>
    </row>
    <row r="3646" spans="1:5">
      <c r="A3646"/>
      <c r="B3646"/>
      <c r="C3646"/>
      <c r="D3646"/>
      <c r="E3646"/>
    </row>
    <row r="3647" spans="1:5">
      <c r="A3647"/>
      <c r="B3647"/>
      <c r="C3647"/>
      <c r="D3647"/>
      <c r="E3647"/>
    </row>
    <row r="3648" spans="1:5">
      <c r="A3648"/>
      <c r="B3648"/>
      <c r="C3648"/>
      <c r="D3648"/>
      <c r="E3648"/>
    </row>
    <row r="3649" spans="1:5">
      <c r="A3649"/>
      <c r="B3649"/>
      <c r="C3649"/>
      <c r="D3649"/>
      <c r="E3649"/>
    </row>
    <row r="3650" spans="1:5">
      <c r="A3650"/>
      <c r="B3650"/>
      <c r="C3650"/>
      <c r="D3650"/>
      <c r="E3650"/>
    </row>
    <row r="3651" spans="1:5">
      <c r="A3651"/>
      <c r="B3651"/>
      <c r="C3651"/>
      <c r="D3651"/>
      <c r="E3651"/>
    </row>
    <row r="3652" spans="1:5">
      <c r="A3652"/>
      <c r="B3652"/>
      <c r="C3652"/>
      <c r="D3652"/>
      <c r="E3652"/>
    </row>
    <row r="3653" spans="1:5">
      <c r="A3653"/>
      <c r="B3653"/>
      <c r="C3653"/>
      <c r="D3653"/>
      <c r="E3653"/>
    </row>
    <row r="3654" spans="1:5">
      <c r="A3654"/>
      <c r="B3654"/>
      <c r="C3654"/>
      <c r="D3654"/>
      <c r="E3654"/>
    </row>
    <row r="3655" spans="1:5">
      <c r="A3655"/>
      <c r="B3655"/>
      <c r="C3655"/>
      <c r="D3655"/>
      <c r="E3655"/>
    </row>
    <row r="3656" spans="1:5">
      <c r="A3656"/>
      <c r="B3656"/>
      <c r="C3656"/>
      <c r="D3656"/>
      <c r="E3656"/>
    </row>
    <row r="3657" spans="1:5">
      <c r="A3657"/>
      <c r="B3657"/>
      <c r="C3657"/>
      <c r="D3657"/>
      <c r="E3657"/>
    </row>
    <row r="3658" spans="1:5">
      <c r="A3658"/>
      <c r="B3658"/>
      <c r="C3658"/>
      <c r="D3658"/>
      <c r="E3658"/>
    </row>
    <row r="3659" spans="1:5">
      <c r="A3659"/>
      <c r="B3659"/>
      <c r="C3659"/>
      <c r="D3659"/>
      <c r="E3659"/>
    </row>
    <row r="3660" spans="1:5">
      <c r="A3660"/>
      <c r="B3660"/>
      <c r="C3660"/>
      <c r="D3660"/>
      <c r="E3660"/>
    </row>
    <row r="3661" spans="1:5">
      <c r="A3661"/>
      <c r="B3661"/>
      <c r="C3661"/>
      <c r="D3661"/>
      <c r="E3661"/>
    </row>
    <row r="3662" spans="1:5">
      <c r="A3662"/>
      <c r="B3662"/>
      <c r="C3662"/>
      <c r="D3662"/>
      <c r="E3662"/>
    </row>
    <row r="3663" spans="1:5">
      <c r="A3663"/>
      <c r="B3663"/>
      <c r="C3663"/>
      <c r="D3663"/>
      <c r="E3663"/>
    </row>
    <row r="3664" spans="1:5">
      <c r="A3664"/>
      <c r="B3664"/>
      <c r="C3664"/>
      <c r="D3664"/>
      <c r="E3664"/>
    </row>
    <row r="3665" spans="1:5">
      <c r="A3665"/>
      <c r="B3665"/>
      <c r="C3665"/>
      <c r="D3665"/>
      <c r="E3665"/>
    </row>
    <row r="3666" spans="1:5">
      <c r="A3666"/>
      <c r="B3666"/>
      <c r="C3666"/>
      <c r="D3666"/>
      <c r="E3666"/>
    </row>
    <row r="3667" spans="1:5">
      <c r="A3667"/>
      <c r="B3667"/>
      <c r="C3667"/>
      <c r="D3667"/>
      <c r="E3667"/>
    </row>
    <row r="3668" spans="1:5">
      <c r="A3668"/>
      <c r="B3668"/>
      <c r="C3668"/>
      <c r="D3668"/>
      <c r="E3668"/>
    </row>
    <row r="3669" spans="1:5">
      <c r="A3669"/>
      <c r="B3669"/>
      <c r="C3669"/>
      <c r="D3669"/>
      <c r="E3669"/>
    </row>
    <row r="3670" spans="1:5">
      <c r="A3670"/>
      <c r="B3670"/>
      <c r="C3670"/>
      <c r="D3670"/>
      <c r="E3670"/>
    </row>
    <row r="3671" spans="1:5">
      <c r="A3671"/>
      <c r="B3671"/>
      <c r="C3671"/>
      <c r="D3671"/>
      <c r="E3671"/>
    </row>
    <row r="3672" spans="1:5">
      <c r="A3672"/>
      <c r="B3672"/>
      <c r="C3672"/>
      <c r="D3672"/>
      <c r="E3672"/>
    </row>
    <row r="3673" spans="1:5">
      <c r="A3673"/>
      <c r="B3673"/>
      <c r="C3673"/>
      <c r="D3673"/>
      <c r="E3673"/>
    </row>
    <row r="3674" spans="1:5">
      <c r="A3674"/>
      <c r="B3674"/>
      <c r="C3674"/>
      <c r="D3674"/>
      <c r="E3674"/>
    </row>
    <row r="3675" spans="1:5">
      <c r="A3675"/>
      <c r="B3675"/>
      <c r="C3675"/>
      <c r="D3675"/>
      <c r="E3675"/>
    </row>
    <row r="3676" spans="1:5">
      <c r="A3676"/>
      <c r="B3676"/>
      <c r="C3676"/>
      <c r="D3676"/>
      <c r="E3676"/>
    </row>
    <row r="3677" spans="1:5">
      <c r="A3677"/>
      <c r="B3677"/>
      <c r="C3677"/>
      <c r="D3677"/>
      <c r="E3677"/>
    </row>
    <row r="3678" spans="1:5">
      <c r="A3678"/>
      <c r="B3678"/>
      <c r="C3678"/>
      <c r="D3678"/>
      <c r="E3678"/>
    </row>
    <row r="3679" spans="1:5">
      <c r="A3679"/>
      <c r="B3679"/>
      <c r="C3679"/>
      <c r="D3679"/>
      <c r="E3679"/>
    </row>
    <row r="3680" spans="1:5">
      <c r="A3680"/>
      <c r="B3680"/>
      <c r="C3680"/>
      <c r="D3680"/>
      <c r="E3680"/>
    </row>
    <row r="3681" spans="1:5">
      <c r="A3681"/>
      <c r="B3681"/>
      <c r="C3681"/>
      <c r="D3681"/>
      <c r="E3681"/>
    </row>
    <row r="3682" spans="1:5">
      <c r="A3682"/>
      <c r="B3682"/>
      <c r="C3682"/>
      <c r="D3682"/>
      <c r="E3682"/>
    </row>
    <row r="3683" spans="1:5">
      <c r="A3683"/>
      <c r="B3683"/>
      <c r="C3683"/>
      <c r="D3683"/>
      <c r="E3683"/>
    </row>
    <row r="3684" spans="1:5">
      <c r="A3684"/>
      <c r="B3684"/>
      <c r="C3684"/>
      <c r="D3684"/>
      <c r="E3684"/>
    </row>
    <row r="3685" spans="1:5">
      <c r="A3685"/>
      <c r="B3685"/>
      <c r="C3685"/>
      <c r="D3685"/>
      <c r="E3685"/>
    </row>
    <row r="3686" spans="1:5">
      <c r="A3686"/>
      <c r="B3686"/>
      <c r="C3686"/>
      <c r="D3686"/>
      <c r="E3686"/>
    </row>
    <row r="3687" spans="1:5">
      <c r="A3687"/>
      <c r="B3687"/>
      <c r="C3687"/>
      <c r="D3687"/>
      <c r="E3687"/>
    </row>
    <row r="3688" spans="1:5">
      <c r="A3688"/>
      <c r="B3688"/>
      <c r="C3688"/>
      <c r="D3688"/>
      <c r="E3688"/>
    </row>
    <row r="3689" spans="1:5">
      <c r="A3689"/>
      <c r="B3689"/>
      <c r="C3689"/>
      <c r="D3689"/>
      <c r="E3689"/>
    </row>
    <row r="3690" spans="1:5">
      <c r="A3690"/>
      <c r="B3690"/>
      <c r="C3690"/>
      <c r="D3690"/>
      <c r="E3690"/>
    </row>
    <row r="3691" spans="1:5">
      <c r="A3691"/>
      <c r="B3691"/>
      <c r="C3691"/>
      <c r="D3691"/>
      <c r="E3691"/>
    </row>
    <row r="3692" spans="1:5">
      <c r="A3692"/>
      <c r="B3692"/>
      <c r="C3692"/>
      <c r="D3692"/>
      <c r="E3692"/>
    </row>
    <row r="3693" spans="1:5">
      <c r="A3693"/>
      <c r="B3693"/>
      <c r="C3693"/>
      <c r="D3693"/>
      <c r="E3693"/>
    </row>
    <row r="3694" spans="1:5">
      <c r="A3694"/>
      <c r="B3694"/>
      <c r="C3694"/>
      <c r="D3694"/>
      <c r="E3694"/>
    </row>
    <row r="3695" spans="1:5">
      <c r="A3695"/>
      <c r="B3695"/>
      <c r="C3695"/>
      <c r="D3695"/>
      <c r="E3695"/>
    </row>
    <row r="3696" spans="1:5">
      <c r="A3696"/>
      <c r="B3696"/>
      <c r="C3696"/>
      <c r="D3696"/>
      <c r="E3696"/>
    </row>
    <row r="3697" spans="1:5">
      <c r="A3697"/>
      <c r="B3697"/>
      <c r="C3697"/>
      <c r="D3697"/>
      <c r="E3697"/>
    </row>
    <row r="3698" spans="1:5">
      <c r="A3698"/>
      <c r="B3698"/>
      <c r="C3698"/>
      <c r="D3698"/>
      <c r="E3698"/>
    </row>
    <row r="3699" spans="1:5">
      <c r="A3699"/>
      <c r="B3699"/>
      <c r="C3699"/>
      <c r="D3699"/>
      <c r="E3699"/>
    </row>
    <row r="3700" spans="1:5">
      <c r="A3700"/>
      <c r="B3700"/>
      <c r="C3700"/>
      <c r="D3700"/>
      <c r="E3700"/>
    </row>
    <row r="3701" spans="1:5">
      <c r="A3701"/>
      <c r="B3701"/>
      <c r="C3701"/>
      <c r="D3701"/>
      <c r="E3701"/>
    </row>
    <row r="3702" spans="1:5">
      <c r="A3702"/>
      <c r="B3702"/>
      <c r="C3702"/>
      <c r="D3702"/>
      <c r="E3702"/>
    </row>
    <row r="3703" spans="1:5">
      <c r="A3703"/>
      <c r="B3703"/>
      <c r="C3703"/>
      <c r="D3703"/>
      <c r="E3703"/>
    </row>
    <row r="3704" spans="1:5">
      <c r="A3704"/>
      <c r="B3704"/>
      <c r="C3704"/>
      <c r="D3704"/>
      <c r="E3704"/>
    </row>
    <row r="3705" spans="1:5">
      <c r="A3705"/>
      <c r="B3705"/>
      <c r="C3705"/>
      <c r="D3705"/>
      <c r="E3705"/>
    </row>
    <row r="3706" spans="1:5">
      <c r="A3706"/>
      <c r="B3706"/>
      <c r="C3706"/>
      <c r="D3706"/>
      <c r="E3706"/>
    </row>
    <row r="3707" spans="1:5">
      <c r="A3707"/>
      <c r="B3707"/>
      <c r="C3707"/>
      <c r="D3707"/>
      <c r="E3707"/>
    </row>
    <row r="3708" spans="1:5">
      <c r="A3708"/>
      <c r="B3708"/>
      <c r="C3708"/>
      <c r="D3708"/>
      <c r="E3708"/>
    </row>
    <row r="3709" spans="1:5">
      <c r="A3709"/>
      <c r="B3709"/>
      <c r="C3709"/>
      <c r="D3709"/>
      <c r="E3709"/>
    </row>
    <row r="3710" spans="1:5">
      <c r="A3710"/>
      <c r="B3710"/>
      <c r="C3710"/>
      <c r="D3710"/>
      <c r="E3710"/>
    </row>
    <row r="3711" spans="1:5">
      <c r="A3711"/>
      <c r="B3711"/>
      <c r="C3711"/>
      <c r="D3711"/>
      <c r="E3711"/>
    </row>
    <row r="3712" spans="1:5">
      <c r="A3712"/>
      <c r="B3712"/>
      <c r="C3712"/>
      <c r="D3712"/>
      <c r="E3712"/>
    </row>
    <row r="3713" spans="1:5">
      <c r="A3713"/>
      <c r="B3713"/>
      <c r="C3713"/>
      <c r="D3713"/>
      <c r="E3713"/>
    </row>
    <row r="3714" spans="1:5">
      <c r="A3714"/>
      <c r="B3714"/>
      <c r="C3714"/>
      <c r="D3714"/>
      <c r="E3714"/>
    </row>
    <row r="3715" spans="1:5">
      <c r="A3715"/>
      <c r="B3715"/>
      <c r="C3715"/>
      <c r="D3715"/>
      <c r="E3715"/>
    </row>
    <row r="3716" spans="1:5">
      <c r="A3716"/>
      <c r="B3716"/>
      <c r="C3716"/>
      <c r="D3716"/>
      <c r="E3716"/>
    </row>
    <row r="3717" spans="1:5">
      <c r="A3717"/>
      <c r="B3717"/>
      <c r="C3717"/>
      <c r="D3717"/>
      <c r="E3717"/>
    </row>
    <row r="3718" spans="1:5">
      <c r="A3718"/>
      <c r="B3718"/>
      <c r="C3718"/>
      <c r="D3718"/>
      <c r="E3718"/>
    </row>
    <row r="3719" spans="1:5">
      <c r="A3719"/>
      <c r="B3719"/>
      <c r="C3719"/>
      <c r="D3719"/>
      <c r="E3719"/>
    </row>
    <row r="3720" spans="1:5">
      <c r="A3720"/>
      <c r="B3720"/>
      <c r="C3720"/>
      <c r="D3720"/>
      <c r="E3720"/>
    </row>
    <row r="3721" spans="1:5">
      <c r="A3721"/>
      <c r="B3721"/>
      <c r="C3721"/>
      <c r="D3721"/>
      <c r="E3721"/>
    </row>
    <row r="3722" spans="1:5">
      <c r="A3722"/>
      <c r="B3722"/>
      <c r="C3722"/>
      <c r="D3722"/>
      <c r="E3722"/>
    </row>
    <row r="3723" spans="1:5">
      <c r="A3723"/>
      <c r="B3723"/>
      <c r="C3723"/>
      <c r="D3723"/>
      <c r="E3723"/>
    </row>
    <row r="3724" spans="1:5">
      <c r="A3724"/>
      <c r="B3724"/>
      <c r="C3724"/>
      <c r="D3724"/>
      <c r="E3724"/>
    </row>
    <row r="3725" spans="1:5">
      <c r="A3725"/>
      <c r="B3725"/>
      <c r="C3725"/>
      <c r="D3725"/>
      <c r="E3725"/>
    </row>
    <row r="3726" spans="1:5">
      <c r="A3726"/>
      <c r="B3726"/>
      <c r="C3726"/>
      <c r="D3726"/>
      <c r="E3726"/>
    </row>
    <row r="3727" spans="1:5">
      <c r="A3727"/>
      <c r="B3727"/>
      <c r="C3727"/>
      <c r="D3727"/>
      <c r="E3727"/>
    </row>
    <row r="3728" spans="1:5">
      <c r="A3728"/>
      <c r="B3728"/>
      <c r="C3728"/>
      <c r="D3728"/>
      <c r="E3728"/>
    </row>
    <row r="3729" spans="1:5">
      <c r="A3729"/>
      <c r="B3729"/>
      <c r="C3729"/>
      <c r="D3729"/>
      <c r="E3729"/>
    </row>
    <row r="3730" spans="1:5">
      <c r="A3730"/>
      <c r="B3730"/>
      <c r="C3730"/>
      <c r="D3730"/>
      <c r="E3730"/>
    </row>
    <row r="3731" spans="1:5">
      <c r="A3731"/>
      <c r="B3731"/>
      <c r="C3731"/>
      <c r="D3731"/>
      <c r="E3731"/>
    </row>
    <row r="3732" spans="1:5">
      <c r="A3732"/>
      <c r="B3732"/>
      <c r="C3732"/>
      <c r="D3732"/>
      <c r="E3732"/>
    </row>
    <row r="3733" spans="1:5">
      <c r="A3733"/>
      <c r="B3733"/>
      <c r="C3733"/>
      <c r="D3733"/>
      <c r="E3733"/>
    </row>
    <row r="3734" spans="1:5">
      <c r="A3734"/>
      <c r="B3734"/>
      <c r="C3734"/>
      <c r="D3734"/>
      <c r="E3734"/>
    </row>
    <row r="3735" spans="1:5">
      <c r="A3735"/>
      <c r="B3735"/>
      <c r="C3735"/>
      <c r="D3735"/>
      <c r="E3735"/>
    </row>
    <row r="3736" spans="1:5">
      <c r="A3736"/>
      <c r="B3736"/>
      <c r="C3736"/>
      <c r="D3736"/>
      <c r="E3736"/>
    </row>
    <row r="3737" spans="1:5">
      <c r="A3737"/>
      <c r="B3737"/>
      <c r="C3737"/>
      <c r="D3737"/>
      <c r="E3737"/>
    </row>
    <row r="3738" spans="1:5">
      <c r="A3738"/>
      <c r="B3738"/>
      <c r="C3738"/>
      <c r="D3738"/>
      <c r="E3738"/>
    </row>
    <row r="3739" spans="1:5">
      <c r="A3739"/>
      <c r="B3739"/>
      <c r="C3739"/>
      <c r="D3739"/>
      <c r="E3739"/>
    </row>
    <row r="3740" spans="1:5">
      <c r="A3740"/>
      <c r="B3740"/>
      <c r="C3740"/>
      <c r="D3740"/>
      <c r="E3740"/>
    </row>
    <row r="3741" spans="1:5">
      <c r="A3741"/>
      <c r="B3741"/>
      <c r="C3741"/>
      <c r="D3741"/>
      <c r="E3741"/>
    </row>
    <row r="3742" spans="1:5">
      <c r="A3742"/>
      <c r="B3742"/>
      <c r="C3742"/>
      <c r="D3742"/>
      <c r="E3742"/>
    </row>
    <row r="3743" spans="1:5">
      <c r="A3743"/>
      <c r="B3743"/>
      <c r="C3743"/>
      <c r="D3743"/>
      <c r="E3743"/>
    </row>
    <row r="3744" spans="1:5">
      <c r="A3744"/>
      <c r="B3744"/>
      <c r="C3744"/>
      <c r="D3744"/>
      <c r="E3744"/>
    </row>
    <row r="3745" spans="1:5">
      <c r="A3745"/>
      <c r="B3745"/>
      <c r="C3745"/>
      <c r="D3745"/>
      <c r="E3745"/>
    </row>
    <row r="3746" spans="1:5">
      <c r="A3746"/>
      <c r="B3746"/>
      <c r="C3746"/>
      <c r="D3746"/>
      <c r="E3746"/>
    </row>
    <row r="3747" spans="1:5">
      <c r="A3747"/>
      <c r="B3747"/>
      <c r="C3747"/>
      <c r="D3747"/>
      <c r="E3747"/>
    </row>
    <row r="3748" spans="1:5">
      <c r="A3748"/>
      <c r="B3748"/>
      <c r="C3748"/>
      <c r="D3748"/>
      <c r="E3748"/>
    </row>
    <row r="3749" spans="1:5">
      <c r="A3749"/>
      <c r="B3749"/>
      <c r="C3749"/>
      <c r="D3749"/>
      <c r="E3749"/>
    </row>
    <row r="3750" spans="1:5">
      <c r="A3750"/>
      <c r="B3750"/>
      <c r="C3750"/>
      <c r="D3750"/>
      <c r="E3750"/>
    </row>
    <row r="3751" spans="1:5">
      <c r="A3751"/>
      <c r="B3751"/>
      <c r="C3751"/>
      <c r="D3751"/>
      <c r="E3751"/>
    </row>
    <row r="3752" spans="1:5">
      <c r="A3752"/>
      <c r="B3752"/>
      <c r="C3752"/>
      <c r="D3752"/>
      <c r="E3752"/>
    </row>
    <row r="3753" spans="1:5">
      <c r="A3753"/>
      <c r="B3753"/>
      <c r="C3753"/>
      <c r="D3753"/>
      <c r="E3753"/>
    </row>
    <row r="3754" spans="1:5">
      <c r="A3754"/>
      <c r="B3754"/>
      <c r="C3754"/>
      <c r="D3754"/>
      <c r="E3754"/>
    </row>
    <row r="3755" spans="1:5">
      <c r="A3755"/>
      <c r="B3755"/>
      <c r="C3755"/>
      <c r="D3755"/>
      <c r="E3755"/>
    </row>
    <row r="3756" spans="1:5">
      <c r="A3756"/>
      <c r="B3756"/>
      <c r="C3756"/>
      <c r="D3756"/>
      <c r="E3756"/>
    </row>
    <row r="3757" spans="1:5">
      <c r="A3757"/>
      <c r="B3757"/>
      <c r="C3757"/>
      <c r="D3757"/>
      <c r="E3757"/>
    </row>
    <row r="3758" spans="1:5">
      <c r="A3758"/>
      <c r="B3758"/>
      <c r="C3758"/>
      <c r="D3758"/>
      <c r="E3758"/>
    </row>
    <row r="3759" spans="1:5">
      <c r="A3759"/>
      <c r="B3759"/>
      <c r="C3759"/>
      <c r="D3759"/>
      <c r="E3759"/>
    </row>
    <row r="3760" spans="1:5">
      <c r="A3760"/>
      <c r="B3760"/>
      <c r="C3760"/>
      <c r="D3760"/>
      <c r="E3760"/>
    </row>
    <row r="3761" spans="1:5">
      <c r="A3761"/>
      <c r="B3761"/>
      <c r="C3761"/>
      <c r="D3761"/>
      <c r="E3761"/>
    </row>
    <row r="3762" spans="1:5">
      <c r="A3762"/>
      <c r="B3762"/>
      <c r="C3762"/>
      <c r="D3762"/>
      <c r="E3762"/>
    </row>
    <row r="3763" spans="1:5">
      <c r="A3763"/>
      <c r="B3763"/>
      <c r="C3763"/>
      <c r="D3763"/>
      <c r="E3763"/>
    </row>
    <row r="3764" spans="1:5">
      <c r="A3764"/>
      <c r="B3764"/>
      <c r="C3764"/>
      <c r="D3764"/>
      <c r="E3764"/>
    </row>
    <row r="3765" spans="1:5">
      <c r="A3765"/>
      <c r="B3765"/>
      <c r="C3765"/>
      <c r="D3765"/>
      <c r="E3765"/>
    </row>
    <row r="3766" spans="1:5">
      <c r="A3766"/>
      <c r="B3766"/>
      <c r="C3766"/>
      <c r="D3766"/>
      <c r="E3766"/>
    </row>
    <row r="3767" spans="1:5">
      <c r="A3767"/>
      <c r="B3767"/>
      <c r="C3767"/>
      <c r="D3767"/>
      <c r="E3767"/>
    </row>
    <row r="3768" spans="1:5">
      <c r="A3768"/>
      <c r="B3768"/>
      <c r="C3768"/>
      <c r="D3768"/>
      <c r="E3768"/>
    </row>
    <row r="3769" spans="1:5">
      <c r="A3769"/>
      <c r="B3769"/>
      <c r="C3769"/>
      <c r="D3769"/>
      <c r="E3769"/>
    </row>
    <row r="3770" spans="1:5">
      <c r="A3770"/>
      <c r="B3770"/>
      <c r="C3770"/>
      <c r="D3770"/>
      <c r="E3770"/>
    </row>
    <row r="3771" spans="1:5">
      <c r="A3771"/>
      <c r="B3771"/>
      <c r="C3771"/>
      <c r="D3771"/>
      <c r="E3771"/>
    </row>
    <row r="3772" spans="1:5">
      <c r="A3772"/>
      <c r="B3772"/>
      <c r="C3772"/>
      <c r="D3772"/>
      <c r="E3772"/>
    </row>
    <row r="3773" spans="1:5">
      <c r="A3773"/>
      <c r="B3773"/>
      <c r="C3773"/>
      <c r="D3773"/>
      <c r="E3773"/>
    </row>
    <row r="3774" spans="1:5">
      <c r="A3774"/>
      <c r="B3774"/>
      <c r="C3774"/>
      <c r="D3774"/>
      <c r="E3774"/>
    </row>
    <row r="3775" spans="1:5">
      <c r="A3775"/>
      <c r="B3775"/>
      <c r="C3775"/>
      <c r="D3775"/>
      <c r="E3775"/>
    </row>
    <row r="3776" spans="1:5">
      <c r="A3776"/>
      <c r="B3776"/>
      <c r="C3776"/>
      <c r="D3776"/>
      <c r="E3776"/>
    </row>
    <row r="3777" spans="1:5">
      <c r="A3777"/>
      <c r="B3777"/>
      <c r="C3777"/>
      <c r="D3777"/>
      <c r="E3777"/>
    </row>
    <row r="3778" spans="1:5">
      <c r="A3778"/>
      <c r="B3778"/>
      <c r="C3778"/>
      <c r="D3778"/>
      <c r="E3778"/>
    </row>
    <row r="3779" spans="1:5">
      <c r="A3779"/>
      <c r="B3779"/>
      <c r="C3779"/>
      <c r="D3779"/>
      <c r="E3779"/>
    </row>
    <row r="3780" spans="1:5">
      <c r="A3780"/>
      <c r="B3780"/>
      <c r="C3780"/>
      <c r="D3780"/>
      <c r="E3780"/>
    </row>
    <row r="3781" spans="1:5">
      <c r="A3781"/>
      <c r="B3781"/>
      <c r="C3781"/>
      <c r="D3781"/>
      <c r="E3781"/>
    </row>
    <row r="3782" spans="1:5">
      <c r="A3782"/>
      <c r="B3782"/>
      <c r="C3782"/>
      <c r="D3782"/>
      <c r="E3782"/>
    </row>
    <row r="3783" spans="1:5">
      <c r="A3783"/>
      <c r="B3783"/>
      <c r="C3783"/>
      <c r="D3783"/>
      <c r="E3783"/>
    </row>
    <row r="3784" spans="1:5">
      <c r="A3784"/>
      <c r="B3784"/>
      <c r="C3784"/>
      <c r="D3784"/>
      <c r="E3784"/>
    </row>
    <row r="3785" spans="1:5">
      <c r="A3785"/>
      <c r="B3785"/>
      <c r="C3785"/>
      <c r="D3785"/>
      <c r="E3785"/>
    </row>
    <row r="3786" spans="1:5">
      <c r="A3786"/>
      <c r="B3786"/>
      <c r="C3786"/>
      <c r="D3786"/>
      <c r="E3786"/>
    </row>
    <row r="3787" spans="1:5">
      <c r="A3787"/>
      <c r="B3787"/>
      <c r="C3787"/>
      <c r="D3787"/>
      <c r="E3787"/>
    </row>
    <row r="3788" spans="1:5">
      <c r="A3788"/>
      <c r="B3788"/>
      <c r="C3788"/>
      <c r="D3788"/>
      <c r="E3788"/>
    </row>
    <row r="3789" spans="1:5">
      <c r="A3789"/>
      <c r="B3789"/>
      <c r="C3789"/>
      <c r="D3789"/>
      <c r="E3789"/>
    </row>
    <row r="3790" spans="1:5">
      <c r="A3790"/>
      <c r="B3790"/>
      <c r="C3790"/>
      <c r="D3790"/>
      <c r="E3790"/>
    </row>
    <row r="3791" spans="1:5">
      <c r="A3791"/>
      <c r="B3791"/>
      <c r="C3791"/>
      <c r="D3791"/>
      <c r="E3791"/>
    </row>
    <row r="3792" spans="1:5">
      <c r="A3792"/>
      <c r="B3792"/>
      <c r="C3792"/>
      <c r="D3792"/>
      <c r="E3792"/>
    </row>
    <row r="3793" spans="1:5">
      <c r="A3793"/>
      <c r="B3793"/>
      <c r="C3793"/>
      <c r="D3793"/>
      <c r="E3793"/>
    </row>
    <row r="3794" spans="1:5">
      <c r="A3794"/>
      <c r="B3794"/>
      <c r="C3794"/>
      <c r="D3794"/>
      <c r="E3794"/>
    </row>
    <row r="3795" spans="1:5">
      <c r="A3795"/>
      <c r="B3795"/>
      <c r="C3795"/>
      <c r="D3795"/>
      <c r="E3795"/>
    </row>
    <row r="3796" spans="1:5">
      <c r="A3796"/>
      <c r="B3796"/>
      <c r="C3796"/>
      <c r="D3796"/>
      <c r="E3796"/>
    </row>
    <row r="3797" spans="1:5">
      <c r="A3797"/>
      <c r="B3797"/>
      <c r="C3797"/>
      <c r="D3797"/>
      <c r="E3797"/>
    </row>
    <row r="3798" spans="1:5">
      <c r="A3798"/>
      <c r="B3798"/>
      <c r="C3798"/>
      <c r="D3798"/>
      <c r="E3798"/>
    </row>
    <row r="3799" spans="1:5">
      <c r="A3799"/>
      <c r="B3799"/>
      <c r="C3799"/>
      <c r="D3799"/>
      <c r="E3799"/>
    </row>
    <row r="3800" spans="1:5">
      <c r="A3800"/>
      <c r="B3800"/>
      <c r="C3800"/>
      <c r="D3800"/>
      <c r="E3800"/>
    </row>
    <row r="3801" spans="1:5">
      <c r="A3801"/>
      <c r="B3801"/>
      <c r="C3801"/>
      <c r="D3801"/>
      <c r="E3801"/>
    </row>
    <row r="3802" spans="1:5">
      <c r="A3802"/>
      <c r="B3802"/>
      <c r="C3802"/>
      <c r="D3802"/>
      <c r="E3802"/>
    </row>
    <row r="3803" spans="1:5">
      <c r="A3803"/>
      <c r="B3803"/>
      <c r="C3803"/>
      <c r="D3803"/>
      <c r="E3803"/>
    </row>
    <row r="3804" spans="1:5">
      <c r="A3804"/>
      <c r="B3804"/>
      <c r="C3804"/>
      <c r="D3804"/>
      <c r="E3804"/>
    </row>
    <row r="3805" spans="1:5">
      <c r="A3805"/>
      <c r="B3805"/>
      <c r="C3805"/>
      <c r="D3805"/>
      <c r="E3805"/>
    </row>
    <row r="3806" spans="1:5">
      <c r="A3806"/>
      <c r="B3806"/>
      <c r="C3806"/>
      <c r="D3806"/>
      <c r="E3806"/>
    </row>
    <row r="3807" spans="1:5">
      <c r="A3807"/>
      <c r="B3807"/>
      <c r="C3807"/>
      <c r="D3807"/>
      <c r="E3807"/>
    </row>
    <row r="3808" spans="1:5">
      <c r="A3808"/>
      <c r="B3808"/>
      <c r="C3808"/>
      <c r="D3808"/>
      <c r="E3808"/>
    </row>
    <row r="3809" spans="1:5">
      <c r="A3809"/>
      <c r="B3809"/>
      <c r="C3809"/>
      <c r="D3809"/>
      <c r="E3809"/>
    </row>
    <row r="3810" spans="1:5">
      <c r="A3810"/>
      <c r="B3810"/>
      <c r="C3810"/>
      <c r="D3810"/>
      <c r="E3810"/>
    </row>
    <row r="3811" spans="1:5">
      <c r="A3811"/>
      <c r="B3811"/>
      <c r="C3811"/>
      <c r="D3811"/>
      <c r="E3811"/>
    </row>
    <row r="3812" spans="1:5">
      <c r="A3812"/>
      <c r="B3812"/>
      <c r="C3812"/>
      <c r="D3812"/>
      <c r="E3812"/>
    </row>
    <row r="3813" spans="1:5">
      <c r="A3813"/>
      <c r="B3813"/>
      <c r="C3813"/>
      <c r="D3813"/>
      <c r="E3813"/>
    </row>
    <row r="3814" spans="1:5">
      <c r="A3814"/>
      <c r="B3814"/>
      <c r="C3814"/>
      <c r="D3814"/>
      <c r="E3814"/>
    </row>
    <row r="3815" spans="1:5">
      <c r="A3815"/>
      <c r="B3815"/>
      <c r="C3815"/>
      <c r="D3815"/>
      <c r="E3815"/>
    </row>
    <row r="3816" spans="1:5">
      <c r="A3816"/>
      <c r="B3816"/>
      <c r="C3816"/>
      <c r="D3816"/>
      <c r="E3816"/>
    </row>
    <row r="3817" spans="1:5">
      <c r="A3817"/>
      <c r="B3817"/>
      <c r="C3817"/>
      <c r="D3817"/>
      <c r="E3817"/>
    </row>
    <row r="3818" spans="1:5">
      <c r="A3818"/>
      <c r="B3818"/>
      <c r="C3818"/>
      <c r="D3818"/>
      <c r="E3818"/>
    </row>
    <row r="3819" spans="1:5">
      <c r="A3819"/>
      <c r="B3819"/>
      <c r="C3819"/>
      <c r="D3819"/>
      <c r="E3819"/>
    </row>
    <row r="3820" spans="1:5">
      <c r="A3820"/>
      <c r="B3820"/>
      <c r="C3820"/>
      <c r="D3820"/>
      <c r="E3820"/>
    </row>
    <row r="3821" spans="1:5">
      <c r="A3821"/>
      <c r="B3821"/>
      <c r="C3821"/>
      <c r="D3821"/>
      <c r="E3821"/>
    </row>
    <row r="3822" spans="1:5">
      <c r="A3822"/>
      <c r="B3822"/>
      <c r="C3822"/>
      <c r="D3822"/>
      <c r="E3822"/>
    </row>
    <row r="3823" spans="1:5">
      <c r="A3823"/>
      <c r="B3823"/>
      <c r="C3823"/>
      <c r="D3823"/>
      <c r="E3823"/>
    </row>
    <row r="3824" spans="1:5">
      <c r="A3824"/>
      <c r="B3824"/>
      <c r="C3824"/>
      <c r="D3824"/>
      <c r="E3824"/>
    </row>
    <row r="3825" spans="1:5">
      <c r="A3825"/>
      <c r="B3825"/>
      <c r="C3825"/>
      <c r="D3825"/>
      <c r="E3825"/>
    </row>
    <row r="3826" spans="1:5">
      <c r="A3826"/>
      <c r="B3826"/>
      <c r="C3826"/>
      <c r="D3826"/>
      <c r="E3826"/>
    </row>
    <row r="3827" spans="1:5">
      <c r="A3827"/>
      <c r="B3827"/>
      <c r="C3827"/>
      <c r="D3827"/>
      <c r="E3827"/>
    </row>
    <row r="3828" spans="1:5">
      <c r="A3828"/>
      <c r="B3828"/>
      <c r="C3828"/>
      <c r="D3828"/>
      <c r="E3828"/>
    </row>
    <row r="3829" spans="1:5">
      <c r="A3829"/>
      <c r="B3829"/>
      <c r="C3829"/>
      <c r="D3829"/>
      <c r="E3829"/>
    </row>
    <row r="3830" spans="1:5">
      <c r="A3830"/>
      <c r="B3830"/>
      <c r="C3830"/>
      <c r="D3830"/>
      <c r="E3830"/>
    </row>
    <row r="3831" spans="1:5">
      <c r="A3831"/>
      <c r="B3831"/>
      <c r="C3831"/>
      <c r="D3831"/>
      <c r="E3831"/>
    </row>
    <row r="3832" spans="1:5">
      <c r="A3832"/>
      <c r="B3832"/>
      <c r="C3832"/>
      <c r="D3832"/>
      <c r="E3832"/>
    </row>
    <row r="3833" spans="1:5">
      <c r="A3833"/>
      <c r="B3833"/>
      <c r="C3833"/>
      <c r="D3833"/>
      <c r="E3833"/>
    </row>
    <row r="3834" spans="1:5">
      <c r="A3834"/>
      <c r="B3834"/>
      <c r="C3834"/>
      <c r="D3834"/>
      <c r="E3834"/>
    </row>
    <row r="3835" spans="1:5">
      <c r="A3835"/>
      <c r="B3835"/>
      <c r="C3835"/>
      <c r="D3835"/>
      <c r="E3835"/>
    </row>
    <row r="3836" spans="1:5">
      <c r="A3836"/>
      <c r="B3836"/>
      <c r="C3836"/>
      <c r="D3836"/>
      <c r="E3836"/>
    </row>
    <row r="3837" spans="1:5">
      <c r="A3837"/>
      <c r="B3837"/>
      <c r="C3837"/>
      <c r="D3837"/>
      <c r="E3837"/>
    </row>
    <row r="3838" spans="1:5">
      <c r="A3838"/>
      <c r="B3838"/>
      <c r="C3838"/>
      <c r="D3838"/>
      <c r="E3838"/>
    </row>
    <row r="3839" spans="1:5">
      <c r="A3839"/>
      <c r="B3839"/>
      <c r="C3839"/>
      <c r="D3839"/>
      <c r="E3839"/>
    </row>
    <row r="3840" spans="1:5">
      <c r="A3840"/>
      <c r="B3840"/>
      <c r="C3840"/>
      <c r="D3840"/>
      <c r="E3840"/>
    </row>
    <row r="3841" spans="1:5">
      <c r="A3841"/>
      <c r="B3841"/>
      <c r="C3841"/>
      <c r="D3841"/>
      <c r="E3841"/>
    </row>
    <row r="3842" spans="1:5">
      <c r="A3842"/>
      <c r="B3842"/>
      <c r="C3842"/>
      <c r="D3842"/>
      <c r="E3842"/>
    </row>
    <row r="3843" spans="1:5">
      <c r="A3843"/>
      <c r="B3843"/>
      <c r="C3843"/>
      <c r="D3843"/>
      <c r="E3843"/>
    </row>
    <row r="3844" spans="1:5">
      <c r="A3844"/>
      <c r="B3844"/>
      <c r="C3844"/>
      <c r="D3844"/>
      <c r="E3844"/>
    </row>
    <row r="3845" spans="1:5">
      <c r="A3845"/>
      <c r="B3845"/>
      <c r="C3845"/>
      <c r="D3845"/>
      <c r="E3845"/>
    </row>
    <row r="3846" spans="1:5">
      <c r="A3846"/>
      <c r="B3846"/>
      <c r="C3846"/>
      <c r="D3846"/>
      <c r="E3846"/>
    </row>
    <row r="3847" spans="1:5">
      <c r="A3847"/>
      <c r="B3847"/>
      <c r="C3847"/>
      <c r="D3847"/>
      <c r="E3847"/>
    </row>
    <row r="3848" spans="1:5">
      <c r="A3848"/>
      <c r="B3848"/>
      <c r="C3848"/>
      <c r="D3848"/>
      <c r="E3848"/>
    </row>
    <row r="3849" spans="1:5">
      <c r="A3849"/>
      <c r="B3849"/>
      <c r="C3849"/>
      <c r="D3849"/>
      <c r="E3849"/>
    </row>
    <row r="3850" spans="1:5">
      <c r="A3850"/>
      <c r="B3850"/>
      <c r="C3850"/>
      <c r="D3850"/>
      <c r="E3850"/>
    </row>
    <row r="3851" spans="1:5">
      <c r="A3851"/>
      <c r="B3851"/>
      <c r="C3851"/>
      <c r="D3851"/>
      <c r="E3851"/>
    </row>
    <row r="3852" spans="1:5">
      <c r="A3852"/>
      <c r="B3852"/>
      <c r="C3852"/>
      <c r="D3852"/>
      <c r="E3852"/>
    </row>
    <row r="3853" spans="1:5">
      <c r="A3853"/>
      <c r="B3853"/>
      <c r="C3853"/>
      <c r="D3853"/>
      <c r="E3853"/>
    </row>
    <row r="3854" spans="1:5">
      <c r="A3854"/>
      <c r="B3854"/>
      <c r="C3854"/>
      <c r="D3854"/>
      <c r="E3854"/>
    </row>
    <row r="3855" spans="1:5">
      <c r="A3855"/>
      <c r="B3855"/>
      <c r="C3855"/>
      <c r="D3855"/>
      <c r="E3855"/>
    </row>
    <row r="3856" spans="1:5">
      <c r="A3856"/>
      <c r="B3856"/>
      <c r="C3856"/>
      <c r="D3856"/>
      <c r="E3856"/>
    </row>
    <row r="3857" spans="1:5">
      <c r="A3857"/>
      <c r="B3857"/>
      <c r="C3857"/>
      <c r="D3857"/>
      <c r="E3857"/>
    </row>
    <row r="3858" spans="1:5">
      <c r="A3858"/>
      <c r="B3858"/>
      <c r="C3858"/>
      <c r="D3858"/>
      <c r="E3858"/>
    </row>
    <row r="3859" spans="1:5">
      <c r="A3859"/>
      <c r="B3859"/>
      <c r="C3859"/>
      <c r="D3859"/>
      <c r="E3859"/>
    </row>
    <row r="3860" spans="1:5">
      <c r="A3860"/>
      <c r="B3860"/>
      <c r="C3860"/>
      <c r="D3860"/>
      <c r="E3860"/>
    </row>
    <row r="3861" spans="1:5">
      <c r="A3861"/>
      <c r="B3861"/>
      <c r="C3861"/>
      <c r="D3861"/>
      <c r="E3861"/>
    </row>
    <row r="3862" spans="1:5">
      <c r="A3862"/>
      <c r="B3862"/>
      <c r="C3862"/>
      <c r="D3862"/>
      <c r="E3862"/>
    </row>
    <row r="3863" spans="1:5">
      <c r="A3863"/>
      <c r="B3863"/>
      <c r="C3863"/>
      <c r="D3863"/>
      <c r="E3863"/>
    </row>
    <row r="3864" spans="1:5">
      <c r="A3864"/>
      <c r="B3864"/>
      <c r="C3864"/>
      <c r="D3864"/>
      <c r="E3864"/>
    </row>
    <row r="3865" spans="1:5">
      <c r="A3865"/>
      <c r="B3865"/>
      <c r="C3865"/>
      <c r="D3865"/>
      <c r="E3865"/>
    </row>
    <row r="3866" spans="1:5">
      <c r="A3866"/>
      <c r="B3866"/>
      <c r="C3866"/>
      <c r="D3866"/>
      <c r="E3866"/>
    </row>
    <row r="3867" spans="1:5">
      <c r="A3867"/>
      <c r="B3867"/>
      <c r="C3867"/>
      <c r="D3867"/>
      <c r="E3867"/>
    </row>
    <row r="3868" spans="1:5">
      <c r="A3868"/>
      <c r="B3868"/>
      <c r="C3868"/>
      <c r="D3868"/>
      <c r="E3868"/>
    </row>
    <row r="3869" spans="1:5">
      <c r="A3869"/>
      <c r="B3869"/>
      <c r="C3869"/>
      <c r="D3869"/>
      <c r="E3869"/>
    </row>
    <row r="3870" spans="1:5">
      <c r="A3870"/>
      <c r="B3870"/>
      <c r="C3870"/>
      <c r="D3870"/>
      <c r="E3870"/>
    </row>
    <row r="3871" spans="1:5">
      <c r="A3871"/>
      <c r="B3871"/>
      <c r="C3871"/>
      <c r="D3871"/>
      <c r="E3871"/>
    </row>
    <row r="3872" spans="1:5">
      <c r="A3872"/>
      <c r="B3872"/>
      <c r="C3872"/>
      <c r="D3872"/>
      <c r="E3872"/>
    </row>
    <row r="3873" spans="1:5">
      <c r="A3873"/>
      <c r="B3873"/>
      <c r="C3873"/>
      <c r="D3873"/>
      <c r="E3873"/>
    </row>
    <row r="3874" spans="1:5">
      <c r="A3874"/>
      <c r="B3874"/>
      <c r="C3874"/>
      <c r="D3874"/>
      <c r="E3874"/>
    </row>
    <row r="3875" spans="1:5">
      <c r="A3875"/>
      <c r="B3875"/>
      <c r="C3875"/>
      <c r="D3875"/>
      <c r="E3875"/>
    </row>
    <row r="3876" spans="1:5">
      <c r="A3876"/>
      <c r="B3876"/>
      <c r="C3876"/>
      <c r="D3876"/>
      <c r="E3876"/>
    </row>
    <row r="3877" spans="1:5">
      <c r="A3877"/>
      <c r="B3877"/>
      <c r="C3877"/>
      <c r="D3877"/>
      <c r="E3877"/>
    </row>
    <row r="3878" spans="1:5">
      <c r="A3878"/>
      <c r="B3878"/>
      <c r="C3878"/>
      <c r="D3878"/>
      <c r="E3878"/>
    </row>
    <row r="3879" spans="1:5">
      <c r="A3879"/>
      <c r="B3879"/>
      <c r="C3879"/>
      <c r="D3879"/>
      <c r="E3879"/>
    </row>
    <row r="3880" spans="1:5">
      <c r="A3880"/>
      <c r="B3880"/>
      <c r="C3880"/>
      <c r="D3880"/>
      <c r="E3880"/>
    </row>
    <row r="3881" spans="1:5">
      <c r="A3881"/>
      <c r="B3881"/>
      <c r="C3881"/>
      <c r="D3881"/>
      <c r="E3881"/>
    </row>
    <row r="3882" spans="1:5">
      <c r="A3882"/>
      <c r="B3882"/>
      <c r="C3882"/>
      <c r="D3882"/>
      <c r="E3882"/>
    </row>
    <row r="3883" spans="1:5">
      <c r="A3883"/>
      <c r="B3883"/>
      <c r="C3883"/>
      <c r="D3883"/>
      <c r="E3883"/>
    </row>
    <row r="3884" spans="1:5">
      <c r="A3884"/>
      <c r="B3884"/>
      <c r="C3884"/>
      <c r="D3884"/>
      <c r="E3884"/>
    </row>
    <row r="3885" spans="1:5">
      <c r="A3885"/>
      <c r="B3885"/>
      <c r="C3885"/>
      <c r="D3885"/>
      <c r="E3885"/>
    </row>
    <row r="3886" spans="1:5">
      <c r="A3886"/>
      <c r="B3886"/>
      <c r="C3886"/>
      <c r="D3886"/>
      <c r="E3886"/>
    </row>
    <row r="3887" spans="1:5">
      <c r="A3887"/>
      <c r="B3887"/>
      <c r="C3887"/>
      <c r="D3887"/>
      <c r="E3887"/>
    </row>
    <row r="3888" spans="1:5">
      <c r="A3888"/>
      <c r="B3888"/>
      <c r="C3888"/>
      <c r="D3888"/>
      <c r="E3888"/>
    </row>
    <row r="3889" spans="1:5">
      <c r="A3889"/>
      <c r="B3889"/>
      <c r="C3889"/>
      <c r="D3889"/>
      <c r="E3889"/>
    </row>
    <row r="3890" spans="1:5">
      <c r="A3890"/>
      <c r="B3890"/>
      <c r="C3890"/>
      <c r="D3890"/>
      <c r="E3890"/>
    </row>
    <row r="3891" spans="1:5">
      <c r="A3891"/>
      <c r="B3891"/>
      <c r="C3891"/>
      <c r="D3891"/>
      <c r="E3891"/>
    </row>
    <row r="3892" spans="1:5">
      <c r="A3892"/>
      <c r="B3892"/>
      <c r="C3892"/>
      <c r="D3892"/>
      <c r="E3892"/>
    </row>
    <row r="3893" spans="1:5">
      <c r="A3893"/>
      <c r="B3893"/>
      <c r="C3893"/>
      <c r="D3893"/>
      <c r="E3893"/>
    </row>
    <row r="3894" spans="1:5">
      <c r="A3894"/>
      <c r="B3894"/>
      <c r="C3894"/>
      <c r="D3894"/>
      <c r="E3894"/>
    </row>
    <row r="3895" spans="1:5">
      <c r="A3895"/>
      <c r="B3895"/>
      <c r="C3895"/>
      <c r="D3895"/>
      <c r="E3895"/>
    </row>
    <row r="3896" spans="1:5">
      <c r="A3896"/>
      <c r="B3896"/>
      <c r="C3896"/>
      <c r="D3896"/>
      <c r="E3896"/>
    </row>
    <row r="3897" spans="1:5">
      <c r="A3897"/>
      <c r="B3897"/>
      <c r="C3897"/>
      <c r="D3897"/>
      <c r="E3897"/>
    </row>
    <row r="3898" spans="1:5">
      <c r="A3898"/>
      <c r="B3898"/>
      <c r="C3898"/>
      <c r="D3898"/>
      <c r="E3898"/>
    </row>
    <row r="3899" spans="1:5">
      <c r="A3899"/>
      <c r="B3899"/>
      <c r="C3899"/>
      <c r="D3899"/>
      <c r="E3899"/>
    </row>
    <row r="3900" spans="1:5">
      <c r="A3900"/>
      <c r="B3900"/>
      <c r="C3900"/>
      <c r="D3900"/>
      <c r="E3900"/>
    </row>
    <row r="3901" spans="1:5">
      <c r="A3901"/>
      <c r="B3901"/>
      <c r="C3901"/>
      <c r="D3901"/>
      <c r="E3901"/>
    </row>
    <row r="3902" spans="1:5">
      <c r="A3902"/>
      <c r="B3902"/>
      <c r="C3902"/>
      <c r="D3902"/>
      <c r="E3902"/>
    </row>
    <row r="3903" spans="1:5">
      <c r="A3903"/>
      <c r="B3903"/>
      <c r="C3903"/>
      <c r="D3903"/>
      <c r="E3903"/>
    </row>
    <row r="3904" spans="1:5">
      <c r="A3904"/>
      <c r="B3904"/>
      <c r="C3904"/>
      <c r="D3904"/>
      <c r="E3904"/>
    </row>
    <row r="3905" spans="1:5">
      <c r="A3905"/>
      <c r="B3905"/>
      <c r="C3905"/>
      <c r="D3905"/>
      <c r="E3905"/>
    </row>
    <row r="3906" spans="1:5">
      <c r="A3906"/>
      <c r="B3906"/>
      <c r="C3906"/>
      <c r="D3906"/>
      <c r="E3906"/>
    </row>
    <row r="3907" spans="1:5">
      <c r="A3907"/>
      <c r="B3907"/>
      <c r="C3907"/>
      <c r="D3907"/>
      <c r="E3907"/>
    </row>
    <row r="3908" spans="1:5">
      <c r="A3908"/>
      <c r="B3908"/>
      <c r="C3908"/>
      <c r="D3908"/>
      <c r="E3908"/>
    </row>
    <row r="3909" spans="1:5">
      <c r="A3909"/>
      <c r="B3909"/>
      <c r="C3909"/>
      <c r="D3909"/>
      <c r="E3909"/>
    </row>
    <row r="3910" spans="1:5">
      <c r="A3910"/>
      <c r="B3910"/>
      <c r="C3910"/>
      <c r="D3910"/>
      <c r="E3910"/>
    </row>
    <row r="3911" spans="1:5">
      <c r="A3911"/>
      <c r="B3911"/>
      <c r="C3911"/>
      <c r="D3911"/>
      <c r="E3911"/>
    </row>
    <row r="3912" spans="1:5">
      <c r="A3912"/>
      <c r="B3912"/>
      <c r="C3912"/>
      <c r="D3912"/>
      <c r="E3912"/>
    </row>
    <row r="3913" spans="1:5">
      <c r="A3913"/>
      <c r="B3913"/>
      <c r="C3913"/>
      <c r="D3913"/>
      <c r="E3913"/>
    </row>
    <row r="3914" spans="1:5">
      <c r="A3914"/>
      <c r="B3914"/>
      <c r="C3914"/>
      <c r="D3914"/>
      <c r="E3914"/>
    </row>
    <row r="3915" spans="1:5">
      <c r="A3915"/>
      <c r="B3915"/>
      <c r="C3915"/>
      <c r="D3915"/>
      <c r="E3915"/>
    </row>
    <row r="3916" spans="1:5">
      <c r="A3916"/>
      <c r="B3916"/>
      <c r="C3916"/>
      <c r="D3916"/>
      <c r="E3916"/>
    </row>
    <row r="3917" spans="1:5">
      <c r="A3917"/>
      <c r="B3917"/>
      <c r="C3917"/>
      <c r="D3917"/>
      <c r="E3917"/>
    </row>
    <row r="3918" spans="1:5">
      <c r="A3918"/>
      <c r="B3918"/>
      <c r="C3918"/>
      <c r="D3918"/>
      <c r="E3918"/>
    </row>
    <row r="3919" spans="1:5">
      <c r="A3919"/>
      <c r="B3919"/>
      <c r="C3919"/>
      <c r="D3919"/>
      <c r="E3919"/>
    </row>
    <row r="3920" spans="1:5">
      <c r="A3920"/>
      <c r="B3920"/>
      <c r="C3920"/>
      <c r="D3920"/>
      <c r="E3920"/>
    </row>
    <row r="3921" spans="1:5">
      <c r="A3921"/>
      <c r="B3921"/>
      <c r="C3921"/>
      <c r="D3921"/>
      <c r="E3921"/>
    </row>
    <row r="3922" spans="1:5">
      <c r="A3922"/>
      <c r="B3922"/>
      <c r="C3922"/>
      <c r="D3922"/>
      <c r="E3922"/>
    </row>
    <row r="3923" spans="1:5">
      <c r="A3923"/>
      <c r="B3923"/>
      <c r="C3923"/>
      <c r="D3923"/>
      <c r="E3923"/>
    </row>
    <row r="3924" spans="1:5">
      <c r="A3924"/>
      <c r="B3924"/>
      <c r="C3924"/>
      <c r="D3924"/>
      <c r="E3924"/>
    </row>
    <row r="3925" spans="1:5">
      <c r="A3925"/>
      <c r="B3925"/>
      <c r="C3925"/>
      <c r="D3925"/>
      <c r="E3925"/>
    </row>
    <row r="3926" spans="1:5">
      <c r="A3926"/>
      <c r="B3926"/>
      <c r="C3926"/>
      <c r="D3926"/>
      <c r="E3926"/>
    </row>
    <row r="3927" spans="1:5">
      <c r="A3927"/>
      <c r="B3927"/>
      <c r="C3927"/>
      <c r="D3927"/>
      <c r="E3927"/>
    </row>
    <row r="3928" spans="1:5">
      <c r="A3928"/>
      <c r="B3928"/>
      <c r="C3928"/>
      <c r="D3928"/>
      <c r="E3928"/>
    </row>
    <row r="3929" spans="1:5">
      <c r="A3929"/>
      <c r="B3929"/>
      <c r="C3929"/>
      <c r="D3929"/>
      <c r="E3929"/>
    </row>
    <row r="3930" spans="1:5">
      <c r="A3930"/>
      <c r="B3930"/>
      <c r="C3930"/>
      <c r="D3930"/>
      <c r="E3930"/>
    </row>
    <row r="3931" spans="1:5">
      <c r="A3931"/>
      <c r="B3931"/>
      <c r="C3931"/>
      <c r="D3931"/>
      <c r="E3931"/>
    </row>
    <row r="3932" spans="1:5">
      <c r="A3932"/>
      <c r="B3932"/>
      <c r="C3932"/>
      <c r="D3932"/>
      <c r="E3932"/>
    </row>
    <row r="3933" spans="1:5">
      <c r="A3933"/>
      <c r="B3933"/>
      <c r="C3933"/>
      <c r="D3933"/>
      <c r="E3933"/>
    </row>
    <row r="3934" spans="1:5">
      <c r="A3934"/>
      <c r="B3934"/>
      <c r="C3934"/>
      <c r="D3934"/>
      <c r="E3934"/>
    </row>
    <row r="3935" spans="1:5">
      <c r="A3935"/>
      <c r="B3935"/>
      <c r="C3935"/>
      <c r="D3935"/>
      <c r="E3935"/>
    </row>
    <row r="3936" spans="1:5">
      <c r="A3936"/>
      <c r="B3936"/>
      <c r="C3936"/>
      <c r="D3936"/>
      <c r="E3936"/>
    </row>
    <row r="3937" spans="1:5">
      <c r="A3937"/>
      <c r="B3937"/>
      <c r="C3937"/>
      <c r="D3937"/>
      <c r="E3937"/>
    </row>
    <row r="3938" spans="1:5">
      <c r="A3938"/>
      <c r="B3938"/>
      <c r="C3938"/>
      <c r="D3938"/>
      <c r="E3938"/>
    </row>
    <row r="3939" spans="1:5">
      <c r="A3939"/>
      <c r="B3939"/>
      <c r="C3939"/>
      <c r="D3939"/>
      <c r="E3939"/>
    </row>
    <row r="3940" spans="1:5">
      <c r="A3940"/>
      <c r="B3940"/>
      <c r="C3940"/>
      <c r="D3940"/>
      <c r="E3940"/>
    </row>
    <row r="3941" spans="1:5">
      <c r="A3941"/>
      <c r="B3941"/>
      <c r="C3941"/>
      <c r="D3941"/>
      <c r="E3941"/>
    </row>
    <row r="3942" spans="1:5">
      <c r="A3942"/>
      <c r="B3942"/>
      <c r="C3942"/>
      <c r="D3942"/>
      <c r="E3942"/>
    </row>
    <row r="3943" spans="1:5">
      <c r="A3943"/>
      <c r="B3943"/>
      <c r="C3943"/>
      <c r="D3943"/>
      <c r="E3943"/>
    </row>
    <row r="3944" spans="1:5">
      <c r="A3944"/>
      <c r="B3944"/>
      <c r="C3944"/>
      <c r="D3944"/>
      <c r="E3944"/>
    </row>
    <row r="3945" spans="1:5">
      <c r="A3945"/>
      <c r="B3945"/>
      <c r="C3945"/>
      <c r="D3945"/>
      <c r="E3945"/>
    </row>
    <row r="3946" spans="1:5">
      <c r="A3946"/>
      <c r="B3946"/>
      <c r="C3946"/>
      <c r="D3946"/>
      <c r="E3946"/>
    </row>
    <row r="3947" spans="1:5">
      <c r="A3947"/>
      <c r="B3947"/>
      <c r="C3947"/>
      <c r="D3947"/>
      <c r="E3947"/>
    </row>
    <row r="3948" spans="1:5">
      <c r="A3948"/>
      <c r="B3948"/>
      <c r="C3948"/>
      <c r="D3948"/>
      <c r="E3948"/>
    </row>
    <row r="3949" spans="1:5">
      <c r="A3949"/>
      <c r="B3949"/>
      <c r="C3949"/>
      <c r="D3949"/>
      <c r="E3949"/>
    </row>
    <row r="3950" spans="1:5">
      <c r="A3950"/>
      <c r="B3950"/>
      <c r="C3950"/>
      <c r="D3950"/>
      <c r="E3950"/>
    </row>
    <row r="3951" spans="1:5">
      <c r="A3951"/>
      <c r="B3951"/>
      <c r="C3951"/>
      <c r="D3951"/>
      <c r="E3951"/>
    </row>
    <row r="3952" spans="1:5">
      <c r="A3952"/>
      <c r="B3952"/>
      <c r="C3952"/>
      <c r="D3952"/>
      <c r="E3952"/>
    </row>
    <row r="3953" spans="1:5">
      <c r="A3953"/>
      <c r="B3953"/>
      <c r="C3953"/>
      <c r="D3953"/>
      <c r="E3953"/>
    </row>
    <row r="3954" spans="1:5">
      <c r="A3954"/>
      <c r="B3954"/>
      <c r="C3954"/>
      <c r="D3954"/>
      <c r="E3954"/>
    </row>
    <row r="3955" spans="1:5">
      <c r="A3955"/>
      <c r="B3955"/>
      <c r="C3955"/>
      <c r="D3955"/>
      <c r="E3955"/>
    </row>
    <row r="3956" spans="1:5">
      <c r="A3956"/>
      <c r="B3956"/>
      <c r="C3956"/>
      <c r="D3956"/>
      <c r="E3956"/>
    </row>
    <row r="3957" spans="1:5">
      <c r="A3957"/>
      <c r="B3957"/>
      <c r="C3957"/>
      <c r="D3957"/>
      <c r="E3957"/>
    </row>
    <row r="3958" spans="1:5">
      <c r="A3958"/>
      <c r="B3958"/>
      <c r="C3958"/>
      <c r="D3958"/>
      <c r="E3958"/>
    </row>
    <row r="3959" spans="1:5">
      <c r="A3959"/>
      <c r="B3959"/>
      <c r="C3959"/>
      <c r="D3959"/>
      <c r="E3959"/>
    </row>
    <row r="3960" spans="1:5">
      <c r="A3960"/>
      <c r="B3960"/>
      <c r="C3960"/>
      <c r="D3960"/>
      <c r="E3960"/>
    </row>
    <row r="3961" spans="1:5">
      <c r="A3961"/>
      <c r="B3961"/>
      <c r="C3961"/>
      <c r="D3961"/>
      <c r="E3961"/>
    </row>
    <row r="3962" spans="1:5">
      <c r="A3962"/>
      <c r="B3962"/>
      <c r="C3962"/>
      <c r="D3962"/>
      <c r="E3962"/>
    </row>
    <row r="3963" spans="1:5">
      <c r="A3963"/>
      <c r="B3963"/>
      <c r="C3963"/>
      <c r="D3963"/>
      <c r="E3963"/>
    </row>
    <row r="3964" spans="1:5">
      <c r="A3964"/>
      <c r="B3964"/>
      <c r="C3964"/>
      <c r="D3964"/>
      <c r="E3964"/>
    </row>
    <row r="3965" spans="1:5">
      <c r="A3965"/>
      <c r="B3965"/>
      <c r="C3965"/>
      <c r="D3965"/>
      <c r="E3965"/>
    </row>
    <row r="3966" spans="1:5">
      <c r="A3966"/>
      <c r="B3966"/>
      <c r="C3966"/>
      <c r="D3966"/>
      <c r="E3966"/>
    </row>
    <row r="3967" spans="1:5">
      <c r="A3967"/>
      <c r="B3967"/>
      <c r="C3967"/>
      <c r="D3967"/>
      <c r="E3967"/>
    </row>
    <row r="3968" spans="1:5">
      <c r="A3968"/>
      <c r="B3968"/>
      <c r="C3968"/>
      <c r="D3968"/>
      <c r="E3968"/>
    </row>
    <row r="3969" spans="1:5">
      <c r="A3969"/>
      <c r="B3969"/>
      <c r="C3969"/>
      <c r="D3969"/>
      <c r="E3969"/>
    </row>
    <row r="3970" spans="1:5">
      <c r="A3970"/>
      <c r="B3970"/>
      <c r="C3970"/>
      <c r="D3970"/>
      <c r="E3970"/>
    </row>
    <row r="3971" spans="1:5">
      <c r="A3971"/>
      <c r="B3971"/>
      <c r="C3971"/>
      <c r="D3971"/>
      <c r="E3971"/>
    </row>
    <row r="3972" spans="1:5">
      <c r="A3972"/>
      <c r="B3972"/>
      <c r="C3972"/>
      <c r="D3972"/>
      <c r="E3972"/>
    </row>
    <row r="3973" spans="1:5">
      <c r="A3973"/>
      <c r="B3973"/>
      <c r="C3973"/>
      <c r="D3973"/>
      <c r="E3973"/>
    </row>
    <row r="3974" spans="1:5">
      <c r="A3974"/>
      <c r="B3974"/>
      <c r="C3974"/>
      <c r="D3974"/>
      <c r="E3974"/>
    </row>
    <row r="3975" spans="1:5">
      <c r="A3975"/>
      <c r="B3975"/>
      <c r="C3975"/>
      <c r="D3975"/>
      <c r="E3975"/>
    </row>
    <row r="3976" spans="1:5">
      <c r="A3976"/>
      <c r="B3976"/>
      <c r="C3976"/>
      <c r="D3976"/>
      <c r="E3976"/>
    </row>
    <row r="3977" spans="1:5">
      <c r="A3977"/>
      <c r="B3977"/>
      <c r="C3977"/>
      <c r="D3977"/>
      <c r="E3977"/>
    </row>
    <row r="3978" spans="1:5">
      <c r="A3978"/>
      <c r="B3978"/>
      <c r="C3978"/>
      <c r="D3978"/>
      <c r="E3978"/>
    </row>
    <row r="3979" spans="1:5">
      <c r="A3979"/>
      <c r="B3979"/>
      <c r="C3979"/>
      <c r="D3979"/>
      <c r="E3979"/>
    </row>
    <row r="3980" spans="1:5">
      <c r="A3980"/>
      <c r="B3980"/>
      <c r="C3980"/>
      <c r="D3980"/>
      <c r="E3980"/>
    </row>
    <row r="3981" spans="1:5">
      <c r="A3981"/>
      <c r="B3981"/>
      <c r="C3981"/>
      <c r="D3981"/>
      <c r="E3981"/>
    </row>
    <row r="3982" spans="1:5">
      <c r="A3982"/>
      <c r="B3982"/>
      <c r="C3982"/>
      <c r="D3982"/>
      <c r="E3982"/>
    </row>
    <row r="3983" spans="1:5">
      <c r="A3983"/>
      <c r="B3983"/>
      <c r="C3983"/>
      <c r="D3983"/>
      <c r="E3983"/>
    </row>
    <row r="3984" spans="1:5">
      <c r="A3984"/>
      <c r="B3984"/>
      <c r="C3984"/>
      <c r="D3984"/>
      <c r="E3984"/>
    </row>
    <row r="3985" spans="1:5">
      <c r="A3985"/>
      <c r="B3985"/>
      <c r="C3985"/>
      <c r="D3985"/>
      <c r="E3985"/>
    </row>
    <row r="3986" spans="1:5">
      <c r="A3986"/>
      <c r="B3986"/>
      <c r="C3986"/>
      <c r="D3986"/>
      <c r="E3986"/>
    </row>
    <row r="3987" spans="1:5">
      <c r="A3987"/>
      <c r="B3987"/>
      <c r="C3987"/>
      <c r="D3987"/>
      <c r="E3987"/>
    </row>
    <row r="3988" spans="1:5">
      <c r="A3988"/>
      <c r="B3988"/>
      <c r="C3988"/>
      <c r="D3988"/>
      <c r="E3988"/>
    </row>
    <row r="3989" spans="1:5">
      <c r="A3989"/>
      <c r="B3989"/>
      <c r="C3989"/>
      <c r="D3989"/>
      <c r="E3989"/>
    </row>
    <row r="3990" spans="1:5">
      <c r="A3990"/>
      <c r="B3990"/>
      <c r="C3990"/>
      <c r="D3990"/>
      <c r="E3990"/>
    </row>
    <row r="3991" spans="1:5">
      <c r="A3991"/>
      <c r="B3991"/>
      <c r="C3991"/>
      <c r="D3991"/>
      <c r="E3991"/>
    </row>
    <row r="3992" spans="1:5">
      <c r="A3992"/>
      <c r="B3992"/>
      <c r="C3992"/>
      <c r="D3992"/>
      <c r="E3992"/>
    </row>
    <row r="3993" spans="1:5">
      <c r="A3993"/>
      <c r="B3993"/>
      <c r="C3993"/>
      <c r="D3993"/>
      <c r="E3993"/>
    </row>
    <row r="3994" spans="1:5">
      <c r="A3994"/>
      <c r="B3994"/>
      <c r="C3994"/>
      <c r="D3994"/>
      <c r="E3994"/>
    </row>
    <row r="3995" spans="1:5">
      <c r="A3995"/>
      <c r="B3995"/>
      <c r="C3995"/>
      <c r="D3995"/>
      <c r="E3995"/>
    </row>
    <row r="3996" spans="1:5">
      <c r="A3996"/>
      <c r="B3996"/>
      <c r="C3996"/>
      <c r="D3996"/>
      <c r="E3996"/>
    </row>
    <row r="3997" spans="1:5">
      <c r="A3997"/>
      <c r="B3997"/>
      <c r="C3997"/>
      <c r="D3997"/>
      <c r="E3997"/>
    </row>
    <row r="3998" spans="1:5">
      <c r="A3998"/>
      <c r="B3998"/>
      <c r="C3998"/>
      <c r="D3998"/>
      <c r="E3998"/>
    </row>
    <row r="3999" spans="1:5">
      <c r="A3999"/>
      <c r="B3999"/>
      <c r="C3999"/>
      <c r="D3999"/>
      <c r="E3999"/>
    </row>
    <row r="4000" spans="1:5">
      <c r="A4000"/>
      <c r="B4000"/>
      <c r="C4000"/>
      <c r="D4000"/>
      <c r="E4000"/>
    </row>
    <row r="4001" spans="1:5">
      <c r="A4001"/>
      <c r="B4001"/>
      <c r="C4001"/>
      <c r="D4001"/>
      <c r="E4001"/>
    </row>
    <row r="4002" spans="1:5">
      <c r="A4002"/>
      <c r="B4002"/>
      <c r="C4002"/>
      <c r="D4002"/>
      <c r="E4002"/>
    </row>
    <row r="4003" spans="1:5">
      <c r="A4003"/>
      <c r="B4003"/>
      <c r="C4003"/>
      <c r="D4003"/>
      <c r="E4003"/>
    </row>
    <row r="4004" spans="1:5">
      <c r="A4004"/>
      <c r="B4004"/>
      <c r="C4004"/>
      <c r="D4004"/>
      <c r="E4004"/>
    </row>
    <row r="4005" spans="1:5">
      <c r="A4005"/>
      <c r="B4005"/>
      <c r="C4005"/>
      <c r="D4005"/>
      <c r="E4005"/>
    </row>
    <row r="4006" spans="1:5">
      <c r="A4006"/>
      <c r="B4006"/>
      <c r="C4006"/>
      <c r="D4006"/>
      <c r="E4006"/>
    </row>
    <row r="4007" spans="1:5">
      <c r="A4007"/>
      <c r="B4007"/>
      <c r="C4007"/>
      <c r="D4007"/>
      <c r="E4007"/>
    </row>
    <row r="4008" spans="1:5">
      <c r="A4008"/>
      <c r="B4008"/>
      <c r="C4008"/>
      <c r="D4008"/>
      <c r="E4008"/>
    </row>
    <row r="4009" spans="1:5">
      <c r="A4009"/>
      <c r="B4009"/>
      <c r="C4009"/>
      <c r="D4009"/>
      <c r="E4009"/>
    </row>
    <row r="4010" spans="1:5">
      <c r="A4010"/>
      <c r="B4010"/>
      <c r="C4010"/>
      <c r="D4010"/>
      <c r="E4010"/>
    </row>
    <row r="4011" spans="1:5">
      <c r="A4011"/>
      <c r="B4011"/>
      <c r="C4011"/>
      <c r="D4011"/>
      <c r="E4011"/>
    </row>
    <row r="4012" spans="1:5">
      <c r="A4012"/>
      <c r="B4012"/>
      <c r="C4012"/>
      <c r="D4012"/>
      <c r="E4012"/>
    </row>
    <row r="4013" spans="1:5">
      <c r="A4013"/>
      <c r="B4013"/>
      <c r="C4013"/>
      <c r="D4013"/>
      <c r="E4013"/>
    </row>
    <row r="4014" spans="1:5">
      <c r="A4014"/>
      <c r="B4014"/>
      <c r="C4014"/>
      <c r="D4014"/>
      <c r="E4014"/>
    </row>
    <row r="4015" spans="1:5">
      <c r="A4015"/>
      <c r="B4015"/>
      <c r="C4015"/>
      <c r="D4015"/>
      <c r="E4015"/>
    </row>
    <row r="4016" spans="1:5">
      <c r="A4016"/>
      <c r="B4016"/>
      <c r="C4016"/>
      <c r="D4016"/>
      <c r="E4016"/>
    </row>
    <row r="4017" spans="1:5">
      <c r="A4017"/>
      <c r="B4017"/>
      <c r="C4017"/>
      <c r="D4017"/>
      <c r="E4017"/>
    </row>
    <row r="4018" spans="1:5">
      <c r="A4018"/>
      <c r="B4018"/>
      <c r="C4018"/>
      <c r="D4018"/>
      <c r="E4018"/>
    </row>
    <row r="4019" spans="1:5">
      <c r="A4019"/>
      <c r="B4019"/>
      <c r="C4019"/>
      <c r="D4019"/>
      <c r="E4019"/>
    </row>
    <row r="4020" spans="1:5">
      <c r="A4020"/>
      <c r="B4020"/>
      <c r="C4020"/>
      <c r="D4020"/>
      <c r="E4020"/>
    </row>
    <row r="4021" spans="1:5">
      <c r="A4021"/>
      <c r="B4021"/>
      <c r="C4021"/>
      <c r="D4021"/>
      <c r="E4021"/>
    </row>
    <row r="4022" spans="1:5">
      <c r="A4022"/>
      <c r="B4022"/>
      <c r="C4022"/>
      <c r="D4022"/>
      <c r="E4022"/>
    </row>
    <row r="4023" spans="1:5">
      <c r="A4023"/>
      <c r="B4023"/>
      <c r="C4023"/>
      <c r="D4023"/>
      <c r="E4023"/>
    </row>
    <row r="4024" spans="1:5">
      <c r="A4024"/>
      <c r="B4024"/>
      <c r="C4024"/>
      <c r="D4024"/>
      <c r="E4024"/>
    </row>
    <row r="4025" spans="1:5">
      <c r="A4025"/>
      <c r="B4025"/>
      <c r="C4025"/>
      <c r="D4025"/>
      <c r="E4025"/>
    </row>
    <row r="4026" spans="1:5">
      <c r="A4026"/>
      <c r="B4026"/>
      <c r="C4026"/>
      <c r="D4026"/>
      <c r="E4026"/>
    </row>
    <row r="4027" spans="1:5">
      <c r="A4027"/>
      <c r="B4027"/>
      <c r="C4027"/>
      <c r="D4027"/>
      <c r="E4027"/>
    </row>
    <row r="4028" spans="1:5">
      <c r="A4028"/>
      <c r="B4028"/>
      <c r="C4028"/>
      <c r="D4028"/>
      <c r="E4028"/>
    </row>
    <row r="4029" spans="1:5">
      <c r="A4029"/>
      <c r="B4029"/>
      <c r="C4029"/>
      <c r="D4029"/>
      <c r="E4029"/>
    </row>
    <row r="4030" spans="1:5">
      <c r="A4030"/>
      <c r="B4030"/>
      <c r="C4030"/>
      <c r="D4030"/>
      <c r="E4030"/>
    </row>
    <row r="4031" spans="1:5">
      <c r="A4031"/>
      <c r="B4031"/>
      <c r="C4031"/>
      <c r="D4031"/>
      <c r="E4031"/>
    </row>
    <row r="4032" spans="1:5">
      <c r="A4032"/>
      <c r="B4032"/>
      <c r="C4032"/>
      <c r="D4032"/>
      <c r="E4032"/>
    </row>
    <row r="4033" spans="1:5">
      <c r="A4033"/>
      <c r="B4033"/>
      <c r="C4033"/>
      <c r="D4033"/>
      <c r="E4033"/>
    </row>
    <row r="4034" spans="1:5">
      <c r="A4034"/>
      <c r="B4034"/>
      <c r="C4034"/>
      <c r="D4034"/>
      <c r="E4034"/>
    </row>
    <row r="4035" spans="1:5">
      <c r="A4035"/>
      <c r="B4035"/>
      <c r="C4035"/>
      <c r="D4035"/>
      <c r="E4035"/>
    </row>
    <row r="4036" spans="1:5">
      <c r="A4036"/>
      <c r="B4036"/>
      <c r="C4036"/>
      <c r="D4036"/>
      <c r="E4036"/>
    </row>
    <row r="4037" spans="1:5">
      <c r="A4037"/>
      <c r="B4037"/>
      <c r="C4037"/>
      <c r="D4037"/>
      <c r="E4037"/>
    </row>
    <row r="4038" spans="1:5">
      <c r="A4038"/>
      <c r="B4038"/>
      <c r="C4038"/>
      <c r="D4038"/>
      <c r="E4038"/>
    </row>
    <row r="4039" spans="1:5">
      <c r="A4039"/>
      <c r="B4039"/>
      <c r="C4039"/>
      <c r="D4039"/>
      <c r="E4039"/>
    </row>
    <row r="4040" spans="1:5">
      <c r="A4040"/>
      <c r="B4040"/>
      <c r="C4040"/>
      <c r="D4040"/>
      <c r="E4040"/>
    </row>
    <row r="4041" spans="1:5">
      <c r="A4041"/>
      <c r="B4041"/>
      <c r="C4041"/>
      <c r="D4041"/>
      <c r="E4041"/>
    </row>
    <row r="4042" spans="1:5">
      <c r="A4042"/>
      <c r="B4042"/>
      <c r="C4042"/>
      <c r="D4042"/>
      <c r="E4042"/>
    </row>
    <row r="4043" spans="1:5">
      <c r="A4043"/>
      <c r="B4043"/>
      <c r="C4043"/>
      <c r="D4043"/>
      <c r="E4043"/>
    </row>
    <row r="4044" spans="1:5">
      <c r="A4044"/>
      <c r="B4044"/>
      <c r="C4044"/>
      <c r="D4044"/>
      <c r="E4044"/>
    </row>
    <row r="4045" spans="1:5">
      <c r="A4045"/>
      <c r="B4045"/>
      <c r="C4045"/>
      <c r="D4045"/>
      <c r="E4045"/>
    </row>
    <row r="4046" spans="1:5">
      <c r="A4046"/>
      <c r="B4046"/>
      <c r="C4046"/>
      <c r="D4046"/>
      <c r="E4046"/>
    </row>
    <row r="4047" spans="1:5">
      <c r="A4047"/>
      <c r="B4047"/>
      <c r="C4047"/>
      <c r="D4047"/>
      <c r="E4047"/>
    </row>
    <row r="4048" spans="1:5">
      <c r="A4048"/>
      <c r="B4048"/>
      <c r="C4048"/>
      <c r="D4048"/>
      <c r="E4048"/>
    </row>
    <row r="4049" spans="1:5">
      <c r="A4049"/>
      <c r="B4049"/>
      <c r="C4049"/>
      <c r="D4049"/>
      <c r="E4049"/>
    </row>
    <row r="4050" spans="1:5">
      <c r="A4050"/>
      <c r="B4050"/>
      <c r="C4050"/>
      <c r="D4050"/>
      <c r="E4050"/>
    </row>
    <row r="4051" spans="1:5">
      <c r="A4051"/>
      <c r="B4051"/>
      <c r="C4051"/>
      <c r="D4051"/>
      <c r="E4051"/>
    </row>
    <row r="4052" spans="1:5">
      <c r="A4052"/>
      <c r="B4052"/>
      <c r="C4052"/>
      <c r="D4052"/>
      <c r="E4052"/>
    </row>
    <row r="4053" spans="1:5">
      <c r="A4053"/>
      <c r="B4053"/>
      <c r="C4053"/>
      <c r="D4053"/>
      <c r="E4053"/>
    </row>
    <row r="4054" spans="1:5">
      <c r="A4054"/>
      <c r="B4054"/>
      <c r="C4054"/>
      <c r="D4054"/>
      <c r="E4054"/>
    </row>
    <row r="4055" spans="1:5">
      <c r="A4055"/>
      <c r="B4055"/>
      <c r="C4055"/>
      <c r="D4055"/>
      <c r="E4055"/>
    </row>
    <row r="4056" spans="1:5">
      <c r="A4056"/>
      <c r="B4056"/>
      <c r="C4056"/>
      <c r="D4056"/>
      <c r="E4056"/>
    </row>
    <row r="4057" spans="1:5">
      <c r="A4057"/>
      <c r="B4057"/>
      <c r="C4057"/>
      <c r="D4057"/>
      <c r="E4057"/>
    </row>
    <row r="4058" spans="1:5">
      <c r="A4058"/>
      <c r="B4058"/>
      <c r="C4058"/>
      <c r="D4058"/>
      <c r="E4058"/>
    </row>
    <row r="4059" spans="1:5">
      <c r="A4059"/>
      <c r="B4059"/>
      <c r="C4059"/>
      <c r="D4059"/>
      <c r="E4059"/>
    </row>
    <row r="4060" spans="1:5">
      <c r="A4060"/>
      <c r="B4060"/>
      <c r="C4060"/>
      <c r="D4060"/>
      <c r="E4060"/>
    </row>
    <row r="4061" spans="1:5">
      <c r="A4061"/>
      <c r="B4061"/>
      <c r="C4061"/>
      <c r="D4061"/>
      <c r="E4061"/>
    </row>
    <row r="4062" spans="1:5">
      <c r="A4062"/>
      <c r="B4062"/>
      <c r="C4062"/>
      <c r="D4062"/>
      <c r="E4062"/>
    </row>
    <row r="4063" spans="1:5">
      <c r="A4063"/>
      <c r="B4063"/>
      <c r="C4063"/>
      <c r="D4063"/>
      <c r="E4063"/>
    </row>
    <row r="4064" spans="1:5">
      <c r="A4064"/>
      <c r="B4064"/>
      <c r="C4064"/>
      <c r="D4064"/>
      <c r="E4064"/>
    </row>
    <row r="4065" spans="1:5">
      <c r="A4065"/>
      <c r="B4065"/>
      <c r="C4065"/>
      <c r="D4065"/>
      <c r="E4065"/>
    </row>
    <row r="4066" spans="1:5">
      <c r="A4066"/>
      <c r="B4066"/>
      <c r="C4066"/>
      <c r="D4066"/>
      <c r="E4066"/>
    </row>
    <row r="4067" spans="1:5">
      <c r="A4067"/>
      <c r="B4067"/>
      <c r="C4067"/>
      <c r="D4067"/>
      <c r="E4067"/>
    </row>
    <row r="4068" spans="1:5">
      <c r="A4068"/>
      <c r="B4068"/>
      <c r="C4068"/>
      <c r="D4068"/>
      <c r="E4068"/>
    </row>
    <row r="4069" spans="1:5">
      <c r="A4069"/>
      <c r="B4069"/>
      <c r="C4069"/>
      <c r="D4069"/>
      <c r="E4069"/>
    </row>
    <row r="4070" spans="1:5">
      <c r="A4070"/>
      <c r="B4070"/>
      <c r="C4070"/>
      <c r="D4070"/>
      <c r="E4070"/>
    </row>
    <row r="4071" spans="1:5">
      <c r="A4071"/>
      <c r="B4071"/>
      <c r="C4071"/>
      <c r="D4071"/>
      <c r="E4071"/>
    </row>
    <row r="4072" spans="1:5">
      <c r="A4072"/>
      <c r="B4072"/>
      <c r="C4072"/>
      <c r="D4072"/>
      <c r="E4072"/>
    </row>
    <row r="4073" spans="1:5">
      <c r="A4073"/>
      <c r="B4073"/>
      <c r="C4073"/>
      <c r="D4073"/>
      <c r="E4073"/>
    </row>
    <row r="4074" spans="1:5">
      <c r="A4074"/>
      <c r="B4074"/>
      <c r="C4074"/>
      <c r="D4074"/>
      <c r="E4074"/>
    </row>
    <row r="4075" spans="1:5">
      <c r="A4075"/>
      <c r="B4075"/>
      <c r="C4075"/>
      <c r="D4075"/>
      <c r="E4075"/>
    </row>
    <row r="4076" spans="1:5">
      <c r="A4076"/>
      <c r="B4076"/>
      <c r="C4076"/>
      <c r="D4076"/>
      <c r="E4076"/>
    </row>
    <row r="4077" spans="1:5">
      <c r="A4077"/>
      <c r="B4077"/>
      <c r="C4077"/>
      <c r="D4077"/>
      <c r="E4077"/>
    </row>
    <row r="4078" spans="1:5">
      <c r="A4078"/>
      <c r="B4078"/>
      <c r="C4078"/>
      <c r="D4078"/>
      <c r="E4078"/>
    </row>
    <row r="4079" spans="1:5">
      <c r="A4079"/>
      <c r="B4079"/>
      <c r="C4079"/>
      <c r="D4079"/>
      <c r="E4079"/>
    </row>
    <row r="4080" spans="1:5">
      <c r="A4080"/>
      <c r="B4080"/>
      <c r="C4080"/>
      <c r="D4080"/>
      <c r="E4080"/>
    </row>
    <row r="4081" spans="1:5">
      <c r="A4081"/>
      <c r="B4081"/>
      <c r="C4081"/>
      <c r="D4081"/>
      <c r="E4081"/>
    </row>
    <row r="4082" spans="1:5">
      <c r="A4082"/>
      <c r="B4082"/>
      <c r="C4082"/>
      <c r="D4082"/>
      <c r="E4082"/>
    </row>
    <row r="4083" spans="1:5">
      <c r="A4083"/>
      <c r="B4083"/>
      <c r="C4083"/>
      <c r="D4083"/>
      <c r="E4083"/>
    </row>
    <row r="4084" spans="1:5">
      <c r="A4084"/>
      <c r="B4084"/>
      <c r="C4084"/>
      <c r="D4084"/>
      <c r="E4084"/>
    </row>
    <row r="4085" spans="1:5">
      <c r="A4085"/>
      <c r="B4085"/>
      <c r="C4085"/>
      <c r="D4085"/>
      <c r="E4085"/>
    </row>
    <row r="4086" spans="1:5">
      <c r="A4086"/>
      <c r="B4086"/>
      <c r="C4086"/>
      <c r="D4086"/>
      <c r="E4086"/>
    </row>
    <row r="4087" spans="1:5">
      <c r="A4087"/>
      <c r="B4087"/>
      <c r="C4087"/>
      <c r="D4087"/>
      <c r="E4087"/>
    </row>
    <row r="4088" spans="1:5">
      <c r="A4088"/>
      <c r="B4088"/>
      <c r="C4088"/>
      <c r="D4088"/>
      <c r="E4088"/>
    </row>
    <row r="4089" spans="1:5">
      <c r="A4089"/>
      <c r="B4089"/>
      <c r="C4089"/>
      <c r="D4089"/>
      <c r="E4089"/>
    </row>
    <row r="4090" spans="1:5">
      <c r="A4090"/>
      <c r="B4090"/>
      <c r="C4090"/>
      <c r="D4090"/>
      <c r="E4090"/>
    </row>
    <row r="4091" spans="1:5">
      <c r="A4091"/>
      <c r="B4091"/>
      <c r="C4091"/>
      <c r="D4091"/>
      <c r="E4091"/>
    </row>
    <row r="4092" spans="1:5">
      <c r="A4092"/>
      <c r="B4092"/>
      <c r="C4092"/>
      <c r="D4092"/>
      <c r="E4092"/>
    </row>
    <row r="4093" spans="1:5">
      <c r="A4093"/>
      <c r="B4093"/>
      <c r="C4093"/>
      <c r="D4093"/>
      <c r="E4093"/>
    </row>
    <row r="4094" spans="1:5">
      <c r="A4094"/>
      <c r="B4094"/>
      <c r="C4094"/>
      <c r="D4094"/>
      <c r="E4094"/>
    </row>
    <row r="4095" spans="1:5">
      <c r="A4095"/>
      <c r="B4095"/>
      <c r="C4095"/>
      <c r="D4095"/>
      <c r="E4095"/>
    </row>
    <row r="4096" spans="1:5">
      <c r="A4096"/>
      <c r="B4096"/>
      <c r="C4096"/>
      <c r="D4096"/>
      <c r="E4096"/>
    </row>
    <row r="4097" spans="1:5">
      <c r="A4097"/>
      <c r="B4097"/>
      <c r="C4097"/>
      <c r="D4097"/>
      <c r="E4097"/>
    </row>
    <row r="4098" spans="1:5">
      <c r="A4098"/>
      <c r="B4098"/>
      <c r="C4098"/>
      <c r="D4098"/>
      <c r="E4098"/>
    </row>
    <row r="4099" spans="1:5">
      <c r="A4099"/>
      <c r="B4099"/>
      <c r="C4099"/>
      <c r="D4099"/>
      <c r="E4099"/>
    </row>
    <row r="4100" spans="1:5">
      <c r="A4100"/>
      <c r="B4100"/>
      <c r="C4100"/>
      <c r="D4100"/>
      <c r="E4100"/>
    </row>
    <row r="4101" spans="1:5">
      <c r="A4101"/>
      <c r="B4101"/>
      <c r="C4101"/>
      <c r="D4101"/>
      <c r="E4101"/>
    </row>
    <row r="4102" spans="1:5">
      <c r="A4102"/>
      <c r="B4102"/>
      <c r="C4102"/>
      <c r="D4102"/>
      <c r="E4102"/>
    </row>
    <row r="4103" spans="1:5">
      <c r="A4103"/>
      <c r="B4103"/>
      <c r="C4103"/>
      <c r="D4103"/>
      <c r="E4103"/>
    </row>
    <row r="4104" spans="1:5">
      <c r="A4104"/>
      <c r="B4104"/>
      <c r="C4104"/>
      <c r="D4104"/>
      <c r="E4104"/>
    </row>
    <row r="4105" spans="1:5">
      <c r="A4105"/>
      <c r="B4105"/>
      <c r="C4105"/>
      <c r="D4105"/>
      <c r="E4105"/>
    </row>
    <row r="4106" spans="1:5">
      <c r="A4106"/>
      <c r="B4106"/>
      <c r="C4106"/>
      <c r="D4106"/>
      <c r="E4106"/>
    </row>
    <row r="4107" spans="1:5">
      <c r="A4107"/>
      <c r="B4107"/>
      <c r="C4107"/>
      <c r="D4107"/>
      <c r="E4107"/>
    </row>
    <row r="4108" spans="1:5">
      <c r="A4108"/>
      <c r="B4108"/>
      <c r="C4108"/>
      <c r="D4108"/>
      <c r="E4108"/>
    </row>
    <row r="4109" spans="1:5">
      <c r="A4109"/>
      <c r="B4109"/>
      <c r="C4109"/>
      <c r="D4109"/>
      <c r="E4109"/>
    </row>
    <row r="4110" spans="1:5">
      <c r="A4110"/>
      <c r="B4110"/>
      <c r="C4110"/>
      <c r="D4110"/>
      <c r="E4110"/>
    </row>
    <row r="4111" spans="1:5">
      <c r="A4111"/>
      <c r="B4111"/>
      <c r="C4111"/>
      <c r="D4111"/>
      <c r="E4111"/>
    </row>
    <row r="4112" spans="1:5">
      <c r="A4112"/>
      <c r="B4112"/>
      <c r="C4112"/>
      <c r="D4112"/>
      <c r="E4112"/>
    </row>
    <row r="4113" spans="1:5">
      <c r="A4113"/>
      <c r="B4113"/>
      <c r="C4113"/>
      <c r="D4113"/>
      <c r="E4113"/>
    </row>
    <row r="4114" spans="1:5">
      <c r="A4114"/>
      <c r="B4114"/>
      <c r="C4114"/>
      <c r="D4114"/>
      <c r="E4114"/>
    </row>
    <row r="4115" spans="1:5">
      <c r="A4115"/>
      <c r="B4115"/>
      <c r="C4115"/>
      <c r="D4115"/>
      <c r="E4115"/>
    </row>
    <row r="4116" spans="1:5">
      <c r="A4116"/>
      <c r="B4116"/>
      <c r="C4116"/>
      <c r="D4116"/>
      <c r="E4116"/>
    </row>
    <row r="4117" spans="1:5">
      <c r="A4117"/>
      <c r="B4117"/>
      <c r="C4117"/>
      <c r="D4117"/>
      <c r="E4117"/>
    </row>
    <row r="4118" spans="1:5">
      <c r="A4118"/>
      <c r="B4118"/>
      <c r="C4118"/>
      <c r="D4118"/>
      <c r="E4118"/>
    </row>
    <row r="4119" spans="1:5">
      <c r="A4119"/>
      <c r="B4119"/>
      <c r="C4119"/>
      <c r="D4119"/>
      <c r="E4119"/>
    </row>
    <row r="4120" spans="1:5">
      <c r="A4120"/>
      <c r="B4120"/>
      <c r="C4120"/>
      <c r="D4120"/>
      <c r="E4120"/>
    </row>
    <row r="4121" spans="1:5">
      <c r="A4121"/>
      <c r="B4121"/>
      <c r="C4121"/>
      <c r="D4121"/>
      <c r="E4121"/>
    </row>
    <row r="4122" spans="1:5">
      <c r="A4122"/>
      <c r="B4122"/>
      <c r="C4122"/>
      <c r="D4122"/>
      <c r="E4122"/>
    </row>
    <row r="4123" spans="1:5">
      <c r="A4123"/>
      <c r="B4123"/>
      <c r="C4123"/>
      <c r="D4123"/>
      <c r="E4123"/>
    </row>
    <row r="4124" spans="1:5">
      <c r="A4124"/>
      <c r="B4124"/>
      <c r="C4124"/>
      <c r="D4124"/>
      <c r="E4124"/>
    </row>
    <row r="4125" spans="1:5">
      <c r="A4125"/>
      <c r="B4125"/>
      <c r="C4125"/>
      <c r="D4125"/>
      <c r="E4125"/>
    </row>
    <row r="4126" spans="1:5">
      <c r="A4126"/>
      <c r="B4126"/>
      <c r="C4126"/>
      <c r="D4126"/>
      <c r="E4126"/>
    </row>
    <row r="4127" spans="1:5">
      <c r="A4127"/>
      <c r="B4127"/>
      <c r="C4127"/>
      <c r="D4127"/>
      <c r="E4127"/>
    </row>
    <row r="4128" spans="1:5">
      <c r="A4128"/>
      <c r="B4128"/>
      <c r="C4128"/>
      <c r="D4128"/>
      <c r="E4128"/>
    </row>
    <row r="4129" spans="1:5">
      <c r="A4129"/>
      <c r="B4129"/>
      <c r="C4129"/>
      <c r="D4129"/>
      <c r="E4129"/>
    </row>
    <row r="4130" spans="1:5">
      <c r="A4130"/>
      <c r="B4130"/>
      <c r="C4130"/>
      <c r="D4130"/>
      <c r="E4130"/>
    </row>
    <row r="4131" spans="1:5">
      <c r="A4131"/>
      <c r="B4131"/>
      <c r="C4131"/>
      <c r="D4131"/>
      <c r="E4131"/>
    </row>
    <row r="4132" spans="1:5">
      <c r="A4132"/>
      <c r="B4132"/>
      <c r="C4132"/>
      <c r="D4132"/>
      <c r="E4132"/>
    </row>
    <row r="4133" spans="1:5">
      <c r="A4133"/>
      <c r="B4133"/>
      <c r="C4133"/>
      <c r="D4133"/>
      <c r="E4133"/>
    </row>
    <row r="4134" spans="1:5">
      <c r="A4134"/>
      <c r="B4134"/>
      <c r="C4134"/>
      <c r="D4134"/>
      <c r="E4134"/>
    </row>
    <row r="4135" spans="1:5">
      <c r="A4135"/>
      <c r="B4135"/>
      <c r="C4135"/>
      <c r="D4135"/>
      <c r="E4135"/>
    </row>
    <row r="4136" spans="1:5">
      <c r="A4136"/>
      <c r="B4136"/>
      <c r="C4136"/>
      <c r="D4136"/>
      <c r="E4136"/>
    </row>
    <row r="4137" spans="1:5">
      <c r="A4137"/>
      <c r="B4137"/>
      <c r="C4137"/>
      <c r="D4137"/>
      <c r="E4137"/>
    </row>
    <row r="4138" spans="1:5">
      <c r="A4138"/>
      <c r="B4138"/>
      <c r="C4138"/>
      <c r="D4138"/>
      <c r="E4138"/>
    </row>
    <row r="4139" spans="1:5">
      <c r="A4139"/>
      <c r="B4139"/>
      <c r="C4139"/>
      <c r="D4139"/>
      <c r="E4139"/>
    </row>
    <row r="4140" spans="1:5">
      <c r="A4140"/>
      <c r="B4140"/>
      <c r="C4140"/>
      <c r="D4140"/>
      <c r="E4140"/>
    </row>
    <row r="4141" spans="1:5">
      <c r="A4141"/>
      <c r="B4141"/>
      <c r="C4141"/>
      <c r="D4141"/>
      <c r="E4141"/>
    </row>
    <row r="4142" spans="1:5">
      <c r="A4142"/>
      <c r="B4142"/>
      <c r="C4142"/>
      <c r="D4142"/>
      <c r="E4142"/>
    </row>
    <row r="4143" spans="1:5">
      <c r="A4143"/>
      <c r="B4143"/>
      <c r="C4143"/>
      <c r="D4143"/>
      <c r="E4143"/>
    </row>
    <row r="4144" spans="1:5">
      <c r="A4144"/>
      <c r="B4144"/>
      <c r="C4144"/>
      <c r="D4144"/>
      <c r="E4144"/>
    </row>
    <row r="4145" spans="1:5">
      <c r="A4145"/>
      <c r="B4145"/>
      <c r="C4145"/>
      <c r="D4145"/>
      <c r="E4145"/>
    </row>
    <row r="4146" spans="1:5">
      <c r="A4146"/>
      <c r="B4146"/>
      <c r="C4146"/>
      <c r="D4146"/>
      <c r="E4146"/>
    </row>
    <row r="4147" spans="1:5">
      <c r="A4147"/>
      <c r="B4147"/>
      <c r="C4147"/>
      <c r="D4147"/>
      <c r="E4147"/>
    </row>
    <row r="4148" spans="1:5">
      <c r="A4148"/>
      <c r="B4148"/>
      <c r="C4148"/>
      <c r="D4148"/>
      <c r="E4148"/>
    </row>
    <row r="4149" spans="1:5">
      <c r="A4149"/>
      <c r="B4149"/>
      <c r="C4149"/>
      <c r="D4149"/>
      <c r="E4149"/>
    </row>
    <row r="4150" spans="1:5">
      <c r="A4150"/>
      <c r="B4150"/>
      <c r="C4150"/>
      <c r="D4150"/>
      <c r="E4150"/>
    </row>
    <row r="4151" spans="1:5">
      <c r="A4151"/>
      <c r="B4151"/>
      <c r="C4151"/>
      <c r="D4151"/>
      <c r="E4151"/>
    </row>
    <row r="4152" spans="1:5">
      <c r="A4152"/>
      <c r="B4152"/>
      <c r="C4152"/>
      <c r="D4152"/>
      <c r="E4152"/>
    </row>
    <row r="4153" spans="1:5">
      <c r="A4153"/>
      <c r="B4153"/>
      <c r="C4153"/>
      <c r="D4153"/>
      <c r="E4153"/>
    </row>
    <row r="4154" spans="1:5">
      <c r="A4154"/>
      <c r="B4154"/>
      <c r="C4154"/>
      <c r="D4154"/>
      <c r="E4154"/>
    </row>
    <row r="4155" spans="1:5">
      <c r="A4155"/>
      <c r="B4155"/>
      <c r="C4155"/>
      <c r="D4155"/>
      <c r="E4155"/>
    </row>
    <row r="4156" spans="1:5">
      <c r="A4156"/>
      <c r="B4156"/>
      <c r="C4156"/>
      <c r="D4156"/>
      <c r="E4156"/>
    </row>
    <row r="4157" spans="1:5">
      <c r="A4157"/>
      <c r="B4157"/>
      <c r="C4157"/>
      <c r="D4157"/>
      <c r="E4157"/>
    </row>
    <row r="4158" spans="1:5">
      <c r="A4158"/>
      <c r="B4158"/>
      <c r="C4158"/>
      <c r="D4158"/>
      <c r="E4158"/>
    </row>
    <row r="4159" spans="1:5">
      <c r="A4159"/>
      <c r="B4159"/>
      <c r="C4159"/>
      <c r="D4159"/>
      <c r="E4159"/>
    </row>
    <row r="4160" spans="1:5">
      <c r="A4160"/>
      <c r="B4160"/>
      <c r="C4160"/>
      <c r="D4160"/>
      <c r="E4160"/>
    </row>
    <row r="4161" spans="1:5">
      <c r="A4161"/>
      <c r="B4161"/>
      <c r="C4161"/>
      <c r="D4161"/>
      <c r="E4161"/>
    </row>
    <row r="4162" spans="1:5">
      <c r="A4162"/>
      <c r="B4162"/>
      <c r="C4162"/>
      <c r="D4162"/>
      <c r="E4162"/>
    </row>
    <row r="4163" spans="1:5">
      <c r="A4163"/>
      <c r="B4163"/>
      <c r="C4163"/>
      <c r="D4163"/>
      <c r="E4163"/>
    </row>
    <row r="4164" spans="1:5">
      <c r="A4164"/>
      <c r="B4164"/>
      <c r="C4164"/>
      <c r="D4164"/>
      <c r="E4164"/>
    </row>
    <row r="4165" spans="1:5">
      <c r="A4165"/>
      <c r="B4165"/>
      <c r="C4165"/>
      <c r="D4165"/>
      <c r="E4165"/>
    </row>
    <row r="4166" spans="1:5">
      <c r="A4166"/>
      <c r="B4166"/>
      <c r="C4166"/>
      <c r="D4166"/>
      <c r="E4166"/>
    </row>
    <row r="4167" spans="1:5">
      <c r="A4167"/>
      <c r="B4167"/>
      <c r="C4167"/>
      <c r="D4167"/>
      <c r="E4167"/>
    </row>
    <row r="4168" spans="1:5">
      <c r="A4168"/>
      <c r="B4168"/>
      <c r="C4168"/>
      <c r="D4168"/>
      <c r="E4168"/>
    </row>
    <row r="4169" spans="1:5">
      <c r="A4169"/>
      <c r="B4169"/>
      <c r="C4169"/>
      <c r="D4169"/>
      <c r="E4169"/>
    </row>
    <row r="4170" spans="1:5">
      <c r="A4170"/>
      <c r="B4170"/>
      <c r="C4170"/>
      <c r="D4170"/>
      <c r="E4170"/>
    </row>
    <row r="4171" spans="1:5">
      <c r="A4171"/>
      <c r="B4171"/>
      <c r="C4171"/>
      <c r="D4171"/>
      <c r="E4171"/>
    </row>
    <row r="4172" spans="1:5">
      <c r="A4172"/>
      <c r="B4172"/>
      <c r="C4172"/>
      <c r="D4172"/>
      <c r="E4172"/>
    </row>
    <row r="4173" spans="1:5">
      <c r="A4173"/>
      <c r="B4173"/>
      <c r="C4173"/>
      <c r="D4173"/>
      <c r="E4173"/>
    </row>
    <row r="4174" spans="1:5">
      <c r="A4174"/>
      <c r="B4174"/>
      <c r="C4174"/>
      <c r="D4174"/>
      <c r="E4174"/>
    </row>
    <row r="4175" spans="1:5">
      <c r="A4175"/>
      <c r="B4175"/>
      <c r="C4175"/>
      <c r="D4175"/>
      <c r="E4175"/>
    </row>
    <row r="4176" spans="1:5">
      <c r="A4176"/>
      <c r="B4176"/>
      <c r="C4176"/>
      <c r="D4176"/>
      <c r="E4176"/>
    </row>
    <row r="4177" spans="1:5">
      <c r="A4177"/>
      <c r="B4177"/>
      <c r="C4177"/>
      <c r="D4177"/>
      <c r="E4177"/>
    </row>
    <row r="4178" spans="1:5">
      <c r="A4178"/>
      <c r="B4178"/>
      <c r="C4178"/>
      <c r="D4178"/>
      <c r="E4178"/>
    </row>
    <row r="4179" spans="1:5">
      <c r="A4179"/>
      <c r="B4179"/>
      <c r="C4179"/>
      <c r="D4179"/>
      <c r="E4179"/>
    </row>
    <row r="4180" spans="1:5">
      <c r="A4180"/>
      <c r="B4180"/>
      <c r="C4180"/>
      <c r="D4180"/>
      <c r="E4180"/>
    </row>
    <row r="4181" spans="1:5">
      <c r="A4181"/>
      <c r="B4181"/>
      <c r="C4181"/>
      <c r="D4181"/>
      <c r="E4181"/>
    </row>
    <row r="4182" spans="1:5">
      <c r="A4182"/>
      <c r="B4182"/>
      <c r="C4182"/>
      <c r="D4182"/>
      <c r="E4182"/>
    </row>
    <row r="4183" spans="1:5">
      <c r="A4183"/>
      <c r="B4183"/>
      <c r="C4183"/>
      <c r="D4183"/>
      <c r="E4183"/>
    </row>
    <row r="4184" spans="1:5">
      <c r="A4184"/>
      <c r="B4184"/>
      <c r="C4184"/>
      <c r="D4184"/>
      <c r="E4184"/>
    </row>
    <row r="4185" spans="1:5">
      <c r="A4185"/>
      <c r="B4185"/>
      <c r="C4185"/>
      <c r="D4185"/>
      <c r="E4185"/>
    </row>
    <row r="4186" spans="1:5">
      <c r="A4186"/>
      <c r="B4186"/>
      <c r="C4186"/>
      <c r="D4186"/>
      <c r="E4186"/>
    </row>
    <row r="4187" spans="1:5">
      <c r="A4187"/>
      <c r="B4187"/>
      <c r="C4187"/>
      <c r="D4187"/>
      <c r="E4187"/>
    </row>
    <row r="4188" spans="1:5">
      <c r="A4188"/>
      <c r="B4188"/>
      <c r="C4188"/>
      <c r="D4188"/>
      <c r="E4188"/>
    </row>
    <row r="4189" spans="1:5">
      <c r="A4189"/>
      <c r="B4189"/>
      <c r="C4189"/>
      <c r="D4189"/>
      <c r="E4189"/>
    </row>
    <row r="4190" spans="1:5">
      <c r="A4190"/>
      <c r="B4190"/>
      <c r="C4190"/>
      <c r="D4190"/>
      <c r="E4190"/>
    </row>
    <row r="4191" spans="1:5">
      <c r="A4191"/>
      <c r="B4191"/>
      <c r="C4191"/>
      <c r="D4191"/>
      <c r="E4191"/>
    </row>
    <row r="4192" spans="1:5">
      <c r="A4192"/>
      <c r="B4192"/>
      <c r="C4192"/>
      <c r="D4192"/>
      <c r="E4192"/>
    </row>
    <row r="4193" spans="1:5">
      <c r="A4193"/>
      <c r="B4193"/>
      <c r="C4193"/>
      <c r="D4193"/>
      <c r="E4193"/>
    </row>
    <row r="4194" spans="1:5">
      <c r="A4194"/>
      <c r="B4194"/>
      <c r="C4194"/>
      <c r="D4194"/>
      <c r="E4194"/>
    </row>
    <row r="4195" spans="1:5">
      <c r="A4195"/>
      <c r="B4195"/>
      <c r="C4195"/>
      <c r="D4195"/>
      <c r="E4195"/>
    </row>
    <row r="4196" spans="1:5">
      <c r="A4196"/>
      <c r="B4196"/>
      <c r="C4196"/>
      <c r="D4196"/>
      <c r="E4196"/>
    </row>
    <row r="4197" spans="1:5">
      <c r="A4197"/>
      <c r="B4197"/>
      <c r="C4197"/>
      <c r="D4197"/>
      <c r="E4197"/>
    </row>
    <row r="4198" spans="1:5">
      <c r="A4198"/>
      <c r="B4198"/>
      <c r="C4198"/>
      <c r="D4198"/>
      <c r="E4198"/>
    </row>
    <row r="4199" spans="1:5">
      <c r="A4199"/>
      <c r="B4199"/>
      <c r="C4199"/>
      <c r="D4199"/>
      <c r="E4199"/>
    </row>
    <row r="4200" spans="1:5">
      <c r="A4200"/>
      <c r="B4200"/>
      <c r="C4200"/>
      <c r="D4200"/>
      <c r="E4200"/>
    </row>
    <row r="4201" spans="1:5">
      <c r="A4201"/>
      <c r="B4201"/>
      <c r="C4201"/>
      <c r="D4201"/>
      <c r="E4201"/>
    </row>
    <row r="4202" spans="1:5">
      <c r="A4202"/>
      <c r="B4202"/>
      <c r="C4202"/>
      <c r="D4202"/>
      <c r="E4202"/>
    </row>
    <row r="4203" spans="1:5">
      <c r="A4203"/>
      <c r="B4203"/>
      <c r="C4203"/>
      <c r="D4203"/>
      <c r="E4203"/>
    </row>
    <row r="4204" spans="1:5">
      <c r="A4204"/>
      <c r="B4204"/>
      <c r="C4204"/>
      <c r="D4204"/>
      <c r="E4204"/>
    </row>
    <row r="4205" spans="1:5">
      <c r="A4205"/>
      <c r="B4205"/>
      <c r="C4205"/>
      <c r="D4205"/>
      <c r="E4205"/>
    </row>
    <row r="4206" spans="1:5">
      <c r="A4206"/>
      <c r="B4206"/>
      <c r="C4206"/>
      <c r="D4206"/>
      <c r="E4206"/>
    </row>
    <row r="4207" spans="1:5">
      <c r="A4207"/>
      <c r="B4207"/>
      <c r="C4207"/>
      <c r="D4207"/>
      <c r="E4207"/>
    </row>
    <row r="4208" spans="1:5">
      <c r="A4208"/>
      <c r="B4208"/>
      <c r="C4208"/>
      <c r="D4208"/>
      <c r="E4208"/>
    </row>
    <row r="4209" spans="1:5">
      <c r="A4209"/>
      <c r="B4209"/>
      <c r="C4209"/>
      <c r="D4209"/>
      <c r="E4209"/>
    </row>
    <row r="4210" spans="1:5">
      <c r="A4210"/>
      <c r="B4210"/>
      <c r="C4210"/>
      <c r="D4210"/>
      <c r="E4210"/>
    </row>
    <row r="4211" spans="1:5">
      <c r="A4211"/>
      <c r="B4211"/>
      <c r="C4211"/>
      <c r="D4211"/>
      <c r="E4211"/>
    </row>
    <row r="4212" spans="1:5">
      <c r="A4212"/>
      <c r="B4212"/>
      <c r="C4212"/>
      <c r="D4212"/>
      <c r="E4212"/>
    </row>
    <row r="4213" spans="1:5">
      <c r="A4213"/>
      <c r="B4213"/>
      <c r="C4213"/>
      <c r="D4213"/>
      <c r="E4213"/>
    </row>
    <row r="4214" spans="1:5">
      <c r="A4214"/>
      <c r="B4214"/>
      <c r="C4214"/>
      <c r="D4214"/>
      <c r="E4214"/>
    </row>
    <row r="4215" spans="1:5">
      <c r="A4215"/>
      <c r="B4215"/>
      <c r="C4215"/>
      <c r="D4215"/>
      <c r="E4215"/>
    </row>
    <row r="4216" spans="1:5">
      <c r="A4216"/>
      <c r="B4216"/>
      <c r="C4216"/>
      <c r="D4216"/>
      <c r="E4216"/>
    </row>
    <row r="4217" spans="1:5">
      <c r="A4217"/>
      <c r="B4217"/>
      <c r="C4217"/>
      <c r="D4217"/>
      <c r="E4217"/>
    </row>
    <row r="4218" spans="1:5">
      <c r="A4218"/>
      <c r="B4218"/>
      <c r="C4218"/>
      <c r="D4218"/>
      <c r="E4218"/>
    </row>
    <row r="4219" spans="1:5">
      <c r="A4219"/>
      <c r="B4219"/>
      <c r="C4219"/>
      <c r="D4219"/>
      <c r="E4219"/>
    </row>
    <row r="4220" spans="1:5">
      <c r="A4220"/>
      <c r="B4220"/>
      <c r="C4220"/>
      <c r="D4220"/>
      <c r="E4220"/>
    </row>
    <row r="4221" spans="1:5">
      <c r="A4221"/>
      <c r="B4221"/>
      <c r="C4221"/>
      <c r="D4221"/>
      <c r="E4221"/>
    </row>
    <row r="4222" spans="1:5">
      <c r="A4222"/>
      <c r="B4222"/>
      <c r="C4222"/>
      <c r="D4222"/>
      <c r="E4222"/>
    </row>
    <row r="4223" spans="1:5">
      <c r="A4223"/>
      <c r="B4223"/>
      <c r="C4223"/>
      <c r="D4223"/>
      <c r="E4223"/>
    </row>
    <row r="4224" spans="1:5">
      <c r="A4224"/>
      <c r="B4224"/>
      <c r="C4224"/>
      <c r="D4224"/>
      <c r="E4224"/>
    </row>
    <row r="4225" spans="1:5">
      <c r="A4225"/>
      <c r="B4225"/>
      <c r="C4225"/>
      <c r="D4225"/>
      <c r="E4225"/>
    </row>
    <row r="4226" spans="1:5">
      <c r="A4226"/>
      <c r="B4226"/>
      <c r="C4226"/>
      <c r="D4226"/>
      <c r="E4226"/>
    </row>
    <row r="4227" spans="1:5">
      <c r="A4227"/>
      <c r="B4227"/>
      <c r="C4227"/>
      <c r="D4227"/>
      <c r="E4227"/>
    </row>
    <row r="4228" spans="1:5">
      <c r="A4228"/>
      <c r="B4228"/>
      <c r="C4228"/>
      <c r="D4228"/>
      <c r="E4228"/>
    </row>
    <row r="4229" spans="1:5">
      <c r="A4229"/>
      <c r="B4229"/>
      <c r="C4229"/>
      <c r="D4229"/>
      <c r="E4229"/>
    </row>
    <row r="4230" spans="1:5">
      <c r="A4230"/>
      <c r="B4230"/>
      <c r="C4230"/>
      <c r="D4230"/>
      <c r="E4230"/>
    </row>
    <row r="4231" spans="1:5">
      <c r="A4231"/>
      <c r="B4231"/>
      <c r="C4231"/>
      <c r="D4231"/>
      <c r="E4231"/>
    </row>
    <row r="4232" spans="1:5">
      <c r="A4232"/>
      <c r="B4232"/>
      <c r="C4232"/>
      <c r="D4232"/>
      <c r="E4232"/>
    </row>
    <row r="4233" spans="1:5">
      <c r="A4233"/>
      <c r="B4233"/>
      <c r="C4233"/>
      <c r="D4233"/>
      <c r="E4233"/>
    </row>
    <row r="4234" spans="1:5">
      <c r="A4234"/>
      <c r="B4234"/>
      <c r="C4234"/>
      <c r="D4234"/>
      <c r="E4234"/>
    </row>
    <row r="4235" spans="1:5">
      <c r="A4235"/>
      <c r="B4235"/>
      <c r="C4235"/>
      <c r="D4235"/>
      <c r="E4235"/>
    </row>
    <row r="4236" spans="1:5">
      <c r="A4236"/>
      <c r="B4236"/>
      <c r="C4236"/>
      <c r="D4236"/>
      <c r="E4236"/>
    </row>
    <row r="4237" spans="1:5">
      <c r="A4237"/>
      <c r="B4237"/>
      <c r="C4237"/>
      <c r="D4237"/>
      <c r="E4237"/>
    </row>
    <row r="4238" spans="1:5">
      <c r="A4238"/>
      <c r="B4238"/>
      <c r="C4238"/>
      <c r="D4238"/>
      <c r="E4238"/>
    </row>
    <row r="4239" spans="1:5">
      <c r="A4239"/>
      <c r="B4239"/>
      <c r="C4239"/>
      <c r="D4239"/>
      <c r="E4239"/>
    </row>
    <row r="4240" spans="1:5">
      <c r="A4240"/>
      <c r="B4240"/>
      <c r="C4240"/>
      <c r="D4240"/>
      <c r="E4240"/>
    </row>
    <row r="4241" spans="1:5">
      <c r="A4241"/>
      <c r="B4241"/>
      <c r="C4241"/>
      <c r="D4241"/>
      <c r="E4241"/>
    </row>
    <row r="4242" spans="1:5">
      <c r="A4242"/>
      <c r="B4242"/>
      <c r="C4242"/>
      <c r="D4242"/>
      <c r="E4242"/>
    </row>
    <row r="4243" spans="1:5">
      <c r="A4243"/>
      <c r="B4243"/>
      <c r="C4243"/>
      <c r="D4243"/>
      <c r="E4243"/>
    </row>
    <row r="4244" spans="1:5">
      <c r="A4244"/>
      <c r="B4244"/>
      <c r="C4244"/>
      <c r="D4244"/>
      <c r="E4244"/>
    </row>
    <row r="4245" spans="1:5">
      <c r="A4245"/>
      <c r="B4245"/>
      <c r="C4245"/>
      <c r="D4245"/>
      <c r="E4245"/>
    </row>
    <row r="4246" spans="1:5">
      <c r="A4246"/>
      <c r="B4246"/>
      <c r="C4246"/>
      <c r="D4246"/>
      <c r="E4246"/>
    </row>
    <row r="4247" spans="1:5">
      <c r="A4247"/>
      <c r="B4247"/>
      <c r="C4247"/>
      <c r="D4247"/>
      <c r="E4247"/>
    </row>
    <row r="4248" spans="1:5">
      <c r="A4248"/>
      <c r="B4248"/>
      <c r="C4248"/>
      <c r="D4248"/>
      <c r="E4248"/>
    </row>
    <row r="4249" spans="1:5">
      <c r="A4249"/>
      <c r="B4249"/>
      <c r="C4249"/>
      <c r="D4249"/>
      <c r="E4249"/>
    </row>
    <row r="4250" spans="1:5">
      <c r="A4250"/>
      <c r="B4250"/>
      <c r="C4250"/>
      <c r="D4250"/>
      <c r="E4250"/>
    </row>
    <row r="4251" spans="1:5">
      <c r="A4251"/>
      <c r="B4251"/>
      <c r="C4251"/>
      <c r="D4251"/>
      <c r="E4251"/>
    </row>
    <row r="4252" spans="1:5">
      <c r="A4252"/>
      <c r="B4252"/>
      <c r="C4252"/>
      <c r="D4252"/>
      <c r="E4252"/>
    </row>
    <row r="4253" spans="1:5">
      <c r="A4253"/>
      <c r="B4253"/>
      <c r="C4253"/>
      <c r="D4253"/>
      <c r="E4253"/>
    </row>
    <row r="4254" spans="1:5">
      <c r="A4254"/>
      <c r="B4254"/>
      <c r="C4254"/>
      <c r="D4254"/>
      <c r="E4254"/>
    </row>
    <row r="4255" spans="1:5">
      <c r="A4255"/>
      <c r="B4255"/>
      <c r="C4255"/>
      <c r="D4255"/>
      <c r="E4255"/>
    </row>
    <row r="4256" spans="1:5">
      <c r="A4256"/>
      <c r="B4256"/>
      <c r="C4256"/>
      <c r="D4256"/>
      <c r="E4256"/>
    </row>
    <row r="4257" spans="1:5">
      <c r="A4257"/>
      <c r="B4257"/>
      <c r="C4257"/>
      <c r="D4257"/>
      <c r="E4257"/>
    </row>
    <row r="4258" spans="1:5">
      <c r="A4258"/>
      <c r="B4258"/>
      <c r="C4258"/>
      <c r="D4258"/>
      <c r="E4258"/>
    </row>
    <row r="4259" spans="1:5">
      <c r="A4259"/>
      <c r="B4259"/>
      <c r="C4259"/>
      <c r="D4259"/>
      <c r="E4259"/>
    </row>
    <row r="4260" spans="1:5">
      <c r="A4260"/>
      <c r="B4260"/>
      <c r="C4260"/>
      <c r="D4260"/>
      <c r="E4260"/>
    </row>
    <row r="4261" spans="1:5">
      <c r="A4261"/>
      <c r="B4261"/>
      <c r="C4261"/>
      <c r="D4261"/>
      <c r="E4261"/>
    </row>
    <row r="4262" spans="1:5">
      <c r="A4262"/>
      <c r="B4262"/>
      <c r="C4262"/>
      <c r="D4262"/>
      <c r="E4262"/>
    </row>
    <row r="4263" spans="1:5">
      <c r="A4263"/>
      <c r="B4263"/>
      <c r="C4263"/>
      <c r="D4263"/>
      <c r="E4263"/>
    </row>
    <row r="4264" spans="1:5">
      <c r="A4264"/>
      <c r="B4264"/>
      <c r="C4264"/>
      <c r="D4264"/>
      <c r="E4264"/>
    </row>
    <row r="4265" spans="1:5">
      <c r="A4265"/>
      <c r="B4265"/>
      <c r="C4265"/>
      <c r="D4265"/>
      <c r="E4265"/>
    </row>
    <row r="4266" spans="1:5">
      <c r="A4266"/>
      <c r="B4266"/>
      <c r="C4266"/>
      <c r="D4266"/>
      <c r="E4266"/>
    </row>
    <row r="4267" spans="1:5">
      <c r="A4267"/>
      <c r="B4267"/>
      <c r="C4267"/>
      <c r="D4267"/>
      <c r="E4267"/>
    </row>
    <row r="4268" spans="1:5">
      <c r="A4268"/>
      <c r="B4268"/>
      <c r="C4268"/>
      <c r="D4268"/>
      <c r="E4268"/>
    </row>
    <row r="4269" spans="1:5">
      <c r="A4269"/>
      <c r="B4269"/>
      <c r="C4269"/>
      <c r="D4269"/>
      <c r="E4269"/>
    </row>
    <row r="4270" spans="1:5">
      <c r="A4270"/>
      <c r="B4270"/>
      <c r="C4270"/>
      <c r="D4270"/>
      <c r="E4270"/>
    </row>
    <row r="4271" spans="1:5">
      <c r="A4271"/>
      <c r="B4271"/>
      <c r="C4271"/>
      <c r="D4271"/>
      <c r="E4271"/>
    </row>
    <row r="4272" spans="1:5">
      <c r="A4272"/>
      <c r="B4272"/>
      <c r="C4272"/>
      <c r="D4272"/>
      <c r="E4272"/>
    </row>
    <row r="4273" spans="1:5">
      <c r="A4273"/>
      <c r="B4273"/>
      <c r="C4273"/>
      <c r="D4273"/>
      <c r="E4273"/>
    </row>
    <row r="4274" spans="1:5">
      <c r="A4274"/>
      <c r="B4274"/>
      <c r="C4274"/>
      <c r="D4274"/>
      <c r="E4274"/>
    </row>
    <row r="4275" spans="1:5">
      <c r="A4275"/>
      <c r="B4275"/>
      <c r="C4275"/>
      <c r="D4275"/>
      <c r="E4275"/>
    </row>
    <row r="4276" spans="1:5">
      <c r="A4276"/>
      <c r="B4276"/>
      <c r="C4276"/>
      <c r="D4276"/>
      <c r="E4276"/>
    </row>
    <row r="4277" spans="1:5">
      <c r="A4277"/>
      <c r="B4277"/>
      <c r="C4277"/>
      <c r="D4277"/>
      <c r="E4277"/>
    </row>
    <row r="4278" spans="1:5">
      <c r="A4278"/>
      <c r="B4278"/>
      <c r="C4278"/>
      <c r="D4278"/>
      <c r="E4278"/>
    </row>
    <row r="4279" spans="1:5">
      <c r="A4279"/>
      <c r="B4279"/>
      <c r="C4279"/>
      <c r="D4279"/>
      <c r="E4279"/>
    </row>
    <row r="4280" spans="1:5">
      <c r="A4280"/>
      <c r="B4280"/>
      <c r="C4280"/>
      <c r="D4280"/>
      <c r="E4280"/>
    </row>
    <row r="4281" spans="1:5">
      <c r="A4281"/>
      <c r="B4281"/>
      <c r="C4281"/>
      <c r="D4281"/>
      <c r="E4281"/>
    </row>
    <row r="4282" spans="1:5">
      <c r="A4282"/>
      <c r="B4282"/>
      <c r="C4282"/>
      <c r="D4282"/>
      <c r="E4282"/>
    </row>
    <row r="4283" spans="1:5">
      <c r="A4283"/>
      <c r="B4283"/>
      <c r="C4283"/>
      <c r="D4283"/>
      <c r="E4283"/>
    </row>
    <row r="4284" spans="1:5">
      <c r="A4284"/>
      <c r="B4284"/>
      <c r="C4284"/>
      <c r="D4284"/>
      <c r="E4284"/>
    </row>
    <row r="4285" spans="1:5">
      <c r="A4285"/>
      <c r="B4285"/>
      <c r="C4285"/>
      <c r="D4285"/>
      <c r="E4285"/>
    </row>
    <row r="4286" spans="1:5">
      <c r="A4286"/>
      <c r="B4286"/>
      <c r="C4286"/>
      <c r="D4286"/>
      <c r="E4286"/>
    </row>
    <row r="4287" spans="1:5">
      <c r="A4287"/>
      <c r="B4287"/>
      <c r="C4287"/>
      <c r="D4287"/>
      <c r="E4287"/>
    </row>
    <row r="4288" spans="1:5">
      <c r="A4288"/>
      <c r="B4288"/>
      <c r="C4288"/>
      <c r="D4288"/>
      <c r="E4288"/>
    </row>
    <row r="4289" spans="1:5">
      <c r="A4289"/>
      <c r="B4289"/>
      <c r="C4289"/>
      <c r="D4289"/>
      <c r="E4289"/>
    </row>
    <row r="4290" spans="1:5">
      <c r="A4290"/>
      <c r="B4290"/>
      <c r="C4290"/>
      <c r="D4290"/>
      <c r="E4290"/>
    </row>
    <row r="4291" spans="1:5">
      <c r="A4291"/>
      <c r="B4291"/>
      <c r="C4291"/>
      <c r="D4291"/>
      <c r="E4291"/>
    </row>
    <row r="4292" spans="1:5">
      <c r="A4292"/>
      <c r="B4292"/>
      <c r="C4292"/>
      <c r="D4292"/>
      <c r="E4292"/>
    </row>
    <row r="4293" spans="1:5">
      <c r="A4293"/>
      <c r="B4293"/>
      <c r="C4293"/>
      <c r="D4293"/>
      <c r="E4293"/>
    </row>
    <row r="4294" spans="1:5">
      <c r="A4294"/>
      <c r="B4294"/>
      <c r="C4294"/>
      <c r="D4294"/>
      <c r="E4294"/>
    </row>
    <row r="4295" spans="1:5">
      <c r="A4295"/>
      <c r="B4295"/>
      <c r="C4295"/>
      <c r="D4295"/>
      <c r="E4295"/>
    </row>
    <row r="4296" spans="1:5">
      <c r="A4296"/>
      <c r="B4296"/>
      <c r="C4296"/>
      <c r="D4296"/>
      <c r="E4296"/>
    </row>
    <row r="4297" spans="1:5">
      <c r="A4297"/>
      <c r="B4297"/>
      <c r="C4297"/>
      <c r="D4297"/>
      <c r="E4297"/>
    </row>
    <row r="4298" spans="1:5">
      <c r="A4298"/>
      <c r="B4298"/>
      <c r="C4298"/>
      <c r="D4298"/>
      <c r="E4298"/>
    </row>
    <row r="4299" spans="1:5">
      <c r="A4299"/>
      <c r="B4299"/>
      <c r="C4299"/>
      <c r="D4299"/>
      <c r="E4299"/>
    </row>
    <row r="4300" spans="1:5">
      <c r="A4300"/>
      <c r="B4300"/>
      <c r="C4300"/>
      <c r="D4300"/>
      <c r="E4300"/>
    </row>
    <row r="4301" spans="1:5">
      <c r="A4301"/>
      <c r="B4301"/>
      <c r="C4301"/>
      <c r="D4301"/>
      <c r="E4301"/>
    </row>
    <row r="4302" spans="1:5">
      <c r="A4302"/>
      <c r="B4302"/>
      <c r="C4302"/>
      <c r="D4302"/>
      <c r="E4302"/>
    </row>
    <row r="4303" spans="1:5">
      <c r="A4303"/>
      <c r="B4303"/>
      <c r="C4303"/>
      <c r="D4303"/>
      <c r="E4303"/>
    </row>
    <row r="4304" spans="1:5">
      <c r="A4304"/>
      <c r="B4304"/>
      <c r="C4304"/>
      <c r="D4304"/>
      <c r="E4304"/>
    </row>
    <row r="4305" spans="1:5">
      <c r="A4305"/>
      <c r="B4305"/>
      <c r="C4305"/>
      <c r="D4305"/>
      <c r="E4305"/>
    </row>
    <row r="4306" spans="1:5">
      <c r="A4306"/>
      <c r="B4306"/>
      <c r="C4306"/>
      <c r="D4306"/>
      <c r="E4306"/>
    </row>
    <row r="4307" spans="1:5">
      <c r="A4307"/>
      <c r="B4307"/>
      <c r="C4307"/>
      <c r="D4307"/>
      <c r="E4307"/>
    </row>
    <row r="4308" spans="1:5">
      <c r="A4308"/>
      <c r="B4308"/>
      <c r="C4308"/>
      <c r="D4308"/>
      <c r="E4308"/>
    </row>
    <row r="4309" spans="1:5">
      <c r="A4309"/>
      <c r="B4309"/>
      <c r="C4309"/>
      <c r="D4309"/>
      <c r="E4309"/>
    </row>
    <row r="4310" spans="1:5">
      <c r="A4310"/>
      <c r="B4310"/>
      <c r="C4310"/>
      <c r="D4310"/>
      <c r="E4310"/>
    </row>
    <row r="4311" spans="1:5">
      <c r="A4311"/>
      <c r="B4311"/>
      <c r="C4311"/>
      <c r="D4311"/>
      <c r="E4311"/>
    </row>
    <row r="4312" spans="1:5">
      <c r="A4312"/>
      <c r="B4312"/>
      <c r="C4312"/>
      <c r="D4312"/>
      <c r="E4312"/>
    </row>
    <row r="4313" spans="1:5">
      <c r="A4313"/>
      <c r="B4313"/>
      <c r="C4313"/>
      <c r="D4313"/>
      <c r="E4313"/>
    </row>
    <row r="4314" spans="1:5">
      <c r="A4314"/>
      <c r="B4314"/>
      <c r="C4314"/>
      <c r="D4314"/>
      <c r="E4314"/>
    </row>
    <row r="4315" spans="1:5">
      <c r="A4315"/>
      <c r="B4315"/>
      <c r="C4315"/>
      <c r="D4315"/>
      <c r="E4315"/>
    </row>
    <row r="4316" spans="1:5">
      <c r="A4316"/>
      <c r="B4316"/>
      <c r="C4316"/>
      <c r="D4316"/>
      <c r="E4316"/>
    </row>
    <row r="4317" spans="1:5">
      <c r="A4317"/>
      <c r="B4317"/>
      <c r="C4317"/>
      <c r="D4317"/>
      <c r="E4317"/>
    </row>
    <row r="4318" spans="1:5">
      <c r="A4318"/>
      <c r="B4318"/>
      <c r="C4318"/>
      <c r="D4318"/>
      <c r="E4318"/>
    </row>
    <row r="4319" spans="1:5">
      <c r="A4319"/>
      <c r="B4319"/>
      <c r="C4319"/>
      <c r="D4319"/>
      <c r="E4319"/>
    </row>
    <row r="4320" spans="1:5">
      <c r="A4320"/>
      <c r="B4320"/>
      <c r="C4320"/>
      <c r="D4320"/>
      <c r="E4320"/>
    </row>
    <row r="4321" spans="1:5">
      <c r="A4321"/>
      <c r="B4321"/>
      <c r="C4321"/>
      <c r="D4321"/>
      <c r="E4321"/>
    </row>
    <row r="4322" spans="1:5">
      <c r="A4322"/>
      <c r="B4322"/>
      <c r="C4322"/>
      <c r="D4322"/>
      <c r="E4322"/>
    </row>
    <row r="4323" spans="1:5">
      <c r="A4323"/>
      <c r="B4323"/>
      <c r="C4323"/>
      <c r="D4323"/>
      <c r="E4323"/>
    </row>
    <row r="4324" spans="1:5">
      <c r="A4324"/>
      <c r="B4324"/>
      <c r="C4324"/>
      <c r="D4324"/>
      <c r="E4324"/>
    </row>
    <row r="4325" spans="1:5">
      <c r="A4325"/>
      <c r="B4325"/>
      <c r="C4325"/>
      <c r="D4325"/>
      <c r="E4325"/>
    </row>
    <row r="4326" spans="1:5">
      <c r="A4326"/>
      <c r="B4326"/>
      <c r="C4326"/>
      <c r="D4326"/>
      <c r="E4326"/>
    </row>
    <row r="4327" spans="1:5">
      <c r="A4327"/>
      <c r="B4327"/>
      <c r="C4327"/>
      <c r="D4327"/>
      <c r="E4327"/>
    </row>
    <row r="4328" spans="1:5">
      <c r="A4328"/>
      <c r="B4328"/>
      <c r="C4328"/>
      <c r="D4328"/>
      <c r="E4328"/>
    </row>
    <row r="4329" spans="1:5">
      <c r="A4329"/>
      <c r="B4329"/>
      <c r="C4329"/>
      <c r="D4329"/>
      <c r="E4329"/>
    </row>
    <row r="4330" spans="1:5">
      <c r="A4330"/>
      <c r="B4330"/>
      <c r="C4330"/>
      <c r="D4330"/>
      <c r="E4330"/>
    </row>
    <row r="4331" spans="1:5">
      <c r="A4331"/>
      <c r="B4331"/>
      <c r="C4331"/>
      <c r="D4331"/>
      <c r="E4331"/>
    </row>
    <row r="4332" spans="1:5">
      <c r="A4332"/>
      <c r="B4332"/>
      <c r="C4332"/>
      <c r="D4332"/>
      <c r="E4332"/>
    </row>
    <row r="4333" spans="1:5">
      <c r="A4333"/>
      <c r="B4333"/>
      <c r="C4333"/>
      <c r="D4333"/>
      <c r="E4333"/>
    </row>
    <row r="4334" spans="1:5">
      <c r="A4334"/>
      <c r="B4334"/>
      <c r="C4334"/>
      <c r="D4334"/>
      <c r="E4334"/>
    </row>
    <row r="4335" spans="1:5">
      <c r="A4335"/>
      <c r="B4335"/>
      <c r="C4335"/>
      <c r="D4335"/>
      <c r="E4335"/>
    </row>
    <row r="4336" spans="1:5">
      <c r="A4336"/>
      <c r="B4336"/>
      <c r="C4336"/>
      <c r="D4336"/>
      <c r="E4336"/>
    </row>
    <row r="4337" spans="1:5">
      <c r="A4337"/>
      <c r="B4337"/>
      <c r="C4337"/>
      <c r="D4337"/>
      <c r="E4337"/>
    </row>
    <row r="4338" spans="1:5">
      <c r="A4338"/>
      <c r="B4338"/>
      <c r="C4338"/>
      <c r="D4338"/>
      <c r="E4338"/>
    </row>
    <row r="4339" spans="1:5">
      <c r="A4339"/>
      <c r="B4339"/>
      <c r="C4339"/>
      <c r="D4339"/>
      <c r="E4339"/>
    </row>
    <row r="4340" spans="1:5">
      <c r="A4340"/>
      <c r="B4340"/>
      <c r="C4340"/>
      <c r="D4340"/>
      <c r="E4340"/>
    </row>
    <row r="4341" spans="1:5">
      <c r="A4341"/>
      <c r="B4341"/>
      <c r="C4341"/>
      <c r="D4341"/>
      <c r="E4341"/>
    </row>
    <row r="4342" spans="1:5">
      <c r="A4342"/>
      <c r="B4342"/>
      <c r="C4342"/>
      <c r="D4342"/>
      <c r="E4342"/>
    </row>
    <row r="4343" spans="1:5">
      <c r="A4343"/>
      <c r="B4343"/>
      <c r="C4343"/>
      <c r="D4343"/>
      <c r="E4343"/>
    </row>
    <row r="4344" spans="1:5">
      <c r="A4344"/>
      <c r="B4344"/>
      <c r="C4344"/>
      <c r="D4344"/>
      <c r="E4344"/>
    </row>
    <row r="4345" spans="1:5">
      <c r="A4345"/>
      <c r="B4345"/>
      <c r="C4345"/>
      <c r="D4345"/>
      <c r="E4345"/>
    </row>
    <row r="4346" spans="1:5">
      <c r="A4346"/>
      <c r="B4346"/>
      <c r="C4346"/>
      <c r="D4346"/>
      <c r="E4346"/>
    </row>
    <row r="4347" spans="1:5">
      <c r="A4347"/>
      <c r="B4347"/>
      <c r="C4347"/>
      <c r="D4347"/>
      <c r="E4347"/>
    </row>
    <row r="4348" spans="1:5">
      <c r="A4348"/>
      <c r="B4348"/>
      <c r="C4348"/>
      <c r="D4348"/>
      <c r="E4348"/>
    </row>
    <row r="4349" spans="1:5">
      <c r="A4349"/>
      <c r="B4349"/>
      <c r="C4349"/>
      <c r="D4349"/>
      <c r="E4349"/>
    </row>
    <row r="4350" spans="1:5">
      <c r="A4350"/>
      <c r="B4350"/>
      <c r="C4350"/>
      <c r="D4350"/>
      <c r="E4350"/>
    </row>
    <row r="4351" spans="1:5">
      <c r="A4351"/>
      <c r="B4351"/>
      <c r="C4351"/>
      <c r="D4351"/>
      <c r="E4351"/>
    </row>
    <row r="4352" spans="1:5">
      <c r="A4352"/>
      <c r="B4352"/>
      <c r="C4352"/>
      <c r="D4352"/>
      <c r="E4352"/>
    </row>
    <row r="4353" spans="1:5">
      <c r="A4353"/>
      <c r="B4353"/>
      <c r="C4353"/>
      <c r="D4353"/>
      <c r="E4353"/>
    </row>
    <row r="4354" spans="1:5">
      <c r="A4354"/>
      <c r="B4354"/>
      <c r="C4354"/>
      <c r="D4354"/>
      <c r="E4354"/>
    </row>
    <row r="4355" spans="1:5">
      <c r="A4355"/>
      <c r="B4355"/>
      <c r="C4355"/>
      <c r="D4355"/>
      <c r="E4355"/>
    </row>
    <row r="4356" spans="1:5">
      <c r="A4356"/>
      <c r="B4356"/>
      <c r="C4356"/>
      <c r="D4356"/>
      <c r="E4356"/>
    </row>
    <row r="4357" spans="1:5">
      <c r="A4357"/>
      <c r="B4357"/>
      <c r="C4357"/>
      <c r="D4357"/>
      <c r="E4357"/>
    </row>
    <row r="4358" spans="1:5">
      <c r="A4358"/>
      <c r="B4358"/>
      <c r="C4358"/>
      <c r="D4358"/>
      <c r="E4358"/>
    </row>
    <row r="4359" spans="1:5">
      <c r="A4359"/>
      <c r="B4359"/>
      <c r="C4359"/>
      <c r="D4359"/>
      <c r="E4359"/>
    </row>
    <row r="4360" spans="1:5">
      <c r="A4360"/>
      <c r="B4360"/>
      <c r="C4360"/>
      <c r="D4360"/>
      <c r="E4360"/>
    </row>
    <row r="4361" spans="1:5">
      <c r="A4361"/>
      <c r="B4361"/>
      <c r="C4361"/>
      <c r="D4361"/>
      <c r="E4361"/>
    </row>
    <row r="4362" spans="1:5">
      <c r="A4362"/>
      <c r="B4362"/>
      <c r="C4362"/>
      <c r="D4362"/>
      <c r="E4362"/>
    </row>
    <row r="4363" spans="1:5">
      <c r="A4363"/>
      <c r="B4363"/>
      <c r="C4363"/>
      <c r="D4363"/>
      <c r="E4363"/>
    </row>
    <row r="4364" spans="1:5">
      <c r="A4364"/>
      <c r="B4364"/>
      <c r="C4364"/>
      <c r="D4364"/>
      <c r="E4364"/>
    </row>
    <row r="4365" spans="1:5">
      <c r="A4365"/>
      <c r="B4365"/>
      <c r="C4365"/>
      <c r="D4365"/>
      <c r="E4365"/>
    </row>
    <row r="4366" spans="1:5">
      <c r="A4366"/>
      <c r="B4366"/>
      <c r="C4366"/>
      <c r="D4366"/>
      <c r="E4366"/>
    </row>
    <row r="4367" spans="1:5">
      <c r="A4367"/>
      <c r="B4367"/>
      <c r="C4367"/>
      <c r="D4367"/>
      <c r="E4367"/>
    </row>
    <row r="4368" spans="1:5">
      <c r="A4368"/>
      <c r="B4368"/>
      <c r="C4368"/>
      <c r="D4368"/>
      <c r="E4368"/>
    </row>
    <row r="4369" spans="1:5">
      <c r="A4369"/>
      <c r="B4369"/>
      <c r="C4369"/>
      <c r="D4369"/>
      <c r="E4369"/>
    </row>
    <row r="4370" spans="1:5">
      <c r="A4370"/>
      <c r="B4370"/>
      <c r="C4370"/>
      <c r="D4370"/>
      <c r="E4370"/>
    </row>
    <row r="4371" spans="1:5">
      <c r="A4371"/>
      <c r="B4371"/>
      <c r="C4371"/>
      <c r="D4371"/>
      <c r="E4371"/>
    </row>
    <row r="4372" spans="1:5">
      <c r="A4372"/>
      <c r="B4372"/>
      <c r="C4372"/>
      <c r="D4372"/>
      <c r="E4372"/>
    </row>
    <row r="4373" spans="1:5">
      <c r="A4373"/>
      <c r="B4373"/>
      <c r="C4373"/>
      <c r="D4373"/>
      <c r="E4373"/>
    </row>
    <row r="4374" spans="1:5">
      <c r="A4374"/>
      <c r="B4374"/>
      <c r="C4374"/>
      <c r="D4374"/>
      <c r="E4374"/>
    </row>
    <row r="4375" spans="1:5">
      <c r="A4375"/>
      <c r="B4375"/>
      <c r="C4375"/>
      <c r="D4375"/>
      <c r="E4375"/>
    </row>
    <row r="4376" spans="1:5">
      <c r="A4376"/>
      <c r="B4376"/>
      <c r="C4376"/>
      <c r="D4376"/>
      <c r="E4376"/>
    </row>
    <row r="4377" spans="1:5">
      <c r="A4377"/>
      <c r="B4377"/>
      <c r="C4377"/>
      <c r="D4377"/>
      <c r="E4377"/>
    </row>
    <row r="4378" spans="1:5">
      <c r="A4378"/>
      <c r="B4378"/>
      <c r="C4378"/>
      <c r="D4378"/>
      <c r="E4378"/>
    </row>
    <row r="4379" spans="1:5">
      <c r="A4379"/>
      <c r="B4379"/>
      <c r="C4379"/>
      <c r="D4379"/>
      <c r="E4379"/>
    </row>
    <row r="4380" spans="1:5">
      <c r="A4380"/>
      <c r="B4380"/>
      <c r="C4380"/>
      <c r="D4380"/>
      <c r="E4380"/>
    </row>
    <row r="4381" spans="1:5">
      <c r="A4381"/>
      <c r="B4381"/>
      <c r="C4381"/>
      <c r="D4381"/>
      <c r="E4381"/>
    </row>
    <row r="4382" spans="1:5">
      <c r="A4382"/>
      <c r="B4382"/>
      <c r="C4382"/>
      <c r="D4382"/>
      <c r="E4382"/>
    </row>
    <row r="4383" spans="1:5">
      <c r="A4383"/>
      <c r="B4383"/>
      <c r="C4383"/>
      <c r="D4383"/>
      <c r="E4383"/>
    </row>
    <row r="4384" spans="1:5">
      <c r="A4384"/>
      <c r="B4384"/>
      <c r="C4384"/>
      <c r="D4384"/>
      <c r="E4384"/>
    </row>
    <row r="4385" spans="1:5">
      <c r="A4385"/>
      <c r="B4385"/>
      <c r="C4385"/>
      <c r="D4385"/>
      <c r="E4385"/>
    </row>
    <row r="4386" spans="1:5">
      <c r="A4386"/>
      <c r="B4386"/>
      <c r="C4386"/>
      <c r="D4386"/>
      <c r="E4386"/>
    </row>
    <row r="4387" spans="1:5">
      <c r="A4387"/>
      <c r="B4387"/>
      <c r="C4387"/>
      <c r="D4387"/>
      <c r="E4387"/>
    </row>
    <row r="4388" spans="1:5">
      <c r="A4388"/>
      <c r="B4388"/>
      <c r="C4388"/>
      <c r="D4388"/>
      <c r="E4388"/>
    </row>
    <row r="4389" spans="1:5">
      <c r="A4389"/>
      <c r="B4389"/>
      <c r="C4389"/>
      <c r="D4389"/>
      <c r="E4389"/>
    </row>
    <row r="4390" spans="1:5">
      <c r="A4390"/>
      <c r="B4390"/>
      <c r="C4390"/>
      <c r="D4390"/>
      <c r="E4390"/>
    </row>
    <row r="4391" spans="1:5">
      <c r="A4391"/>
      <c r="B4391"/>
      <c r="C4391"/>
      <c r="D4391"/>
      <c r="E4391"/>
    </row>
    <row r="4392" spans="1:5">
      <c r="A4392"/>
      <c r="B4392"/>
      <c r="C4392"/>
      <c r="D4392"/>
      <c r="E4392"/>
    </row>
    <row r="4393" spans="1:5">
      <c r="A4393"/>
      <c r="B4393"/>
      <c r="C4393"/>
      <c r="D4393"/>
      <c r="E4393"/>
    </row>
    <row r="4394" spans="1:5">
      <c r="A4394"/>
      <c r="B4394"/>
      <c r="C4394"/>
      <c r="D4394"/>
      <c r="E4394"/>
    </row>
    <row r="4395" spans="1:5">
      <c r="A4395"/>
      <c r="B4395"/>
      <c r="C4395"/>
      <c r="D4395"/>
      <c r="E4395"/>
    </row>
    <row r="4396" spans="1:5">
      <c r="A4396"/>
      <c r="B4396"/>
      <c r="C4396"/>
      <c r="D4396"/>
      <c r="E4396"/>
    </row>
    <row r="4397" spans="1:5">
      <c r="A4397"/>
      <c r="B4397"/>
      <c r="C4397"/>
      <c r="D4397"/>
      <c r="E4397"/>
    </row>
    <row r="4398" spans="1:5">
      <c r="A4398"/>
      <c r="B4398"/>
      <c r="C4398"/>
      <c r="D4398"/>
      <c r="E4398"/>
    </row>
    <row r="4399" spans="1:5">
      <c r="A4399"/>
      <c r="B4399"/>
      <c r="C4399"/>
      <c r="D4399"/>
      <c r="E4399"/>
    </row>
    <row r="4400" spans="1:5">
      <c r="A4400"/>
      <c r="B4400"/>
      <c r="C4400"/>
      <c r="D4400"/>
      <c r="E4400"/>
    </row>
    <row r="4401" spans="1:5">
      <c r="A4401"/>
      <c r="B4401"/>
      <c r="C4401"/>
      <c r="D4401"/>
      <c r="E4401"/>
    </row>
    <row r="4402" spans="1:5">
      <c r="A4402"/>
      <c r="B4402"/>
      <c r="C4402"/>
      <c r="D4402"/>
      <c r="E4402"/>
    </row>
    <row r="4403" spans="1:5">
      <c r="A4403"/>
      <c r="B4403"/>
      <c r="C4403"/>
      <c r="D4403"/>
      <c r="E4403"/>
    </row>
    <row r="4404" spans="1:5">
      <c r="A4404"/>
      <c r="B4404"/>
      <c r="C4404"/>
      <c r="D4404"/>
      <c r="E4404"/>
    </row>
    <row r="4405" spans="1:5">
      <c r="A4405"/>
      <c r="B4405"/>
      <c r="C4405"/>
      <c r="D4405"/>
      <c r="E4405"/>
    </row>
    <row r="4406" spans="1:5">
      <c r="A4406"/>
      <c r="B4406"/>
      <c r="C4406"/>
      <c r="D4406"/>
      <c r="E4406"/>
    </row>
    <row r="4407" spans="1:5">
      <c r="A4407"/>
      <c r="B4407"/>
      <c r="C4407"/>
      <c r="D4407"/>
      <c r="E4407"/>
    </row>
    <row r="4408" spans="1:5">
      <c r="A4408"/>
      <c r="B4408"/>
      <c r="C4408"/>
      <c r="D4408"/>
      <c r="E4408"/>
    </row>
    <row r="4409" spans="1:5">
      <c r="A4409"/>
      <c r="B4409"/>
      <c r="C4409"/>
      <c r="D4409"/>
      <c r="E4409"/>
    </row>
    <row r="4410" spans="1:5">
      <c r="A4410"/>
      <c r="B4410"/>
      <c r="C4410"/>
      <c r="D4410"/>
      <c r="E4410"/>
    </row>
    <row r="4411" spans="1:5">
      <c r="A4411"/>
      <c r="B4411"/>
      <c r="C4411"/>
      <c r="D4411"/>
      <c r="E4411"/>
    </row>
    <row r="4412" spans="1:5">
      <c r="A4412"/>
      <c r="B4412"/>
      <c r="C4412"/>
      <c r="D4412"/>
      <c r="E4412"/>
    </row>
    <row r="4413" spans="1:5">
      <c r="A4413"/>
      <c r="B4413"/>
      <c r="C4413"/>
      <c r="D4413"/>
      <c r="E4413"/>
    </row>
    <row r="4414" spans="1:5">
      <c r="A4414"/>
      <c r="B4414"/>
      <c r="C4414"/>
      <c r="D4414"/>
      <c r="E4414"/>
    </row>
    <row r="4415" spans="1:5">
      <c r="A4415"/>
      <c r="B4415"/>
      <c r="C4415"/>
      <c r="D4415"/>
      <c r="E4415"/>
    </row>
    <row r="4416" spans="1:5">
      <c r="A4416"/>
      <c r="B4416"/>
      <c r="C4416"/>
      <c r="D4416"/>
      <c r="E4416"/>
    </row>
    <row r="4417" spans="1:5">
      <c r="A4417"/>
      <c r="B4417"/>
      <c r="C4417"/>
      <c r="D4417"/>
      <c r="E4417"/>
    </row>
    <row r="4418" spans="1:5">
      <c r="A4418"/>
      <c r="B4418"/>
      <c r="C4418"/>
      <c r="D4418"/>
      <c r="E4418"/>
    </row>
    <row r="4419" spans="1:5">
      <c r="A4419"/>
      <c r="B4419"/>
      <c r="C4419"/>
      <c r="D4419"/>
      <c r="E4419"/>
    </row>
    <row r="4420" spans="1:5">
      <c r="A4420"/>
      <c r="B4420"/>
      <c r="C4420"/>
      <c r="D4420"/>
      <c r="E4420"/>
    </row>
    <row r="4421" spans="1:5">
      <c r="A4421"/>
      <c r="B4421"/>
      <c r="C4421"/>
      <c r="D4421"/>
      <c r="E4421"/>
    </row>
    <row r="4422" spans="1:5">
      <c r="A4422"/>
      <c r="B4422"/>
      <c r="C4422"/>
      <c r="D4422"/>
      <c r="E4422"/>
    </row>
    <row r="4423" spans="1:5">
      <c r="A4423"/>
      <c r="B4423"/>
      <c r="C4423"/>
      <c r="D4423"/>
      <c r="E4423"/>
    </row>
    <row r="4424" spans="1:5">
      <c r="A4424"/>
      <c r="B4424"/>
      <c r="C4424"/>
      <c r="D4424"/>
      <c r="E4424"/>
    </row>
    <row r="4425" spans="1:5">
      <c r="A4425"/>
      <c r="B4425"/>
      <c r="C4425"/>
      <c r="D4425"/>
      <c r="E4425"/>
    </row>
    <row r="4426" spans="1:5">
      <c r="A4426"/>
      <c r="B4426"/>
      <c r="C4426"/>
      <c r="D4426"/>
      <c r="E4426"/>
    </row>
    <row r="4427" spans="1:5">
      <c r="A4427"/>
      <c r="B4427"/>
      <c r="C4427"/>
      <c r="D4427"/>
      <c r="E4427"/>
    </row>
    <row r="4428" spans="1:5">
      <c r="A4428"/>
      <c r="B4428"/>
      <c r="C4428"/>
      <c r="D4428"/>
      <c r="E4428"/>
    </row>
    <row r="4429" spans="1:5">
      <c r="A4429"/>
      <c r="B4429"/>
      <c r="C4429"/>
      <c r="D4429"/>
      <c r="E4429"/>
    </row>
    <row r="4430" spans="1:5">
      <c r="A4430"/>
      <c r="B4430"/>
      <c r="C4430"/>
      <c r="D4430"/>
      <c r="E4430"/>
    </row>
    <row r="4431" spans="1:5">
      <c r="A4431"/>
      <c r="B4431"/>
      <c r="C4431"/>
      <c r="D4431"/>
      <c r="E4431"/>
    </row>
    <row r="4432" spans="1:5">
      <c r="A4432"/>
      <c r="B4432"/>
      <c r="C4432"/>
      <c r="D4432"/>
      <c r="E4432"/>
    </row>
    <row r="4433" spans="1:5">
      <c r="A4433"/>
      <c r="B4433"/>
      <c r="C4433"/>
      <c r="D4433"/>
      <c r="E4433"/>
    </row>
    <row r="4434" spans="1:5">
      <c r="A4434"/>
      <c r="B4434"/>
      <c r="C4434"/>
      <c r="D4434"/>
      <c r="E4434"/>
    </row>
    <row r="4435" spans="1:5">
      <c r="A4435"/>
      <c r="B4435"/>
      <c r="C4435"/>
      <c r="D4435"/>
      <c r="E4435"/>
    </row>
    <row r="4436" spans="1:5">
      <c r="A4436"/>
      <c r="B4436"/>
      <c r="C4436"/>
      <c r="D4436"/>
      <c r="E4436"/>
    </row>
    <row r="4437" spans="1:5">
      <c r="A4437"/>
      <c r="B4437"/>
      <c r="C4437"/>
      <c r="D4437"/>
      <c r="E4437"/>
    </row>
    <row r="4438" spans="1:5">
      <c r="A4438"/>
      <c r="B4438"/>
      <c r="C4438"/>
      <c r="D4438"/>
      <c r="E4438"/>
    </row>
    <row r="4439" spans="1:5">
      <c r="A4439"/>
      <c r="B4439"/>
      <c r="C4439"/>
      <c r="D4439"/>
      <c r="E4439"/>
    </row>
    <row r="4440" spans="1:5">
      <c r="A4440"/>
      <c r="B4440"/>
      <c r="C4440"/>
      <c r="D4440"/>
      <c r="E4440"/>
    </row>
    <row r="4441" spans="1:5">
      <c r="A4441"/>
      <c r="B4441"/>
      <c r="C4441"/>
      <c r="D4441"/>
      <c r="E4441"/>
    </row>
    <row r="4442" spans="1:5">
      <c r="A4442"/>
      <c r="B4442"/>
      <c r="C4442"/>
      <c r="D4442"/>
      <c r="E4442"/>
    </row>
    <row r="4443" spans="1:5">
      <c r="A4443"/>
      <c r="B4443"/>
      <c r="C4443"/>
      <c r="D4443"/>
      <c r="E4443"/>
    </row>
    <row r="4444" spans="1:5">
      <c r="A4444"/>
      <c r="B4444"/>
      <c r="C4444"/>
      <c r="D4444"/>
      <c r="E4444"/>
    </row>
    <row r="4445" spans="1:5">
      <c r="A4445"/>
      <c r="B4445"/>
      <c r="C4445"/>
      <c r="D4445"/>
      <c r="E4445"/>
    </row>
    <row r="4446" spans="1:5">
      <c r="A4446"/>
      <c r="B4446"/>
      <c r="C4446"/>
      <c r="D4446"/>
      <c r="E4446"/>
    </row>
    <row r="4447" spans="1:5">
      <c r="A4447"/>
      <c r="B4447"/>
      <c r="C4447"/>
      <c r="D4447"/>
      <c r="E4447"/>
    </row>
    <row r="4448" spans="1:5">
      <c r="A4448"/>
      <c r="B4448"/>
      <c r="C4448"/>
      <c r="D4448"/>
      <c r="E4448"/>
    </row>
    <row r="4449" spans="1:5">
      <c r="A4449"/>
      <c r="B4449"/>
      <c r="C4449"/>
      <c r="D4449"/>
      <c r="E4449"/>
    </row>
    <row r="4450" spans="1:5">
      <c r="A4450"/>
      <c r="B4450"/>
      <c r="C4450"/>
      <c r="D4450"/>
      <c r="E4450"/>
    </row>
    <row r="4451" spans="1:5">
      <c r="A4451"/>
      <c r="B4451"/>
      <c r="C4451"/>
      <c r="D4451"/>
      <c r="E4451"/>
    </row>
    <row r="4452" spans="1:5">
      <c r="A4452"/>
      <c r="B4452"/>
      <c r="C4452"/>
      <c r="D4452"/>
      <c r="E4452"/>
    </row>
    <row r="4453" spans="1:5">
      <c r="A4453"/>
      <c r="B4453"/>
      <c r="C4453"/>
      <c r="D4453"/>
      <c r="E4453"/>
    </row>
    <row r="4454" spans="1:5">
      <c r="A4454"/>
      <c r="B4454"/>
      <c r="C4454"/>
      <c r="D4454"/>
      <c r="E4454"/>
    </row>
    <row r="4455" spans="1:5">
      <c r="A4455"/>
      <c r="B4455"/>
      <c r="C4455"/>
      <c r="D4455"/>
      <c r="E4455"/>
    </row>
    <row r="4456" spans="1:5">
      <c r="A4456"/>
      <c r="B4456"/>
      <c r="C4456"/>
      <c r="D4456"/>
      <c r="E4456"/>
    </row>
    <row r="4457" spans="1:5">
      <c r="A4457"/>
      <c r="B4457"/>
      <c r="C4457"/>
      <c r="D4457"/>
      <c r="E4457"/>
    </row>
    <row r="4458" spans="1:5">
      <c r="A4458"/>
      <c r="B4458"/>
      <c r="C4458"/>
      <c r="D4458"/>
      <c r="E4458"/>
    </row>
    <row r="4459" spans="1:5">
      <c r="A4459"/>
      <c r="B4459"/>
      <c r="C4459"/>
      <c r="D4459"/>
      <c r="E4459"/>
    </row>
    <row r="4460" spans="1:5">
      <c r="A4460"/>
      <c r="B4460"/>
      <c r="C4460"/>
      <c r="D4460"/>
      <c r="E4460"/>
    </row>
    <row r="4461" spans="1:5">
      <c r="A4461"/>
      <c r="B4461"/>
      <c r="C4461"/>
      <c r="D4461"/>
      <c r="E4461"/>
    </row>
    <row r="4462" spans="1:5">
      <c r="A4462"/>
      <c r="B4462"/>
      <c r="C4462"/>
      <c r="D4462"/>
      <c r="E4462"/>
    </row>
    <row r="4463" spans="1:5">
      <c r="A4463"/>
      <c r="B4463"/>
      <c r="C4463"/>
      <c r="D4463"/>
      <c r="E4463"/>
    </row>
    <row r="4464" spans="1:5">
      <c r="A4464"/>
      <c r="B4464"/>
      <c r="C4464"/>
      <c r="D4464"/>
      <c r="E4464"/>
    </row>
    <row r="4465" spans="1:5">
      <c r="A4465"/>
      <c r="B4465"/>
      <c r="C4465"/>
      <c r="D4465"/>
      <c r="E4465"/>
    </row>
    <row r="4466" spans="1:5">
      <c r="A4466"/>
      <c r="B4466"/>
      <c r="C4466"/>
      <c r="D4466"/>
      <c r="E4466"/>
    </row>
    <row r="4467" spans="1:5">
      <c r="A4467"/>
      <c r="B4467"/>
      <c r="C4467"/>
      <c r="D4467"/>
      <c r="E4467"/>
    </row>
    <row r="4468" spans="1:5">
      <c r="A4468"/>
      <c r="B4468"/>
      <c r="C4468"/>
      <c r="D4468"/>
      <c r="E4468"/>
    </row>
    <row r="4469" spans="1:5">
      <c r="A4469"/>
      <c r="B4469"/>
      <c r="C4469"/>
      <c r="D4469"/>
      <c r="E4469"/>
    </row>
    <row r="4470" spans="1:5">
      <c r="A4470"/>
      <c r="B4470"/>
      <c r="C4470"/>
      <c r="D4470"/>
      <c r="E4470"/>
    </row>
    <row r="4471" spans="1:5">
      <c r="A4471"/>
      <c r="B4471"/>
      <c r="C4471"/>
      <c r="D4471"/>
      <c r="E4471"/>
    </row>
    <row r="4472" spans="1:5">
      <c r="A4472"/>
      <c r="B4472"/>
      <c r="C4472"/>
      <c r="D4472"/>
      <c r="E4472"/>
    </row>
    <row r="4473" spans="1:5">
      <c r="A4473"/>
      <c r="B4473"/>
      <c r="C4473"/>
      <c r="D4473"/>
      <c r="E4473"/>
    </row>
    <row r="4474" spans="1:5">
      <c r="A4474"/>
      <c r="B4474"/>
      <c r="C4474"/>
      <c r="D4474"/>
      <c r="E4474"/>
    </row>
    <row r="4475" spans="1:5">
      <c r="A4475"/>
      <c r="B4475"/>
      <c r="C4475"/>
      <c r="D4475"/>
      <c r="E4475"/>
    </row>
    <row r="4476" spans="1:5">
      <c r="A4476"/>
      <c r="B4476"/>
      <c r="C4476"/>
      <c r="D4476"/>
      <c r="E4476"/>
    </row>
    <row r="4477" spans="1:5">
      <c r="A4477"/>
      <c r="B4477"/>
      <c r="C4477"/>
      <c r="D4477"/>
      <c r="E4477"/>
    </row>
    <row r="4478" spans="1:5">
      <c r="A4478"/>
      <c r="B4478"/>
      <c r="C4478"/>
      <c r="D4478"/>
      <c r="E4478"/>
    </row>
    <row r="4479" spans="1:5">
      <c r="A4479"/>
      <c r="B4479"/>
      <c r="C4479"/>
      <c r="D4479"/>
      <c r="E4479"/>
    </row>
    <row r="4480" spans="1:5">
      <c r="A4480"/>
      <c r="B4480"/>
      <c r="C4480"/>
      <c r="D4480"/>
      <c r="E4480"/>
    </row>
    <row r="4481" spans="1:5">
      <c r="A4481"/>
      <c r="B4481"/>
      <c r="C4481"/>
      <c r="D4481"/>
      <c r="E4481"/>
    </row>
    <row r="4482" spans="1:5">
      <c r="A4482"/>
      <c r="B4482"/>
      <c r="C4482"/>
      <c r="D4482"/>
      <c r="E4482"/>
    </row>
    <row r="4483" spans="1:5">
      <c r="A4483"/>
      <c r="B4483"/>
      <c r="C4483"/>
      <c r="D4483"/>
      <c r="E4483"/>
    </row>
    <row r="4484" spans="1:5">
      <c r="A4484"/>
      <c r="B4484"/>
      <c r="C4484"/>
      <c r="D4484"/>
      <c r="E4484"/>
    </row>
    <row r="4485" spans="1:5">
      <c r="A4485"/>
      <c r="B4485"/>
      <c r="C4485"/>
      <c r="D4485"/>
      <c r="E4485"/>
    </row>
    <row r="4486" spans="1:5">
      <c r="A4486"/>
      <c r="B4486"/>
      <c r="C4486"/>
      <c r="D4486"/>
      <c r="E4486"/>
    </row>
    <row r="4487" spans="1:5">
      <c r="A4487"/>
      <c r="B4487"/>
      <c r="C4487"/>
      <c r="D4487"/>
      <c r="E4487"/>
    </row>
    <row r="4488" spans="1:5">
      <c r="A4488"/>
      <c r="B4488"/>
      <c r="C4488"/>
      <c r="D4488"/>
      <c r="E4488"/>
    </row>
    <row r="4489" spans="1:5">
      <c r="A4489"/>
      <c r="B4489"/>
      <c r="C4489"/>
      <c r="D4489"/>
      <c r="E4489"/>
    </row>
    <row r="4490" spans="1:5">
      <c r="A4490"/>
      <c r="B4490"/>
      <c r="C4490"/>
      <c r="D4490"/>
      <c r="E4490"/>
    </row>
    <row r="4491" spans="1:5">
      <c r="A4491"/>
      <c r="B4491"/>
      <c r="C4491"/>
      <c r="D4491"/>
      <c r="E4491"/>
    </row>
    <row r="4492" spans="1:5">
      <c r="A4492"/>
      <c r="B4492"/>
      <c r="C4492"/>
      <c r="D4492"/>
      <c r="E4492"/>
    </row>
    <row r="4493" spans="1:5">
      <c r="A4493"/>
      <c r="B4493"/>
      <c r="C4493"/>
      <c r="D4493"/>
      <c r="E4493"/>
    </row>
    <row r="4494" spans="1:5">
      <c r="A4494"/>
      <c r="B4494"/>
      <c r="C4494"/>
      <c r="D4494"/>
      <c r="E4494"/>
    </row>
    <row r="4495" spans="1:5">
      <c r="A4495"/>
      <c r="B4495"/>
      <c r="C4495"/>
      <c r="D4495"/>
      <c r="E4495"/>
    </row>
    <row r="4496" spans="1:5">
      <c r="A4496"/>
      <c r="B4496"/>
      <c r="C4496"/>
      <c r="D4496"/>
      <c r="E4496"/>
    </row>
    <row r="4497" spans="1:5">
      <c r="A4497"/>
      <c r="B4497"/>
      <c r="C4497"/>
      <c r="D4497"/>
      <c r="E4497"/>
    </row>
    <row r="4498" spans="1:5">
      <c r="A4498"/>
      <c r="B4498"/>
      <c r="C4498"/>
      <c r="D4498"/>
      <c r="E4498"/>
    </row>
    <row r="4499" spans="1:5">
      <c r="A4499"/>
      <c r="B4499"/>
      <c r="C4499"/>
      <c r="D4499"/>
      <c r="E4499"/>
    </row>
    <row r="4500" spans="1:5">
      <c r="A4500"/>
      <c r="B4500"/>
      <c r="C4500"/>
      <c r="D4500"/>
      <c r="E4500"/>
    </row>
    <row r="4501" spans="1:5">
      <c r="A4501"/>
      <c r="B4501"/>
      <c r="C4501"/>
      <c r="D4501"/>
      <c r="E4501"/>
    </row>
    <row r="4502" spans="1:5">
      <c r="A4502"/>
      <c r="B4502"/>
      <c r="C4502"/>
      <c r="D4502"/>
      <c r="E4502"/>
    </row>
    <row r="4503" spans="1:5">
      <c r="A4503"/>
      <c r="B4503"/>
      <c r="C4503"/>
      <c r="D4503"/>
      <c r="E4503"/>
    </row>
    <row r="4504" spans="1:5">
      <c r="A4504"/>
      <c r="B4504"/>
      <c r="C4504"/>
      <c r="D4504"/>
      <c r="E4504"/>
    </row>
    <row r="4505" spans="1:5">
      <c r="A4505"/>
      <c r="B4505"/>
      <c r="C4505"/>
      <c r="D4505"/>
      <c r="E4505"/>
    </row>
    <row r="4506" spans="1:5">
      <c r="A4506"/>
      <c r="B4506"/>
      <c r="C4506"/>
      <c r="D4506"/>
      <c r="E4506"/>
    </row>
    <row r="4507" spans="1:5">
      <c r="A4507"/>
      <c r="B4507"/>
      <c r="C4507"/>
      <c r="D4507"/>
      <c r="E4507"/>
    </row>
    <row r="4508" spans="1:5">
      <c r="A4508"/>
      <c r="B4508"/>
      <c r="C4508"/>
      <c r="D4508"/>
      <c r="E4508"/>
    </row>
    <row r="4509" spans="1:5">
      <c r="A4509"/>
      <c r="B4509"/>
      <c r="C4509"/>
      <c r="D4509"/>
      <c r="E4509"/>
    </row>
    <row r="4510" spans="1:5">
      <c r="A4510"/>
      <c r="B4510"/>
      <c r="C4510"/>
      <c r="D4510"/>
      <c r="E4510"/>
    </row>
    <row r="4511" spans="1:5">
      <c r="A4511"/>
      <c r="B4511"/>
      <c r="C4511"/>
      <c r="D4511"/>
      <c r="E4511"/>
    </row>
    <row r="4512" spans="1:5">
      <c r="A4512"/>
      <c r="B4512"/>
      <c r="C4512"/>
      <c r="D4512"/>
      <c r="E4512"/>
    </row>
    <row r="4513" spans="1:5">
      <c r="A4513"/>
      <c r="B4513"/>
      <c r="C4513"/>
      <c r="D4513"/>
      <c r="E4513"/>
    </row>
    <row r="4514" spans="1:5">
      <c r="A4514"/>
      <c r="B4514"/>
      <c r="C4514"/>
      <c r="D4514"/>
      <c r="E4514"/>
    </row>
    <row r="4515" spans="1:5">
      <c r="A4515"/>
      <c r="B4515"/>
      <c r="C4515"/>
      <c r="D4515"/>
      <c r="E4515"/>
    </row>
    <row r="4516" spans="1:5">
      <c r="A4516"/>
      <c r="B4516"/>
      <c r="C4516"/>
      <c r="D4516"/>
      <c r="E4516"/>
    </row>
    <row r="4517" spans="1:5">
      <c r="A4517"/>
      <c r="B4517"/>
      <c r="C4517"/>
      <c r="D4517"/>
      <c r="E4517"/>
    </row>
    <row r="4518" spans="1:5">
      <c r="A4518"/>
      <c r="B4518"/>
      <c r="C4518"/>
      <c r="D4518"/>
      <c r="E4518"/>
    </row>
    <row r="4519" spans="1:5">
      <c r="A4519"/>
      <c r="B4519"/>
      <c r="C4519"/>
      <c r="D4519"/>
      <c r="E4519"/>
    </row>
    <row r="4520" spans="1:5">
      <c r="A4520"/>
      <c r="B4520"/>
      <c r="C4520"/>
      <c r="D4520"/>
      <c r="E4520"/>
    </row>
    <row r="4521" spans="1:5">
      <c r="A4521"/>
      <c r="B4521"/>
      <c r="C4521"/>
      <c r="D4521"/>
      <c r="E4521"/>
    </row>
    <row r="4522" spans="1:5">
      <c r="A4522"/>
      <c r="B4522"/>
      <c r="C4522"/>
      <c r="D4522"/>
      <c r="E4522"/>
    </row>
    <row r="4523" spans="1:5">
      <c r="A4523"/>
      <c r="B4523"/>
      <c r="C4523"/>
      <c r="D4523"/>
      <c r="E4523"/>
    </row>
    <row r="4524" spans="1:5">
      <c r="A4524"/>
      <c r="B4524"/>
      <c r="C4524"/>
      <c r="D4524"/>
      <c r="E4524"/>
    </row>
    <row r="4525" spans="1:5">
      <c r="A4525"/>
      <c r="B4525"/>
      <c r="C4525"/>
      <c r="D4525"/>
      <c r="E4525"/>
    </row>
    <row r="4526" spans="1:5">
      <c r="A4526"/>
      <c r="B4526"/>
      <c r="C4526"/>
      <c r="D4526"/>
      <c r="E4526"/>
    </row>
    <row r="4527" spans="1:5">
      <c r="A4527"/>
      <c r="B4527"/>
      <c r="C4527"/>
      <c r="D4527"/>
      <c r="E4527"/>
    </row>
    <row r="4528" spans="1:5">
      <c r="A4528"/>
      <c r="B4528"/>
      <c r="C4528"/>
      <c r="D4528"/>
      <c r="E4528"/>
    </row>
    <row r="4529" spans="1:5">
      <c r="A4529"/>
      <c r="B4529"/>
      <c r="C4529"/>
      <c r="D4529"/>
      <c r="E4529"/>
    </row>
    <row r="4530" spans="1:5">
      <c r="A4530"/>
      <c r="B4530"/>
      <c r="C4530"/>
      <c r="D4530"/>
      <c r="E4530"/>
    </row>
    <row r="4531" spans="1:5">
      <c r="A4531"/>
      <c r="B4531"/>
      <c r="C4531"/>
      <c r="D4531"/>
      <c r="E4531"/>
    </row>
    <row r="4532" spans="1:5">
      <c r="A4532"/>
      <c r="B4532"/>
      <c r="C4532"/>
      <c r="D4532"/>
      <c r="E4532"/>
    </row>
    <row r="4533" spans="1:5">
      <c r="A4533"/>
      <c r="B4533"/>
      <c r="C4533"/>
      <c r="D4533"/>
      <c r="E4533"/>
    </row>
    <row r="4534" spans="1:5">
      <c r="A4534"/>
      <c r="B4534"/>
      <c r="C4534"/>
      <c r="D4534"/>
      <c r="E4534"/>
    </row>
    <row r="4535" spans="1:5">
      <c r="A4535"/>
      <c r="B4535"/>
      <c r="C4535"/>
      <c r="D4535"/>
      <c r="E4535"/>
    </row>
    <row r="4536" spans="1:5">
      <c r="A4536"/>
      <c r="B4536"/>
      <c r="C4536"/>
      <c r="D4536"/>
      <c r="E4536"/>
    </row>
    <row r="4537" spans="1:5">
      <c r="A4537"/>
      <c r="B4537"/>
      <c r="C4537"/>
      <c r="D4537"/>
      <c r="E4537"/>
    </row>
    <row r="4538" spans="1:5">
      <c r="A4538"/>
      <c r="B4538"/>
      <c r="C4538"/>
      <c r="D4538"/>
      <c r="E4538"/>
    </row>
    <row r="4539" spans="1:5">
      <c r="A4539"/>
      <c r="B4539"/>
      <c r="C4539"/>
      <c r="D4539"/>
      <c r="E4539"/>
    </row>
    <row r="4540" spans="1:5">
      <c r="A4540"/>
      <c r="B4540"/>
      <c r="C4540"/>
      <c r="D4540"/>
      <c r="E4540"/>
    </row>
    <row r="4541" spans="1:5">
      <c r="A4541"/>
      <c r="B4541"/>
      <c r="C4541"/>
      <c r="D4541"/>
      <c r="E4541"/>
    </row>
    <row r="4542" spans="1:5">
      <c r="A4542"/>
      <c r="B4542"/>
      <c r="C4542"/>
      <c r="D4542"/>
      <c r="E4542"/>
    </row>
    <row r="4543" spans="1:5">
      <c r="A4543"/>
      <c r="B4543"/>
      <c r="C4543"/>
      <c r="D4543"/>
      <c r="E4543"/>
    </row>
    <row r="4544" spans="1:5">
      <c r="A4544"/>
      <c r="B4544"/>
      <c r="C4544"/>
      <c r="D4544"/>
      <c r="E4544"/>
    </row>
    <row r="4545" spans="1:5">
      <c r="A4545"/>
      <c r="B4545"/>
      <c r="C4545"/>
      <c r="D4545"/>
      <c r="E4545"/>
    </row>
    <row r="4546" spans="1:5">
      <c r="A4546"/>
      <c r="B4546"/>
      <c r="C4546"/>
      <c r="D4546"/>
      <c r="E4546"/>
    </row>
    <row r="4547" spans="1:5">
      <c r="A4547"/>
      <c r="B4547"/>
      <c r="C4547"/>
      <c r="D4547"/>
      <c r="E4547"/>
    </row>
    <row r="4548" spans="1:5">
      <c r="A4548"/>
      <c r="B4548"/>
      <c r="C4548"/>
      <c r="D4548"/>
      <c r="E4548"/>
    </row>
    <row r="4549" spans="1:5">
      <c r="A4549"/>
      <c r="B4549"/>
      <c r="C4549"/>
      <c r="D4549"/>
      <c r="E4549"/>
    </row>
    <row r="4550" spans="1:5">
      <c r="A4550"/>
      <c r="B4550"/>
      <c r="C4550"/>
      <c r="D4550"/>
      <c r="E4550"/>
    </row>
    <row r="4551" spans="1:5">
      <c r="A4551"/>
      <c r="B4551"/>
      <c r="C4551"/>
      <c r="D4551"/>
      <c r="E4551"/>
    </row>
    <row r="4552" spans="1:5">
      <c r="A4552"/>
      <c r="B4552"/>
      <c r="C4552"/>
      <c r="D4552"/>
      <c r="E4552"/>
    </row>
    <row r="4553" spans="1:5">
      <c r="A4553"/>
      <c r="B4553"/>
      <c r="C4553"/>
      <c r="D4553"/>
      <c r="E4553"/>
    </row>
    <row r="4554" spans="1:5">
      <c r="A4554"/>
      <c r="B4554"/>
      <c r="C4554"/>
      <c r="D4554"/>
      <c r="E4554"/>
    </row>
    <row r="4555" spans="1:5">
      <c r="A4555"/>
      <c r="B4555"/>
      <c r="C4555"/>
      <c r="D4555"/>
      <c r="E4555"/>
    </row>
    <row r="4556" spans="1:5">
      <c r="A4556"/>
      <c r="B4556"/>
      <c r="C4556"/>
      <c r="D4556"/>
      <c r="E4556"/>
    </row>
    <row r="4557" spans="1:5">
      <c r="A4557"/>
      <c r="B4557"/>
      <c r="C4557"/>
      <c r="D4557"/>
      <c r="E4557"/>
    </row>
    <row r="4558" spans="1:5">
      <c r="A4558"/>
      <c r="B4558"/>
      <c r="C4558"/>
      <c r="D4558"/>
      <c r="E4558"/>
    </row>
    <row r="4559" spans="1:5">
      <c r="A4559"/>
      <c r="B4559"/>
      <c r="C4559"/>
      <c r="D4559"/>
      <c r="E4559"/>
    </row>
    <row r="4560" spans="1:5">
      <c r="A4560"/>
      <c r="B4560"/>
      <c r="C4560"/>
      <c r="D4560"/>
      <c r="E4560"/>
    </row>
    <row r="4561" spans="1:5">
      <c r="A4561"/>
      <c r="B4561"/>
      <c r="C4561"/>
      <c r="D4561"/>
      <c r="E4561"/>
    </row>
    <row r="4562" spans="1:5">
      <c r="A4562"/>
      <c r="B4562"/>
      <c r="C4562"/>
      <c r="D4562"/>
      <c r="E4562"/>
    </row>
    <row r="4563" spans="1:5">
      <c r="A4563"/>
      <c r="B4563"/>
      <c r="C4563"/>
      <c r="D4563"/>
      <c r="E4563"/>
    </row>
    <row r="4564" spans="1:5">
      <c r="A4564"/>
      <c r="B4564"/>
      <c r="C4564"/>
      <c r="D4564"/>
      <c r="E4564"/>
    </row>
    <row r="4565" spans="1:5">
      <c r="A4565"/>
      <c r="B4565"/>
      <c r="C4565"/>
      <c r="D4565"/>
      <c r="E4565"/>
    </row>
    <row r="4566" spans="1:5">
      <c r="A4566"/>
      <c r="B4566"/>
      <c r="C4566"/>
      <c r="D4566"/>
      <c r="E4566"/>
    </row>
    <row r="4567" spans="1:5">
      <c r="A4567"/>
      <c r="B4567"/>
      <c r="C4567"/>
      <c r="D4567"/>
      <c r="E4567"/>
    </row>
    <row r="4568" spans="1:5">
      <c r="A4568"/>
      <c r="B4568"/>
      <c r="C4568"/>
      <c r="D4568"/>
      <c r="E4568"/>
    </row>
    <row r="4569" spans="1:5">
      <c r="A4569"/>
      <c r="B4569"/>
      <c r="C4569"/>
      <c r="D4569"/>
      <c r="E4569"/>
    </row>
    <row r="4570" spans="1:5">
      <c r="A4570"/>
      <c r="B4570"/>
      <c r="C4570"/>
      <c r="D4570"/>
      <c r="E4570"/>
    </row>
    <row r="4571" spans="1:5">
      <c r="A4571"/>
      <c r="B4571"/>
      <c r="C4571"/>
      <c r="D4571"/>
      <c r="E4571"/>
    </row>
    <row r="4572" spans="1:5">
      <c r="A4572"/>
      <c r="B4572"/>
      <c r="C4572"/>
      <c r="D4572"/>
      <c r="E4572"/>
    </row>
    <row r="4573" spans="1:5">
      <c r="A4573"/>
      <c r="B4573"/>
      <c r="C4573"/>
      <c r="D4573"/>
      <c r="E4573"/>
    </row>
    <row r="4574" spans="1:5">
      <c r="A4574"/>
      <c r="B4574"/>
      <c r="C4574"/>
      <c r="D4574"/>
      <c r="E4574"/>
    </row>
    <row r="4575" spans="1:5">
      <c r="A4575"/>
      <c r="B4575"/>
      <c r="C4575"/>
      <c r="D4575"/>
      <c r="E4575"/>
    </row>
    <row r="4576" spans="1:5">
      <c r="A4576"/>
      <c r="B4576"/>
      <c r="C4576"/>
      <c r="D4576"/>
      <c r="E4576"/>
    </row>
    <row r="4577" spans="1:5">
      <c r="A4577"/>
      <c r="B4577"/>
      <c r="C4577"/>
      <c r="D4577"/>
      <c r="E4577"/>
    </row>
    <row r="4578" spans="1:5">
      <c r="A4578"/>
      <c r="B4578"/>
      <c r="C4578"/>
      <c r="D4578"/>
      <c r="E4578"/>
    </row>
    <row r="4579" spans="1:5">
      <c r="A4579"/>
      <c r="B4579"/>
      <c r="C4579"/>
      <c r="D4579"/>
      <c r="E4579"/>
    </row>
    <row r="4580" spans="1:5">
      <c r="A4580"/>
      <c r="B4580"/>
      <c r="C4580"/>
      <c r="D4580"/>
      <c r="E4580"/>
    </row>
    <row r="4581" spans="1:5">
      <c r="A4581"/>
      <c r="B4581"/>
      <c r="C4581"/>
      <c r="D4581"/>
      <c r="E4581"/>
    </row>
    <row r="4582" spans="1:5">
      <c r="A4582"/>
      <c r="B4582"/>
      <c r="C4582"/>
      <c r="D4582"/>
      <c r="E4582"/>
    </row>
    <row r="4583" spans="1:5">
      <c r="A4583"/>
      <c r="B4583"/>
      <c r="C4583"/>
      <c r="D4583"/>
      <c r="E4583"/>
    </row>
    <row r="4584" spans="1:5">
      <c r="A4584"/>
      <c r="B4584"/>
      <c r="C4584"/>
      <c r="D4584"/>
      <c r="E4584"/>
    </row>
    <row r="4585" spans="1:5">
      <c r="A4585"/>
      <c r="B4585"/>
      <c r="C4585"/>
      <c r="D4585"/>
      <c r="E4585"/>
    </row>
    <row r="4586" spans="1:5">
      <c r="A4586"/>
      <c r="B4586"/>
      <c r="C4586"/>
      <c r="D4586"/>
      <c r="E4586"/>
    </row>
    <row r="4587" spans="1:5">
      <c r="A4587"/>
      <c r="B4587"/>
      <c r="C4587"/>
      <c r="D4587"/>
      <c r="E4587"/>
    </row>
    <row r="4588" spans="1:5">
      <c r="A4588"/>
      <c r="B4588"/>
      <c r="C4588"/>
      <c r="D4588"/>
      <c r="E4588"/>
    </row>
    <row r="4589" spans="1:5">
      <c r="A4589"/>
      <c r="B4589"/>
      <c r="C4589"/>
      <c r="D4589"/>
      <c r="E4589"/>
    </row>
    <row r="4590" spans="1:5">
      <c r="A4590"/>
      <c r="B4590"/>
      <c r="C4590"/>
      <c r="D4590"/>
      <c r="E4590"/>
    </row>
    <row r="4591" spans="1:5">
      <c r="A4591"/>
      <c r="B4591"/>
      <c r="C4591"/>
      <c r="D4591"/>
      <c r="E4591"/>
    </row>
    <row r="4592" spans="1:5">
      <c r="A4592"/>
      <c r="B4592"/>
      <c r="C4592"/>
      <c r="D4592"/>
      <c r="E4592"/>
    </row>
    <row r="4593" spans="1:5">
      <c r="A4593"/>
      <c r="B4593"/>
      <c r="C4593"/>
      <c r="D4593"/>
      <c r="E4593"/>
    </row>
    <row r="4594" spans="1:5">
      <c r="A4594"/>
      <c r="B4594"/>
      <c r="C4594"/>
      <c r="D4594"/>
      <c r="E4594"/>
    </row>
    <row r="4595" spans="1:5">
      <c r="A4595"/>
      <c r="B4595"/>
      <c r="C4595"/>
      <c r="D4595"/>
      <c r="E4595"/>
    </row>
    <row r="4596" spans="1:5">
      <c r="A4596"/>
      <c r="B4596"/>
      <c r="C4596"/>
      <c r="D4596"/>
      <c r="E4596"/>
    </row>
    <row r="4597" spans="1:5">
      <c r="A4597"/>
      <c r="B4597"/>
      <c r="C4597"/>
      <c r="D4597"/>
      <c r="E4597"/>
    </row>
    <row r="4598" spans="1:5">
      <c r="A4598"/>
      <c r="B4598"/>
      <c r="C4598"/>
      <c r="D4598"/>
      <c r="E4598"/>
    </row>
    <row r="4599" spans="1:5">
      <c r="A4599"/>
      <c r="B4599"/>
      <c r="C4599"/>
      <c r="D4599"/>
      <c r="E4599"/>
    </row>
    <row r="4600" spans="1:5">
      <c r="A4600"/>
      <c r="B4600"/>
      <c r="C4600"/>
      <c r="D4600"/>
      <c r="E4600"/>
    </row>
    <row r="4601" spans="1:5">
      <c r="A4601"/>
      <c r="B4601"/>
      <c r="C4601"/>
      <c r="D4601"/>
      <c r="E4601"/>
    </row>
    <row r="4602" spans="1:5">
      <c r="A4602"/>
      <c r="B4602"/>
      <c r="C4602"/>
      <c r="D4602"/>
      <c r="E4602"/>
    </row>
    <row r="4603" spans="1:5">
      <c r="A4603"/>
      <c r="B4603"/>
      <c r="C4603"/>
      <c r="D4603"/>
      <c r="E4603"/>
    </row>
    <row r="4604" spans="1:5">
      <c r="A4604"/>
      <c r="B4604"/>
      <c r="C4604"/>
      <c r="D4604"/>
      <c r="E4604"/>
    </row>
    <row r="4605" spans="1:5">
      <c r="A4605"/>
      <c r="B4605"/>
      <c r="C4605"/>
      <c r="D4605"/>
      <c r="E4605"/>
    </row>
    <row r="4606" spans="1:5">
      <c r="A4606"/>
      <c r="B4606"/>
      <c r="C4606"/>
      <c r="D4606"/>
      <c r="E4606"/>
    </row>
    <row r="4607" spans="1:5">
      <c r="A4607"/>
      <c r="B4607"/>
      <c r="C4607"/>
      <c r="D4607"/>
      <c r="E4607"/>
    </row>
    <row r="4608" spans="1:5">
      <c r="A4608"/>
      <c r="B4608"/>
      <c r="C4608"/>
      <c r="D4608"/>
      <c r="E4608"/>
    </row>
    <row r="4609" spans="1:5">
      <c r="A4609"/>
      <c r="B4609"/>
      <c r="C4609"/>
      <c r="D4609"/>
      <c r="E4609"/>
    </row>
    <row r="4610" spans="1:5">
      <c r="A4610"/>
      <c r="B4610"/>
      <c r="C4610"/>
      <c r="D4610"/>
      <c r="E4610"/>
    </row>
    <row r="4611" spans="1:5">
      <c r="A4611"/>
      <c r="B4611"/>
      <c r="C4611"/>
      <c r="D4611"/>
      <c r="E4611"/>
    </row>
    <row r="4612" spans="1:5">
      <c r="A4612"/>
      <c r="B4612"/>
      <c r="C4612"/>
      <c r="D4612"/>
      <c r="E4612"/>
    </row>
    <row r="4613" spans="1:5">
      <c r="A4613"/>
      <c r="B4613"/>
      <c r="C4613"/>
      <c r="D4613"/>
      <c r="E4613"/>
    </row>
    <row r="4614" spans="1:5">
      <c r="A4614"/>
      <c r="B4614"/>
      <c r="C4614"/>
      <c r="D4614"/>
      <c r="E4614"/>
    </row>
    <row r="4615" spans="1:5">
      <c r="A4615"/>
      <c r="B4615"/>
      <c r="C4615"/>
      <c r="D4615"/>
      <c r="E4615"/>
    </row>
    <row r="4616" spans="1:5">
      <c r="A4616"/>
      <c r="B4616"/>
      <c r="C4616"/>
      <c r="D4616"/>
      <c r="E4616"/>
    </row>
    <row r="4617" spans="1:5">
      <c r="A4617"/>
      <c r="B4617"/>
      <c r="C4617"/>
      <c r="D4617"/>
      <c r="E4617"/>
    </row>
    <row r="4618" spans="1:5">
      <c r="A4618"/>
      <c r="B4618"/>
      <c r="C4618"/>
      <c r="D4618"/>
      <c r="E4618"/>
    </row>
    <row r="4619" spans="1:5">
      <c r="A4619"/>
      <c r="B4619"/>
      <c r="C4619"/>
      <c r="D4619"/>
      <c r="E4619"/>
    </row>
    <row r="4620" spans="1:5">
      <c r="A4620"/>
      <c r="B4620"/>
      <c r="C4620"/>
      <c r="D4620"/>
      <c r="E4620"/>
    </row>
    <row r="4621" spans="1:5">
      <c r="A4621"/>
      <c r="B4621"/>
      <c r="C4621"/>
      <c r="D4621"/>
      <c r="E4621"/>
    </row>
    <row r="4622" spans="1:5">
      <c r="A4622"/>
      <c r="B4622"/>
      <c r="C4622"/>
      <c r="D4622"/>
      <c r="E4622"/>
    </row>
    <row r="4623" spans="1:5">
      <c r="A4623"/>
      <c r="B4623"/>
      <c r="C4623"/>
      <c r="D4623"/>
      <c r="E4623"/>
    </row>
    <row r="4624" spans="1:5">
      <c r="A4624"/>
      <c r="B4624"/>
      <c r="C4624"/>
      <c r="D4624"/>
      <c r="E4624"/>
    </row>
    <row r="4625" spans="1:5">
      <c r="A4625"/>
      <c r="B4625"/>
      <c r="C4625"/>
      <c r="D4625"/>
      <c r="E4625"/>
    </row>
    <row r="4626" spans="1:5">
      <c r="A4626"/>
      <c r="B4626"/>
      <c r="C4626"/>
      <c r="D4626"/>
      <c r="E4626"/>
    </row>
    <row r="4627" spans="1:5">
      <c r="A4627"/>
      <c r="B4627"/>
      <c r="C4627"/>
      <c r="D4627"/>
      <c r="E4627"/>
    </row>
    <row r="4628" spans="1:5">
      <c r="A4628"/>
      <c r="B4628"/>
      <c r="C4628"/>
      <c r="D4628"/>
      <c r="E4628"/>
    </row>
    <row r="4629" spans="1:5">
      <c r="A4629"/>
      <c r="B4629"/>
      <c r="C4629"/>
      <c r="D4629"/>
      <c r="E4629"/>
    </row>
    <row r="4630" spans="1:5">
      <c r="A4630"/>
      <c r="B4630"/>
      <c r="C4630"/>
      <c r="D4630"/>
      <c r="E4630"/>
    </row>
    <row r="4631" spans="1:5">
      <c r="A4631"/>
      <c r="B4631"/>
      <c r="C4631"/>
      <c r="D4631"/>
      <c r="E4631"/>
    </row>
    <row r="4632" spans="1:5">
      <c r="A4632"/>
      <c r="B4632"/>
      <c r="C4632"/>
      <c r="D4632"/>
      <c r="E4632"/>
    </row>
    <row r="4633" spans="1:5">
      <c r="A4633"/>
      <c r="B4633"/>
      <c r="C4633"/>
      <c r="D4633"/>
      <c r="E4633"/>
    </row>
    <row r="4634" spans="1:5">
      <c r="A4634"/>
      <c r="B4634"/>
      <c r="C4634"/>
      <c r="D4634"/>
      <c r="E4634"/>
    </row>
    <row r="4635" spans="1:5">
      <c r="A4635"/>
      <c r="B4635"/>
      <c r="C4635"/>
      <c r="D4635"/>
      <c r="E4635"/>
    </row>
    <row r="4636" spans="1:5">
      <c r="A4636"/>
      <c r="B4636"/>
      <c r="C4636"/>
      <c r="D4636"/>
      <c r="E4636"/>
    </row>
    <row r="4637" spans="1:5">
      <c r="A4637"/>
      <c r="B4637"/>
      <c r="C4637"/>
      <c r="D4637"/>
      <c r="E4637"/>
    </row>
    <row r="4638" spans="1:5">
      <c r="A4638"/>
      <c r="B4638"/>
      <c r="C4638"/>
      <c r="D4638"/>
      <c r="E4638"/>
    </row>
    <row r="4639" spans="1:5">
      <c r="A4639"/>
      <c r="B4639"/>
      <c r="C4639"/>
      <c r="D4639"/>
      <c r="E4639"/>
    </row>
    <row r="4640" spans="1:5">
      <c r="A4640"/>
      <c r="B4640"/>
      <c r="C4640"/>
      <c r="D4640"/>
      <c r="E4640"/>
    </row>
    <row r="4641" spans="1:5">
      <c r="A4641"/>
      <c r="B4641"/>
      <c r="C4641"/>
      <c r="D4641"/>
      <c r="E4641"/>
    </row>
    <row r="4642" spans="1:5">
      <c r="A4642"/>
      <c r="B4642"/>
      <c r="C4642"/>
      <c r="D4642"/>
      <c r="E4642"/>
    </row>
    <row r="4643" spans="1:5">
      <c r="A4643"/>
      <c r="B4643"/>
      <c r="C4643"/>
      <c r="D4643"/>
      <c r="E4643"/>
    </row>
    <row r="4644" spans="1:5">
      <c r="A4644"/>
      <c r="B4644"/>
      <c r="C4644"/>
      <c r="D4644"/>
      <c r="E4644"/>
    </row>
    <row r="4645" spans="1:5">
      <c r="A4645"/>
      <c r="B4645"/>
      <c r="C4645"/>
      <c r="D4645"/>
      <c r="E4645"/>
    </row>
    <row r="4646" spans="1:5">
      <c r="A4646"/>
      <c r="B4646"/>
      <c r="C4646"/>
      <c r="D4646"/>
      <c r="E4646"/>
    </row>
    <row r="4647" spans="1:5">
      <c r="A4647"/>
      <c r="B4647"/>
      <c r="C4647"/>
      <c r="D4647"/>
      <c r="E4647"/>
    </row>
    <row r="4648" spans="1:5">
      <c r="A4648"/>
      <c r="B4648"/>
      <c r="C4648"/>
      <c r="D4648"/>
      <c r="E4648"/>
    </row>
    <row r="4649" spans="1:5">
      <c r="A4649"/>
      <c r="B4649"/>
      <c r="C4649"/>
      <c r="D4649"/>
      <c r="E4649"/>
    </row>
    <row r="4650" spans="1:5">
      <c r="A4650"/>
      <c r="B4650"/>
      <c r="C4650"/>
      <c r="D4650"/>
      <c r="E4650"/>
    </row>
    <row r="4651" spans="1:5">
      <c r="A4651"/>
      <c r="B4651"/>
      <c r="C4651"/>
      <c r="D4651"/>
      <c r="E4651"/>
    </row>
    <row r="4652" spans="1:5">
      <c r="A4652"/>
      <c r="B4652"/>
      <c r="C4652"/>
      <c r="D4652"/>
      <c r="E4652"/>
    </row>
    <row r="4653" spans="1:5">
      <c r="A4653"/>
      <c r="B4653"/>
      <c r="C4653"/>
      <c r="D4653"/>
      <c r="E4653"/>
    </row>
    <row r="4654" spans="1:5">
      <c r="A4654"/>
      <c r="B4654"/>
      <c r="C4654"/>
      <c r="D4654"/>
      <c r="E4654"/>
    </row>
    <row r="4655" spans="1:5">
      <c r="A4655"/>
      <c r="B4655"/>
      <c r="C4655"/>
      <c r="D4655"/>
      <c r="E4655"/>
    </row>
    <row r="4656" spans="1:5">
      <c r="A4656"/>
      <c r="B4656"/>
      <c r="C4656"/>
      <c r="D4656"/>
      <c r="E4656"/>
    </row>
    <row r="4657" spans="1:5">
      <c r="A4657"/>
      <c r="B4657"/>
      <c r="C4657"/>
      <c r="D4657"/>
      <c r="E4657"/>
    </row>
    <row r="4658" spans="1:5">
      <c r="A4658"/>
      <c r="B4658"/>
      <c r="C4658"/>
      <c r="D4658"/>
      <c r="E4658"/>
    </row>
    <row r="4659" spans="1:5">
      <c r="A4659"/>
      <c r="B4659"/>
      <c r="C4659"/>
      <c r="D4659"/>
      <c r="E4659"/>
    </row>
    <row r="4660" spans="1:5">
      <c r="A4660"/>
      <c r="B4660"/>
      <c r="C4660"/>
      <c r="D4660"/>
      <c r="E4660"/>
    </row>
    <row r="4661" spans="1:5">
      <c r="A4661"/>
      <c r="B4661"/>
      <c r="C4661"/>
      <c r="D4661"/>
      <c r="E4661"/>
    </row>
    <row r="4662" spans="1:5">
      <c r="A4662"/>
      <c r="B4662"/>
      <c r="C4662"/>
      <c r="D4662"/>
      <c r="E4662"/>
    </row>
    <row r="4663" spans="1:5">
      <c r="A4663"/>
      <c r="B4663"/>
      <c r="C4663"/>
      <c r="D4663"/>
      <c r="E4663"/>
    </row>
    <row r="4664" spans="1:5">
      <c r="A4664"/>
      <c r="B4664"/>
      <c r="C4664"/>
      <c r="D4664"/>
      <c r="E4664"/>
    </row>
    <row r="4665" spans="1:5">
      <c r="A4665"/>
      <c r="B4665"/>
      <c r="C4665"/>
      <c r="D4665"/>
      <c r="E4665"/>
    </row>
    <row r="4666" spans="1:5">
      <c r="A4666"/>
      <c r="B4666"/>
      <c r="C4666"/>
      <c r="D4666"/>
      <c r="E4666"/>
    </row>
    <row r="4667" spans="1:5">
      <c r="A4667"/>
      <c r="B4667"/>
      <c r="C4667"/>
      <c r="D4667"/>
      <c r="E4667"/>
    </row>
    <row r="4668" spans="1:5">
      <c r="A4668"/>
      <c r="B4668"/>
      <c r="C4668"/>
      <c r="D4668"/>
      <c r="E4668"/>
    </row>
    <row r="4669" spans="1:5">
      <c r="A4669"/>
      <c r="B4669"/>
      <c r="C4669"/>
      <c r="D4669"/>
      <c r="E4669"/>
    </row>
    <row r="4670" spans="1:5">
      <c r="A4670"/>
      <c r="B4670"/>
      <c r="C4670"/>
      <c r="D4670"/>
      <c r="E4670"/>
    </row>
    <row r="4671" spans="1:5">
      <c r="A4671"/>
      <c r="B4671"/>
      <c r="C4671"/>
      <c r="D4671"/>
      <c r="E4671"/>
    </row>
    <row r="4672" spans="1:5">
      <c r="A4672"/>
      <c r="B4672"/>
      <c r="C4672"/>
      <c r="D4672"/>
      <c r="E4672"/>
    </row>
    <row r="4673" spans="1:5">
      <c r="A4673"/>
      <c r="B4673"/>
      <c r="C4673"/>
      <c r="D4673"/>
      <c r="E4673"/>
    </row>
    <row r="4674" spans="1:5">
      <c r="A4674"/>
      <c r="B4674"/>
      <c r="C4674"/>
      <c r="D4674"/>
      <c r="E4674"/>
    </row>
    <row r="4675" spans="1:5">
      <c r="A4675"/>
      <c r="B4675"/>
      <c r="C4675"/>
      <c r="D4675"/>
      <c r="E4675"/>
    </row>
    <row r="4676" spans="1:5">
      <c r="A4676"/>
      <c r="B4676"/>
      <c r="C4676"/>
      <c r="D4676"/>
      <c r="E4676"/>
    </row>
    <row r="4677" spans="1:5">
      <c r="A4677"/>
      <c r="B4677"/>
      <c r="C4677"/>
      <c r="D4677"/>
      <c r="E4677"/>
    </row>
    <row r="4678" spans="1:5">
      <c r="A4678"/>
      <c r="B4678"/>
      <c r="C4678"/>
      <c r="D4678"/>
      <c r="E4678"/>
    </row>
    <row r="4679" spans="1:5">
      <c r="A4679"/>
      <c r="B4679"/>
      <c r="C4679"/>
      <c r="D4679"/>
      <c r="E4679"/>
    </row>
    <row r="4680" spans="1:5">
      <c r="A4680"/>
      <c r="B4680"/>
      <c r="C4680"/>
      <c r="D4680"/>
      <c r="E4680"/>
    </row>
    <row r="4681" spans="1:5">
      <c r="A4681"/>
      <c r="B4681"/>
      <c r="C4681"/>
      <c r="D4681"/>
      <c r="E4681"/>
    </row>
    <row r="4682" spans="1:5">
      <c r="A4682"/>
      <c r="B4682"/>
      <c r="C4682"/>
      <c r="D4682"/>
      <c r="E4682"/>
    </row>
    <row r="4683" spans="1:5">
      <c r="A4683"/>
      <c r="B4683"/>
      <c r="C4683"/>
      <c r="D4683"/>
      <c r="E4683"/>
    </row>
    <row r="4684" spans="1:5">
      <c r="A4684"/>
      <c r="B4684"/>
      <c r="C4684"/>
      <c r="D4684"/>
      <c r="E4684"/>
    </row>
    <row r="4685" spans="1:5">
      <c r="A4685"/>
      <c r="B4685"/>
      <c r="C4685"/>
      <c r="D4685"/>
      <c r="E4685"/>
    </row>
    <row r="4686" spans="1:5">
      <c r="A4686"/>
      <c r="B4686"/>
      <c r="C4686"/>
      <c r="D4686"/>
      <c r="E4686"/>
    </row>
    <row r="4687" spans="1:5">
      <c r="A4687"/>
      <c r="B4687"/>
      <c r="C4687"/>
      <c r="D4687"/>
      <c r="E4687"/>
    </row>
    <row r="4688" spans="1:5">
      <c r="A4688"/>
      <c r="B4688"/>
      <c r="C4688"/>
      <c r="D4688"/>
      <c r="E4688"/>
    </row>
    <row r="4689" spans="1:5">
      <c r="A4689"/>
      <c r="B4689"/>
      <c r="C4689"/>
      <c r="D4689"/>
      <c r="E4689"/>
    </row>
    <row r="4690" spans="1:5">
      <c r="A4690"/>
      <c r="B4690"/>
      <c r="C4690"/>
      <c r="D4690"/>
      <c r="E4690"/>
    </row>
    <row r="4691" spans="1:5">
      <c r="A4691"/>
      <c r="B4691"/>
      <c r="C4691"/>
      <c r="D4691"/>
      <c r="E4691"/>
    </row>
    <row r="4692" spans="1:5">
      <c r="A4692"/>
      <c r="B4692"/>
      <c r="C4692"/>
      <c r="D4692"/>
      <c r="E4692"/>
    </row>
    <row r="4693" spans="1:5">
      <c r="A4693"/>
      <c r="B4693"/>
      <c r="C4693"/>
      <c r="D4693"/>
      <c r="E4693"/>
    </row>
    <row r="4694" spans="1:5">
      <c r="A4694"/>
      <c r="B4694"/>
      <c r="C4694"/>
      <c r="D4694"/>
      <c r="E4694"/>
    </row>
    <row r="4695" spans="1:5">
      <c r="A4695"/>
      <c r="B4695"/>
      <c r="C4695"/>
      <c r="D4695"/>
      <c r="E4695"/>
    </row>
    <row r="4696" spans="1:5">
      <c r="A4696"/>
      <c r="B4696"/>
      <c r="C4696"/>
      <c r="D4696"/>
      <c r="E4696"/>
    </row>
    <row r="4697" spans="1:5">
      <c r="A4697"/>
      <c r="B4697"/>
      <c r="C4697"/>
      <c r="D4697"/>
      <c r="E4697"/>
    </row>
    <row r="4698" spans="1:5">
      <c r="A4698"/>
      <c r="B4698"/>
      <c r="C4698"/>
      <c r="D4698"/>
      <c r="E4698"/>
    </row>
    <row r="4699" spans="1:5">
      <c r="A4699"/>
      <c r="B4699"/>
      <c r="C4699"/>
      <c r="D4699"/>
      <c r="E4699"/>
    </row>
    <row r="4700" spans="1:5">
      <c r="A4700"/>
      <c r="B4700"/>
      <c r="C4700"/>
      <c r="D4700"/>
      <c r="E4700"/>
    </row>
    <row r="4701" spans="1:5">
      <c r="A4701"/>
      <c r="B4701"/>
      <c r="C4701"/>
      <c r="D4701"/>
      <c r="E4701"/>
    </row>
    <row r="4702" spans="1:5">
      <c r="A4702"/>
      <c r="B4702"/>
      <c r="C4702"/>
      <c r="D4702"/>
      <c r="E4702"/>
    </row>
    <row r="4703" spans="1:5">
      <c r="A4703"/>
      <c r="B4703"/>
      <c r="C4703"/>
      <c r="D4703"/>
      <c r="E4703"/>
    </row>
    <row r="4704" spans="1:5">
      <c r="A4704"/>
      <c r="B4704"/>
      <c r="C4704"/>
      <c r="D4704"/>
      <c r="E4704"/>
    </row>
    <row r="4705" spans="1:5">
      <c r="A4705"/>
      <c r="B4705"/>
      <c r="C4705"/>
      <c r="D4705"/>
      <c r="E4705"/>
    </row>
    <row r="4706" spans="1:5">
      <c r="A4706"/>
      <c r="B4706"/>
      <c r="C4706"/>
      <c r="D4706"/>
      <c r="E4706"/>
    </row>
    <row r="4707" spans="1:5">
      <c r="A4707"/>
      <c r="B4707"/>
      <c r="C4707"/>
      <c r="D4707"/>
      <c r="E4707"/>
    </row>
    <row r="4708" spans="1:5">
      <c r="A4708"/>
      <c r="B4708"/>
      <c r="C4708"/>
      <c r="D4708"/>
      <c r="E4708"/>
    </row>
    <row r="4709" spans="1:5">
      <c r="A4709"/>
      <c r="B4709"/>
      <c r="C4709"/>
      <c r="D4709"/>
      <c r="E4709"/>
    </row>
    <row r="4710" spans="1:5">
      <c r="A4710"/>
      <c r="B4710"/>
      <c r="C4710"/>
      <c r="D4710"/>
      <c r="E4710"/>
    </row>
    <row r="4711" spans="1:5">
      <c r="A4711"/>
      <c r="B4711"/>
      <c r="C4711"/>
      <c r="D4711"/>
      <c r="E4711"/>
    </row>
    <row r="4712" spans="1:5">
      <c r="A4712"/>
      <c r="B4712"/>
      <c r="C4712"/>
      <c r="D4712"/>
      <c r="E4712"/>
    </row>
    <row r="4713" spans="1:5">
      <c r="A4713"/>
      <c r="B4713"/>
      <c r="C4713"/>
      <c r="D4713"/>
      <c r="E4713"/>
    </row>
    <row r="4714" spans="1:5">
      <c r="A4714"/>
      <c r="B4714"/>
      <c r="C4714"/>
      <c r="D4714"/>
      <c r="E4714"/>
    </row>
    <row r="4715" spans="1:5">
      <c r="A4715"/>
      <c r="B4715"/>
      <c r="C4715"/>
      <c r="D4715"/>
      <c r="E4715"/>
    </row>
    <row r="4716" spans="1:5">
      <c r="A4716"/>
      <c r="B4716"/>
      <c r="C4716"/>
      <c r="D4716"/>
      <c r="E4716"/>
    </row>
    <row r="4717" spans="1:5">
      <c r="A4717"/>
      <c r="B4717"/>
      <c r="C4717"/>
      <c r="D4717"/>
      <c r="E4717"/>
    </row>
    <row r="4718" spans="1:5">
      <c r="A4718"/>
      <c r="B4718"/>
      <c r="C4718"/>
      <c r="D4718"/>
      <c r="E4718"/>
    </row>
    <row r="4719" spans="1:5">
      <c r="A4719"/>
      <c r="B4719"/>
      <c r="C4719"/>
      <c r="D4719"/>
      <c r="E4719"/>
    </row>
    <row r="4720" spans="1:5">
      <c r="A4720"/>
      <c r="B4720"/>
      <c r="C4720"/>
      <c r="D4720"/>
      <c r="E4720"/>
    </row>
    <row r="4721" spans="1:5">
      <c r="A4721"/>
      <c r="B4721"/>
      <c r="C4721"/>
      <c r="D4721"/>
      <c r="E4721"/>
    </row>
    <row r="4722" spans="1:5">
      <c r="A4722"/>
      <c r="B4722"/>
      <c r="C4722"/>
      <c r="D4722"/>
      <c r="E4722"/>
    </row>
    <row r="4723" spans="1:5">
      <c r="A4723"/>
      <c r="B4723"/>
      <c r="C4723"/>
      <c r="D4723"/>
      <c r="E4723"/>
    </row>
    <row r="4724" spans="1:5">
      <c r="A4724"/>
      <c r="B4724"/>
      <c r="C4724"/>
      <c r="D4724"/>
      <c r="E4724"/>
    </row>
    <row r="4725" spans="1:5">
      <c r="A4725"/>
      <c r="B4725"/>
      <c r="C4725"/>
      <c r="D4725"/>
      <c r="E4725"/>
    </row>
    <row r="4726" spans="1:5">
      <c r="A4726"/>
      <c r="B4726"/>
      <c r="C4726"/>
      <c r="D4726"/>
      <c r="E4726"/>
    </row>
    <row r="4727" spans="1:5">
      <c r="A4727"/>
      <c r="B4727"/>
      <c r="C4727"/>
      <c r="D4727"/>
      <c r="E4727"/>
    </row>
    <row r="4728" spans="1:5">
      <c r="A4728"/>
      <c r="B4728"/>
      <c r="C4728"/>
      <c r="D4728"/>
      <c r="E4728"/>
    </row>
    <row r="4729" spans="1:5">
      <c r="A4729"/>
      <c r="B4729"/>
      <c r="C4729"/>
      <c r="D4729"/>
      <c r="E4729"/>
    </row>
    <row r="4730" spans="1:5">
      <c r="A4730"/>
      <c r="B4730"/>
      <c r="C4730"/>
      <c r="D4730"/>
      <c r="E4730"/>
    </row>
    <row r="4731" spans="1:5">
      <c r="A4731"/>
      <c r="B4731"/>
      <c r="C4731"/>
      <c r="D4731"/>
      <c r="E4731"/>
    </row>
    <row r="4732" spans="1:5">
      <c r="A4732"/>
      <c r="B4732"/>
      <c r="C4732"/>
      <c r="D4732"/>
      <c r="E4732"/>
    </row>
    <row r="4733" spans="1:5">
      <c r="A4733"/>
      <c r="B4733"/>
      <c r="C4733"/>
      <c r="D4733"/>
      <c r="E4733"/>
    </row>
    <row r="4734" spans="1:5">
      <c r="A4734"/>
      <c r="B4734"/>
      <c r="C4734"/>
      <c r="D4734"/>
      <c r="E4734"/>
    </row>
    <row r="4735" spans="1:5">
      <c r="A4735"/>
      <c r="B4735"/>
      <c r="C4735"/>
      <c r="D4735"/>
      <c r="E4735"/>
    </row>
    <row r="4736" spans="1:5">
      <c r="A4736"/>
      <c r="B4736"/>
      <c r="C4736"/>
      <c r="D4736"/>
      <c r="E4736"/>
    </row>
    <row r="4737" spans="1:5">
      <c r="A4737"/>
      <c r="B4737"/>
      <c r="C4737"/>
      <c r="D4737"/>
      <c r="E4737"/>
    </row>
    <row r="4738" spans="1:5">
      <c r="A4738"/>
      <c r="B4738"/>
      <c r="C4738"/>
      <c r="D4738"/>
      <c r="E4738"/>
    </row>
    <row r="4739" spans="1:5">
      <c r="A4739"/>
      <c r="B4739"/>
      <c r="C4739"/>
      <c r="D4739"/>
      <c r="E4739"/>
    </row>
    <row r="4740" spans="1:5">
      <c r="A4740"/>
      <c r="B4740"/>
      <c r="C4740"/>
      <c r="D4740"/>
      <c r="E4740"/>
    </row>
    <row r="4741" spans="1:5">
      <c r="A4741"/>
      <c r="B4741"/>
      <c r="C4741"/>
      <c r="D4741"/>
      <c r="E4741"/>
    </row>
    <row r="4742" spans="1:5">
      <c r="A4742"/>
      <c r="B4742"/>
      <c r="C4742"/>
      <c r="D4742"/>
      <c r="E4742"/>
    </row>
    <row r="4743" spans="1:5">
      <c r="A4743"/>
      <c r="B4743"/>
      <c r="C4743"/>
      <c r="D4743"/>
      <c r="E4743"/>
    </row>
    <row r="4744" spans="1:5">
      <c r="A4744"/>
      <c r="B4744"/>
      <c r="C4744"/>
      <c r="D4744"/>
      <c r="E4744"/>
    </row>
    <row r="4745" spans="1:5">
      <c r="A4745"/>
      <c r="B4745"/>
      <c r="C4745"/>
      <c r="D4745"/>
      <c r="E4745"/>
    </row>
    <row r="4746" spans="1:5">
      <c r="A4746"/>
      <c r="B4746"/>
      <c r="C4746"/>
      <c r="D4746"/>
      <c r="E4746"/>
    </row>
    <row r="4747" spans="1:5">
      <c r="A4747"/>
      <c r="B4747"/>
      <c r="C4747"/>
      <c r="D4747"/>
      <c r="E4747"/>
    </row>
    <row r="4748" spans="1:5">
      <c r="A4748"/>
      <c r="B4748"/>
      <c r="C4748"/>
      <c r="D4748"/>
      <c r="E4748"/>
    </row>
    <row r="4749" spans="1:5">
      <c r="A4749"/>
      <c r="B4749"/>
      <c r="C4749"/>
      <c r="D4749"/>
      <c r="E4749"/>
    </row>
    <row r="4750" spans="1:5">
      <c r="A4750"/>
      <c r="B4750"/>
      <c r="C4750"/>
      <c r="D4750"/>
      <c r="E4750"/>
    </row>
    <row r="4751" spans="1:5">
      <c r="A4751"/>
      <c r="B4751"/>
      <c r="C4751"/>
      <c r="D4751"/>
      <c r="E4751"/>
    </row>
    <row r="4752" spans="1:5">
      <c r="A4752"/>
      <c r="B4752"/>
      <c r="C4752"/>
      <c r="D4752"/>
      <c r="E4752"/>
    </row>
    <row r="4753" spans="1:5">
      <c r="A4753"/>
      <c r="B4753"/>
      <c r="C4753"/>
      <c r="D4753"/>
      <c r="E4753"/>
    </row>
    <row r="4754" spans="1:5">
      <c r="A4754"/>
      <c r="B4754"/>
      <c r="C4754"/>
      <c r="D4754"/>
      <c r="E4754"/>
    </row>
    <row r="4755" spans="1:5">
      <c r="A4755"/>
      <c r="B4755"/>
      <c r="C4755"/>
      <c r="D4755"/>
      <c r="E4755"/>
    </row>
    <row r="4756" spans="1:5">
      <c r="A4756"/>
      <c r="B4756"/>
      <c r="C4756"/>
      <c r="D4756"/>
      <c r="E4756"/>
    </row>
    <row r="4757" spans="1:5">
      <c r="A4757"/>
      <c r="B4757"/>
      <c r="C4757"/>
      <c r="D4757"/>
      <c r="E4757"/>
    </row>
    <row r="4758" spans="1:5">
      <c r="A4758"/>
      <c r="B4758"/>
      <c r="C4758"/>
      <c r="D4758"/>
      <c r="E4758"/>
    </row>
    <row r="4759" spans="1:5">
      <c r="A4759"/>
      <c r="B4759"/>
      <c r="C4759"/>
      <c r="D4759"/>
      <c r="E4759"/>
    </row>
    <row r="4760" spans="1:5">
      <c r="A4760"/>
      <c r="B4760"/>
      <c r="C4760"/>
      <c r="D4760"/>
      <c r="E4760"/>
    </row>
    <row r="4761" spans="1:5">
      <c r="A4761"/>
      <c r="B4761"/>
      <c r="C4761"/>
      <c r="D4761"/>
      <c r="E4761"/>
    </row>
    <row r="4762" spans="1:5">
      <c r="A4762"/>
      <c r="B4762"/>
      <c r="C4762"/>
      <c r="D4762"/>
      <c r="E4762"/>
    </row>
    <row r="4763" spans="1:5">
      <c r="A4763"/>
      <c r="B4763"/>
      <c r="C4763"/>
      <c r="D4763"/>
      <c r="E4763"/>
    </row>
    <row r="4764" spans="1:5">
      <c r="A4764"/>
      <c r="B4764"/>
      <c r="C4764"/>
      <c r="D4764"/>
      <c r="E4764"/>
    </row>
    <row r="4765" spans="1:5">
      <c r="A4765"/>
      <c r="B4765"/>
      <c r="C4765"/>
      <c r="D4765"/>
      <c r="E4765"/>
    </row>
    <row r="4766" spans="1:5">
      <c r="A4766"/>
      <c r="B4766"/>
      <c r="C4766"/>
      <c r="D4766"/>
      <c r="E4766"/>
    </row>
    <row r="4767" spans="1:5">
      <c r="A4767"/>
      <c r="B4767"/>
      <c r="C4767"/>
      <c r="D4767"/>
      <c r="E4767"/>
    </row>
    <row r="4768" spans="1:5">
      <c r="A4768"/>
      <c r="B4768"/>
      <c r="C4768"/>
      <c r="D4768"/>
      <c r="E4768"/>
    </row>
    <row r="4769" spans="1:5">
      <c r="A4769"/>
      <c r="B4769"/>
      <c r="C4769"/>
      <c r="D4769"/>
      <c r="E4769"/>
    </row>
    <row r="4770" spans="1:5">
      <c r="A4770"/>
      <c r="B4770"/>
      <c r="C4770"/>
      <c r="D4770"/>
      <c r="E4770"/>
    </row>
    <row r="4771" spans="1:5">
      <c r="A4771"/>
      <c r="B4771"/>
      <c r="C4771"/>
      <c r="D4771"/>
      <c r="E4771"/>
    </row>
    <row r="4772" spans="1:5">
      <c r="A4772"/>
      <c r="B4772"/>
      <c r="C4772"/>
      <c r="D4772"/>
      <c r="E4772"/>
    </row>
    <row r="4773" spans="1:5">
      <c r="A4773"/>
      <c r="B4773"/>
      <c r="C4773"/>
      <c r="D4773"/>
      <c r="E4773"/>
    </row>
    <row r="4774" spans="1:5">
      <c r="A4774"/>
      <c r="B4774"/>
      <c r="C4774"/>
      <c r="D4774"/>
      <c r="E4774"/>
    </row>
    <row r="4775" spans="1:5">
      <c r="A4775"/>
      <c r="B4775"/>
      <c r="C4775"/>
      <c r="D4775"/>
      <c r="E4775"/>
    </row>
    <row r="4776" spans="1:5">
      <c r="A4776"/>
      <c r="B4776"/>
      <c r="C4776"/>
      <c r="D4776"/>
      <c r="E4776"/>
    </row>
    <row r="4777" spans="1:5">
      <c r="A4777"/>
      <c r="B4777"/>
      <c r="C4777"/>
      <c r="D4777"/>
      <c r="E4777"/>
    </row>
    <row r="4778" spans="1:5">
      <c r="A4778"/>
      <c r="B4778"/>
      <c r="C4778"/>
      <c r="D4778"/>
      <c r="E4778"/>
    </row>
    <row r="4779" spans="1:5">
      <c r="A4779"/>
      <c r="B4779"/>
      <c r="C4779"/>
      <c r="D4779"/>
      <c r="E4779"/>
    </row>
    <row r="4780" spans="1:5">
      <c r="A4780"/>
      <c r="B4780"/>
      <c r="C4780"/>
      <c r="D4780"/>
      <c r="E4780"/>
    </row>
    <row r="4781" spans="1:5">
      <c r="A4781"/>
      <c r="B4781"/>
      <c r="C4781"/>
      <c r="D4781"/>
      <c r="E4781"/>
    </row>
    <row r="4782" spans="1:5">
      <c r="A4782"/>
      <c r="B4782"/>
      <c r="C4782"/>
      <c r="D4782"/>
      <c r="E4782"/>
    </row>
    <row r="4783" spans="1:5">
      <c r="A4783"/>
      <c r="B4783"/>
      <c r="C4783"/>
      <c r="D4783"/>
      <c r="E4783"/>
    </row>
    <row r="4784" spans="1:5">
      <c r="A4784"/>
      <c r="B4784"/>
      <c r="C4784"/>
      <c r="D4784"/>
      <c r="E4784"/>
    </row>
    <row r="4785" spans="1:5">
      <c r="A4785"/>
      <c r="B4785"/>
      <c r="C4785"/>
      <c r="D4785"/>
      <c r="E4785"/>
    </row>
    <row r="4786" spans="1:5">
      <c r="A4786"/>
      <c r="B4786"/>
      <c r="C4786"/>
      <c r="D4786"/>
      <c r="E4786"/>
    </row>
    <row r="4787" spans="1:5">
      <c r="A4787"/>
      <c r="B4787"/>
      <c r="C4787"/>
      <c r="D4787"/>
      <c r="E4787"/>
    </row>
    <row r="4788" spans="1:5">
      <c r="A4788"/>
      <c r="B4788"/>
      <c r="C4788"/>
      <c r="D4788"/>
      <c r="E4788"/>
    </row>
    <row r="4789" spans="1:5">
      <c r="A4789"/>
      <c r="B4789"/>
      <c r="C4789"/>
      <c r="D4789"/>
      <c r="E4789"/>
    </row>
    <row r="4790" spans="1:5">
      <c r="A4790"/>
      <c r="B4790"/>
      <c r="C4790"/>
      <c r="D4790"/>
      <c r="E4790"/>
    </row>
    <row r="4791" spans="1:5">
      <c r="A4791"/>
      <c r="B4791"/>
      <c r="C4791"/>
      <c r="D4791"/>
      <c r="E4791"/>
    </row>
    <row r="4792" spans="1:5">
      <c r="A4792"/>
      <c r="B4792"/>
      <c r="C4792"/>
      <c r="D4792"/>
      <c r="E4792"/>
    </row>
    <row r="4793" spans="1:5">
      <c r="A4793"/>
      <c r="B4793"/>
      <c r="C4793"/>
      <c r="D4793"/>
      <c r="E4793"/>
    </row>
    <row r="4794" spans="1:5">
      <c r="A4794"/>
      <c r="B4794"/>
      <c r="C4794"/>
      <c r="D4794"/>
      <c r="E4794"/>
    </row>
    <row r="4795" spans="1:5">
      <c r="A4795"/>
      <c r="B4795"/>
      <c r="C4795"/>
      <c r="D4795"/>
      <c r="E4795"/>
    </row>
    <row r="4796" spans="1:5">
      <c r="A4796"/>
      <c r="B4796"/>
      <c r="C4796"/>
      <c r="D4796"/>
      <c r="E4796"/>
    </row>
    <row r="4797" spans="1:5">
      <c r="A4797"/>
      <c r="B4797"/>
      <c r="C4797"/>
      <c r="D4797"/>
      <c r="E4797"/>
    </row>
    <row r="4798" spans="1:5">
      <c r="A4798"/>
      <c r="B4798"/>
      <c r="C4798"/>
      <c r="D4798"/>
      <c r="E4798"/>
    </row>
    <row r="4799" spans="1:5">
      <c r="A4799"/>
      <c r="B4799"/>
      <c r="C4799"/>
      <c r="D4799"/>
      <c r="E4799"/>
    </row>
    <row r="4800" spans="1:5">
      <c r="A4800"/>
      <c r="B4800"/>
      <c r="C4800"/>
      <c r="D4800"/>
      <c r="E4800"/>
    </row>
    <row r="4801" spans="1:5">
      <c r="A4801"/>
      <c r="B4801"/>
      <c r="C4801"/>
      <c r="D4801"/>
      <c r="E4801"/>
    </row>
    <row r="4802" spans="1:5">
      <c r="A4802"/>
      <c r="B4802"/>
      <c r="C4802"/>
      <c r="D4802"/>
      <c r="E4802"/>
    </row>
    <row r="4803" spans="1:5">
      <c r="A4803"/>
      <c r="B4803"/>
      <c r="C4803"/>
      <c r="D4803"/>
      <c r="E4803"/>
    </row>
    <row r="4804" spans="1:5">
      <c r="A4804"/>
      <c r="B4804"/>
      <c r="C4804"/>
      <c r="D4804"/>
      <c r="E4804"/>
    </row>
    <row r="4805" spans="1:5">
      <c r="A4805"/>
      <c r="B4805"/>
      <c r="C4805"/>
      <c r="D4805"/>
      <c r="E4805"/>
    </row>
    <row r="4806" spans="1:5">
      <c r="A4806"/>
      <c r="B4806"/>
      <c r="C4806"/>
      <c r="D4806"/>
      <c r="E4806"/>
    </row>
    <row r="4807" spans="1:5">
      <c r="A4807"/>
      <c r="B4807"/>
      <c r="C4807"/>
      <c r="D4807"/>
      <c r="E4807"/>
    </row>
    <row r="4808" spans="1:5">
      <c r="A4808"/>
      <c r="B4808"/>
      <c r="C4808"/>
      <c r="D4808"/>
      <c r="E4808"/>
    </row>
    <row r="4809" spans="1:5">
      <c r="A4809"/>
      <c r="B4809"/>
      <c r="C4809"/>
      <c r="D4809"/>
      <c r="E4809"/>
    </row>
    <row r="4810" spans="1:5">
      <c r="A4810"/>
      <c r="B4810"/>
      <c r="C4810"/>
      <c r="D4810"/>
      <c r="E4810"/>
    </row>
    <row r="4811" spans="1:5">
      <c r="A4811"/>
      <c r="B4811"/>
      <c r="C4811"/>
      <c r="D4811"/>
      <c r="E4811"/>
    </row>
    <row r="4812" spans="1:5">
      <c r="A4812"/>
      <c r="B4812"/>
      <c r="C4812"/>
      <c r="D4812"/>
      <c r="E4812"/>
    </row>
    <row r="4813" spans="1:5">
      <c r="A4813"/>
      <c r="B4813"/>
      <c r="C4813"/>
      <c r="D4813"/>
      <c r="E4813"/>
    </row>
    <row r="4814" spans="1:5">
      <c r="A4814"/>
      <c r="B4814"/>
      <c r="C4814"/>
      <c r="D4814"/>
      <c r="E4814"/>
    </row>
    <row r="4815" spans="1:5">
      <c r="A4815"/>
      <c r="B4815"/>
      <c r="C4815"/>
      <c r="D4815"/>
      <c r="E4815"/>
    </row>
    <row r="4816" spans="1:5">
      <c r="A4816"/>
      <c r="B4816"/>
      <c r="C4816"/>
      <c r="D4816"/>
      <c r="E4816"/>
    </row>
    <row r="4817" spans="1:5">
      <c r="A4817"/>
      <c r="B4817"/>
      <c r="C4817"/>
      <c r="D4817"/>
      <c r="E4817"/>
    </row>
    <row r="4818" spans="1:5">
      <c r="A4818"/>
      <c r="B4818"/>
      <c r="C4818"/>
      <c r="D4818"/>
      <c r="E4818"/>
    </row>
    <row r="4819" spans="1:5">
      <c r="A4819"/>
      <c r="B4819"/>
      <c r="C4819"/>
      <c r="D4819"/>
      <c r="E4819"/>
    </row>
    <row r="4820" spans="1:5">
      <c r="A4820"/>
      <c r="B4820"/>
      <c r="C4820"/>
      <c r="D4820"/>
      <c r="E4820"/>
    </row>
    <row r="4821" spans="1:5">
      <c r="A4821"/>
      <c r="B4821"/>
      <c r="C4821"/>
      <c r="D4821"/>
      <c r="E4821"/>
    </row>
    <row r="4822" spans="1:5">
      <c r="A4822"/>
      <c r="B4822"/>
      <c r="C4822"/>
      <c r="D4822"/>
      <c r="E4822"/>
    </row>
    <row r="4823" spans="1:5">
      <c r="A4823"/>
      <c r="B4823"/>
      <c r="C4823"/>
      <c r="D4823"/>
      <c r="E4823"/>
    </row>
    <row r="4824" spans="1:5">
      <c r="A4824"/>
      <c r="B4824"/>
      <c r="C4824"/>
      <c r="D4824"/>
      <c r="E4824"/>
    </row>
    <row r="4825" spans="1:5">
      <c r="A4825"/>
      <c r="B4825"/>
      <c r="C4825"/>
      <c r="D4825"/>
      <c r="E4825"/>
    </row>
    <row r="4826" spans="1:5">
      <c r="A4826"/>
      <c r="B4826"/>
      <c r="C4826"/>
      <c r="D4826"/>
      <c r="E4826"/>
    </row>
    <row r="4827" spans="1:5">
      <c r="A4827"/>
      <c r="B4827"/>
      <c r="C4827"/>
      <c r="D4827"/>
      <c r="E4827"/>
    </row>
    <row r="4828" spans="1:5">
      <c r="A4828"/>
      <c r="B4828"/>
      <c r="C4828"/>
      <c r="D4828"/>
      <c r="E4828"/>
    </row>
    <row r="4829" spans="1:5">
      <c r="A4829"/>
      <c r="B4829"/>
      <c r="C4829"/>
      <c r="D4829"/>
      <c r="E4829"/>
    </row>
    <row r="4830" spans="1:5">
      <c r="A4830"/>
      <c r="B4830"/>
      <c r="C4830"/>
      <c r="D4830"/>
      <c r="E4830"/>
    </row>
    <row r="4831" spans="1:5">
      <c r="A4831"/>
      <c r="B4831"/>
      <c r="C4831"/>
      <c r="D4831"/>
      <c r="E4831"/>
    </row>
    <row r="4832" spans="1:5">
      <c r="A4832"/>
      <c r="B4832"/>
      <c r="C4832"/>
      <c r="D4832"/>
      <c r="E4832"/>
    </row>
    <row r="4833" spans="1:5">
      <c r="A4833"/>
      <c r="B4833"/>
      <c r="C4833"/>
      <c r="D4833"/>
      <c r="E4833"/>
    </row>
    <row r="4834" spans="1:5">
      <c r="A4834"/>
      <c r="B4834"/>
      <c r="C4834"/>
      <c r="D4834"/>
      <c r="E4834"/>
    </row>
    <row r="4835" spans="1:5">
      <c r="A4835"/>
      <c r="B4835"/>
      <c r="C4835"/>
      <c r="D4835"/>
      <c r="E4835"/>
    </row>
    <row r="4836" spans="1:5">
      <c r="A4836"/>
      <c r="B4836"/>
      <c r="C4836"/>
      <c r="D4836"/>
      <c r="E4836"/>
    </row>
    <row r="4837" spans="1:5">
      <c r="A4837"/>
      <c r="B4837"/>
      <c r="C4837"/>
      <c r="D4837"/>
      <c r="E4837"/>
    </row>
    <row r="4838" spans="1:5">
      <c r="A4838"/>
      <c r="B4838"/>
      <c r="C4838"/>
      <c r="D4838"/>
      <c r="E4838"/>
    </row>
    <row r="4839" spans="1:5">
      <c r="A4839"/>
      <c r="B4839"/>
      <c r="C4839"/>
      <c r="D4839"/>
      <c r="E4839"/>
    </row>
    <row r="4840" spans="1:5">
      <c r="A4840"/>
      <c r="B4840"/>
      <c r="C4840"/>
      <c r="D4840"/>
      <c r="E4840"/>
    </row>
    <row r="4841" spans="1:5">
      <c r="A4841"/>
      <c r="B4841"/>
      <c r="C4841"/>
      <c r="D4841"/>
      <c r="E4841"/>
    </row>
    <row r="4842" spans="1:5">
      <c r="A4842"/>
      <c r="B4842"/>
      <c r="C4842"/>
      <c r="D4842"/>
      <c r="E4842"/>
    </row>
    <row r="4843" spans="1:5">
      <c r="A4843"/>
      <c r="B4843"/>
      <c r="C4843"/>
      <c r="D4843"/>
      <c r="E4843"/>
    </row>
    <row r="4844" spans="1:5">
      <c r="A4844"/>
      <c r="B4844"/>
      <c r="C4844"/>
      <c r="D4844"/>
      <c r="E4844"/>
    </row>
    <row r="4845" spans="1:5">
      <c r="A4845"/>
      <c r="B4845"/>
      <c r="C4845"/>
      <c r="D4845"/>
      <c r="E4845"/>
    </row>
    <row r="4846" spans="1:5">
      <c r="A4846"/>
      <c r="B4846"/>
      <c r="C4846"/>
      <c r="D4846"/>
      <c r="E4846"/>
    </row>
    <row r="4847" spans="1:5">
      <c r="A4847"/>
      <c r="B4847"/>
      <c r="C4847"/>
      <c r="D4847"/>
      <c r="E4847"/>
    </row>
    <row r="4848" spans="1:5">
      <c r="A4848"/>
      <c r="B4848"/>
      <c r="C4848"/>
      <c r="D4848"/>
      <c r="E4848"/>
    </row>
    <row r="4849" spans="1:5">
      <c r="A4849"/>
      <c r="B4849"/>
      <c r="C4849"/>
      <c r="D4849"/>
      <c r="E4849"/>
    </row>
    <row r="4850" spans="1:5">
      <c r="A4850"/>
      <c r="B4850"/>
      <c r="C4850"/>
      <c r="D4850"/>
      <c r="E4850"/>
    </row>
    <row r="4851" spans="1:5">
      <c r="A4851"/>
      <c r="B4851"/>
      <c r="C4851"/>
      <c r="D4851"/>
      <c r="E4851"/>
    </row>
    <row r="4852" spans="1:5">
      <c r="A4852"/>
      <c r="B4852"/>
      <c r="C4852"/>
      <c r="D4852"/>
      <c r="E4852"/>
    </row>
    <row r="4853" spans="1:5">
      <c r="A4853"/>
      <c r="B4853"/>
      <c r="C4853"/>
      <c r="D4853"/>
      <c r="E4853"/>
    </row>
    <row r="4854" spans="1:5">
      <c r="A4854"/>
      <c r="B4854"/>
      <c r="C4854"/>
      <c r="D4854"/>
      <c r="E4854"/>
    </row>
    <row r="4855" spans="1:5">
      <c r="A4855"/>
      <c r="B4855"/>
      <c r="C4855"/>
      <c r="D4855"/>
      <c r="E4855"/>
    </row>
    <row r="4856" spans="1:5">
      <c r="A4856"/>
      <c r="B4856"/>
      <c r="C4856"/>
      <c r="D4856"/>
      <c r="E4856"/>
    </row>
    <row r="4857" spans="1:5">
      <c r="A4857"/>
      <c r="B4857"/>
      <c r="C4857"/>
      <c r="D4857"/>
      <c r="E4857"/>
    </row>
    <row r="4858" spans="1:5">
      <c r="A4858"/>
      <c r="B4858"/>
      <c r="C4858"/>
      <c r="D4858"/>
      <c r="E4858"/>
    </row>
    <row r="4859" spans="1:5">
      <c r="A4859"/>
      <c r="B4859"/>
      <c r="C4859"/>
      <c r="D4859"/>
      <c r="E4859"/>
    </row>
    <row r="4860" spans="1:5">
      <c r="A4860"/>
      <c r="B4860"/>
      <c r="C4860"/>
      <c r="D4860"/>
      <c r="E4860"/>
    </row>
    <row r="4861" spans="1:5">
      <c r="A4861"/>
      <c r="B4861"/>
      <c r="C4861"/>
      <c r="D4861"/>
      <c r="E4861"/>
    </row>
    <row r="4862" spans="1:5">
      <c r="A4862"/>
      <c r="B4862"/>
      <c r="C4862"/>
      <c r="D4862"/>
      <c r="E4862"/>
    </row>
    <row r="4863" spans="1:5">
      <c r="A4863"/>
      <c r="B4863"/>
      <c r="C4863"/>
      <c r="D4863"/>
      <c r="E4863"/>
    </row>
    <row r="4864" spans="1:5">
      <c r="A4864"/>
      <c r="B4864"/>
      <c r="C4864"/>
      <c r="D4864"/>
      <c r="E4864"/>
    </row>
    <row r="4865" spans="1:5">
      <c r="A4865"/>
      <c r="B4865"/>
      <c r="C4865"/>
      <c r="D4865"/>
      <c r="E4865"/>
    </row>
    <row r="4866" spans="1:5">
      <c r="A4866"/>
      <c r="B4866"/>
      <c r="C4866"/>
      <c r="D4866"/>
      <c r="E4866"/>
    </row>
    <row r="4867" spans="1:5">
      <c r="A4867"/>
      <c r="B4867"/>
      <c r="C4867"/>
      <c r="D4867"/>
      <c r="E4867"/>
    </row>
    <row r="4868" spans="1:5">
      <c r="A4868"/>
      <c r="B4868"/>
      <c r="C4868"/>
      <c r="D4868"/>
      <c r="E4868"/>
    </row>
    <row r="4869" spans="1:5">
      <c r="A4869"/>
      <c r="B4869"/>
      <c r="C4869"/>
      <c r="D4869"/>
      <c r="E4869"/>
    </row>
    <row r="4870" spans="1:5">
      <c r="A4870"/>
      <c r="B4870"/>
      <c r="C4870"/>
      <c r="D4870"/>
      <c r="E4870"/>
    </row>
    <row r="4871" spans="1:5">
      <c r="A4871"/>
      <c r="B4871"/>
      <c r="C4871"/>
      <c r="D4871"/>
      <c r="E4871"/>
    </row>
    <row r="4872" spans="1:5">
      <c r="A4872"/>
      <c r="B4872"/>
      <c r="C4872"/>
      <c r="D4872"/>
      <c r="E4872"/>
    </row>
    <row r="4873" spans="1:5">
      <c r="A4873"/>
      <c r="B4873"/>
      <c r="C4873"/>
      <c r="D4873"/>
      <c r="E4873"/>
    </row>
    <row r="4874" spans="1:5">
      <c r="A4874"/>
      <c r="B4874"/>
      <c r="C4874"/>
      <c r="D4874"/>
      <c r="E4874"/>
    </row>
    <row r="4875" spans="1:5">
      <c r="A4875"/>
      <c r="B4875"/>
      <c r="C4875"/>
      <c r="D4875"/>
      <c r="E4875"/>
    </row>
    <row r="4876" spans="1:5">
      <c r="A4876"/>
      <c r="B4876"/>
      <c r="C4876"/>
      <c r="D4876"/>
      <c r="E4876"/>
    </row>
    <row r="4877" spans="1:5">
      <c r="A4877"/>
      <c r="B4877"/>
      <c r="C4877"/>
      <c r="D4877"/>
      <c r="E4877"/>
    </row>
    <row r="4878" spans="1:5">
      <c r="A4878"/>
      <c r="B4878"/>
      <c r="C4878"/>
      <c r="D4878"/>
      <c r="E4878"/>
    </row>
    <row r="4879" spans="1:5">
      <c r="A4879"/>
      <c r="B4879"/>
      <c r="C4879"/>
      <c r="D4879"/>
      <c r="E4879"/>
    </row>
    <row r="4880" spans="1:5">
      <c r="A4880"/>
      <c r="B4880"/>
      <c r="C4880"/>
      <c r="D4880"/>
      <c r="E4880"/>
    </row>
    <row r="4881" spans="1:5">
      <c r="A4881"/>
      <c r="B4881"/>
      <c r="C4881"/>
      <c r="D4881"/>
      <c r="E4881"/>
    </row>
    <row r="4882" spans="1:5">
      <c r="A4882"/>
      <c r="B4882"/>
      <c r="C4882"/>
      <c r="D4882"/>
      <c r="E4882"/>
    </row>
    <row r="4883" spans="1:5">
      <c r="A4883"/>
      <c r="B4883"/>
      <c r="C4883"/>
      <c r="D4883"/>
      <c r="E4883"/>
    </row>
    <row r="4884" spans="1:5">
      <c r="A4884"/>
      <c r="B4884"/>
      <c r="C4884"/>
      <c r="D4884"/>
      <c r="E4884"/>
    </row>
    <row r="4885" spans="1:5">
      <c r="A4885"/>
      <c r="B4885"/>
      <c r="C4885"/>
      <c r="D4885"/>
      <c r="E4885"/>
    </row>
    <row r="4886" spans="1:5">
      <c r="A4886"/>
      <c r="B4886"/>
      <c r="C4886"/>
      <c r="D4886"/>
      <c r="E4886"/>
    </row>
    <row r="4887" spans="1:5">
      <c r="A4887"/>
      <c r="B4887"/>
      <c r="C4887"/>
      <c r="D4887"/>
      <c r="E4887"/>
    </row>
    <row r="4888" spans="1:5">
      <c r="A4888"/>
      <c r="B4888"/>
      <c r="C4888"/>
      <c r="D4888"/>
      <c r="E4888"/>
    </row>
    <row r="4889" spans="1:5">
      <c r="A4889"/>
      <c r="B4889"/>
      <c r="C4889"/>
      <c r="D4889"/>
      <c r="E4889"/>
    </row>
    <row r="4890" spans="1:5">
      <c r="A4890"/>
      <c r="B4890"/>
      <c r="C4890"/>
      <c r="D4890"/>
      <c r="E4890"/>
    </row>
    <row r="4891" spans="1:5">
      <c r="A4891"/>
      <c r="B4891"/>
      <c r="C4891"/>
      <c r="D4891"/>
      <c r="E4891"/>
    </row>
    <row r="4892" spans="1:5">
      <c r="A4892"/>
      <c r="B4892"/>
      <c r="C4892"/>
      <c r="D4892"/>
      <c r="E4892"/>
    </row>
    <row r="4893" spans="1:5">
      <c r="A4893"/>
      <c r="B4893"/>
      <c r="C4893"/>
      <c r="D4893"/>
      <c r="E4893"/>
    </row>
    <row r="4894" spans="1:5">
      <c r="A4894"/>
      <c r="B4894"/>
      <c r="C4894"/>
      <c r="D4894"/>
      <c r="E4894"/>
    </row>
    <row r="4895" spans="1:5">
      <c r="A4895"/>
      <c r="B4895"/>
      <c r="C4895"/>
      <c r="D4895"/>
      <c r="E4895"/>
    </row>
    <row r="4896" spans="1:5">
      <c r="A4896"/>
      <c r="B4896"/>
      <c r="C4896"/>
      <c r="D4896"/>
      <c r="E4896"/>
    </row>
    <row r="4897" spans="1:5">
      <c r="A4897"/>
      <c r="B4897"/>
      <c r="C4897"/>
      <c r="D4897"/>
      <c r="E4897"/>
    </row>
    <row r="4898" spans="1:5">
      <c r="A4898"/>
      <c r="B4898"/>
      <c r="C4898"/>
      <c r="D4898"/>
      <c r="E4898"/>
    </row>
    <row r="4899" spans="1:5">
      <c r="A4899"/>
      <c r="B4899"/>
      <c r="C4899"/>
      <c r="D4899"/>
      <c r="E4899"/>
    </row>
    <row r="4900" spans="1:5">
      <c r="A4900"/>
      <c r="B4900"/>
      <c r="C4900"/>
      <c r="D4900"/>
      <c r="E4900"/>
    </row>
    <row r="4901" spans="1:5">
      <c r="A4901"/>
      <c r="B4901"/>
      <c r="C4901"/>
      <c r="D4901"/>
      <c r="E4901"/>
    </row>
    <row r="4902" spans="1:5">
      <c r="A4902"/>
      <c r="B4902"/>
      <c r="C4902"/>
      <c r="D4902"/>
      <c r="E4902"/>
    </row>
    <row r="4903" spans="1:5">
      <c r="A4903"/>
      <c r="B4903"/>
      <c r="C4903"/>
      <c r="D4903"/>
      <c r="E4903"/>
    </row>
    <row r="4904" spans="1:5">
      <c r="A4904"/>
      <c r="B4904"/>
      <c r="C4904"/>
      <c r="D4904"/>
      <c r="E4904"/>
    </row>
    <row r="4905" spans="1:5">
      <c r="A4905"/>
      <c r="B4905"/>
      <c r="C4905"/>
      <c r="D4905"/>
      <c r="E4905"/>
    </row>
    <row r="4906" spans="1:5">
      <c r="A4906"/>
      <c r="B4906"/>
      <c r="C4906"/>
      <c r="D4906"/>
      <c r="E4906"/>
    </row>
    <row r="4907" spans="1:5">
      <c r="A4907"/>
      <c r="B4907"/>
      <c r="C4907"/>
      <c r="D4907"/>
      <c r="E4907"/>
    </row>
    <row r="4908" spans="1:5">
      <c r="A4908"/>
      <c r="B4908"/>
      <c r="C4908"/>
      <c r="D4908"/>
      <c r="E4908"/>
    </row>
    <row r="4909" spans="1:5">
      <c r="A4909"/>
      <c r="B4909"/>
      <c r="C4909"/>
      <c r="D4909"/>
      <c r="E4909"/>
    </row>
    <row r="4910" spans="1:5">
      <c r="A4910"/>
      <c r="B4910"/>
      <c r="C4910"/>
      <c r="D4910"/>
      <c r="E4910"/>
    </row>
    <row r="4911" spans="1:5">
      <c r="A4911"/>
      <c r="B4911"/>
      <c r="C4911"/>
      <c r="D4911"/>
      <c r="E4911"/>
    </row>
    <row r="4912" spans="1:5">
      <c r="A4912"/>
      <c r="B4912"/>
      <c r="C4912"/>
      <c r="D4912"/>
      <c r="E4912"/>
    </row>
    <row r="4913" spans="1:5">
      <c r="A4913"/>
      <c r="B4913"/>
      <c r="C4913"/>
      <c r="D4913"/>
      <c r="E4913"/>
    </row>
    <row r="4914" spans="1:5">
      <c r="A4914"/>
      <c r="B4914"/>
      <c r="C4914"/>
      <c r="D4914"/>
      <c r="E4914"/>
    </row>
    <row r="4915" spans="1:5">
      <c r="A4915"/>
      <c r="B4915"/>
      <c r="C4915"/>
      <c r="D4915"/>
      <c r="E4915"/>
    </row>
    <row r="4916" spans="1:5">
      <c r="A4916"/>
      <c r="B4916"/>
      <c r="C4916"/>
      <c r="D4916"/>
      <c r="E4916"/>
    </row>
    <row r="4917" spans="1:5">
      <c r="A4917"/>
      <c r="B4917"/>
      <c r="C4917"/>
      <c r="D4917"/>
      <c r="E4917"/>
    </row>
    <row r="4918" spans="1:5">
      <c r="A4918"/>
      <c r="B4918"/>
      <c r="C4918"/>
      <c r="D4918"/>
      <c r="E4918"/>
    </row>
    <row r="4919" spans="1:5">
      <c r="A4919"/>
      <c r="B4919"/>
      <c r="C4919"/>
      <c r="D4919"/>
      <c r="E4919"/>
    </row>
    <row r="4920" spans="1:5">
      <c r="A4920"/>
      <c r="B4920"/>
      <c r="C4920"/>
      <c r="D4920"/>
      <c r="E4920"/>
    </row>
    <row r="4921" spans="1:5">
      <c r="A4921"/>
      <c r="B4921"/>
      <c r="C4921"/>
      <c r="D4921"/>
      <c r="E4921"/>
    </row>
    <row r="4922" spans="1:5">
      <c r="A4922"/>
      <c r="B4922"/>
      <c r="C4922"/>
      <c r="D4922"/>
      <c r="E4922"/>
    </row>
    <row r="4923" spans="1:5">
      <c r="A4923"/>
      <c r="B4923"/>
      <c r="C4923"/>
      <c r="D4923"/>
      <c r="E4923"/>
    </row>
    <row r="4924" spans="1:5">
      <c r="A4924"/>
      <c r="B4924"/>
      <c r="C4924"/>
      <c r="D4924"/>
      <c r="E4924"/>
    </row>
    <row r="4925" spans="1:5">
      <c r="A4925"/>
      <c r="B4925"/>
      <c r="C4925"/>
      <c r="D4925"/>
      <c r="E4925"/>
    </row>
    <row r="4926" spans="1:5">
      <c r="A4926"/>
      <c r="B4926"/>
      <c r="C4926"/>
      <c r="D4926"/>
      <c r="E4926"/>
    </row>
    <row r="4927" spans="1:5">
      <c r="A4927"/>
      <c r="B4927"/>
      <c r="C4927"/>
      <c r="D4927"/>
      <c r="E4927"/>
    </row>
    <row r="4928" spans="1:5">
      <c r="A4928"/>
      <c r="B4928"/>
      <c r="C4928"/>
      <c r="D4928"/>
      <c r="E4928"/>
    </row>
    <row r="4929" spans="1:5">
      <c r="A4929"/>
      <c r="B4929"/>
      <c r="C4929"/>
      <c r="D4929"/>
      <c r="E4929"/>
    </row>
    <row r="4930" spans="1:5">
      <c r="A4930"/>
      <c r="B4930"/>
      <c r="C4930"/>
      <c r="D4930"/>
      <c r="E4930"/>
    </row>
    <row r="4931" spans="1:5">
      <c r="A4931"/>
      <c r="B4931"/>
      <c r="C4931"/>
      <c r="D4931"/>
      <c r="E4931"/>
    </row>
    <row r="4932" spans="1:5">
      <c r="A4932"/>
      <c r="B4932"/>
      <c r="C4932"/>
      <c r="D4932"/>
      <c r="E4932"/>
    </row>
    <row r="4933" spans="1:5">
      <c r="A4933"/>
      <c r="B4933"/>
      <c r="C4933"/>
      <c r="D4933"/>
      <c r="E4933"/>
    </row>
    <row r="4934" spans="1:5">
      <c r="A4934"/>
      <c r="B4934"/>
      <c r="C4934"/>
      <c r="D4934"/>
      <c r="E4934"/>
    </row>
    <row r="4935" spans="1:5">
      <c r="A4935"/>
      <c r="B4935"/>
      <c r="C4935"/>
      <c r="D4935"/>
      <c r="E4935"/>
    </row>
    <row r="4936" spans="1:5">
      <c r="A4936"/>
      <c r="B4936"/>
      <c r="C4936"/>
      <c r="D4936"/>
      <c r="E4936"/>
    </row>
    <row r="4937" spans="1:5">
      <c r="A4937"/>
      <c r="B4937"/>
      <c r="C4937"/>
      <c r="D4937"/>
      <c r="E4937"/>
    </row>
    <row r="4938" spans="1:5">
      <c r="A4938"/>
      <c r="B4938"/>
      <c r="C4938"/>
      <c r="D4938"/>
      <c r="E4938"/>
    </row>
    <row r="4939" spans="1:5">
      <c r="A4939"/>
      <c r="B4939"/>
      <c r="C4939"/>
      <c r="D4939"/>
      <c r="E4939"/>
    </row>
    <row r="4940" spans="1:5">
      <c r="A4940"/>
      <c r="B4940"/>
      <c r="C4940"/>
      <c r="D4940"/>
      <c r="E4940"/>
    </row>
    <row r="4941" spans="1:5">
      <c r="A4941"/>
      <c r="B4941"/>
      <c r="C4941"/>
      <c r="D4941"/>
      <c r="E4941"/>
    </row>
    <row r="4942" spans="1:5">
      <c r="A4942"/>
      <c r="B4942"/>
      <c r="C4942"/>
      <c r="D4942"/>
      <c r="E4942"/>
    </row>
    <row r="4943" spans="1:5">
      <c r="A4943"/>
      <c r="B4943"/>
      <c r="C4943"/>
      <c r="D4943"/>
      <c r="E4943"/>
    </row>
    <row r="4944" spans="1:5">
      <c r="A4944"/>
      <c r="B4944"/>
      <c r="C4944"/>
      <c r="D4944"/>
      <c r="E4944"/>
    </row>
    <row r="4945" spans="1:5">
      <c r="A4945"/>
      <c r="B4945"/>
      <c r="C4945"/>
      <c r="D4945"/>
      <c r="E4945"/>
    </row>
    <row r="4946" spans="1:5">
      <c r="A4946"/>
      <c r="B4946"/>
      <c r="C4946"/>
      <c r="D4946"/>
      <c r="E4946"/>
    </row>
    <row r="4947" spans="1:5">
      <c r="A4947"/>
      <c r="B4947"/>
      <c r="C4947"/>
      <c r="D4947"/>
      <c r="E4947"/>
    </row>
    <row r="4948" spans="1:5">
      <c r="A4948"/>
      <c r="B4948"/>
      <c r="C4948"/>
      <c r="D4948"/>
      <c r="E4948"/>
    </row>
    <row r="4949" spans="1:5">
      <c r="A4949"/>
      <c r="B4949"/>
      <c r="C4949"/>
      <c r="D4949"/>
      <c r="E4949"/>
    </row>
    <row r="4950" spans="1:5">
      <c r="A4950"/>
      <c r="B4950"/>
      <c r="C4950"/>
      <c r="D4950"/>
      <c r="E4950"/>
    </row>
    <row r="4951" spans="1:5">
      <c r="A4951"/>
      <c r="B4951"/>
      <c r="C4951"/>
      <c r="D4951"/>
      <c r="E4951"/>
    </row>
    <row r="4952" spans="1:5">
      <c r="A4952"/>
      <c r="B4952"/>
      <c r="C4952"/>
      <c r="D4952"/>
      <c r="E4952"/>
    </row>
    <row r="4953" spans="1:5">
      <c r="A4953"/>
      <c r="B4953"/>
      <c r="C4953"/>
      <c r="D4953"/>
      <c r="E4953"/>
    </row>
    <row r="4954" spans="1:5">
      <c r="A4954"/>
      <c r="B4954"/>
      <c r="C4954"/>
      <c r="D4954"/>
      <c r="E4954"/>
    </row>
    <row r="4955" spans="1:5">
      <c r="A4955"/>
      <c r="B4955"/>
      <c r="C4955"/>
      <c r="D4955"/>
      <c r="E4955"/>
    </row>
    <row r="4956" spans="1:5">
      <c r="A4956"/>
      <c r="B4956"/>
      <c r="C4956"/>
      <c r="D4956"/>
      <c r="E4956"/>
    </row>
    <row r="4957" spans="1:5">
      <c r="A4957"/>
      <c r="B4957"/>
      <c r="C4957"/>
      <c r="D4957"/>
      <c r="E4957"/>
    </row>
    <row r="4958" spans="1:5">
      <c r="A4958"/>
      <c r="B4958"/>
      <c r="C4958"/>
      <c r="D4958"/>
      <c r="E4958"/>
    </row>
    <row r="4959" spans="1:5">
      <c r="A4959"/>
      <c r="B4959"/>
      <c r="C4959"/>
      <c r="D4959"/>
      <c r="E4959"/>
    </row>
    <row r="4960" spans="1:5">
      <c r="A4960"/>
      <c r="B4960"/>
      <c r="C4960"/>
      <c r="D4960"/>
      <c r="E4960"/>
    </row>
    <row r="4961" spans="1:5">
      <c r="A4961"/>
      <c r="B4961"/>
      <c r="C4961"/>
      <c r="D4961"/>
      <c r="E4961"/>
    </row>
    <row r="4962" spans="1:5">
      <c r="A4962"/>
      <c r="B4962"/>
      <c r="C4962"/>
      <c r="D4962"/>
      <c r="E4962"/>
    </row>
    <row r="4963" spans="1:5">
      <c r="A4963"/>
      <c r="B4963"/>
      <c r="C4963"/>
      <c r="D4963"/>
      <c r="E4963"/>
    </row>
    <row r="4964" spans="1:5">
      <c r="A4964"/>
      <c r="B4964"/>
      <c r="C4964"/>
      <c r="D4964"/>
      <c r="E4964"/>
    </row>
    <row r="4965" spans="1:5">
      <c r="A4965"/>
      <c r="B4965"/>
      <c r="C4965"/>
      <c r="D4965"/>
      <c r="E4965"/>
    </row>
    <row r="4966" spans="1:5">
      <c r="A4966"/>
      <c r="B4966"/>
      <c r="C4966"/>
      <c r="D4966"/>
      <c r="E4966"/>
    </row>
    <row r="4967" spans="1:5">
      <c r="A4967"/>
      <c r="B4967"/>
      <c r="C4967"/>
      <c r="D4967"/>
      <c r="E4967"/>
    </row>
    <row r="4968" spans="1:5">
      <c r="A4968"/>
      <c r="B4968"/>
      <c r="C4968"/>
      <c r="D4968"/>
      <c r="E4968"/>
    </row>
    <row r="4969" spans="1:5">
      <c r="A4969"/>
      <c r="B4969"/>
      <c r="C4969"/>
      <c r="D4969"/>
      <c r="E4969"/>
    </row>
    <row r="4970" spans="1:5">
      <c r="A4970"/>
      <c r="B4970"/>
      <c r="C4970"/>
      <c r="D4970"/>
      <c r="E4970"/>
    </row>
    <row r="4971" spans="1:5">
      <c r="A4971"/>
      <c r="B4971"/>
      <c r="C4971"/>
      <c r="D4971"/>
      <c r="E4971"/>
    </row>
    <row r="4972" spans="1:5">
      <c r="A4972"/>
      <c r="B4972"/>
      <c r="C4972"/>
      <c r="D4972"/>
      <c r="E4972"/>
    </row>
    <row r="4973" spans="1:5">
      <c r="A4973"/>
      <c r="B4973"/>
      <c r="C4973"/>
      <c r="D4973"/>
      <c r="E4973"/>
    </row>
    <row r="4974" spans="1:5">
      <c r="A4974"/>
      <c r="B4974"/>
      <c r="C4974"/>
      <c r="D4974"/>
      <c r="E4974"/>
    </row>
    <row r="4975" spans="1:5">
      <c r="A4975"/>
      <c r="B4975"/>
      <c r="C4975"/>
      <c r="D4975"/>
      <c r="E4975"/>
    </row>
    <row r="4976" spans="1:5">
      <c r="A4976"/>
      <c r="B4976"/>
      <c r="C4976"/>
      <c r="D4976"/>
      <c r="E4976"/>
    </row>
    <row r="4977" spans="1:5">
      <c r="A4977"/>
      <c r="B4977"/>
      <c r="C4977"/>
      <c r="D4977"/>
      <c r="E4977"/>
    </row>
    <row r="4978" spans="1:5">
      <c r="A4978"/>
      <c r="B4978"/>
      <c r="C4978"/>
      <c r="D4978"/>
      <c r="E4978"/>
    </row>
    <row r="4979" spans="1:5">
      <c r="A4979"/>
      <c r="B4979"/>
      <c r="C4979"/>
      <c r="D4979"/>
      <c r="E4979"/>
    </row>
    <row r="4980" spans="1:5">
      <c r="A4980"/>
      <c r="B4980"/>
      <c r="C4980"/>
      <c r="D4980"/>
      <c r="E4980"/>
    </row>
    <row r="4981" spans="1:5">
      <c r="A4981"/>
      <c r="B4981"/>
      <c r="C4981"/>
      <c r="D4981"/>
      <c r="E4981"/>
    </row>
    <row r="4982" spans="1:5">
      <c r="A4982"/>
      <c r="B4982"/>
      <c r="C4982"/>
      <c r="D4982"/>
      <c r="E4982"/>
    </row>
    <row r="4983" spans="1:5">
      <c r="A4983"/>
      <c r="B4983"/>
      <c r="C4983"/>
      <c r="D4983"/>
      <c r="E4983"/>
    </row>
    <row r="4984" spans="1:5">
      <c r="A4984"/>
      <c r="B4984"/>
      <c r="C4984"/>
      <c r="D4984"/>
      <c r="E4984"/>
    </row>
    <row r="4985" spans="1:5">
      <c r="A4985"/>
      <c r="B4985"/>
      <c r="C4985"/>
      <c r="D4985"/>
      <c r="E4985"/>
    </row>
    <row r="4986" spans="1:5">
      <c r="A4986"/>
      <c r="B4986"/>
      <c r="C4986"/>
      <c r="D4986"/>
      <c r="E4986"/>
    </row>
    <row r="4987" spans="1:5">
      <c r="A4987"/>
      <c r="B4987"/>
      <c r="C4987"/>
      <c r="D4987"/>
      <c r="E4987"/>
    </row>
    <row r="4988" spans="1:5">
      <c r="A4988"/>
      <c r="B4988"/>
      <c r="C4988"/>
      <c r="D4988"/>
      <c r="E4988"/>
    </row>
    <row r="4989" spans="1:5">
      <c r="A4989"/>
      <c r="B4989"/>
      <c r="C4989"/>
      <c r="D4989"/>
      <c r="E4989"/>
    </row>
    <row r="4990" spans="1:5">
      <c r="A4990"/>
      <c r="B4990"/>
      <c r="C4990"/>
      <c r="D4990"/>
      <c r="E4990"/>
    </row>
    <row r="4991" spans="1:5">
      <c r="A4991"/>
      <c r="B4991"/>
      <c r="C4991"/>
      <c r="D4991"/>
      <c r="E4991"/>
    </row>
    <row r="4992" spans="1:5">
      <c r="A4992"/>
      <c r="B4992"/>
      <c r="C4992"/>
      <c r="D4992"/>
      <c r="E4992"/>
    </row>
    <row r="4993" spans="1:5">
      <c r="A4993"/>
      <c r="B4993"/>
      <c r="C4993"/>
      <c r="D4993"/>
      <c r="E4993"/>
    </row>
    <row r="4994" spans="1:5">
      <c r="A4994"/>
      <c r="B4994"/>
      <c r="C4994"/>
      <c r="D4994"/>
      <c r="E4994"/>
    </row>
    <row r="4995" spans="1:5">
      <c r="A4995"/>
      <c r="B4995"/>
      <c r="C4995"/>
      <c r="D4995"/>
      <c r="E4995"/>
    </row>
    <row r="4996" spans="1:5">
      <c r="A4996"/>
      <c r="B4996"/>
      <c r="C4996"/>
      <c r="D4996"/>
      <c r="E4996"/>
    </row>
    <row r="4997" spans="1:5">
      <c r="A4997"/>
      <c r="B4997"/>
      <c r="C4997"/>
      <c r="D4997"/>
      <c r="E4997"/>
    </row>
    <row r="4998" spans="1:5">
      <c r="A4998"/>
      <c r="B4998"/>
      <c r="C4998"/>
      <c r="D4998"/>
      <c r="E4998"/>
    </row>
    <row r="4999" spans="1:5">
      <c r="A4999"/>
      <c r="B4999"/>
      <c r="C4999"/>
      <c r="D4999"/>
      <c r="E4999"/>
    </row>
    <row r="5000" spans="1:5">
      <c r="A5000"/>
      <c r="B5000"/>
      <c r="C5000"/>
      <c r="D5000"/>
      <c r="E5000"/>
    </row>
    <row r="5001" spans="1:5">
      <c r="A5001"/>
      <c r="B5001"/>
      <c r="C5001"/>
      <c r="D5001"/>
      <c r="E5001"/>
    </row>
    <row r="5002" spans="1:5">
      <c r="A5002"/>
      <c r="B5002"/>
      <c r="C5002"/>
      <c r="D5002"/>
      <c r="E5002"/>
    </row>
    <row r="5003" spans="1:5">
      <c r="A5003"/>
      <c r="B5003"/>
      <c r="C5003"/>
      <c r="D5003"/>
      <c r="E5003"/>
    </row>
    <row r="5004" spans="1:5">
      <c r="A5004"/>
      <c r="B5004"/>
      <c r="C5004"/>
      <c r="D5004"/>
      <c r="E5004"/>
    </row>
    <row r="5005" spans="1:5">
      <c r="A5005"/>
      <c r="B5005"/>
      <c r="C5005"/>
      <c r="D5005"/>
      <c r="E5005"/>
    </row>
    <row r="5006" spans="1:5">
      <c r="A5006"/>
      <c r="B5006"/>
      <c r="C5006"/>
      <c r="D5006"/>
      <c r="E5006"/>
    </row>
    <row r="5007" spans="1:5">
      <c r="A5007"/>
      <c r="B5007"/>
      <c r="C5007"/>
      <c r="D5007"/>
      <c r="E5007"/>
    </row>
    <row r="5008" spans="1:5">
      <c r="A5008"/>
      <c r="B5008"/>
      <c r="C5008"/>
      <c r="D5008"/>
      <c r="E5008"/>
    </row>
    <row r="5009" spans="1:5">
      <c r="A5009"/>
      <c r="B5009"/>
      <c r="C5009"/>
      <c r="D5009"/>
      <c r="E5009"/>
    </row>
    <row r="5010" spans="1:5">
      <c r="A5010"/>
      <c r="B5010"/>
      <c r="C5010"/>
      <c r="D5010"/>
      <c r="E5010"/>
    </row>
    <row r="5011" spans="1:5">
      <c r="A5011"/>
      <c r="B5011"/>
      <c r="C5011"/>
      <c r="D5011"/>
      <c r="E5011"/>
    </row>
    <row r="5012" spans="1:5">
      <c r="A5012"/>
      <c r="B5012"/>
      <c r="C5012"/>
      <c r="D5012"/>
      <c r="E5012"/>
    </row>
    <row r="5013" spans="1:5">
      <c r="A5013"/>
      <c r="B5013"/>
      <c r="C5013"/>
      <c r="D5013"/>
      <c r="E5013"/>
    </row>
    <row r="5014" spans="1:5">
      <c r="A5014"/>
      <c r="B5014"/>
      <c r="C5014"/>
      <c r="D5014"/>
      <c r="E5014"/>
    </row>
    <row r="5015" spans="1:5">
      <c r="A5015"/>
      <c r="B5015"/>
      <c r="C5015"/>
      <c r="D5015"/>
      <c r="E5015"/>
    </row>
    <row r="5016" spans="1:5">
      <c r="A5016"/>
      <c r="B5016"/>
      <c r="C5016"/>
      <c r="D5016"/>
      <c r="E5016"/>
    </row>
    <row r="5017" spans="1:5">
      <c r="A5017"/>
      <c r="B5017"/>
      <c r="C5017"/>
      <c r="D5017"/>
      <c r="E5017"/>
    </row>
    <row r="5018" spans="1:5">
      <c r="A5018"/>
      <c r="B5018"/>
      <c r="C5018"/>
      <c r="D5018"/>
      <c r="E5018"/>
    </row>
    <row r="5019" spans="1:5">
      <c r="A5019"/>
      <c r="B5019"/>
      <c r="C5019"/>
      <c r="D5019"/>
      <c r="E5019"/>
    </row>
    <row r="5020" spans="1:5">
      <c r="A5020"/>
      <c r="B5020"/>
      <c r="C5020"/>
      <c r="D5020"/>
      <c r="E5020"/>
    </row>
    <row r="5021" spans="1:5">
      <c r="A5021"/>
      <c r="B5021"/>
      <c r="C5021"/>
      <c r="D5021"/>
      <c r="E5021"/>
    </row>
    <row r="5022" spans="1:5">
      <c r="A5022"/>
      <c r="B5022"/>
      <c r="C5022"/>
      <c r="D5022"/>
      <c r="E5022"/>
    </row>
    <row r="5023" spans="1:5">
      <c r="A5023"/>
      <c r="B5023"/>
      <c r="C5023"/>
      <c r="D5023"/>
      <c r="E5023"/>
    </row>
    <row r="5024" spans="1:5">
      <c r="A5024"/>
      <c r="B5024"/>
      <c r="C5024"/>
      <c r="D5024"/>
      <c r="E5024"/>
    </row>
    <row r="5025" spans="1:5">
      <c r="A5025"/>
      <c r="B5025"/>
      <c r="C5025"/>
      <c r="D5025"/>
      <c r="E5025"/>
    </row>
    <row r="5026" spans="1:5">
      <c r="A5026"/>
      <c r="B5026"/>
      <c r="C5026"/>
      <c r="D5026"/>
      <c r="E5026"/>
    </row>
    <row r="5027" spans="1:5">
      <c r="A5027"/>
      <c r="B5027"/>
      <c r="C5027"/>
      <c r="D5027"/>
      <c r="E5027"/>
    </row>
    <row r="5028" spans="1:5">
      <c r="A5028"/>
      <c r="B5028"/>
      <c r="C5028"/>
      <c r="D5028"/>
      <c r="E5028"/>
    </row>
    <row r="5029" spans="1:5">
      <c r="A5029"/>
      <c r="B5029"/>
      <c r="C5029"/>
      <c r="D5029"/>
      <c r="E5029"/>
    </row>
    <row r="5030" spans="1:5">
      <c r="A5030"/>
      <c r="B5030"/>
      <c r="C5030"/>
      <c r="D5030"/>
      <c r="E5030"/>
    </row>
    <row r="5031" spans="1:5">
      <c r="A5031"/>
      <c r="B5031"/>
      <c r="C5031"/>
      <c r="D5031"/>
      <c r="E5031"/>
    </row>
    <row r="5032" spans="1:5">
      <c r="A5032"/>
      <c r="B5032"/>
      <c r="C5032"/>
      <c r="D5032"/>
      <c r="E5032"/>
    </row>
    <row r="5033" spans="1:5">
      <c r="A5033"/>
      <c r="B5033"/>
      <c r="C5033"/>
      <c r="D5033"/>
      <c r="E5033"/>
    </row>
    <row r="5034" spans="1:5">
      <c r="A5034"/>
      <c r="B5034"/>
      <c r="C5034"/>
      <c r="D5034"/>
      <c r="E5034"/>
    </row>
    <row r="5035" spans="1:5">
      <c r="A5035"/>
      <c r="B5035"/>
      <c r="C5035"/>
      <c r="D5035"/>
      <c r="E5035"/>
    </row>
    <row r="5036" spans="1:5">
      <c r="A5036"/>
      <c r="B5036"/>
      <c r="C5036"/>
      <c r="D5036"/>
      <c r="E5036"/>
    </row>
    <row r="5037" spans="1:5">
      <c r="A5037"/>
      <c r="B5037"/>
      <c r="C5037"/>
      <c r="D5037"/>
      <c r="E5037"/>
    </row>
    <row r="5038" spans="1:5">
      <c r="A5038"/>
      <c r="B5038"/>
      <c r="C5038"/>
      <c r="D5038"/>
      <c r="E5038"/>
    </row>
    <row r="5039" spans="1:5">
      <c r="A5039"/>
      <c r="B5039"/>
      <c r="C5039"/>
      <c r="D5039"/>
      <c r="E5039"/>
    </row>
    <row r="5040" spans="1:5">
      <c r="A5040"/>
      <c r="B5040"/>
      <c r="C5040"/>
      <c r="D5040"/>
      <c r="E5040"/>
    </row>
    <row r="5041" spans="1:5">
      <c r="A5041"/>
      <c r="B5041"/>
      <c r="C5041"/>
      <c r="D5041"/>
      <c r="E5041"/>
    </row>
    <row r="5042" spans="1:5">
      <c r="A5042"/>
      <c r="B5042"/>
      <c r="C5042"/>
      <c r="D5042"/>
      <c r="E5042"/>
    </row>
    <row r="5043" spans="1:5">
      <c r="A5043"/>
      <c r="B5043"/>
      <c r="C5043"/>
      <c r="D5043"/>
      <c r="E5043"/>
    </row>
    <row r="5044" spans="1:5">
      <c r="A5044"/>
      <c r="B5044"/>
      <c r="C5044"/>
      <c r="D5044"/>
      <c r="E5044"/>
    </row>
    <row r="5045" spans="1:5">
      <c r="A5045"/>
      <c r="B5045"/>
      <c r="C5045"/>
      <c r="D5045"/>
      <c r="E5045"/>
    </row>
    <row r="5046" spans="1:5">
      <c r="A5046"/>
      <c r="B5046"/>
      <c r="C5046"/>
      <c r="D5046"/>
      <c r="E5046"/>
    </row>
    <row r="5047" spans="1:5">
      <c r="A5047"/>
      <c r="B5047"/>
      <c r="C5047"/>
      <c r="D5047"/>
      <c r="E5047"/>
    </row>
    <row r="5048" spans="1:5">
      <c r="A5048"/>
      <c r="B5048"/>
      <c r="C5048"/>
      <c r="D5048"/>
      <c r="E5048"/>
    </row>
    <row r="5049" spans="1:5">
      <c r="A5049"/>
      <c r="B5049"/>
      <c r="C5049"/>
      <c r="D5049"/>
      <c r="E5049"/>
    </row>
    <row r="5050" spans="1:5">
      <c r="A5050"/>
      <c r="B5050"/>
      <c r="C5050"/>
      <c r="D5050"/>
      <c r="E5050"/>
    </row>
    <row r="5051" spans="1:5">
      <c r="A5051"/>
      <c r="B5051"/>
      <c r="C5051"/>
      <c r="D5051"/>
      <c r="E5051"/>
    </row>
    <row r="5052" spans="1:5">
      <c r="A5052"/>
      <c r="B5052"/>
      <c r="C5052"/>
      <c r="D5052"/>
      <c r="E5052"/>
    </row>
    <row r="5053" spans="1:5">
      <c r="A5053"/>
      <c r="B5053"/>
      <c r="C5053"/>
      <c r="D5053"/>
      <c r="E5053"/>
    </row>
    <row r="5054" spans="1:5">
      <c r="A5054"/>
      <c r="B5054"/>
      <c r="C5054"/>
      <c r="D5054"/>
      <c r="E5054"/>
    </row>
    <row r="5055" spans="1:5">
      <c r="A5055"/>
      <c r="B5055"/>
      <c r="C5055"/>
      <c r="D5055"/>
      <c r="E5055"/>
    </row>
    <row r="5056" spans="1:5">
      <c r="A5056"/>
      <c r="B5056"/>
      <c r="C5056"/>
      <c r="D5056"/>
      <c r="E5056"/>
    </row>
    <row r="5057" spans="1:5">
      <c r="A5057"/>
      <c r="B5057"/>
      <c r="C5057"/>
      <c r="D5057"/>
      <c r="E5057"/>
    </row>
    <row r="5058" spans="1:5">
      <c r="A5058"/>
      <c r="B5058"/>
      <c r="C5058"/>
      <c r="D5058"/>
      <c r="E5058"/>
    </row>
    <row r="5059" spans="1:5">
      <c r="A5059"/>
      <c r="B5059"/>
      <c r="C5059"/>
      <c r="D5059"/>
      <c r="E5059"/>
    </row>
    <row r="5060" spans="1:5">
      <c r="A5060"/>
      <c r="B5060"/>
      <c r="C5060"/>
      <c r="D5060"/>
      <c r="E5060"/>
    </row>
    <row r="5061" spans="1:5">
      <c r="A5061"/>
      <c r="B5061"/>
      <c r="C5061"/>
      <c r="D5061"/>
      <c r="E5061"/>
    </row>
    <row r="5062" spans="1:5">
      <c r="A5062"/>
      <c r="B5062"/>
      <c r="C5062"/>
      <c r="D5062"/>
      <c r="E5062"/>
    </row>
    <row r="5063" spans="1:5">
      <c r="A5063"/>
      <c r="B5063"/>
      <c r="C5063"/>
      <c r="D5063"/>
      <c r="E5063"/>
    </row>
    <row r="5064" spans="1:5">
      <c r="A5064"/>
      <c r="B5064"/>
      <c r="C5064"/>
      <c r="D5064"/>
      <c r="E5064"/>
    </row>
    <row r="5065" spans="1:5">
      <c r="A5065"/>
      <c r="B5065"/>
      <c r="C5065"/>
      <c r="D5065"/>
      <c r="E5065"/>
    </row>
    <row r="5066" spans="1:5">
      <c r="A5066"/>
      <c r="B5066"/>
      <c r="C5066"/>
      <c r="D5066"/>
      <c r="E5066"/>
    </row>
    <row r="5067" spans="1:5">
      <c r="A5067"/>
      <c r="B5067"/>
      <c r="C5067"/>
      <c r="D5067"/>
      <c r="E5067"/>
    </row>
    <row r="5068" spans="1:5">
      <c r="A5068"/>
      <c r="B5068"/>
      <c r="C5068"/>
      <c r="D5068"/>
      <c r="E5068"/>
    </row>
    <row r="5069" spans="1:5">
      <c r="A5069"/>
      <c r="B5069"/>
      <c r="C5069"/>
      <c r="D5069"/>
      <c r="E5069"/>
    </row>
    <row r="5070" spans="1:5">
      <c r="A5070"/>
      <c r="B5070"/>
      <c r="C5070"/>
      <c r="D5070"/>
      <c r="E5070"/>
    </row>
    <row r="5071" spans="1:5">
      <c r="A5071"/>
      <c r="B5071"/>
      <c r="C5071"/>
      <c r="D5071"/>
      <c r="E5071"/>
    </row>
    <row r="5072" spans="1:5">
      <c r="A5072"/>
      <c r="B5072"/>
      <c r="C5072"/>
      <c r="D5072"/>
      <c r="E5072"/>
    </row>
    <row r="5073" spans="1:5">
      <c r="A5073"/>
      <c r="B5073"/>
      <c r="C5073"/>
      <c r="D5073"/>
      <c r="E5073"/>
    </row>
    <row r="5074" spans="1:5">
      <c r="A5074"/>
      <c r="B5074"/>
      <c r="C5074"/>
      <c r="D5074"/>
      <c r="E5074"/>
    </row>
    <row r="5075" spans="1:5">
      <c r="A5075"/>
      <c r="B5075"/>
      <c r="C5075"/>
      <c r="D5075"/>
      <c r="E5075"/>
    </row>
    <row r="5076" spans="1:5">
      <c r="A5076"/>
      <c r="B5076"/>
      <c r="C5076"/>
      <c r="D5076"/>
      <c r="E5076"/>
    </row>
    <row r="5077" spans="1:5">
      <c r="A5077"/>
      <c r="B5077"/>
      <c r="C5077"/>
      <c r="D5077"/>
      <c r="E5077"/>
    </row>
    <row r="5078" spans="1:5">
      <c r="A5078"/>
      <c r="B5078"/>
      <c r="C5078"/>
      <c r="D5078"/>
      <c r="E5078"/>
    </row>
    <row r="5079" spans="1:5">
      <c r="A5079"/>
      <c r="B5079"/>
      <c r="C5079"/>
      <c r="D5079"/>
      <c r="E5079"/>
    </row>
    <row r="5080" spans="1:5">
      <c r="A5080"/>
      <c r="B5080"/>
      <c r="C5080"/>
      <c r="D5080"/>
      <c r="E5080"/>
    </row>
    <row r="5081" spans="1:5">
      <c r="A5081"/>
      <c r="B5081"/>
      <c r="C5081"/>
      <c r="D5081"/>
      <c r="E5081"/>
    </row>
    <row r="5082" spans="1:5">
      <c r="A5082"/>
      <c r="B5082"/>
      <c r="C5082"/>
      <c r="D5082"/>
      <c r="E5082"/>
    </row>
    <row r="5083" spans="1:5">
      <c r="A5083"/>
      <c r="B5083"/>
      <c r="C5083"/>
      <c r="D5083"/>
      <c r="E5083"/>
    </row>
    <row r="5084" spans="1:5">
      <c r="A5084"/>
      <c r="B5084"/>
      <c r="C5084"/>
      <c r="D5084"/>
      <c r="E5084"/>
    </row>
    <row r="5085" spans="1:5">
      <c r="A5085"/>
      <c r="B5085"/>
      <c r="C5085"/>
      <c r="D5085"/>
      <c r="E5085"/>
    </row>
    <row r="5086" spans="1:5">
      <c r="A5086"/>
      <c r="B5086"/>
      <c r="C5086"/>
      <c r="D5086"/>
      <c r="E5086"/>
    </row>
    <row r="5087" spans="1:5">
      <c r="A5087"/>
      <c r="B5087"/>
      <c r="C5087"/>
      <c r="D5087"/>
      <c r="E5087"/>
    </row>
    <row r="5088" spans="1:5">
      <c r="A5088"/>
      <c r="B5088"/>
      <c r="C5088"/>
      <c r="D5088"/>
      <c r="E5088"/>
    </row>
    <row r="5089" spans="1:5">
      <c r="A5089"/>
      <c r="B5089"/>
      <c r="C5089"/>
      <c r="D5089"/>
      <c r="E5089"/>
    </row>
    <row r="5090" spans="1:5">
      <c r="A5090"/>
      <c r="B5090"/>
      <c r="C5090"/>
      <c r="D5090"/>
      <c r="E5090"/>
    </row>
    <row r="5091" spans="1:5">
      <c r="A5091"/>
      <c r="B5091"/>
      <c r="C5091"/>
      <c r="D5091"/>
      <c r="E5091"/>
    </row>
    <row r="5092" spans="1:5">
      <c r="A5092"/>
      <c r="B5092"/>
      <c r="C5092"/>
      <c r="D5092"/>
      <c r="E5092"/>
    </row>
    <row r="5093" spans="1:5">
      <c r="A5093"/>
      <c r="B5093"/>
      <c r="C5093"/>
      <c r="D5093"/>
      <c r="E5093"/>
    </row>
    <row r="5094" spans="1:5">
      <c r="A5094"/>
      <c r="B5094"/>
      <c r="C5094"/>
      <c r="D5094"/>
      <c r="E5094"/>
    </row>
    <row r="5095" spans="1:5">
      <c r="A5095"/>
      <c r="B5095"/>
      <c r="C5095"/>
      <c r="D5095"/>
      <c r="E5095"/>
    </row>
    <row r="5096" spans="1:5">
      <c r="A5096"/>
      <c r="B5096"/>
      <c r="C5096"/>
      <c r="D5096"/>
      <c r="E5096"/>
    </row>
    <row r="5097" spans="1:5">
      <c r="A5097"/>
      <c r="B5097"/>
      <c r="C5097"/>
      <c r="D5097"/>
      <c r="E5097"/>
    </row>
    <row r="5098" spans="1:5">
      <c r="A5098"/>
      <c r="B5098"/>
      <c r="C5098"/>
      <c r="D5098"/>
      <c r="E5098"/>
    </row>
    <row r="5099" spans="1:5">
      <c r="A5099"/>
      <c r="B5099"/>
      <c r="C5099"/>
      <c r="D5099"/>
      <c r="E5099"/>
    </row>
    <row r="5100" spans="1:5">
      <c r="A5100"/>
      <c r="B5100"/>
      <c r="C5100"/>
      <c r="D5100"/>
      <c r="E5100"/>
    </row>
    <row r="5101" spans="1:5">
      <c r="A5101"/>
      <c r="B5101"/>
      <c r="C5101"/>
      <c r="D5101"/>
      <c r="E5101"/>
    </row>
    <row r="5102" spans="1:5">
      <c r="A5102"/>
      <c r="B5102"/>
      <c r="C5102"/>
      <c r="D5102"/>
      <c r="E5102"/>
    </row>
    <row r="5103" spans="1:5">
      <c r="A5103"/>
      <c r="B5103"/>
      <c r="C5103"/>
      <c r="D5103"/>
      <c r="E5103"/>
    </row>
    <row r="5104" spans="1:5">
      <c r="A5104"/>
      <c r="B5104"/>
      <c r="C5104"/>
      <c r="D5104"/>
      <c r="E5104"/>
    </row>
    <row r="5105" spans="1:5">
      <c r="A5105"/>
      <c r="B5105"/>
      <c r="C5105"/>
      <c r="D5105"/>
      <c r="E5105"/>
    </row>
    <row r="5106" spans="1:5">
      <c r="A5106"/>
      <c r="B5106"/>
      <c r="C5106"/>
      <c r="D5106"/>
      <c r="E5106"/>
    </row>
    <row r="5107" spans="1:5">
      <c r="A5107"/>
      <c r="B5107"/>
      <c r="C5107"/>
      <c r="D5107"/>
      <c r="E5107"/>
    </row>
    <row r="5108" spans="1:5">
      <c r="A5108"/>
      <c r="B5108"/>
      <c r="C5108"/>
      <c r="D5108"/>
      <c r="E5108"/>
    </row>
    <row r="5109" spans="1:5">
      <c r="A5109"/>
      <c r="B5109"/>
      <c r="C5109"/>
      <c r="D5109"/>
      <c r="E5109"/>
    </row>
    <row r="5110" spans="1:5">
      <c r="A5110"/>
      <c r="B5110"/>
      <c r="C5110"/>
      <c r="D5110"/>
      <c r="E5110"/>
    </row>
    <row r="5111" spans="1:5">
      <c r="A5111"/>
      <c r="B5111"/>
      <c r="C5111"/>
      <c r="D5111"/>
      <c r="E5111"/>
    </row>
    <row r="5112" spans="1:5">
      <c r="A5112"/>
      <c r="B5112"/>
      <c r="C5112"/>
      <c r="D5112"/>
      <c r="E5112"/>
    </row>
    <row r="5113" spans="1:5">
      <c r="A5113"/>
      <c r="B5113"/>
      <c r="C5113"/>
      <c r="D5113"/>
      <c r="E5113"/>
    </row>
    <row r="5114" spans="1:5">
      <c r="A5114"/>
      <c r="B5114"/>
      <c r="C5114"/>
      <c r="D5114"/>
      <c r="E5114"/>
    </row>
    <row r="5115" spans="1:5">
      <c r="A5115"/>
      <c r="B5115"/>
      <c r="C5115"/>
      <c r="D5115"/>
      <c r="E5115"/>
    </row>
    <row r="5116" spans="1:5">
      <c r="A5116"/>
      <c r="B5116"/>
      <c r="C5116"/>
      <c r="D5116"/>
      <c r="E5116"/>
    </row>
    <row r="5117" spans="1:5">
      <c r="A5117"/>
      <c r="B5117"/>
      <c r="C5117"/>
      <c r="D5117"/>
      <c r="E5117"/>
    </row>
    <row r="5118" spans="1:5">
      <c r="A5118"/>
      <c r="B5118"/>
      <c r="C5118"/>
      <c r="D5118"/>
      <c r="E5118"/>
    </row>
    <row r="5119" spans="1:5">
      <c r="A5119"/>
      <c r="B5119"/>
      <c r="C5119"/>
      <c r="D5119"/>
      <c r="E5119"/>
    </row>
    <row r="5120" spans="1:5">
      <c r="A5120"/>
      <c r="B5120"/>
      <c r="C5120"/>
      <c r="D5120"/>
      <c r="E5120"/>
    </row>
    <row r="5121" spans="1:5">
      <c r="A5121"/>
      <c r="B5121"/>
      <c r="C5121"/>
      <c r="D5121"/>
      <c r="E5121"/>
    </row>
    <row r="5122" spans="1:5">
      <c r="A5122"/>
      <c r="B5122"/>
      <c r="C5122"/>
      <c r="D5122"/>
      <c r="E5122"/>
    </row>
    <row r="5123" spans="1:5">
      <c r="A5123"/>
      <c r="B5123"/>
      <c r="C5123"/>
      <c r="D5123"/>
      <c r="E5123"/>
    </row>
    <row r="5124" spans="1:5">
      <c r="A5124"/>
      <c r="B5124"/>
      <c r="C5124"/>
      <c r="D5124"/>
      <c r="E5124"/>
    </row>
    <row r="5125" spans="1:5">
      <c r="A5125"/>
      <c r="B5125"/>
      <c r="C5125"/>
      <c r="D5125"/>
      <c r="E5125"/>
    </row>
    <row r="5126" spans="1:5">
      <c r="A5126"/>
      <c r="B5126"/>
      <c r="C5126"/>
      <c r="D5126"/>
      <c r="E5126"/>
    </row>
    <row r="5127" spans="1:5">
      <c r="A5127"/>
      <c r="B5127"/>
      <c r="C5127"/>
      <c r="D5127"/>
      <c r="E5127"/>
    </row>
    <row r="5128" spans="1:5">
      <c r="A5128"/>
      <c r="B5128"/>
      <c r="C5128"/>
      <c r="D5128"/>
      <c r="E5128"/>
    </row>
    <row r="5129" spans="1:5">
      <c r="A5129"/>
      <c r="B5129"/>
      <c r="C5129"/>
      <c r="D5129"/>
      <c r="E5129"/>
    </row>
    <row r="5130" spans="1:5">
      <c r="A5130"/>
      <c r="B5130"/>
      <c r="C5130"/>
      <c r="D5130"/>
      <c r="E5130"/>
    </row>
    <row r="5131" spans="1:5">
      <c r="A5131"/>
      <c r="B5131"/>
      <c r="C5131"/>
      <c r="D5131"/>
      <c r="E5131"/>
    </row>
    <row r="5132" spans="1:5">
      <c r="A5132"/>
      <c r="B5132"/>
      <c r="C5132"/>
      <c r="D5132"/>
      <c r="E5132"/>
    </row>
    <row r="5133" spans="1:5">
      <c r="A5133"/>
      <c r="B5133"/>
      <c r="C5133"/>
      <c r="D5133"/>
      <c r="E5133"/>
    </row>
    <row r="5134" spans="1:5">
      <c r="A5134"/>
      <c r="B5134"/>
      <c r="C5134"/>
      <c r="D5134"/>
      <c r="E5134"/>
    </row>
    <row r="5135" spans="1:5">
      <c r="A5135"/>
      <c r="B5135"/>
      <c r="C5135"/>
      <c r="D5135"/>
      <c r="E5135"/>
    </row>
    <row r="5136" spans="1:5">
      <c r="A5136"/>
      <c r="B5136"/>
      <c r="C5136"/>
      <c r="D5136"/>
      <c r="E5136"/>
    </row>
    <row r="5137" spans="1:5">
      <c r="A5137"/>
      <c r="B5137"/>
      <c r="C5137"/>
      <c r="D5137"/>
      <c r="E5137"/>
    </row>
    <row r="5138" spans="1:5">
      <c r="A5138"/>
      <c r="B5138"/>
      <c r="C5138"/>
      <c r="D5138"/>
      <c r="E5138"/>
    </row>
    <row r="5139" spans="1:5">
      <c r="A5139"/>
      <c r="B5139"/>
      <c r="C5139"/>
      <c r="D5139"/>
      <c r="E5139"/>
    </row>
    <row r="5140" spans="1:5">
      <c r="A5140"/>
      <c r="B5140"/>
      <c r="C5140"/>
      <c r="D5140"/>
      <c r="E5140"/>
    </row>
    <row r="5141" spans="1:5">
      <c r="A5141"/>
      <c r="B5141"/>
      <c r="C5141"/>
      <c r="D5141"/>
      <c r="E5141"/>
    </row>
    <row r="5142" spans="1:5">
      <c r="A5142"/>
      <c r="B5142"/>
      <c r="C5142"/>
      <c r="D5142"/>
      <c r="E5142"/>
    </row>
    <row r="5143" spans="1:5">
      <c r="A5143"/>
      <c r="B5143"/>
      <c r="C5143"/>
      <c r="D5143"/>
      <c r="E5143"/>
    </row>
    <row r="5144" spans="1:5">
      <c r="A5144"/>
      <c r="B5144"/>
      <c r="C5144"/>
      <c r="D5144"/>
      <c r="E5144"/>
    </row>
    <row r="5145" spans="1:5">
      <c r="A5145"/>
      <c r="B5145"/>
      <c r="C5145"/>
      <c r="D5145"/>
      <c r="E5145"/>
    </row>
    <row r="5146" spans="1:5">
      <c r="A5146"/>
      <c r="B5146"/>
      <c r="C5146"/>
      <c r="D5146"/>
      <c r="E5146"/>
    </row>
    <row r="5147" spans="1:5">
      <c r="A5147"/>
      <c r="B5147"/>
      <c r="C5147"/>
      <c r="D5147"/>
      <c r="E5147"/>
    </row>
    <row r="5148" spans="1:5">
      <c r="A5148"/>
      <c r="B5148"/>
      <c r="C5148"/>
      <c r="D5148"/>
      <c r="E5148"/>
    </row>
    <row r="5149" spans="1:5">
      <c r="A5149"/>
      <c r="B5149"/>
      <c r="C5149"/>
      <c r="D5149"/>
      <c r="E5149"/>
    </row>
    <row r="5150" spans="1:5">
      <c r="A5150"/>
      <c r="B5150"/>
      <c r="C5150"/>
      <c r="D5150"/>
      <c r="E5150"/>
    </row>
    <row r="5151" spans="1:5">
      <c r="A5151"/>
      <c r="B5151"/>
      <c r="C5151"/>
      <c r="D5151"/>
      <c r="E5151"/>
    </row>
    <row r="5152" spans="1:5">
      <c r="A5152"/>
      <c r="B5152"/>
      <c r="C5152"/>
      <c r="D5152"/>
      <c r="E5152"/>
    </row>
    <row r="5153" spans="1:5">
      <c r="A5153"/>
      <c r="B5153"/>
      <c r="C5153"/>
      <c r="D5153"/>
      <c r="E5153"/>
    </row>
    <row r="5154" spans="1:5">
      <c r="A5154"/>
      <c r="B5154"/>
      <c r="C5154"/>
      <c r="D5154"/>
      <c r="E5154"/>
    </row>
    <row r="5155" spans="1:5">
      <c r="A5155"/>
      <c r="B5155"/>
      <c r="C5155"/>
      <c r="D5155"/>
      <c r="E5155"/>
    </row>
    <row r="5156" spans="1:5">
      <c r="A5156"/>
      <c r="B5156"/>
      <c r="C5156"/>
      <c r="D5156"/>
      <c r="E5156"/>
    </row>
    <row r="5157" spans="1:5">
      <c r="A5157"/>
      <c r="B5157"/>
      <c r="C5157"/>
      <c r="D5157"/>
      <c r="E5157"/>
    </row>
    <row r="5158" spans="1:5">
      <c r="A5158"/>
      <c r="B5158"/>
      <c r="C5158"/>
      <c r="D5158"/>
      <c r="E5158"/>
    </row>
    <row r="5159" spans="1:5">
      <c r="A5159"/>
      <c r="B5159"/>
      <c r="C5159"/>
      <c r="D5159"/>
      <c r="E5159"/>
    </row>
    <row r="5160" spans="1:5">
      <c r="A5160"/>
      <c r="B5160"/>
      <c r="C5160"/>
      <c r="D5160"/>
      <c r="E5160"/>
    </row>
    <row r="5161" spans="1:5">
      <c r="A5161"/>
      <c r="B5161"/>
      <c r="C5161"/>
      <c r="D5161"/>
      <c r="E5161"/>
    </row>
    <row r="5162" spans="1:5">
      <c r="A5162"/>
      <c r="B5162"/>
      <c r="C5162"/>
      <c r="D5162"/>
      <c r="E5162"/>
    </row>
    <row r="5163" spans="1:5">
      <c r="A5163"/>
      <c r="B5163"/>
      <c r="C5163"/>
      <c r="D5163"/>
      <c r="E5163"/>
    </row>
    <row r="5164" spans="1:5">
      <c r="A5164"/>
      <c r="B5164"/>
      <c r="C5164"/>
      <c r="D5164"/>
      <c r="E5164"/>
    </row>
    <row r="5165" spans="1:5">
      <c r="A5165"/>
      <c r="B5165"/>
      <c r="C5165"/>
      <c r="D5165"/>
      <c r="E5165"/>
    </row>
    <row r="5166" spans="1:5">
      <c r="A5166"/>
      <c r="B5166"/>
      <c r="C5166"/>
      <c r="D5166"/>
      <c r="E5166"/>
    </row>
    <row r="5167" spans="1:5">
      <c r="A5167"/>
      <c r="B5167"/>
      <c r="C5167"/>
      <c r="D5167"/>
      <c r="E5167"/>
    </row>
    <row r="5168" spans="1:5">
      <c r="A5168"/>
      <c r="B5168"/>
      <c r="C5168"/>
      <c r="D5168"/>
      <c r="E5168"/>
    </row>
    <row r="5169" spans="1:5">
      <c r="A5169"/>
      <c r="B5169"/>
      <c r="C5169"/>
      <c r="D5169"/>
      <c r="E5169"/>
    </row>
    <row r="5170" spans="1:5">
      <c r="A5170"/>
      <c r="B5170"/>
      <c r="C5170"/>
      <c r="D5170"/>
      <c r="E5170"/>
    </row>
    <row r="5171" spans="1:5">
      <c r="A5171"/>
      <c r="B5171"/>
      <c r="C5171"/>
      <c r="D5171"/>
      <c r="E5171"/>
    </row>
    <row r="5172" spans="1:5">
      <c r="A5172"/>
      <c r="B5172"/>
      <c r="C5172"/>
      <c r="D5172"/>
      <c r="E5172"/>
    </row>
    <row r="5173" spans="1:5">
      <c r="A5173"/>
      <c r="B5173"/>
      <c r="C5173"/>
      <c r="D5173"/>
      <c r="E5173"/>
    </row>
    <row r="5174" spans="1:5">
      <c r="A5174"/>
      <c r="B5174"/>
      <c r="C5174"/>
      <c r="D5174"/>
      <c r="E5174"/>
    </row>
    <row r="5175" spans="1:5">
      <c r="A5175"/>
      <c r="B5175"/>
      <c r="C5175"/>
      <c r="D5175"/>
      <c r="E5175"/>
    </row>
    <row r="5176" spans="1:5">
      <c r="A5176"/>
      <c r="B5176"/>
      <c r="C5176"/>
      <c r="D5176"/>
      <c r="E5176"/>
    </row>
    <row r="5177" spans="1:5">
      <c r="A5177"/>
      <c r="B5177"/>
      <c r="C5177"/>
      <c r="D5177"/>
      <c r="E5177"/>
    </row>
    <row r="5178" spans="1:5">
      <c r="A5178"/>
      <c r="B5178"/>
      <c r="C5178"/>
      <c r="D5178"/>
      <c r="E5178"/>
    </row>
    <row r="5179" spans="1:5">
      <c r="A5179"/>
      <c r="B5179"/>
      <c r="C5179"/>
      <c r="D5179"/>
      <c r="E5179"/>
    </row>
    <row r="5180" spans="1:5">
      <c r="A5180"/>
      <c r="B5180"/>
      <c r="C5180"/>
      <c r="D5180"/>
      <c r="E5180"/>
    </row>
    <row r="5181" spans="1:5">
      <c r="A5181"/>
      <c r="B5181"/>
      <c r="C5181"/>
      <c r="D5181"/>
      <c r="E5181"/>
    </row>
    <row r="5182" spans="1:5">
      <c r="A5182"/>
      <c r="B5182"/>
      <c r="C5182"/>
      <c r="D5182"/>
      <c r="E5182"/>
    </row>
    <row r="5183" spans="1:5">
      <c r="A5183"/>
      <c r="B5183"/>
      <c r="C5183"/>
      <c r="D5183"/>
      <c r="E5183"/>
    </row>
    <row r="5184" spans="1:5">
      <c r="A5184"/>
      <c r="B5184"/>
      <c r="C5184"/>
      <c r="D5184"/>
      <c r="E5184"/>
    </row>
    <row r="5185" spans="1:5">
      <c r="A5185"/>
      <c r="B5185"/>
      <c r="C5185"/>
      <c r="D5185"/>
      <c r="E5185"/>
    </row>
    <row r="5186" spans="1:5">
      <c r="A5186"/>
      <c r="B5186"/>
      <c r="C5186"/>
      <c r="D5186"/>
      <c r="E5186"/>
    </row>
    <row r="5187" spans="1:5">
      <c r="A5187"/>
      <c r="B5187"/>
      <c r="C5187"/>
      <c r="D5187"/>
      <c r="E5187"/>
    </row>
    <row r="5188" spans="1:5">
      <c r="A5188"/>
      <c r="B5188"/>
      <c r="C5188"/>
      <c r="D5188"/>
      <c r="E5188"/>
    </row>
    <row r="5189" spans="1:5">
      <c r="A5189"/>
      <c r="B5189"/>
      <c r="C5189"/>
      <c r="D5189"/>
      <c r="E5189"/>
    </row>
    <row r="5190" spans="1:5">
      <c r="A5190"/>
      <c r="B5190"/>
      <c r="C5190"/>
      <c r="D5190"/>
      <c r="E5190"/>
    </row>
    <row r="5191" spans="1:5">
      <c r="A5191"/>
      <c r="B5191"/>
      <c r="C5191"/>
      <c r="D5191"/>
      <c r="E5191"/>
    </row>
    <row r="5192" spans="1:5">
      <c r="A5192"/>
      <c r="B5192"/>
      <c r="C5192"/>
      <c r="D5192"/>
      <c r="E5192"/>
    </row>
    <row r="5193" spans="1:5">
      <c r="A5193"/>
      <c r="B5193"/>
      <c r="C5193"/>
      <c r="D5193"/>
      <c r="E5193"/>
    </row>
    <row r="5194" spans="1:5">
      <c r="A5194"/>
      <c r="B5194"/>
      <c r="C5194"/>
      <c r="D5194"/>
      <c r="E5194"/>
    </row>
    <row r="5195" spans="1:5">
      <c r="A5195"/>
      <c r="B5195"/>
      <c r="C5195"/>
      <c r="D5195"/>
      <c r="E5195"/>
    </row>
    <row r="5196" spans="1:5">
      <c r="A5196"/>
      <c r="B5196"/>
      <c r="C5196"/>
      <c r="D5196"/>
      <c r="E5196"/>
    </row>
    <row r="5197" spans="1:5">
      <c r="A5197"/>
      <c r="B5197"/>
      <c r="C5197"/>
      <c r="D5197"/>
      <c r="E5197"/>
    </row>
    <row r="5198" spans="1:5">
      <c r="A5198"/>
      <c r="B5198"/>
      <c r="C5198"/>
      <c r="D5198"/>
      <c r="E5198"/>
    </row>
    <row r="5199" spans="1:5">
      <c r="A5199"/>
      <c r="B5199"/>
      <c r="C5199"/>
      <c r="D5199"/>
      <c r="E5199"/>
    </row>
    <row r="5200" spans="1:5">
      <c r="A5200"/>
      <c r="B5200"/>
      <c r="C5200"/>
      <c r="D5200"/>
      <c r="E5200"/>
    </row>
    <row r="5201" spans="1:5">
      <c r="A5201"/>
      <c r="B5201"/>
      <c r="C5201"/>
      <c r="D5201"/>
      <c r="E5201"/>
    </row>
    <row r="5202" spans="1:5">
      <c r="A5202"/>
      <c r="B5202"/>
      <c r="C5202"/>
      <c r="D5202"/>
      <c r="E5202"/>
    </row>
    <row r="5203" spans="1:5">
      <c r="A5203"/>
      <c r="B5203"/>
      <c r="C5203"/>
      <c r="D5203"/>
      <c r="E5203"/>
    </row>
    <row r="5204" spans="1:5">
      <c r="A5204"/>
      <c r="B5204"/>
      <c r="C5204"/>
      <c r="D5204"/>
      <c r="E5204"/>
    </row>
    <row r="5205" spans="1:5">
      <c r="A5205"/>
      <c r="B5205"/>
      <c r="C5205"/>
      <c r="D5205"/>
      <c r="E5205"/>
    </row>
    <row r="5206" spans="1:5">
      <c r="A5206"/>
      <c r="B5206"/>
      <c r="C5206"/>
      <c r="D5206"/>
      <c r="E5206"/>
    </row>
    <row r="5207" spans="1:5">
      <c r="A5207"/>
      <c r="B5207"/>
      <c r="C5207"/>
      <c r="D5207"/>
      <c r="E5207"/>
    </row>
    <row r="5208" spans="1:5">
      <c r="A5208"/>
      <c r="B5208"/>
      <c r="C5208"/>
      <c r="D5208"/>
      <c r="E5208"/>
    </row>
    <row r="5209" spans="1:5">
      <c r="A5209"/>
      <c r="B5209"/>
      <c r="C5209"/>
      <c r="D5209"/>
      <c r="E5209"/>
    </row>
    <row r="5210" spans="1:5">
      <c r="A5210"/>
      <c r="B5210"/>
      <c r="C5210"/>
      <c r="D5210"/>
      <c r="E5210"/>
    </row>
    <row r="5211" spans="1:5">
      <c r="A5211"/>
      <c r="B5211"/>
      <c r="C5211"/>
      <c r="D5211"/>
      <c r="E5211"/>
    </row>
    <row r="5212" spans="1:5">
      <c r="A5212"/>
      <c r="B5212"/>
      <c r="C5212"/>
      <c r="D5212"/>
      <c r="E5212"/>
    </row>
    <row r="5213" spans="1:5">
      <c r="A5213"/>
      <c r="B5213"/>
      <c r="C5213"/>
      <c r="D5213"/>
      <c r="E5213"/>
    </row>
    <row r="5214" spans="1:5">
      <c r="A5214"/>
      <c r="B5214"/>
      <c r="C5214"/>
      <c r="D5214"/>
      <c r="E5214"/>
    </row>
    <row r="5215" spans="1:5">
      <c r="A5215"/>
      <c r="B5215"/>
      <c r="C5215"/>
      <c r="D5215"/>
      <c r="E5215"/>
    </row>
    <row r="5216" spans="1:5">
      <c r="A5216"/>
      <c r="B5216"/>
      <c r="C5216"/>
      <c r="D5216"/>
      <c r="E5216"/>
    </row>
    <row r="5217" spans="1:5">
      <c r="A5217"/>
      <c r="B5217"/>
      <c r="C5217"/>
      <c r="D5217"/>
      <c r="E5217"/>
    </row>
    <row r="5218" spans="1:5">
      <c r="A5218"/>
      <c r="B5218"/>
      <c r="C5218"/>
      <c r="D5218"/>
      <c r="E5218"/>
    </row>
    <row r="5219" spans="1:5">
      <c r="A5219"/>
      <c r="B5219"/>
      <c r="C5219"/>
      <c r="D5219"/>
      <c r="E5219"/>
    </row>
    <row r="5220" spans="1:5">
      <c r="A5220"/>
      <c r="B5220"/>
      <c r="C5220"/>
      <c r="D5220"/>
      <c r="E5220"/>
    </row>
    <row r="5221" spans="1:5">
      <c r="A5221"/>
      <c r="B5221"/>
      <c r="C5221"/>
      <c r="D5221"/>
      <c r="E5221"/>
    </row>
    <row r="5222" spans="1:5">
      <c r="A5222"/>
      <c r="B5222"/>
      <c r="C5222"/>
      <c r="D5222"/>
      <c r="E5222"/>
    </row>
    <row r="5223" spans="1:5">
      <c r="A5223"/>
      <c r="B5223"/>
      <c r="C5223"/>
      <c r="D5223"/>
      <c r="E5223"/>
    </row>
    <row r="5224" spans="1:5">
      <c r="A5224"/>
      <c r="B5224"/>
      <c r="C5224"/>
      <c r="D5224"/>
      <c r="E5224"/>
    </row>
    <row r="5225" spans="1:5">
      <c r="A5225"/>
      <c r="B5225"/>
      <c r="C5225"/>
      <c r="D5225"/>
      <c r="E5225"/>
    </row>
    <row r="5226" spans="1:5">
      <c r="A5226"/>
      <c r="B5226"/>
      <c r="C5226"/>
      <c r="D5226"/>
      <c r="E5226"/>
    </row>
    <row r="5227" spans="1:5">
      <c r="A5227"/>
      <c r="B5227"/>
      <c r="C5227"/>
      <c r="D5227"/>
      <c r="E5227"/>
    </row>
    <row r="5228" spans="1:5">
      <c r="A5228"/>
      <c r="B5228"/>
      <c r="C5228"/>
      <c r="D5228"/>
      <c r="E5228"/>
    </row>
    <row r="5229" spans="1:5">
      <c r="A5229"/>
      <c r="B5229"/>
      <c r="C5229"/>
      <c r="D5229"/>
      <c r="E5229"/>
    </row>
    <row r="5230" spans="1:5">
      <c r="A5230"/>
      <c r="B5230"/>
      <c r="C5230"/>
      <c r="D5230"/>
      <c r="E5230"/>
    </row>
    <row r="5231" spans="1:5">
      <c r="A5231"/>
      <c r="B5231"/>
      <c r="C5231"/>
      <c r="D5231"/>
      <c r="E5231"/>
    </row>
    <row r="5232" spans="1:5">
      <c r="A5232"/>
      <c r="B5232"/>
      <c r="C5232"/>
      <c r="D5232"/>
      <c r="E5232"/>
    </row>
    <row r="5233" spans="1:5">
      <c r="A5233"/>
      <c r="B5233"/>
      <c r="C5233"/>
      <c r="D5233"/>
      <c r="E5233"/>
    </row>
    <row r="5234" spans="1:5">
      <c r="A5234"/>
      <c r="B5234"/>
      <c r="C5234"/>
      <c r="D5234"/>
      <c r="E5234"/>
    </row>
    <row r="5235" spans="1:5">
      <c r="A5235"/>
      <c r="B5235"/>
      <c r="C5235"/>
      <c r="D5235"/>
      <c r="E5235"/>
    </row>
    <row r="5236" spans="1:5">
      <c r="A5236"/>
      <c r="B5236"/>
      <c r="C5236"/>
      <c r="D5236"/>
      <c r="E5236"/>
    </row>
    <row r="5237" spans="1:5">
      <c r="A5237"/>
      <c r="B5237"/>
      <c r="C5237"/>
      <c r="D5237"/>
      <c r="E5237"/>
    </row>
    <row r="5238" spans="1:5">
      <c r="A5238"/>
      <c r="B5238"/>
      <c r="C5238"/>
      <c r="D5238"/>
      <c r="E5238"/>
    </row>
    <row r="5239" spans="1:5">
      <c r="A5239"/>
      <c r="B5239"/>
      <c r="C5239"/>
      <c r="D5239"/>
      <c r="E5239"/>
    </row>
    <row r="5240" spans="1:5">
      <c r="A5240"/>
      <c r="B5240"/>
      <c r="C5240"/>
      <c r="D5240"/>
      <c r="E5240"/>
    </row>
    <row r="5241" spans="1:5">
      <c r="A5241"/>
      <c r="B5241"/>
      <c r="C5241"/>
      <c r="D5241"/>
      <c r="E5241"/>
    </row>
    <row r="5242" spans="1:5">
      <c r="A5242"/>
      <c r="B5242"/>
      <c r="C5242"/>
      <c r="D5242"/>
      <c r="E5242"/>
    </row>
    <row r="5243" spans="1:5">
      <c r="A5243"/>
      <c r="B5243"/>
      <c r="C5243"/>
      <c r="D5243"/>
      <c r="E5243"/>
    </row>
    <row r="5244" spans="1:5">
      <c r="A5244"/>
      <c r="B5244"/>
      <c r="C5244"/>
      <c r="D5244"/>
      <c r="E5244"/>
    </row>
    <row r="5245" spans="1:5">
      <c r="A5245"/>
      <c r="B5245"/>
      <c r="C5245"/>
      <c r="D5245"/>
      <c r="E5245"/>
    </row>
    <row r="5246" spans="1:5">
      <c r="A5246"/>
      <c r="B5246"/>
      <c r="C5246"/>
      <c r="D5246"/>
      <c r="E5246"/>
    </row>
    <row r="5247" spans="1:5">
      <c r="A5247"/>
      <c r="B5247"/>
      <c r="C5247"/>
      <c r="D5247"/>
      <c r="E5247"/>
    </row>
    <row r="5248" spans="1:5">
      <c r="A5248"/>
      <c r="B5248"/>
      <c r="C5248"/>
      <c r="D5248"/>
      <c r="E5248"/>
    </row>
    <row r="5249" spans="1:5">
      <c r="A5249"/>
      <c r="B5249"/>
      <c r="C5249"/>
      <c r="D5249"/>
      <c r="E5249"/>
    </row>
    <row r="5250" spans="1:5">
      <c r="A5250"/>
      <c r="B5250"/>
      <c r="C5250"/>
      <c r="D5250"/>
      <c r="E5250"/>
    </row>
    <row r="5251" spans="1:5">
      <c r="A5251"/>
      <c r="B5251"/>
      <c r="C5251"/>
      <c r="D5251"/>
      <c r="E5251"/>
    </row>
    <row r="5252" spans="1:5">
      <c r="A5252"/>
      <c r="B5252"/>
      <c r="C5252"/>
      <c r="D5252"/>
      <c r="E5252"/>
    </row>
    <row r="5253" spans="1:5">
      <c r="A5253"/>
      <c r="B5253"/>
      <c r="C5253"/>
      <c r="D5253"/>
      <c r="E5253"/>
    </row>
    <row r="5254" spans="1:5">
      <c r="A5254"/>
      <c r="B5254"/>
      <c r="C5254"/>
      <c r="D5254"/>
      <c r="E5254"/>
    </row>
    <row r="5255" spans="1:5">
      <c r="A5255"/>
      <c r="B5255"/>
      <c r="C5255"/>
      <c r="D5255"/>
      <c r="E5255"/>
    </row>
    <row r="5256" spans="1:5">
      <c r="A5256"/>
      <c r="B5256"/>
      <c r="C5256"/>
      <c r="D5256"/>
      <c r="E5256"/>
    </row>
    <row r="5257" spans="1:5">
      <c r="A5257"/>
      <c r="B5257"/>
      <c r="C5257"/>
      <c r="D5257"/>
      <c r="E5257"/>
    </row>
    <row r="5258" spans="1:5">
      <c r="A5258"/>
      <c r="B5258"/>
      <c r="C5258"/>
      <c r="D5258"/>
      <c r="E5258"/>
    </row>
    <row r="5259" spans="1:5">
      <c r="A5259"/>
      <c r="B5259"/>
      <c r="C5259"/>
      <c r="D5259"/>
      <c r="E5259"/>
    </row>
    <row r="5260" spans="1:5">
      <c r="A5260"/>
      <c r="B5260"/>
      <c r="C5260"/>
      <c r="D5260"/>
      <c r="E5260"/>
    </row>
    <row r="5261" spans="1:5">
      <c r="A5261"/>
      <c r="B5261"/>
      <c r="C5261"/>
      <c r="D5261"/>
      <c r="E5261"/>
    </row>
    <row r="5262" spans="1:5">
      <c r="A5262"/>
      <c r="B5262"/>
      <c r="C5262"/>
      <c r="D5262"/>
      <c r="E5262"/>
    </row>
    <row r="5263" spans="1:5">
      <c r="A5263"/>
      <c r="B5263"/>
      <c r="C5263"/>
      <c r="D5263"/>
      <c r="E5263"/>
    </row>
    <row r="5264" spans="1:5">
      <c r="A5264"/>
      <c r="B5264"/>
      <c r="C5264"/>
      <c r="D5264"/>
      <c r="E5264"/>
    </row>
    <row r="5265" spans="1:5">
      <c r="A5265"/>
      <c r="B5265"/>
      <c r="C5265"/>
      <c r="D5265"/>
      <c r="E5265"/>
    </row>
    <row r="5266" spans="1:5">
      <c r="A5266"/>
      <c r="B5266"/>
      <c r="C5266"/>
      <c r="D5266"/>
      <c r="E5266"/>
    </row>
    <row r="5267" spans="1:5">
      <c r="A5267"/>
      <c r="B5267"/>
      <c r="C5267"/>
      <c r="D5267"/>
      <c r="E5267"/>
    </row>
    <row r="5268" spans="1:5">
      <c r="A5268"/>
      <c r="B5268"/>
      <c r="C5268"/>
      <c r="D5268"/>
      <c r="E5268"/>
    </row>
    <row r="5269" spans="1:5">
      <c r="A5269"/>
      <c r="B5269"/>
      <c r="C5269"/>
      <c r="D5269"/>
      <c r="E5269"/>
    </row>
    <row r="5270" spans="1:5">
      <c r="A5270"/>
      <c r="B5270"/>
      <c r="C5270"/>
      <c r="D5270"/>
      <c r="E5270"/>
    </row>
    <row r="5271" spans="1:5">
      <c r="A5271"/>
      <c r="B5271"/>
      <c r="C5271"/>
      <c r="D5271"/>
      <c r="E5271"/>
    </row>
    <row r="5272" spans="1:5">
      <c r="A5272"/>
      <c r="B5272"/>
      <c r="C5272"/>
      <c r="D5272"/>
      <c r="E5272"/>
    </row>
    <row r="5273" spans="1:5">
      <c r="A5273"/>
      <c r="B5273"/>
      <c r="C5273"/>
      <c r="D5273"/>
      <c r="E5273"/>
    </row>
    <row r="5274" spans="1:5">
      <c r="A5274"/>
      <c r="B5274"/>
      <c r="C5274"/>
      <c r="D5274"/>
      <c r="E5274"/>
    </row>
    <row r="5275" spans="1:5">
      <c r="A5275"/>
      <c r="B5275"/>
      <c r="C5275"/>
      <c r="D5275"/>
      <c r="E5275"/>
    </row>
    <row r="5276" spans="1:5">
      <c r="A5276"/>
      <c r="B5276"/>
      <c r="C5276"/>
      <c r="D5276"/>
      <c r="E5276"/>
    </row>
    <row r="5277" spans="1:5">
      <c r="A5277"/>
      <c r="B5277"/>
      <c r="C5277"/>
      <c r="D5277"/>
      <c r="E5277"/>
    </row>
    <row r="5278" spans="1:5">
      <c r="A5278"/>
      <c r="B5278"/>
      <c r="C5278"/>
      <c r="D5278"/>
      <c r="E5278"/>
    </row>
    <row r="5279" spans="1:5">
      <c r="A5279"/>
      <c r="B5279"/>
      <c r="C5279"/>
      <c r="D5279"/>
      <c r="E5279"/>
    </row>
    <row r="5280" spans="1:5">
      <c r="A5280"/>
      <c r="B5280"/>
      <c r="C5280"/>
      <c r="D5280"/>
      <c r="E5280"/>
    </row>
    <row r="5281" spans="1:5">
      <c r="A5281"/>
      <c r="B5281"/>
      <c r="C5281"/>
      <c r="D5281"/>
      <c r="E5281"/>
    </row>
    <row r="5282" spans="1:5">
      <c r="A5282"/>
      <c r="B5282"/>
      <c r="C5282"/>
      <c r="D5282"/>
      <c r="E5282"/>
    </row>
    <row r="5283" spans="1:5">
      <c r="A5283"/>
      <c r="B5283"/>
      <c r="C5283"/>
      <c r="D5283"/>
      <c r="E5283"/>
    </row>
    <row r="5284" spans="1:5">
      <c r="A5284"/>
      <c r="B5284"/>
      <c r="C5284"/>
      <c r="D5284"/>
      <c r="E5284"/>
    </row>
    <row r="5285" spans="1:5">
      <c r="A5285"/>
      <c r="B5285"/>
      <c r="C5285"/>
      <c r="D5285"/>
      <c r="E5285"/>
    </row>
    <row r="5286" spans="1:5">
      <c r="A5286"/>
      <c r="B5286"/>
      <c r="C5286"/>
      <c r="D5286"/>
      <c r="E5286"/>
    </row>
    <row r="5287" spans="1:5">
      <c r="A5287"/>
      <c r="B5287"/>
      <c r="C5287"/>
      <c r="D5287"/>
      <c r="E5287"/>
    </row>
    <row r="5288" spans="1:5">
      <c r="A5288"/>
      <c r="B5288"/>
      <c r="C5288"/>
      <c r="D5288"/>
      <c r="E5288"/>
    </row>
    <row r="5289" spans="1:5">
      <c r="A5289"/>
      <c r="B5289"/>
      <c r="C5289"/>
      <c r="D5289"/>
      <c r="E5289"/>
    </row>
    <row r="5290" spans="1:5">
      <c r="A5290"/>
      <c r="B5290"/>
      <c r="C5290"/>
      <c r="D5290"/>
      <c r="E5290"/>
    </row>
    <row r="5291" spans="1:5">
      <c r="A5291"/>
      <c r="B5291"/>
      <c r="C5291"/>
      <c r="D5291"/>
      <c r="E5291"/>
    </row>
    <row r="5292" spans="1:5">
      <c r="A5292"/>
      <c r="B5292"/>
      <c r="C5292"/>
      <c r="D5292"/>
      <c r="E5292"/>
    </row>
    <row r="5293" spans="1:5">
      <c r="A5293"/>
      <c r="B5293"/>
      <c r="C5293"/>
      <c r="D5293"/>
      <c r="E5293"/>
    </row>
    <row r="5294" spans="1:5">
      <c r="A5294"/>
      <c r="B5294"/>
      <c r="C5294"/>
      <c r="D5294"/>
      <c r="E5294"/>
    </row>
    <row r="5295" spans="1:5">
      <c r="A5295"/>
      <c r="B5295"/>
      <c r="C5295"/>
      <c r="D5295"/>
      <c r="E5295"/>
    </row>
    <row r="5296" spans="1:5">
      <c r="A5296"/>
      <c r="B5296"/>
      <c r="C5296"/>
      <c r="D5296"/>
      <c r="E5296"/>
    </row>
    <row r="5297" spans="1:5">
      <c r="A5297"/>
      <c r="B5297"/>
      <c r="C5297"/>
      <c r="D5297"/>
      <c r="E5297"/>
    </row>
    <row r="5298" spans="1:5">
      <c r="A5298"/>
      <c r="B5298"/>
      <c r="C5298"/>
      <c r="D5298"/>
      <c r="E5298"/>
    </row>
    <row r="5299" spans="1:5">
      <c r="A5299"/>
      <c r="B5299"/>
      <c r="C5299"/>
      <c r="D5299"/>
      <c r="E5299"/>
    </row>
    <row r="5300" spans="1:5">
      <c r="A5300"/>
      <c r="B5300"/>
      <c r="C5300"/>
      <c r="D5300"/>
      <c r="E5300"/>
    </row>
    <row r="5301" spans="1:5">
      <c r="A5301"/>
      <c r="B5301"/>
      <c r="C5301"/>
      <c r="D5301"/>
      <c r="E5301"/>
    </row>
    <row r="5302" spans="1:5">
      <c r="A5302"/>
      <c r="B5302"/>
      <c r="C5302"/>
      <c r="D5302"/>
      <c r="E5302"/>
    </row>
    <row r="5303" spans="1:5">
      <c r="A5303"/>
      <c r="B5303"/>
      <c r="C5303"/>
      <c r="D5303"/>
      <c r="E5303"/>
    </row>
    <row r="5304" spans="1:5">
      <c r="A5304"/>
      <c r="B5304"/>
      <c r="C5304"/>
      <c r="D5304"/>
      <c r="E5304"/>
    </row>
    <row r="5305" spans="1:5">
      <c r="A5305"/>
      <c r="B5305"/>
      <c r="C5305"/>
      <c r="D5305"/>
      <c r="E5305"/>
    </row>
    <row r="5306" spans="1:5">
      <c r="A5306"/>
      <c r="B5306"/>
      <c r="C5306"/>
      <c r="D5306"/>
      <c r="E5306"/>
    </row>
    <row r="5307" spans="1:5">
      <c r="A5307"/>
      <c r="B5307"/>
      <c r="C5307"/>
      <c r="D5307"/>
      <c r="E5307"/>
    </row>
    <row r="5308" spans="1:5">
      <c r="A5308"/>
      <c r="B5308"/>
      <c r="C5308"/>
      <c r="D5308"/>
      <c r="E5308"/>
    </row>
    <row r="5309" spans="1:5">
      <c r="A5309"/>
      <c r="B5309"/>
      <c r="C5309"/>
      <c r="D5309"/>
      <c r="E5309"/>
    </row>
    <row r="5310" spans="1:5">
      <c r="A5310"/>
      <c r="B5310"/>
      <c r="C5310"/>
      <c r="D5310"/>
      <c r="E5310"/>
    </row>
    <row r="5311" spans="1:5">
      <c r="A5311"/>
      <c r="B5311"/>
      <c r="C5311"/>
      <c r="D5311"/>
      <c r="E5311"/>
    </row>
    <row r="5312" spans="1:5">
      <c r="A5312"/>
      <c r="B5312"/>
      <c r="C5312"/>
      <c r="D5312"/>
      <c r="E5312"/>
    </row>
    <row r="5313" spans="1:5">
      <c r="A5313"/>
      <c r="B5313"/>
      <c r="C5313"/>
      <c r="D5313"/>
      <c r="E5313"/>
    </row>
    <row r="5314" spans="1:5">
      <c r="A5314"/>
      <c r="B5314"/>
      <c r="C5314"/>
      <c r="D5314"/>
      <c r="E5314"/>
    </row>
    <row r="5315" spans="1:5">
      <c r="A5315"/>
      <c r="B5315"/>
      <c r="C5315"/>
      <c r="D5315"/>
      <c r="E5315"/>
    </row>
    <row r="5316" spans="1:5">
      <c r="A5316"/>
      <c r="B5316"/>
      <c r="C5316"/>
      <c r="D5316"/>
      <c r="E5316"/>
    </row>
    <row r="5317" spans="1:5">
      <c r="A5317"/>
      <c r="B5317"/>
      <c r="C5317"/>
      <c r="D5317"/>
      <c r="E5317"/>
    </row>
    <row r="5318" spans="1:5">
      <c r="A5318"/>
      <c r="B5318"/>
      <c r="C5318"/>
      <c r="D5318"/>
      <c r="E5318"/>
    </row>
    <row r="5319" spans="1:5">
      <c r="A5319"/>
      <c r="B5319"/>
      <c r="C5319"/>
      <c r="D5319"/>
      <c r="E5319"/>
    </row>
    <row r="5320" spans="1:5">
      <c r="A5320"/>
      <c r="B5320"/>
      <c r="C5320"/>
      <c r="D5320"/>
      <c r="E5320"/>
    </row>
    <row r="5321" spans="1:5">
      <c r="A5321"/>
      <c r="B5321"/>
      <c r="C5321"/>
      <c r="D5321"/>
      <c r="E5321"/>
    </row>
    <row r="5322" spans="1:5">
      <c r="A5322"/>
      <c r="B5322"/>
      <c r="C5322"/>
      <c r="D5322"/>
      <c r="E5322"/>
    </row>
    <row r="5323" spans="1:5">
      <c r="A5323"/>
      <c r="B5323"/>
      <c r="C5323"/>
      <c r="D5323"/>
      <c r="E5323"/>
    </row>
    <row r="5324" spans="1:5">
      <c r="A5324"/>
      <c r="B5324"/>
      <c r="C5324"/>
      <c r="D5324"/>
      <c r="E5324"/>
    </row>
    <row r="5325" spans="1:5">
      <c r="A5325"/>
      <c r="B5325"/>
      <c r="C5325"/>
      <c r="D5325"/>
      <c r="E5325"/>
    </row>
    <row r="5326" spans="1:5">
      <c r="A5326"/>
      <c r="B5326"/>
      <c r="C5326"/>
      <c r="D5326"/>
      <c r="E5326"/>
    </row>
    <row r="5327" spans="1:5">
      <c r="A5327"/>
      <c r="B5327"/>
      <c r="C5327"/>
      <c r="D5327"/>
      <c r="E5327"/>
    </row>
    <row r="5328" spans="1:5">
      <c r="A5328"/>
      <c r="B5328"/>
      <c r="C5328"/>
      <c r="D5328"/>
      <c r="E5328"/>
    </row>
    <row r="5329" spans="1:5">
      <c r="A5329"/>
      <c r="B5329"/>
      <c r="C5329"/>
      <c r="D5329"/>
      <c r="E5329"/>
    </row>
    <row r="5330" spans="1:5">
      <c r="A5330"/>
      <c r="B5330"/>
      <c r="C5330"/>
      <c r="D5330"/>
      <c r="E5330"/>
    </row>
    <row r="5331" spans="1:5">
      <c r="A5331"/>
      <c r="B5331"/>
      <c r="C5331"/>
      <c r="D5331"/>
      <c r="E5331"/>
    </row>
    <row r="5332" spans="1:5">
      <c r="A5332"/>
      <c r="B5332"/>
      <c r="C5332"/>
      <c r="D5332"/>
      <c r="E5332"/>
    </row>
    <row r="5333" spans="1:5">
      <c r="A5333"/>
      <c r="B5333"/>
      <c r="C5333"/>
      <c r="D5333"/>
      <c r="E5333"/>
    </row>
    <row r="5334" spans="1:5">
      <c r="A5334"/>
      <c r="B5334"/>
      <c r="C5334"/>
      <c r="D5334"/>
      <c r="E5334"/>
    </row>
    <row r="5335" spans="1:5">
      <c r="A5335"/>
      <c r="B5335"/>
      <c r="C5335"/>
      <c r="D5335"/>
      <c r="E5335"/>
    </row>
    <row r="5336" spans="1:5">
      <c r="A5336"/>
      <c r="B5336"/>
      <c r="C5336"/>
      <c r="D5336"/>
      <c r="E5336"/>
    </row>
    <row r="5337" spans="1:5">
      <c r="A5337"/>
      <c r="B5337"/>
      <c r="C5337"/>
      <c r="D5337"/>
      <c r="E5337"/>
    </row>
    <row r="5338" spans="1:5">
      <c r="A5338"/>
      <c r="B5338"/>
      <c r="C5338"/>
      <c r="D5338"/>
      <c r="E5338"/>
    </row>
    <row r="5339" spans="1:5">
      <c r="A5339"/>
      <c r="B5339"/>
      <c r="C5339"/>
      <c r="D5339"/>
      <c r="E5339"/>
    </row>
    <row r="5340" spans="1:5">
      <c r="A5340"/>
      <c r="B5340"/>
      <c r="C5340"/>
      <c r="D5340"/>
      <c r="E5340"/>
    </row>
    <row r="5341" spans="1:5">
      <c r="A5341"/>
      <c r="B5341"/>
      <c r="C5341"/>
      <c r="D5341"/>
      <c r="E5341"/>
    </row>
    <row r="5342" spans="1:5">
      <c r="A5342"/>
      <c r="B5342"/>
      <c r="C5342"/>
      <c r="D5342"/>
      <c r="E5342"/>
    </row>
    <row r="5343" spans="1:5">
      <c r="A5343"/>
      <c r="B5343"/>
      <c r="C5343"/>
      <c r="D5343"/>
      <c r="E5343"/>
    </row>
    <row r="5344" spans="1:5">
      <c r="A5344"/>
      <c r="B5344"/>
      <c r="C5344"/>
      <c r="D5344"/>
      <c r="E5344"/>
    </row>
    <row r="5345" spans="1:5">
      <c r="A5345"/>
      <c r="B5345"/>
      <c r="C5345"/>
      <c r="D5345"/>
      <c r="E5345"/>
    </row>
    <row r="5346" spans="1:5">
      <c r="A5346"/>
      <c r="B5346"/>
      <c r="C5346"/>
      <c r="D5346"/>
      <c r="E5346"/>
    </row>
    <row r="5347" spans="1:5">
      <c r="A5347"/>
      <c r="B5347"/>
      <c r="C5347"/>
      <c r="D5347"/>
      <c r="E5347"/>
    </row>
    <row r="5348" spans="1:5">
      <c r="A5348"/>
      <c r="B5348"/>
      <c r="C5348"/>
      <c r="D5348"/>
      <c r="E5348"/>
    </row>
    <row r="5349" spans="1:5">
      <c r="A5349"/>
      <c r="B5349"/>
      <c r="C5349"/>
      <c r="D5349"/>
      <c r="E5349"/>
    </row>
    <row r="5350" spans="1:5">
      <c r="A5350"/>
      <c r="B5350"/>
      <c r="C5350"/>
      <c r="D5350"/>
      <c r="E5350"/>
    </row>
    <row r="5351" spans="1:5">
      <c r="A5351"/>
      <c r="B5351"/>
      <c r="C5351"/>
      <c r="D5351"/>
      <c r="E5351"/>
    </row>
    <row r="5352" spans="1:5">
      <c r="A5352"/>
      <c r="B5352"/>
      <c r="C5352"/>
      <c r="D5352"/>
      <c r="E5352"/>
    </row>
    <row r="5353" spans="1:5">
      <c r="A5353"/>
      <c r="B5353"/>
      <c r="C5353"/>
      <c r="D5353"/>
      <c r="E5353"/>
    </row>
    <row r="5354" spans="1:5">
      <c r="A5354"/>
      <c r="B5354"/>
      <c r="C5354"/>
      <c r="D5354"/>
      <c r="E5354"/>
    </row>
    <row r="5355" spans="1:5">
      <c r="A5355"/>
      <c r="B5355"/>
      <c r="C5355"/>
      <c r="D5355"/>
      <c r="E5355"/>
    </row>
    <row r="5356" spans="1:5">
      <c r="A5356"/>
      <c r="B5356"/>
      <c r="C5356"/>
      <c r="D5356"/>
      <c r="E5356"/>
    </row>
    <row r="5357" spans="1:5">
      <c r="A5357"/>
      <c r="B5357"/>
      <c r="C5357"/>
      <c r="D5357"/>
      <c r="E5357"/>
    </row>
    <row r="5358" spans="1:5">
      <c r="A5358"/>
      <c r="B5358"/>
      <c r="C5358"/>
      <c r="D5358"/>
      <c r="E5358"/>
    </row>
    <row r="5359" spans="1:5">
      <c r="A5359"/>
      <c r="B5359"/>
      <c r="C5359"/>
      <c r="D5359"/>
      <c r="E5359"/>
    </row>
    <row r="5360" spans="1:5">
      <c r="A5360"/>
      <c r="B5360"/>
      <c r="C5360"/>
      <c r="D5360"/>
      <c r="E5360"/>
    </row>
    <row r="5361" spans="1:5">
      <c r="A5361"/>
      <c r="B5361"/>
      <c r="C5361"/>
      <c r="D5361"/>
      <c r="E5361"/>
    </row>
    <row r="5362" spans="1:5">
      <c r="A5362"/>
      <c r="B5362"/>
      <c r="C5362"/>
      <c r="D5362"/>
      <c r="E5362"/>
    </row>
    <row r="5363" spans="1:5">
      <c r="A5363"/>
      <c r="B5363"/>
      <c r="C5363"/>
      <c r="D5363"/>
      <c r="E5363"/>
    </row>
    <row r="5364" spans="1:5">
      <c r="A5364"/>
      <c r="B5364"/>
      <c r="C5364"/>
      <c r="D5364"/>
      <c r="E5364"/>
    </row>
    <row r="5365" spans="1:5">
      <c r="A5365"/>
      <c r="B5365"/>
      <c r="C5365"/>
      <c r="D5365"/>
      <c r="E5365"/>
    </row>
    <row r="5366" spans="1:5">
      <c r="A5366"/>
      <c r="B5366"/>
      <c r="C5366"/>
      <c r="D5366"/>
      <c r="E5366"/>
    </row>
    <row r="5367" spans="1:5">
      <c r="A5367"/>
      <c r="B5367"/>
      <c r="C5367"/>
      <c r="D5367"/>
      <c r="E5367"/>
    </row>
    <row r="5368" spans="1:5">
      <c r="A5368"/>
      <c r="B5368"/>
      <c r="C5368"/>
      <c r="D5368"/>
      <c r="E5368"/>
    </row>
    <row r="5369" spans="1:5">
      <c r="A5369"/>
      <c r="B5369"/>
      <c r="C5369"/>
      <c r="D5369"/>
      <c r="E5369"/>
    </row>
    <row r="5370" spans="1:5">
      <c r="A5370"/>
      <c r="B5370"/>
      <c r="C5370"/>
      <c r="D5370"/>
      <c r="E5370"/>
    </row>
    <row r="5371" spans="1:5">
      <c r="A5371"/>
      <c r="B5371"/>
      <c r="C5371"/>
      <c r="D5371"/>
      <c r="E5371"/>
    </row>
    <row r="5372" spans="1:5">
      <c r="A5372"/>
      <c r="B5372"/>
      <c r="C5372"/>
      <c r="D5372"/>
      <c r="E5372"/>
    </row>
    <row r="5373" spans="1:5">
      <c r="A5373"/>
      <c r="B5373"/>
      <c r="C5373"/>
      <c r="D5373"/>
      <c r="E5373"/>
    </row>
    <row r="5374" spans="1:5">
      <c r="A5374"/>
      <c r="B5374"/>
      <c r="C5374"/>
      <c r="D5374"/>
      <c r="E5374"/>
    </row>
    <row r="5375" spans="1:5">
      <c r="A5375"/>
      <c r="B5375"/>
      <c r="C5375"/>
      <c r="D5375"/>
      <c r="E5375"/>
    </row>
    <row r="5376" spans="1:5">
      <c r="A5376"/>
      <c r="B5376"/>
      <c r="C5376"/>
      <c r="D5376"/>
      <c r="E5376"/>
    </row>
    <row r="5377" spans="1:5">
      <c r="A5377"/>
      <c r="B5377"/>
      <c r="C5377"/>
      <c r="D5377"/>
      <c r="E5377"/>
    </row>
    <row r="5378" spans="1:5">
      <c r="A5378"/>
      <c r="B5378"/>
      <c r="C5378"/>
      <c r="D5378"/>
      <c r="E5378"/>
    </row>
    <row r="5379" spans="1:5">
      <c r="A5379"/>
      <c r="B5379"/>
      <c r="C5379"/>
      <c r="D5379"/>
      <c r="E5379"/>
    </row>
    <row r="5380" spans="1:5">
      <c r="A5380"/>
      <c r="B5380"/>
      <c r="C5380"/>
      <c r="D5380"/>
      <c r="E5380"/>
    </row>
    <row r="5381" spans="1:5">
      <c r="A5381"/>
      <c r="B5381"/>
      <c r="C5381"/>
      <c r="D5381"/>
      <c r="E5381"/>
    </row>
    <row r="5382" spans="1:5">
      <c r="A5382"/>
      <c r="B5382"/>
      <c r="C5382"/>
      <c r="D5382"/>
      <c r="E5382"/>
    </row>
    <row r="5383" spans="1:5">
      <c r="A5383"/>
      <c r="B5383"/>
      <c r="C5383"/>
      <c r="D5383"/>
      <c r="E5383"/>
    </row>
    <row r="5384" spans="1:5">
      <c r="A5384"/>
      <c r="B5384"/>
      <c r="C5384"/>
      <c r="D5384"/>
      <c r="E5384"/>
    </row>
    <row r="5385" spans="1:5">
      <c r="A5385"/>
      <c r="B5385"/>
      <c r="C5385"/>
      <c r="D5385"/>
      <c r="E5385"/>
    </row>
    <row r="5386" spans="1:5">
      <c r="A5386"/>
      <c r="B5386"/>
      <c r="C5386"/>
      <c r="D5386"/>
      <c r="E5386"/>
    </row>
    <row r="5387" spans="1:5">
      <c r="A5387"/>
      <c r="B5387"/>
      <c r="C5387"/>
      <c r="D5387"/>
      <c r="E5387"/>
    </row>
    <row r="5388" spans="1:5">
      <c r="A5388"/>
      <c r="B5388"/>
      <c r="C5388"/>
      <c r="D5388"/>
      <c r="E5388"/>
    </row>
    <row r="5389" spans="1:5">
      <c r="A5389"/>
      <c r="B5389"/>
      <c r="C5389"/>
      <c r="D5389"/>
      <c r="E5389"/>
    </row>
    <row r="5390" spans="1:5">
      <c r="A5390"/>
      <c r="B5390"/>
      <c r="C5390"/>
      <c r="D5390"/>
      <c r="E5390"/>
    </row>
    <row r="5391" spans="1:5">
      <c r="A5391"/>
      <c r="B5391"/>
      <c r="C5391"/>
      <c r="D5391"/>
      <c r="E5391"/>
    </row>
    <row r="5392" spans="1:5">
      <c r="A5392"/>
      <c r="B5392"/>
      <c r="C5392"/>
      <c r="D5392"/>
      <c r="E5392"/>
    </row>
    <row r="5393" spans="1:5">
      <c r="A5393"/>
      <c r="B5393"/>
      <c r="C5393"/>
      <c r="D5393"/>
      <c r="E5393"/>
    </row>
    <row r="5394" spans="1:5">
      <c r="A5394"/>
      <c r="B5394"/>
      <c r="C5394"/>
      <c r="D5394"/>
      <c r="E5394"/>
    </row>
    <row r="5395" spans="1:5">
      <c r="A5395"/>
      <c r="B5395"/>
      <c r="C5395"/>
      <c r="D5395"/>
      <c r="E5395"/>
    </row>
    <row r="5396" spans="1:5">
      <c r="A5396"/>
      <c r="B5396"/>
      <c r="C5396"/>
      <c r="D5396"/>
      <c r="E5396"/>
    </row>
    <row r="5397" spans="1:5">
      <c r="A5397"/>
      <c r="B5397"/>
      <c r="C5397"/>
      <c r="D5397"/>
      <c r="E5397"/>
    </row>
    <row r="5398" spans="1:5">
      <c r="A5398"/>
      <c r="B5398"/>
      <c r="C5398"/>
      <c r="D5398"/>
      <c r="E5398"/>
    </row>
    <row r="5399" spans="1:5">
      <c r="A5399"/>
      <c r="B5399"/>
      <c r="C5399"/>
      <c r="D5399"/>
      <c r="E5399"/>
    </row>
    <row r="5400" spans="1:5">
      <c r="A5400"/>
      <c r="B5400"/>
      <c r="C5400"/>
      <c r="D5400"/>
      <c r="E5400"/>
    </row>
    <row r="5401" spans="1:5">
      <c r="A5401"/>
      <c r="B5401"/>
      <c r="C5401"/>
      <c r="D5401"/>
      <c r="E5401"/>
    </row>
    <row r="5402" spans="1:5">
      <c r="A5402"/>
      <c r="B5402"/>
      <c r="C5402"/>
      <c r="D5402"/>
      <c r="E5402"/>
    </row>
    <row r="5403" spans="1:5">
      <c r="A5403"/>
      <c r="B5403"/>
      <c r="C5403"/>
      <c r="D5403"/>
      <c r="E5403"/>
    </row>
    <row r="5404" spans="1:5">
      <c r="A5404"/>
      <c r="B5404"/>
      <c r="C5404"/>
      <c r="D5404"/>
      <c r="E5404"/>
    </row>
    <row r="5405" spans="1:5">
      <c r="A5405"/>
      <c r="B5405"/>
      <c r="C5405"/>
      <c r="D5405"/>
      <c r="E5405"/>
    </row>
    <row r="5406" spans="1:5">
      <c r="A5406"/>
      <c r="B5406"/>
      <c r="C5406"/>
      <c r="D5406"/>
      <c r="E5406"/>
    </row>
    <row r="5407" spans="1:5">
      <c r="A5407"/>
      <c r="B5407"/>
      <c r="C5407"/>
      <c r="D5407"/>
      <c r="E5407"/>
    </row>
    <row r="5408" spans="1:5">
      <c r="A5408"/>
      <c r="B5408"/>
      <c r="C5408"/>
      <c r="D5408"/>
      <c r="E5408"/>
    </row>
    <row r="5409" spans="1:5">
      <c r="A5409"/>
      <c r="B5409"/>
      <c r="C5409"/>
      <c r="D5409"/>
      <c r="E5409"/>
    </row>
    <row r="5410" spans="1:5">
      <c r="A5410"/>
      <c r="B5410"/>
      <c r="C5410"/>
      <c r="D5410"/>
      <c r="E5410"/>
    </row>
    <row r="5411" spans="1:5">
      <c r="A5411"/>
      <c r="B5411"/>
      <c r="C5411"/>
      <c r="D5411"/>
      <c r="E5411"/>
    </row>
    <row r="5412" spans="1:5">
      <c r="A5412"/>
      <c r="B5412"/>
      <c r="C5412"/>
      <c r="D5412"/>
      <c r="E5412"/>
    </row>
    <row r="5413" spans="1:5">
      <c r="A5413"/>
      <c r="B5413"/>
      <c r="C5413"/>
      <c r="D5413"/>
      <c r="E5413"/>
    </row>
    <row r="5414" spans="1:5">
      <c r="A5414"/>
      <c r="B5414"/>
      <c r="C5414"/>
      <c r="D5414"/>
      <c r="E5414"/>
    </row>
    <row r="5415" spans="1:5">
      <c r="A5415"/>
      <c r="B5415"/>
      <c r="C5415"/>
      <c r="D5415"/>
      <c r="E5415"/>
    </row>
    <row r="5416" spans="1:5">
      <c r="A5416"/>
      <c r="B5416"/>
      <c r="C5416"/>
      <c r="D5416"/>
      <c r="E5416"/>
    </row>
    <row r="5417" spans="1:5">
      <c r="A5417"/>
      <c r="B5417"/>
      <c r="C5417"/>
      <c r="D5417"/>
      <c r="E5417"/>
    </row>
    <row r="5418" spans="1:5">
      <c r="A5418"/>
      <c r="B5418"/>
      <c r="C5418"/>
      <c r="D5418"/>
      <c r="E5418"/>
    </row>
    <row r="5419" spans="1:5">
      <c r="A5419"/>
      <c r="B5419"/>
      <c r="C5419"/>
      <c r="D5419"/>
      <c r="E5419"/>
    </row>
    <row r="5420" spans="1:5">
      <c r="A5420"/>
      <c r="B5420"/>
      <c r="C5420"/>
      <c r="D5420"/>
      <c r="E5420"/>
    </row>
    <row r="5421" spans="1:5">
      <c r="A5421"/>
      <c r="B5421"/>
      <c r="C5421"/>
      <c r="D5421"/>
      <c r="E5421"/>
    </row>
    <row r="5422" spans="1:5">
      <c r="A5422"/>
      <c r="B5422"/>
      <c r="C5422"/>
      <c r="D5422"/>
      <c r="E5422"/>
    </row>
    <row r="5423" spans="1:5">
      <c r="A5423"/>
      <c r="B5423"/>
      <c r="C5423"/>
      <c r="D5423"/>
      <c r="E5423"/>
    </row>
    <row r="5424" spans="1:5">
      <c r="A5424"/>
      <c r="B5424"/>
      <c r="C5424"/>
      <c r="D5424"/>
      <c r="E5424"/>
    </row>
    <row r="5425" spans="1:5">
      <c r="A5425"/>
      <c r="B5425"/>
      <c r="C5425"/>
      <c r="D5425"/>
      <c r="E5425"/>
    </row>
    <row r="5426" spans="1:5">
      <c r="A5426"/>
      <c r="B5426"/>
      <c r="C5426"/>
      <c r="D5426"/>
      <c r="E5426"/>
    </row>
    <row r="5427" spans="1:5">
      <c r="A5427"/>
      <c r="B5427"/>
      <c r="C5427"/>
      <c r="D5427"/>
      <c r="E5427"/>
    </row>
    <row r="5428" spans="1:5">
      <c r="A5428"/>
      <c r="B5428"/>
      <c r="C5428"/>
      <c r="D5428"/>
      <c r="E5428"/>
    </row>
    <row r="5429" spans="1:5">
      <c r="A5429"/>
      <c r="B5429"/>
      <c r="C5429"/>
      <c r="D5429"/>
      <c r="E5429"/>
    </row>
    <row r="5430" spans="1:5">
      <c r="A5430"/>
      <c r="B5430"/>
      <c r="C5430"/>
      <c r="D5430"/>
      <c r="E5430"/>
    </row>
    <row r="5431" spans="1:5">
      <c r="A5431"/>
      <c r="B5431"/>
      <c r="C5431"/>
      <c r="D5431"/>
      <c r="E5431"/>
    </row>
    <row r="5432" spans="1:5">
      <c r="A5432"/>
      <c r="B5432"/>
      <c r="C5432"/>
      <c r="D5432"/>
      <c r="E5432"/>
    </row>
    <row r="5433" spans="1:5">
      <c r="A5433"/>
      <c r="B5433"/>
      <c r="C5433"/>
      <c r="D5433"/>
      <c r="E5433"/>
    </row>
    <row r="5434" spans="1:5">
      <c r="A5434"/>
      <c r="B5434"/>
      <c r="C5434"/>
      <c r="D5434"/>
      <c r="E5434"/>
    </row>
    <row r="5435" spans="1:5">
      <c r="A5435"/>
      <c r="B5435"/>
      <c r="C5435"/>
      <c r="D5435"/>
      <c r="E5435"/>
    </row>
    <row r="5436" spans="1:5">
      <c r="A5436"/>
      <c r="B5436"/>
      <c r="C5436"/>
      <c r="D5436"/>
      <c r="E5436"/>
    </row>
    <row r="5437" spans="1:5">
      <c r="A5437"/>
      <c r="B5437"/>
      <c r="C5437"/>
      <c r="D5437"/>
      <c r="E5437"/>
    </row>
    <row r="5438" spans="1:5">
      <c r="A5438"/>
      <c r="B5438"/>
      <c r="C5438"/>
      <c r="D5438"/>
      <c r="E5438"/>
    </row>
    <row r="5439" spans="1:5">
      <c r="A5439"/>
      <c r="B5439"/>
      <c r="C5439"/>
      <c r="D5439"/>
      <c r="E5439"/>
    </row>
    <row r="5440" spans="1:5">
      <c r="A5440"/>
      <c r="B5440"/>
      <c r="C5440"/>
      <c r="D5440"/>
      <c r="E5440"/>
    </row>
    <row r="5441" spans="1:5">
      <c r="A5441"/>
      <c r="B5441"/>
      <c r="C5441"/>
      <c r="D5441"/>
      <c r="E5441"/>
    </row>
    <row r="5442" spans="1:5">
      <c r="A5442"/>
      <c r="B5442"/>
      <c r="C5442"/>
      <c r="D5442"/>
      <c r="E5442"/>
    </row>
    <row r="5443" spans="1:5">
      <c r="A5443"/>
      <c r="B5443"/>
      <c r="C5443"/>
      <c r="D5443"/>
      <c r="E5443"/>
    </row>
    <row r="5444" spans="1:5">
      <c r="A5444"/>
      <c r="B5444"/>
      <c r="C5444"/>
      <c r="D5444"/>
      <c r="E5444"/>
    </row>
    <row r="5445" spans="1:5">
      <c r="A5445"/>
      <c r="B5445"/>
      <c r="C5445"/>
      <c r="D5445"/>
      <c r="E5445"/>
    </row>
    <row r="5446" spans="1:5">
      <c r="A5446"/>
      <c r="B5446"/>
      <c r="C5446"/>
      <c r="D5446"/>
      <c r="E5446"/>
    </row>
    <row r="5447" spans="1:5">
      <c r="A5447"/>
      <c r="B5447"/>
      <c r="C5447"/>
      <c r="D5447"/>
      <c r="E5447"/>
    </row>
    <row r="5448" spans="1:5">
      <c r="A5448"/>
      <c r="B5448"/>
      <c r="C5448"/>
      <c r="D5448"/>
      <c r="E5448"/>
    </row>
    <row r="5449" spans="1:5">
      <c r="A5449"/>
      <c r="B5449"/>
      <c r="C5449"/>
      <c r="D5449"/>
      <c r="E5449"/>
    </row>
    <row r="5450" spans="1:5">
      <c r="A5450"/>
      <c r="B5450"/>
      <c r="C5450"/>
      <c r="D5450"/>
      <c r="E5450"/>
    </row>
    <row r="5451" spans="1:5">
      <c r="A5451"/>
      <c r="B5451"/>
      <c r="C5451"/>
      <c r="D5451"/>
      <c r="E5451"/>
    </row>
    <row r="5452" spans="1:5">
      <c r="A5452"/>
      <c r="B5452"/>
      <c r="C5452"/>
      <c r="D5452"/>
      <c r="E5452"/>
    </row>
    <row r="5453" spans="1:5">
      <c r="A5453"/>
      <c r="B5453"/>
      <c r="C5453"/>
      <c r="D5453"/>
      <c r="E5453"/>
    </row>
    <row r="5454" spans="1:5">
      <c r="A5454"/>
      <c r="B5454"/>
      <c r="C5454"/>
      <c r="D5454"/>
      <c r="E5454"/>
    </row>
    <row r="5455" spans="1:5">
      <c r="A5455"/>
      <c r="B5455"/>
      <c r="C5455"/>
      <c r="D5455"/>
      <c r="E5455"/>
    </row>
    <row r="5456" spans="1:5">
      <c r="A5456"/>
      <c r="B5456"/>
      <c r="C5456"/>
      <c r="D5456"/>
      <c r="E5456"/>
    </row>
    <row r="5457" spans="1:5">
      <c r="A5457"/>
      <c r="B5457"/>
      <c r="C5457"/>
      <c r="D5457"/>
      <c r="E5457"/>
    </row>
    <row r="5458" spans="1:5">
      <c r="A5458"/>
      <c r="B5458"/>
      <c r="C5458"/>
      <c r="D5458"/>
      <c r="E5458"/>
    </row>
    <row r="5459" spans="1:5">
      <c r="A5459"/>
      <c r="B5459"/>
      <c r="C5459"/>
      <c r="D5459"/>
      <c r="E5459"/>
    </row>
    <row r="5460" spans="1:5">
      <c r="A5460"/>
      <c r="B5460"/>
      <c r="C5460"/>
      <c r="D5460"/>
      <c r="E5460"/>
    </row>
    <row r="5461" spans="1:5">
      <c r="A5461"/>
      <c r="B5461"/>
      <c r="C5461"/>
      <c r="D5461"/>
      <c r="E5461"/>
    </row>
    <row r="5462" spans="1:5">
      <c r="A5462"/>
      <c r="B5462"/>
      <c r="C5462"/>
      <c r="D5462"/>
      <c r="E5462"/>
    </row>
    <row r="5463" spans="1:5">
      <c r="A5463"/>
      <c r="B5463"/>
      <c r="C5463"/>
      <c r="D5463"/>
      <c r="E54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88"/>
  <sheetViews>
    <sheetView showGridLines="0" topLeftCell="D1" workbookViewId="0">
      <pane ySplit="1" topLeftCell="A157" activePane="bottomLeft" state="frozen"/>
      <selection activeCell="T4" sqref="T4:U4"/>
      <selection pane="bottomLeft" activeCell="I129" sqref="I129:I180"/>
    </sheetView>
  </sheetViews>
  <sheetFormatPr defaultColWidth="9.140625" defaultRowHeight="14.25"/>
  <cols>
    <col min="1" max="3" width="9.140625" style="33"/>
    <col min="4" max="4" width="11.7109375" style="33" bestFit="1" customWidth="1"/>
    <col min="5" max="5" width="12.85546875" style="33" customWidth="1"/>
    <col min="6" max="6" width="55.42578125" style="33" bestFit="1" customWidth="1"/>
    <col min="7" max="7" width="14.42578125" style="33" bestFit="1" customWidth="1"/>
    <col min="8" max="8" width="9.140625" style="33"/>
    <col min="9" max="9" width="9.85546875" style="4" bestFit="1" customWidth="1"/>
    <col min="10" max="10" width="14.5703125" style="6" bestFit="1" customWidth="1"/>
    <col min="11" max="11" width="7.7109375" style="4" bestFit="1" customWidth="1"/>
    <col min="12" max="12" width="4.28515625" style="4" bestFit="1" customWidth="1"/>
    <col min="13" max="13" width="15.85546875" style="4" bestFit="1" customWidth="1"/>
    <col min="14" max="14" width="7.85546875" style="4" bestFit="1" customWidth="1"/>
    <col min="15" max="16" width="7.85546875" style="4" customWidth="1"/>
    <col min="17" max="16384" width="9.140625" style="33"/>
  </cols>
  <sheetData>
    <row r="1" spans="1:21" ht="15">
      <c r="A1" s="33" t="s">
        <v>21</v>
      </c>
      <c r="B1" s="33" t="s">
        <v>22</v>
      </c>
      <c r="D1" s="40" t="s">
        <v>12</v>
      </c>
      <c r="E1" s="40" t="s">
        <v>1</v>
      </c>
      <c r="F1" s="40" t="s">
        <v>2</v>
      </c>
      <c r="I1" s="65" t="s">
        <v>12</v>
      </c>
      <c r="J1" s="65" t="s">
        <v>0</v>
      </c>
      <c r="K1" s="68" t="s">
        <v>65</v>
      </c>
      <c r="L1" s="66" t="s">
        <v>58</v>
      </c>
      <c r="M1" s="66" t="s">
        <v>60</v>
      </c>
      <c r="N1" s="37" t="s">
        <v>33</v>
      </c>
      <c r="O1" s="5"/>
      <c r="P1" s="5"/>
      <c r="Q1" s="5" t="s">
        <v>64</v>
      </c>
      <c r="R1" s="34">
        <v>23</v>
      </c>
      <c r="T1" s="33" t="s">
        <v>49</v>
      </c>
      <c r="U1" s="33" t="s">
        <v>48</v>
      </c>
    </row>
    <row r="2" spans="1:21">
      <c r="A2" s="33" t="s">
        <v>13</v>
      </c>
      <c r="B2" s="33" t="s">
        <v>23</v>
      </c>
      <c r="D2" s="41" t="s">
        <v>23</v>
      </c>
      <c r="E2" s="41" t="s">
        <v>78</v>
      </c>
      <c r="F2" s="41" t="s">
        <v>79</v>
      </c>
      <c r="I2" s="66" t="s">
        <v>23</v>
      </c>
      <c r="J2" s="66" t="s">
        <v>94</v>
      </c>
      <c r="K2" s="69">
        <v>8.4347826086956523</v>
      </c>
      <c r="L2" s="67">
        <v>23</v>
      </c>
      <c r="M2" s="67">
        <v>8</v>
      </c>
      <c r="N2" s="4" t="str">
        <f>IF(L2&gt;=$R$1,"Pass","Fail")</f>
        <v>Pass</v>
      </c>
      <c r="O2" s="6" t="str">
        <f>IF(L2&lt;&gt;$R$1,11-M2,"")</f>
        <v/>
      </c>
      <c r="Q2" s="33" t="s">
        <v>62</v>
      </c>
      <c r="R2" s="33">
        <f>COUNTIF(N:N,Q2)</f>
        <v>296</v>
      </c>
      <c r="S2" s="35"/>
      <c r="T2" s="33" t="s">
        <v>9</v>
      </c>
      <c r="U2" s="33">
        <v>10</v>
      </c>
    </row>
    <row r="3" spans="1:21">
      <c r="A3" s="33" t="s">
        <v>14</v>
      </c>
      <c r="B3" s="33" t="s">
        <v>25</v>
      </c>
      <c r="D3" s="41" t="s">
        <v>23</v>
      </c>
      <c r="E3" s="41" t="s">
        <v>95</v>
      </c>
      <c r="F3" s="41" t="s">
        <v>96</v>
      </c>
      <c r="I3" s="66" t="s">
        <v>23</v>
      </c>
      <c r="J3" s="66" t="s">
        <v>108</v>
      </c>
      <c r="K3" s="69">
        <v>7.9130434782608692</v>
      </c>
      <c r="L3" s="67">
        <v>23</v>
      </c>
      <c r="M3" s="67">
        <v>8</v>
      </c>
      <c r="N3" s="4" t="str">
        <f t="shared" ref="N3:N66" si="0">IF(L3&gt;=$R$1,"Pass","Fail")</f>
        <v>Pass</v>
      </c>
      <c r="O3" s="6" t="str">
        <f t="shared" ref="O3:O66" si="1">IF(L3&lt;&gt;$R$1,11-M3,"")</f>
        <v/>
      </c>
      <c r="Q3" s="33" t="s">
        <v>63</v>
      </c>
      <c r="R3" s="33">
        <f>COUNTIF(N:N,Q3)</f>
        <v>124</v>
      </c>
      <c r="S3" s="35"/>
      <c r="T3" s="33" t="s">
        <v>8</v>
      </c>
      <c r="U3" s="33">
        <v>9</v>
      </c>
    </row>
    <row r="4" spans="1:21">
      <c r="A4" s="33" t="s">
        <v>15</v>
      </c>
      <c r="B4" s="33" t="s">
        <v>24</v>
      </c>
      <c r="D4" s="41" t="s">
        <v>23</v>
      </c>
      <c r="E4" s="41" t="s">
        <v>97</v>
      </c>
      <c r="F4" s="41" t="s">
        <v>93</v>
      </c>
      <c r="I4" s="66" t="s">
        <v>23</v>
      </c>
      <c r="J4" s="66" t="s">
        <v>109</v>
      </c>
      <c r="K4" s="69">
        <v>5.6956521739130439</v>
      </c>
      <c r="L4" s="67">
        <v>20</v>
      </c>
      <c r="M4" s="67">
        <v>7</v>
      </c>
      <c r="N4" s="4" t="str">
        <f t="shared" si="0"/>
        <v>Fail</v>
      </c>
      <c r="O4" s="6">
        <f t="shared" si="1"/>
        <v>4</v>
      </c>
      <c r="T4" s="33" t="s">
        <v>6</v>
      </c>
      <c r="U4" s="33">
        <v>8</v>
      </c>
    </row>
    <row r="5" spans="1:21">
      <c r="A5" s="33" t="s">
        <v>16</v>
      </c>
      <c r="B5" s="33" t="s">
        <v>26</v>
      </c>
      <c r="D5" s="41" t="s">
        <v>23</v>
      </c>
      <c r="E5" s="41" t="s">
        <v>98</v>
      </c>
      <c r="F5" s="41" t="s">
        <v>99</v>
      </c>
      <c r="I5" s="66" t="s">
        <v>23</v>
      </c>
      <c r="J5" s="66" t="s">
        <v>110</v>
      </c>
      <c r="K5" s="69">
        <v>8.4347826086956523</v>
      </c>
      <c r="L5" s="67">
        <v>23</v>
      </c>
      <c r="M5" s="67">
        <v>8</v>
      </c>
      <c r="N5" s="4" t="str">
        <f t="shared" si="0"/>
        <v>Pass</v>
      </c>
      <c r="O5" s="6" t="str">
        <f t="shared" si="1"/>
        <v/>
      </c>
      <c r="T5" s="33" t="s">
        <v>4</v>
      </c>
      <c r="U5" s="33">
        <v>7</v>
      </c>
    </row>
    <row r="6" spans="1:21">
      <c r="A6" s="33" t="s">
        <v>17</v>
      </c>
      <c r="B6" s="33" t="s">
        <v>27</v>
      </c>
      <c r="D6" s="41" t="s">
        <v>23</v>
      </c>
      <c r="E6" s="41" t="s">
        <v>100</v>
      </c>
      <c r="F6" s="41" t="s">
        <v>101</v>
      </c>
      <c r="I6" s="66" t="s">
        <v>23</v>
      </c>
      <c r="J6" s="66" t="s">
        <v>111</v>
      </c>
      <c r="K6" s="69">
        <v>7.6521739130434776</v>
      </c>
      <c r="L6" s="67">
        <v>23</v>
      </c>
      <c r="M6" s="67">
        <v>8</v>
      </c>
      <c r="N6" s="4" t="str">
        <f t="shared" si="0"/>
        <v>Pass</v>
      </c>
      <c r="O6" s="6" t="str">
        <f t="shared" si="1"/>
        <v/>
      </c>
      <c r="T6" s="33" t="s">
        <v>5</v>
      </c>
      <c r="U6" s="33">
        <v>6</v>
      </c>
    </row>
    <row r="7" spans="1:21">
      <c r="A7" s="33" t="s">
        <v>18</v>
      </c>
      <c r="B7" s="33" t="s">
        <v>28</v>
      </c>
      <c r="D7" s="41" t="s">
        <v>23</v>
      </c>
      <c r="E7" s="41" t="s">
        <v>102</v>
      </c>
      <c r="F7" s="41" t="s">
        <v>103</v>
      </c>
      <c r="I7" s="66" t="s">
        <v>23</v>
      </c>
      <c r="J7" s="66" t="s">
        <v>112</v>
      </c>
      <c r="K7" s="69">
        <v>6.3478260869565224</v>
      </c>
      <c r="L7" s="67">
        <v>23</v>
      </c>
      <c r="M7" s="67">
        <v>8</v>
      </c>
      <c r="N7" s="4" t="str">
        <f t="shared" si="0"/>
        <v>Pass</v>
      </c>
      <c r="O7" s="6" t="str">
        <f t="shared" si="1"/>
        <v/>
      </c>
      <c r="T7" s="33" t="s">
        <v>7</v>
      </c>
      <c r="U7" s="33">
        <v>5</v>
      </c>
    </row>
    <row r="8" spans="1:21">
      <c r="A8" s="33" t="s">
        <v>19</v>
      </c>
      <c r="B8" s="33" t="s">
        <v>29</v>
      </c>
      <c r="D8" s="41" t="s">
        <v>23</v>
      </c>
      <c r="E8" s="41" t="s">
        <v>104</v>
      </c>
      <c r="F8" s="41" t="s">
        <v>105</v>
      </c>
      <c r="I8" s="66" t="s">
        <v>23</v>
      </c>
      <c r="J8" s="66" t="s">
        <v>113</v>
      </c>
      <c r="K8" s="69">
        <v>2.9565217391304346</v>
      </c>
      <c r="L8" s="67">
        <v>8</v>
      </c>
      <c r="M8" s="67">
        <v>3</v>
      </c>
      <c r="N8" s="4" t="str">
        <f t="shared" si="0"/>
        <v>Fail</v>
      </c>
      <c r="O8" s="6">
        <f t="shared" si="1"/>
        <v>8</v>
      </c>
      <c r="T8" s="33" t="s">
        <v>3</v>
      </c>
      <c r="U8" s="33">
        <v>0</v>
      </c>
    </row>
    <row r="9" spans="1:21">
      <c r="A9" s="36" t="s">
        <v>35</v>
      </c>
      <c r="B9" s="33" t="s">
        <v>36</v>
      </c>
      <c r="D9" s="41" t="s">
        <v>23</v>
      </c>
      <c r="E9" s="41" t="s">
        <v>106</v>
      </c>
      <c r="F9" s="41" t="s">
        <v>107</v>
      </c>
      <c r="I9" s="66" t="s">
        <v>23</v>
      </c>
      <c r="J9" s="66" t="s">
        <v>114</v>
      </c>
      <c r="K9" s="69">
        <v>6.7391304347826084</v>
      </c>
      <c r="L9" s="67">
        <v>23</v>
      </c>
      <c r="M9" s="67">
        <v>8</v>
      </c>
      <c r="N9" s="4" t="str">
        <f t="shared" si="0"/>
        <v>Pass</v>
      </c>
      <c r="O9" s="6" t="str">
        <f t="shared" si="1"/>
        <v/>
      </c>
      <c r="T9" s="33" t="s">
        <v>52</v>
      </c>
      <c r="U9" s="33">
        <v>0</v>
      </c>
    </row>
    <row r="10" spans="1:21">
      <c r="D10" s="41" t="s">
        <v>27</v>
      </c>
      <c r="E10" s="41" t="s">
        <v>78</v>
      </c>
      <c r="F10" s="41" t="s">
        <v>79</v>
      </c>
      <c r="I10" s="66" t="s">
        <v>23</v>
      </c>
      <c r="J10" s="66" t="s">
        <v>115</v>
      </c>
      <c r="K10" s="69">
        <v>7.5217391304347823</v>
      </c>
      <c r="L10" s="67">
        <v>23</v>
      </c>
      <c r="M10" s="67">
        <v>8</v>
      </c>
      <c r="N10" s="4" t="str">
        <f t="shared" si="0"/>
        <v>Pass</v>
      </c>
      <c r="O10" s="6" t="str">
        <f t="shared" si="1"/>
        <v/>
      </c>
      <c r="T10" s="33" t="s">
        <v>10</v>
      </c>
      <c r="U10" s="33">
        <v>0</v>
      </c>
    </row>
    <row r="11" spans="1:21">
      <c r="D11" s="41" t="s">
        <v>27</v>
      </c>
      <c r="E11" s="41" t="s">
        <v>292</v>
      </c>
      <c r="F11" s="41" t="s">
        <v>293</v>
      </c>
      <c r="I11" s="66" t="s">
        <v>23</v>
      </c>
      <c r="J11" s="66" t="s">
        <v>116</v>
      </c>
      <c r="K11" s="69">
        <v>5.2173913043478262</v>
      </c>
      <c r="L11" s="67">
        <v>18</v>
      </c>
      <c r="M11" s="67">
        <v>6</v>
      </c>
      <c r="N11" s="4" t="str">
        <f t="shared" si="0"/>
        <v>Fail</v>
      </c>
      <c r="O11" s="6">
        <f t="shared" si="1"/>
        <v>5</v>
      </c>
      <c r="T11" s="33" t="s">
        <v>61</v>
      </c>
      <c r="U11" s="33">
        <v>0</v>
      </c>
    </row>
    <row r="12" spans="1:21">
      <c r="D12" s="41" t="s">
        <v>27</v>
      </c>
      <c r="E12" s="41" t="s">
        <v>294</v>
      </c>
      <c r="F12" s="41" t="s">
        <v>295</v>
      </c>
      <c r="I12" s="66" t="s">
        <v>23</v>
      </c>
      <c r="J12" s="66" t="s">
        <v>117</v>
      </c>
      <c r="K12" s="69">
        <v>7.5217391304347823</v>
      </c>
      <c r="L12" s="67">
        <v>23</v>
      </c>
      <c r="M12" s="67">
        <v>8</v>
      </c>
      <c r="N12" s="4" t="str">
        <f t="shared" si="0"/>
        <v>Pass</v>
      </c>
      <c r="O12" s="6" t="str">
        <f t="shared" si="1"/>
        <v/>
      </c>
      <c r="T12" s="33" t="s">
        <v>579</v>
      </c>
      <c r="U12" s="33">
        <v>0</v>
      </c>
    </row>
    <row r="13" spans="1:21">
      <c r="D13" s="41" t="s">
        <v>27</v>
      </c>
      <c r="E13" s="41" t="s">
        <v>296</v>
      </c>
      <c r="F13" s="41" t="s">
        <v>297</v>
      </c>
      <c r="I13" s="66" t="s">
        <v>23</v>
      </c>
      <c r="J13" s="66" t="s">
        <v>118</v>
      </c>
      <c r="K13" s="69">
        <v>8.5652173913043477</v>
      </c>
      <c r="L13" s="67">
        <v>23</v>
      </c>
      <c r="M13" s="67">
        <v>8</v>
      </c>
      <c r="N13" s="4" t="str">
        <f t="shared" si="0"/>
        <v>Pass</v>
      </c>
      <c r="O13" s="6" t="str">
        <f t="shared" si="1"/>
        <v/>
      </c>
    </row>
    <row r="14" spans="1:21">
      <c r="D14" s="41" t="s">
        <v>27</v>
      </c>
      <c r="E14" s="41" t="s">
        <v>298</v>
      </c>
      <c r="F14" s="41" t="s">
        <v>93</v>
      </c>
      <c r="I14" s="66" t="s">
        <v>23</v>
      </c>
      <c r="J14" s="66" t="s">
        <v>504</v>
      </c>
      <c r="K14" s="69">
        <v>7.5217391304347814</v>
      </c>
      <c r="L14" s="67">
        <v>23</v>
      </c>
      <c r="M14" s="67">
        <v>8</v>
      </c>
      <c r="N14" s="4" t="str">
        <f t="shared" si="0"/>
        <v>Pass</v>
      </c>
      <c r="O14" s="6" t="str">
        <f t="shared" si="1"/>
        <v/>
      </c>
    </row>
    <row r="15" spans="1:21">
      <c r="D15" s="41" t="s">
        <v>27</v>
      </c>
      <c r="E15" s="41" t="s">
        <v>299</v>
      </c>
      <c r="F15" s="41" t="s">
        <v>300</v>
      </c>
      <c r="I15" s="66" t="s">
        <v>23</v>
      </c>
      <c r="J15" s="66" t="s">
        <v>505</v>
      </c>
      <c r="K15" s="69">
        <v>7.3913043478260869</v>
      </c>
      <c r="L15" s="67">
        <v>23</v>
      </c>
      <c r="M15" s="67">
        <v>8</v>
      </c>
      <c r="N15" s="4" t="str">
        <f t="shared" si="0"/>
        <v>Pass</v>
      </c>
      <c r="O15" s="6" t="str">
        <f t="shared" si="1"/>
        <v/>
      </c>
    </row>
    <row r="16" spans="1:21">
      <c r="D16" s="41" t="s">
        <v>27</v>
      </c>
      <c r="E16" s="41" t="s">
        <v>301</v>
      </c>
      <c r="F16" s="41" t="s">
        <v>302</v>
      </c>
      <c r="I16" s="66" t="s">
        <v>23</v>
      </c>
      <c r="J16" s="66" t="s">
        <v>506</v>
      </c>
      <c r="K16" s="69">
        <v>8.1739130434782616</v>
      </c>
      <c r="L16" s="67">
        <v>23</v>
      </c>
      <c r="M16" s="67">
        <v>8</v>
      </c>
      <c r="N16" s="4" t="str">
        <f t="shared" si="0"/>
        <v>Pass</v>
      </c>
      <c r="O16" s="6" t="str">
        <f t="shared" si="1"/>
        <v/>
      </c>
    </row>
    <row r="17" spans="4:15">
      <c r="D17" s="41" t="s">
        <v>27</v>
      </c>
      <c r="E17" s="41" t="s">
        <v>303</v>
      </c>
      <c r="F17" s="41" t="s">
        <v>304</v>
      </c>
      <c r="I17" s="66" t="s">
        <v>23</v>
      </c>
      <c r="J17" s="66" t="s">
        <v>507</v>
      </c>
      <c r="K17" s="69">
        <v>7.7826086956521738</v>
      </c>
      <c r="L17" s="67">
        <v>23</v>
      </c>
      <c r="M17" s="67">
        <v>8</v>
      </c>
      <c r="N17" s="4" t="str">
        <f t="shared" si="0"/>
        <v>Pass</v>
      </c>
      <c r="O17" s="6" t="str">
        <f t="shared" si="1"/>
        <v/>
      </c>
    </row>
    <row r="18" spans="4:15">
      <c r="D18" s="41" t="s">
        <v>29</v>
      </c>
      <c r="E18" s="41" t="s">
        <v>78</v>
      </c>
      <c r="F18" s="41" t="s">
        <v>79</v>
      </c>
      <c r="I18" s="66" t="s">
        <v>23</v>
      </c>
      <c r="J18" s="66" t="s">
        <v>508</v>
      </c>
      <c r="K18" s="69">
        <v>7.1304347826086962</v>
      </c>
      <c r="L18" s="67">
        <v>23</v>
      </c>
      <c r="M18" s="67">
        <v>8</v>
      </c>
      <c r="N18" s="4" t="str">
        <f t="shared" si="0"/>
        <v>Pass</v>
      </c>
      <c r="O18" s="6" t="str">
        <f t="shared" si="1"/>
        <v/>
      </c>
    </row>
    <row r="19" spans="4:15">
      <c r="D19" s="41" t="s">
        <v>29</v>
      </c>
      <c r="E19" s="41" t="s">
        <v>80</v>
      </c>
      <c r="F19" s="41" t="s">
        <v>81</v>
      </c>
      <c r="I19" s="66" t="s">
        <v>23</v>
      </c>
      <c r="J19" s="66" t="s">
        <v>509</v>
      </c>
      <c r="K19" s="69">
        <v>8.0434782608695645</v>
      </c>
      <c r="L19" s="67">
        <v>23</v>
      </c>
      <c r="M19" s="67">
        <v>8</v>
      </c>
      <c r="N19" s="4" t="str">
        <f t="shared" si="0"/>
        <v>Pass</v>
      </c>
      <c r="O19" s="6" t="str">
        <f t="shared" si="1"/>
        <v/>
      </c>
    </row>
    <row r="20" spans="4:15">
      <c r="D20" s="41" t="s">
        <v>29</v>
      </c>
      <c r="E20" s="41" t="s">
        <v>82</v>
      </c>
      <c r="F20" s="41" t="s">
        <v>83</v>
      </c>
      <c r="I20" s="66" t="s">
        <v>27</v>
      </c>
      <c r="J20" s="66" t="s">
        <v>291</v>
      </c>
      <c r="K20" s="69">
        <v>5.695652173913043</v>
      </c>
      <c r="L20" s="67">
        <v>17</v>
      </c>
      <c r="M20" s="67">
        <v>6</v>
      </c>
      <c r="N20" s="4" t="str">
        <f t="shared" si="0"/>
        <v>Fail</v>
      </c>
      <c r="O20" s="6">
        <f t="shared" si="1"/>
        <v>5</v>
      </c>
    </row>
    <row r="21" spans="4:15">
      <c r="D21" s="41" t="s">
        <v>29</v>
      </c>
      <c r="E21" s="41" t="s">
        <v>84</v>
      </c>
      <c r="F21" s="41" t="s">
        <v>85</v>
      </c>
      <c r="I21" s="66" t="s">
        <v>27</v>
      </c>
      <c r="J21" s="66" t="s">
        <v>305</v>
      </c>
      <c r="K21" s="69">
        <v>6.8695652173913047</v>
      </c>
      <c r="L21" s="67">
        <v>23</v>
      </c>
      <c r="M21" s="67">
        <v>8</v>
      </c>
      <c r="N21" s="4" t="str">
        <f t="shared" si="0"/>
        <v>Pass</v>
      </c>
      <c r="O21" s="6" t="str">
        <f t="shared" si="1"/>
        <v/>
      </c>
    </row>
    <row r="22" spans="4:15">
      <c r="D22" s="41" t="s">
        <v>29</v>
      </c>
      <c r="E22" s="41" t="s">
        <v>86</v>
      </c>
      <c r="F22" s="41" t="s">
        <v>87</v>
      </c>
      <c r="I22" s="66" t="s">
        <v>27</v>
      </c>
      <c r="J22" s="66" t="s">
        <v>306</v>
      </c>
      <c r="K22" s="69">
        <v>8.0434782608695645</v>
      </c>
      <c r="L22" s="67">
        <v>23</v>
      </c>
      <c r="M22" s="67">
        <v>8</v>
      </c>
      <c r="N22" s="4" t="str">
        <f t="shared" si="0"/>
        <v>Pass</v>
      </c>
      <c r="O22" s="6" t="str">
        <f t="shared" si="1"/>
        <v/>
      </c>
    </row>
    <row r="23" spans="4:15">
      <c r="D23" s="41" t="s">
        <v>29</v>
      </c>
      <c r="E23" s="41" t="s">
        <v>88</v>
      </c>
      <c r="F23" s="41" t="s">
        <v>89</v>
      </c>
      <c r="I23" s="66" t="s">
        <v>27</v>
      </c>
      <c r="J23" s="66" t="s">
        <v>307</v>
      </c>
      <c r="K23" s="69">
        <v>7.1304347826086953</v>
      </c>
      <c r="L23" s="67">
        <v>20</v>
      </c>
      <c r="M23" s="67">
        <v>7</v>
      </c>
      <c r="N23" s="4" t="str">
        <f t="shared" si="0"/>
        <v>Fail</v>
      </c>
      <c r="O23" s="6">
        <f t="shared" si="1"/>
        <v>4</v>
      </c>
    </row>
    <row r="24" spans="4:15">
      <c r="D24" s="41" t="s">
        <v>29</v>
      </c>
      <c r="E24" s="41" t="s">
        <v>90</v>
      </c>
      <c r="F24" s="41" t="s">
        <v>91</v>
      </c>
      <c r="I24" s="66" t="s">
        <v>27</v>
      </c>
      <c r="J24" s="66" t="s">
        <v>308</v>
      </c>
      <c r="K24" s="69">
        <v>5.9565217391304346</v>
      </c>
      <c r="L24" s="67">
        <v>20</v>
      </c>
      <c r="M24" s="67">
        <v>7</v>
      </c>
      <c r="N24" s="4" t="str">
        <f t="shared" si="0"/>
        <v>Fail</v>
      </c>
      <c r="O24" s="6">
        <f t="shared" si="1"/>
        <v>4</v>
      </c>
    </row>
    <row r="25" spans="4:15">
      <c r="D25" s="41" t="s">
        <v>29</v>
      </c>
      <c r="E25" s="41" t="s">
        <v>92</v>
      </c>
      <c r="F25" s="41" t="s">
        <v>93</v>
      </c>
      <c r="I25" s="66" t="s">
        <v>27</v>
      </c>
      <c r="J25" s="66" t="s">
        <v>309</v>
      </c>
      <c r="K25" s="69">
        <v>7.1304347826086945</v>
      </c>
      <c r="L25" s="67">
        <v>23</v>
      </c>
      <c r="M25" s="67">
        <v>8</v>
      </c>
      <c r="N25" s="4" t="str">
        <f t="shared" si="0"/>
        <v>Pass</v>
      </c>
      <c r="O25" s="6" t="str">
        <f t="shared" si="1"/>
        <v/>
      </c>
    </row>
    <row r="26" spans="4:15">
      <c r="D26" s="41" t="s">
        <v>26</v>
      </c>
      <c r="E26" s="41" t="s">
        <v>78</v>
      </c>
      <c r="F26" s="41" t="s">
        <v>79</v>
      </c>
      <c r="I26" s="66" t="s">
        <v>27</v>
      </c>
      <c r="J26" s="66" t="s">
        <v>310</v>
      </c>
      <c r="K26" s="69">
        <v>8.1739130434782599</v>
      </c>
      <c r="L26" s="67">
        <v>23</v>
      </c>
      <c r="M26" s="67">
        <v>8</v>
      </c>
      <c r="N26" s="4" t="str">
        <f t="shared" si="0"/>
        <v>Pass</v>
      </c>
      <c r="O26" s="6" t="str">
        <f t="shared" si="1"/>
        <v/>
      </c>
    </row>
    <row r="27" spans="4:15">
      <c r="D27" s="41" t="s">
        <v>26</v>
      </c>
      <c r="E27" s="41" t="s">
        <v>144</v>
      </c>
      <c r="F27" s="41" t="s">
        <v>93</v>
      </c>
      <c r="I27" s="66" t="s">
        <v>27</v>
      </c>
      <c r="J27" s="66" t="s">
        <v>311</v>
      </c>
      <c r="K27" s="69">
        <v>6.0869565217391308</v>
      </c>
      <c r="L27" s="67">
        <v>20</v>
      </c>
      <c r="M27" s="67">
        <v>7</v>
      </c>
      <c r="N27" s="4" t="str">
        <f t="shared" si="0"/>
        <v>Fail</v>
      </c>
      <c r="O27" s="6">
        <f t="shared" si="1"/>
        <v>4</v>
      </c>
    </row>
    <row r="28" spans="4:15">
      <c r="D28" s="41" t="s">
        <v>26</v>
      </c>
      <c r="E28" s="41" t="s">
        <v>145</v>
      </c>
      <c r="F28" s="41" t="s">
        <v>146</v>
      </c>
      <c r="I28" s="66" t="s">
        <v>27</v>
      </c>
      <c r="J28" s="66" t="s">
        <v>312</v>
      </c>
      <c r="K28" s="69">
        <v>7.3913043478260869</v>
      </c>
      <c r="L28" s="67">
        <v>23</v>
      </c>
      <c r="M28" s="67">
        <v>8</v>
      </c>
      <c r="N28" s="4" t="str">
        <f t="shared" si="0"/>
        <v>Pass</v>
      </c>
      <c r="O28" s="6" t="str">
        <f t="shared" si="1"/>
        <v/>
      </c>
    </row>
    <row r="29" spans="4:15">
      <c r="D29" s="41" t="s">
        <v>26</v>
      </c>
      <c r="E29" s="41" t="s">
        <v>147</v>
      </c>
      <c r="F29" s="41" t="s">
        <v>148</v>
      </c>
      <c r="I29" s="66" t="s">
        <v>27</v>
      </c>
      <c r="J29" s="66" t="s">
        <v>313</v>
      </c>
      <c r="K29" s="69">
        <v>7.2608695652173907</v>
      </c>
      <c r="L29" s="67">
        <v>23</v>
      </c>
      <c r="M29" s="67">
        <v>8</v>
      </c>
      <c r="N29" s="4" t="str">
        <f t="shared" si="0"/>
        <v>Pass</v>
      </c>
      <c r="O29" s="6" t="str">
        <f t="shared" si="1"/>
        <v/>
      </c>
    </row>
    <row r="30" spans="4:15">
      <c r="D30" s="41" t="s">
        <v>26</v>
      </c>
      <c r="E30" s="41" t="s">
        <v>149</v>
      </c>
      <c r="F30" s="41" t="s">
        <v>150</v>
      </c>
      <c r="I30" s="66" t="s">
        <v>27</v>
      </c>
      <c r="J30" s="66" t="s">
        <v>314</v>
      </c>
      <c r="K30" s="69">
        <v>7.7826086956521729</v>
      </c>
      <c r="L30" s="67">
        <v>23</v>
      </c>
      <c r="M30" s="67">
        <v>8</v>
      </c>
      <c r="N30" s="4" t="str">
        <f t="shared" si="0"/>
        <v>Pass</v>
      </c>
      <c r="O30" s="6" t="str">
        <f t="shared" si="1"/>
        <v/>
      </c>
    </row>
    <row r="31" spans="4:15">
      <c r="D31" s="41" t="s">
        <v>26</v>
      </c>
      <c r="E31" s="41" t="s">
        <v>151</v>
      </c>
      <c r="F31" s="41" t="s">
        <v>152</v>
      </c>
      <c r="I31" s="66" t="s">
        <v>27</v>
      </c>
      <c r="J31" s="66" t="s">
        <v>315</v>
      </c>
      <c r="K31" s="69">
        <v>8.695652173913043</v>
      </c>
      <c r="L31" s="67">
        <v>23</v>
      </c>
      <c r="M31" s="67">
        <v>8</v>
      </c>
      <c r="N31" s="4" t="str">
        <f t="shared" si="0"/>
        <v>Pass</v>
      </c>
      <c r="O31" s="6" t="str">
        <f t="shared" si="1"/>
        <v/>
      </c>
    </row>
    <row r="32" spans="4:15">
      <c r="D32" s="41" t="s">
        <v>26</v>
      </c>
      <c r="E32" s="41" t="s">
        <v>153</v>
      </c>
      <c r="F32" s="41" t="s">
        <v>154</v>
      </c>
      <c r="I32" s="66" t="s">
        <v>27</v>
      </c>
      <c r="J32" s="66" t="s">
        <v>316</v>
      </c>
      <c r="K32" s="69">
        <v>6.3478260869565215</v>
      </c>
      <c r="L32" s="67">
        <v>20</v>
      </c>
      <c r="M32" s="67">
        <v>7</v>
      </c>
      <c r="N32" s="4" t="str">
        <f t="shared" si="0"/>
        <v>Fail</v>
      </c>
      <c r="O32" s="6">
        <f t="shared" si="1"/>
        <v>4</v>
      </c>
    </row>
    <row r="33" spans="4:15">
      <c r="D33" s="41" t="s">
        <v>26</v>
      </c>
      <c r="E33" s="41" t="s">
        <v>155</v>
      </c>
      <c r="F33" s="41" t="s">
        <v>156</v>
      </c>
      <c r="I33" s="66" t="s">
        <v>27</v>
      </c>
      <c r="J33" s="66" t="s">
        <v>317</v>
      </c>
      <c r="K33" s="69">
        <v>2.1739130434782608</v>
      </c>
      <c r="L33" s="67">
        <v>5</v>
      </c>
      <c r="M33" s="67">
        <v>2</v>
      </c>
      <c r="N33" s="4" t="str">
        <f t="shared" si="0"/>
        <v>Fail</v>
      </c>
      <c r="O33" s="6">
        <f t="shared" si="1"/>
        <v>9</v>
      </c>
    </row>
    <row r="34" spans="4:15">
      <c r="D34" s="41" t="s">
        <v>25</v>
      </c>
      <c r="E34" s="41" t="s">
        <v>78</v>
      </c>
      <c r="F34" s="41" t="s">
        <v>79</v>
      </c>
      <c r="I34" s="66" t="s">
        <v>27</v>
      </c>
      <c r="J34" s="66" t="s">
        <v>318</v>
      </c>
      <c r="K34" s="69">
        <v>7.9130434782608683</v>
      </c>
      <c r="L34" s="67">
        <v>23</v>
      </c>
      <c r="M34" s="67">
        <v>8</v>
      </c>
      <c r="N34" s="4" t="str">
        <f t="shared" si="0"/>
        <v>Pass</v>
      </c>
      <c r="O34" s="6" t="str">
        <f t="shared" si="1"/>
        <v/>
      </c>
    </row>
    <row r="35" spans="4:15">
      <c r="D35" s="41" t="s">
        <v>25</v>
      </c>
      <c r="E35" s="41" t="s">
        <v>153</v>
      </c>
      <c r="F35" s="41" t="s">
        <v>154</v>
      </c>
      <c r="I35" s="66" t="s">
        <v>27</v>
      </c>
      <c r="J35" s="66" t="s">
        <v>319</v>
      </c>
      <c r="K35" s="69">
        <v>7.391304347826086</v>
      </c>
      <c r="L35" s="67">
        <v>23</v>
      </c>
      <c r="M35" s="67">
        <v>8</v>
      </c>
      <c r="N35" s="4" t="str">
        <f t="shared" si="0"/>
        <v>Pass</v>
      </c>
      <c r="O35" s="6" t="str">
        <f t="shared" si="1"/>
        <v/>
      </c>
    </row>
    <row r="36" spans="4:15">
      <c r="D36" s="41" t="s">
        <v>25</v>
      </c>
      <c r="E36" s="41" t="s">
        <v>155</v>
      </c>
      <c r="F36" s="41" t="s">
        <v>156</v>
      </c>
      <c r="I36" s="66" t="s">
        <v>27</v>
      </c>
      <c r="J36" s="66" t="s">
        <v>320</v>
      </c>
      <c r="K36" s="69">
        <v>7.2608695652173916</v>
      </c>
      <c r="L36" s="67">
        <v>23</v>
      </c>
      <c r="M36" s="67">
        <v>8</v>
      </c>
      <c r="N36" s="4" t="str">
        <f t="shared" si="0"/>
        <v>Pass</v>
      </c>
      <c r="O36" s="6" t="str">
        <f t="shared" si="1"/>
        <v/>
      </c>
    </row>
    <row r="37" spans="4:15">
      <c r="D37" s="41" t="s">
        <v>25</v>
      </c>
      <c r="E37" s="41" t="s">
        <v>511</v>
      </c>
      <c r="F37" s="41" t="s">
        <v>512</v>
      </c>
      <c r="I37" s="66" t="s">
        <v>27</v>
      </c>
      <c r="J37" s="66" t="s">
        <v>321</v>
      </c>
      <c r="K37" s="69">
        <v>6.8695652173913038</v>
      </c>
      <c r="L37" s="67">
        <v>23</v>
      </c>
      <c r="M37" s="67">
        <v>8</v>
      </c>
      <c r="N37" s="4" t="str">
        <f t="shared" si="0"/>
        <v>Pass</v>
      </c>
      <c r="O37" s="6" t="str">
        <f t="shared" si="1"/>
        <v/>
      </c>
    </row>
    <row r="38" spans="4:15">
      <c r="D38" s="41" t="s">
        <v>25</v>
      </c>
      <c r="E38" s="41" t="s">
        <v>513</v>
      </c>
      <c r="F38" s="41" t="s">
        <v>514</v>
      </c>
      <c r="I38" s="66" t="s">
        <v>27</v>
      </c>
      <c r="J38" s="66" t="s">
        <v>322</v>
      </c>
      <c r="K38" s="69">
        <v>8.304347826086957</v>
      </c>
      <c r="L38" s="67">
        <v>23</v>
      </c>
      <c r="M38" s="67">
        <v>8</v>
      </c>
      <c r="N38" s="4" t="str">
        <f t="shared" si="0"/>
        <v>Pass</v>
      </c>
      <c r="O38" s="6" t="str">
        <f t="shared" si="1"/>
        <v/>
      </c>
    </row>
    <row r="39" spans="4:15">
      <c r="D39" s="41" t="s">
        <v>25</v>
      </c>
      <c r="E39" s="41" t="s">
        <v>515</v>
      </c>
      <c r="F39" s="41" t="s">
        <v>516</v>
      </c>
      <c r="I39" s="66" t="s">
        <v>27</v>
      </c>
      <c r="J39" s="66" t="s">
        <v>323</v>
      </c>
      <c r="K39" s="69">
        <v>7.6521739130434776</v>
      </c>
      <c r="L39" s="67">
        <v>20</v>
      </c>
      <c r="M39" s="67">
        <v>7</v>
      </c>
      <c r="N39" s="4" t="str">
        <f t="shared" si="0"/>
        <v>Fail</v>
      </c>
      <c r="O39" s="6">
        <f t="shared" si="1"/>
        <v>4</v>
      </c>
    </row>
    <row r="40" spans="4:15">
      <c r="D40" s="41" t="s">
        <v>25</v>
      </c>
      <c r="E40" s="41" t="s">
        <v>517</v>
      </c>
      <c r="F40" s="41" t="s">
        <v>518</v>
      </c>
      <c r="I40" s="66" t="s">
        <v>27</v>
      </c>
      <c r="J40" s="66" t="s">
        <v>324</v>
      </c>
      <c r="K40" s="69">
        <v>8.0434782608695645</v>
      </c>
      <c r="L40" s="67">
        <v>23</v>
      </c>
      <c r="M40" s="67">
        <v>8</v>
      </c>
      <c r="N40" s="4" t="str">
        <f t="shared" si="0"/>
        <v>Pass</v>
      </c>
      <c r="O40" s="6" t="str">
        <f t="shared" si="1"/>
        <v/>
      </c>
    </row>
    <row r="41" spans="4:15">
      <c r="D41" s="41" t="s">
        <v>25</v>
      </c>
      <c r="E41" s="41" t="s">
        <v>519</v>
      </c>
      <c r="F41" s="41" t="s">
        <v>93</v>
      </c>
      <c r="I41" s="66" t="s">
        <v>27</v>
      </c>
      <c r="J41" s="66" t="s">
        <v>325</v>
      </c>
      <c r="K41" s="69">
        <v>7.7826086956521738</v>
      </c>
      <c r="L41" s="67">
        <v>23</v>
      </c>
      <c r="M41" s="67">
        <v>8</v>
      </c>
      <c r="N41" s="4" t="str">
        <f t="shared" si="0"/>
        <v>Pass</v>
      </c>
      <c r="O41" s="6" t="str">
        <f t="shared" si="1"/>
        <v/>
      </c>
    </row>
    <row r="42" spans="4:15">
      <c r="D42" s="41" t="s">
        <v>28</v>
      </c>
      <c r="E42" s="41" t="s">
        <v>78</v>
      </c>
      <c r="F42" s="41" t="s">
        <v>79</v>
      </c>
      <c r="I42" s="66" t="s">
        <v>27</v>
      </c>
      <c r="J42" s="66" t="s">
        <v>326</v>
      </c>
      <c r="K42" s="69">
        <v>7.2608695652173916</v>
      </c>
      <c r="L42" s="67">
        <v>23</v>
      </c>
      <c r="M42" s="67">
        <v>8</v>
      </c>
      <c r="N42" s="4" t="str">
        <f t="shared" si="0"/>
        <v>Pass</v>
      </c>
      <c r="O42" s="6" t="str">
        <f t="shared" si="1"/>
        <v/>
      </c>
    </row>
    <row r="43" spans="4:15">
      <c r="D43" s="41" t="s">
        <v>28</v>
      </c>
      <c r="E43" s="41" t="s">
        <v>80</v>
      </c>
      <c r="F43" s="41" t="s">
        <v>81</v>
      </c>
      <c r="I43" s="66" t="s">
        <v>27</v>
      </c>
      <c r="J43" s="66" t="s">
        <v>327</v>
      </c>
      <c r="K43" s="69">
        <v>8.304347826086957</v>
      </c>
      <c r="L43" s="67">
        <v>23</v>
      </c>
      <c r="M43" s="67">
        <v>8</v>
      </c>
      <c r="N43" s="4" t="str">
        <f t="shared" si="0"/>
        <v>Pass</v>
      </c>
      <c r="O43" s="6" t="str">
        <f t="shared" si="1"/>
        <v/>
      </c>
    </row>
    <row r="44" spans="4:15">
      <c r="D44" s="41" t="s">
        <v>28</v>
      </c>
      <c r="E44" s="41" t="s">
        <v>82</v>
      </c>
      <c r="F44" s="41" t="s">
        <v>83</v>
      </c>
      <c r="I44" s="66" t="s">
        <v>27</v>
      </c>
      <c r="J44" s="66" t="s">
        <v>328</v>
      </c>
      <c r="K44" s="69">
        <v>7.7826086956521738</v>
      </c>
      <c r="L44" s="67">
        <v>23</v>
      </c>
      <c r="M44" s="67">
        <v>8</v>
      </c>
      <c r="N44" s="4" t="str">
        <f t="shared" si="0"/>
        <v>Pass</v>
      </c>
      <c r="O44" s="6" t="str">
        <f t="shared" si="1"/>
        <v/>
      </c>
    </row>
    <row r="45" spans="4:15">
      <c r="D45" s="41" t="s">
        <v>28</v>
      </c>
      <c r="E45" s="41" t="s">
        <v>301</v>
      </c>
      <c r="F45" s="41" t="s">
        <v>302</v>
      </c>
      <c r="I45" s="66" t="s">
        <v>27</v>
      </c>
      <c r="J45" s="66" t="s">
        <v>329</v>
      </c>
      <c r="K45" s="69">
        <v>7.391304347826086</v>
      </c>
      <c r="L45" s="67">
        <v>23</v>
      </c>
      <c r="M45" s="67">
        <v>8</v>
      </c>
      <c r="N45" s="4" t="str">
        <f t="shared" si="0"/>
        <v>Pass</v>
      </c>
      <c r="O45" s="6" t="str">
        <f t="shared" si="1"/>
        <v/>
      </c>
    </row>
    <row r="46" spans="4:15">
      <c r="D46" s="41" t="s">
        <v>28</v>
      </c>
      <c r="E46" s="41" t="s">
        <v>404</v>
      </c>
      <c r="F46" s="41" t="s">
        <v>85</v>
      </c>
      <c r="I46" s="66" t="s">
        <v>27</v>
      </c>
      <c r="J46" s="66" t="s">
        <v>330</v>
      </c>
      <c r="K46" s="69">
        <v>8.0434782608695645</v>
      </c>
      <c r="L46" s="67">
        <v>23</v>
      </c>
      <c r="M46" s="67">
        <v>8</v>
      </c>
      <c r="N46" s="4" t="str">
        <f t="shared" si="0"/>
        <v>Pass</v>
      </c>
      <c r="O46" s="6" t="str">
        <f t="shared" si="1"/>
        <v/>
      </c>
    </row>
    <row r="47" spans="4:15">
      <c r="D47" s="41" t="s">
        <v>28</v>
      </c>
      <c r="E47" s="41" t="s">
        <v>405</v>
      </c>
      <c r="F47" s="41" t="s">
        <v>87</v>
      </c>
      <c r="I47" s="66" t="s">
        <v>27</v>
      </c>
      <c r="J47" s="66" t="s">
        <v>331</v>
      </c>
      <c r="K47" s="69">
        <v>7.1304347826086953</v>
      </c>
      <c r="L47" s="67">
        <v>23</v>
      </c>
      <c r="M47" s="67">
        <v>8</v>
      </c>
      <c r="N47" s="4" t="str">
        <f t="shared" si="0"/>
        <v>Pass</v>
      </c>
      <c r="O47" s="6" t="str">
        <f t="shared" si="1"/>
        <v/>
      </c>
    </row>
    <row r="48" spans="4:15">
      <c r="D48" s="41" t="s">
        <v>28</v>
      </c>
      <c r="E48" s="41" t="s">
        <v>406</v>
      </c>
      <c r="F48" s="41" t="s">
        <v>297</v>
      </c>
      <c r="I48" s="66" t="s">
        <v>27</v>
      </c>
      <c r="J48" s="66" t="s">
        <v>332</v>
      </c>
      <c r="K48" s="69">
        <v>7.6521739130434767</v>
      </c>
      <c r="L48" s="67">
        <v>23</v>
      </c>
      <c r="M48" s="67">
        <v>8</v>
      </c>
      <c r="N48" s="4" t="str">
        <f t="shared" si="0"/>
        <v>Pass</v>
      </c>
      <c r="O48" s="6" t="str">
        <f t="shared" si="1"/>
        <v/>
      </c>
    </row>
    <row r="49" spans="4:15">
      <c r="D49" s="41" t="s">
        <v>28</v>
      </c>
      <c r="E49" s="41" t="s">
        <v>407</v>
      </c>
      <c r="F49" s="41" t="s">
        <v>93</v>
      </c>
      <c r="I49" s="66" t="s">
        <v>27</v>
      </c>
      <c r="J49" s="66" t="s">
        <v>333</v>
      </c>
      <c r="K49" s="69">
        <v>7.2608695652173907</v>
      </c>
      <c r="L49" s="67">
        <v>23</v>
      </c>
      <c r="M49" s="67">
        <v>8</v>
      </c>
      <c r="N49" s="4" t="str">
        <f t="shared" si="0"/>
        <v>Pass</v>
      </c>
      <c r="O49" s="6" t="str">
        <f t="shared" si="1"/>
        <v/>
      </c>
    </row>
    <row r="50" spans="4:15">
      <c r="D50" s="41" t="s">
        <v>24</v>
      </c>
      <c r="E50" s="41" t="s">
        <v>78</v>
      </c>
      <c r="F50" s="41" t="s">
        <v>79</v>
      </c>
      <c r="I50" s="66" t="s">
        <v>27</v>
      </c>
      <c r="J50" s="66" t="s">
        <v>334</v>
      </c>
      <c r="K50" s="69">
        <v>6.8695652173913038</v>
      </c>
      <c r="L50" s="67">
        <v>23</v>
      </c>
      <c r="M50" s="67">
        <v>8</v>
      </c>
      <c r="N50" s="4" t="str">
        <f t="shared" si="0"/>
        <v>Pass</v>
      </c>
      <c r="O50" s="6" t="str">
        <f t="shared" si="1"/>
        <v/>
      </c>
    </row>
    <row r="51" spans="4:15">
      <c r="D51" s="41" t="s">
        <v>24</v>
      </c>
      <c r="E51" s="41" t="s">
        <v>120</v>
      </c>
      <c r="F51" s="41" t="s">
        <v>121</v>
      </c>
      <c r="I51" s="66" t="s">
        <v>27</v>
      </c>
      <c r="J51" s="66" t="s">
        <v>335</v>
      </c>
      <c r="K51" s="69">
        <v>7.7826086956521729</v>
      </c>
      <c r="L51" s="67">
        <v>23</v>
      </c>
      <c r="M51" s="67">
        <v>8</v>
      </c>
      <c r="N51" s="4" t="str">
        <f t="shared" si="0"/>
        <v>Pass</v>
      </c>
      <c r="O51" s="6" t="str">
        <f t="shared" si="1"/>
        <v/>
      </c>
    </row>
    <row r="52" spans="4:15">
      <c r="D52" s="41" t="s">
        <v>24</v>
      </c>
      <c r="E52" s="41" t="s">
        <v>122</v>
      </c>
      <c r="F52" s="41" t="s">
        <v>123</v>
      </c>
      <c r="I52" s="66" t="s">
        <v>27</v>
      </c>
      <c r="J52" s="66" t="s">
        <v>336</v>
      </c>
      <c r="K52" s="69">
        <v>8.1739130434782616</v>
      </c>
      <c r="L52" s="67">
        <v>23</v>
      </c>
      <c r="M52" s="67">
        <v>8</v>
      </c>
      <c r="N52" s="4" t="str">
        <f t="shared" si="0"/>
        <v>Pass</v>
      </c>
      <c r="O52" s="6" t="str">
        <f t="shared" si="1"/>
        <v/>
      </c>
    </row>
    <row r="53" spans="4:15">
      <c r="D53" s="41" t="s">
        <v>24</v>
      </c>
      <c r="E53" s="41" t="s">
        <v>124</v>
      </c>
      <c r="F53" s="41" t="s">
        <v>125</v>
      </c>
      <c r="I53" s="66" t="s">
        <v>27</v>
      </c>
      <c r="J53" s="66" t="s">
        <v>337</v>
      </c>
      <c r="K53" s="69">
        <v>7.5217391304347823</v>
      </c>
      <c r="L53" s="67">
        <v>23</v>
      </c>
      <c r="M53" s="67">
        <v>8</v>
      </c>
      <c r="N53" s="4" t="str">
        <f t="shared" si="0"/>
        <v>Pass</v>
      </c>
      <c r="O53" s="6" t="str">
        <f t="shared" si="1"/>
        <v/>
      </c>
    </row>
    <row r="54" spans="4:15">
      <c r="D54" s="41" t="s">
        <v>24</v>
      </c>
      <c r="E54" s="41" t="s">
        <v>126</v>
      </c>
      <c r="F54" s="41" t="s">
        <v>127</v>
      </c>
      <c r="I54" s="66" t="s">
        <v>27</v>
      </c>
      <c r="J54" s="66" t="s">
        <v>338</v>
      </c>
      <c r="K54" s="69">
        <v>7.7826086956521729</v>
      </c>
      <c r="L54" s="67">
        <v>23</v>
      </c>
      <c r="M54" s="67">
        <v>8</v>
      </c>
      <c r="N54" s="4" t="str">
        <f t="shared" si="0"/>
        <v>Pass</v>
      </c>
      <c r="O54" s="6" t="str">
        <f t="shared" si="1"/>
        <v/>
      </c>
    </row>
    <row r="55" spans="4:15">
      <c r="D55" s="41" t="s">
        <v>24</v>
      </c>
      <c r="E55" s="41" t="s">
        <v>128</v>
      </c>
      <c r="F55" s="41" t="s">
        <v>129</v>
      </c>
      <c r="I55" s="66" t="s">
        <v>27</v>
      </c>
      <c r="J55" s="66" t="s">
        <v>339</v>
      </c>
      <c r="K55" s="69">
        <v>7.391304347826086</v>
      </c>
      <c r="L55" s="67">
        <v>23</v>
      </c>
      <c r="M55" s="67">
        <v>8</v>
      </c>
      <c r="N55" s="4" t="str">
        <f t="shared" si="0"/>
        <v>Pass</v>
      </c>
      <c r="O55" s="6" t="str">
        <f t="shared" si="1"/>
        <v/>
      </c>
    </row>
    <row r="56" spans="4:15">
      <c r="D56" s="41" t="s">
        <v>24</v>
      </c>
      <c r="E56" s="41" t="s">
        <v>130</v>
      </c>
      <c r="F56" s="41" t="s">
        <v>131</v>
      </c>
      <c r="I56" s="66" t="s">
        <v>27</v>
      </c>
      <c r="J56" s="66" t="s">
        <v>340</v>
      </c>
      <c r="K56" s="69">
        <v>6.608695652173914</v>
      </c>
      <c r="L56" s="67">
        <v>23</v>
      </c>
      <c r="M56" s="67">
        <v>8</v>
      </c>
      <c r="N56" s="4" t="str">
        <f t="shared" si="0"/>
        <v>Pass</v>
      </c>
      <c r="O56" s="6" t="str">
        <f t="shared" si="1"/>
        <v/>
      </c>
    </row>
    <row r="57" spans="4:15">
      <c r="D57" s="41" t="s">
        <v>24</v>
      </c>
      <c r="E57" s="41" t="s">
        <v>132</v>
      </c>
      <c r="F57" s="41" t="s">
        <v>133</v>
      </c>
      <c r="I57" s="66" t="s">
        <v>27</v>
      </c>
      <c r="J57" s="66" t="s">
        <v>341</v>
      </c>
      <c r="K57" s="69">
        <v>5.6956521739130439</v>
      </c>
      <c r="L57" s="67">
        <v>20</v>
      </c>
      <c r="M57" s="67">
        <v>7</v>
      </c>
      <c r="N57" s="4" t="str">
        <f t="shared" si="0"/>
        <v>Fail</v>
      </c>
      <c r="O57" s="6">
        <f t="shared" si="1"/>
        <v>4</v>
      </c>
    </row>
    <row r="58" spans="4:15">
      <c r="D58" s="41" t="s">
        <v>20</v>
      </c>
      <c r="E58" s="41"/>
      <c r="F58" s="41"/>
      <c r="I58" s="66" t="s">
        <v>27</v>
      </c>
      <c r="J58" s="66" t="s">
        <v>342</v>
      </c>
      <c r="K58" s="69">
        <v>8.0434782608695645</v>
      </c>
      <c r="L58" s="67">
        <v>23</v>
      </c>
      <c r="M58" s="67">
        <v>8</v>
      </c>
      <c r="N58" s="4" t="str">
        <f t="shared" si="0"/>
        <v>Pass</v>
      </c>
      <c r="O58" s="6" t="str">
        <f t="shared" si="1"/>
        <v/>
      </c>
    </row>
    <row r="59" spans="4:15">
      <c r="D59"/>
      <c r="E59"/>
      <c r="F59"/>
      <c r="I59" s="66" t="s">
        <v>27</v>
      </c>
      <c r="J59" s="66" t="s">
        <v>343</v>
      </c>
      <c r="K59" s="69">
        <v>8.5652173913043477</v>
      </c>
      <c r="L59" s="67">
        <v>23</v>
      </c>
      <c r="M59" s="67">
        <v>8</v>
      </c>
      <c r="N59" s="4" t="str">
        <f t="shared" si="0"/>
        <v>Pass</v>
      </c>
      <c r="O59" s="6" t="str">
        <f t="shared" si="1"/>
        <v/>
      </c>
    </row>
    <row r="60" spans="4:15">
      <c r="D60"/>
      <c r="E60"/>
      <c r="F60"/>
      <c r="I60" s="66" t="s">
        <v>27</v>
      </c>
      <c r="J60" s="66" t="s">
        <v>344</v>
      </c>
      <c r="K60" s="69">
        <v>7.6521739130434785</v>
      </c>
      <c r="L60" s="67">
        <v>23</v>
      </c>
      <c r="M60" s="67">
        <v>8</v>
      </c>
      <c r="N60" s="4" t="str">
        <f t="shared" si="0"/>
        <v>Pass</v>
      </c>
      <c r="O60" s="6" t="str">
        <f t="shared" si="1"/>
        <v/>
      </c>
    </row>
    <row r="61" spans="4:15">
      <c r="D61"/>
      <c r="E61"/>
      <c r="F61"/>
      <c r="I61" s="66" t="s">
        <v>27</v>
      </c>
      <c r="J61" s="66" t="s">
        <v>345</v>
      </c>
      <c r="K61" s="69">
        <v>5.1739130434782608</v>
      </c>
      <c r="L61" s="67">
        <v>17</v>
      </c>
      <c r="M61" s="67">
        <v>6</v>
      </c>
      <c r="N61" s="4" t="str">
        <f t="shared" si="0"/>
        <v>Fail</v>
      </c>
      <c r="O61" s="6">
        <f t="shared" si="1"/>
        <v>5</v>
      </c>
    </row>
    <row r="62" spans="4:15">
      <c r="D62"/>
      <c r="E62"/>
      <c r="F62"/>
      <c r="I62" s="66" t="s">
        <v>27</v>
      </c>
      <c r="J62" s="66" t="s">
        <v>346</v>
      </c>
      <c r="K62" s="69">
        <v>7.6521739130434776</v>
      </c>
      <c r="L62" s="67">
        <v>23</v>
      </c>
      <c r="M62" s="67">
        <v>8</v>
      </c>
      <c r="N62" s="4" t="str">
        <f t="shared" si="0"/>
        <v>Pass</v>
      </c>
      <c r="O62" s="6" t="str">
        <f t="shared" si="1"/>
        <v/>
      </c>
    </row>
    <row r="63" spans="4:15">
      <c r="I63" s="66" t="s">
        <v>27</v>
      </c>
      <c r="J63" s="66" t="s">
        <v>347</v>
      </c>
      <c r="K63" s="69">
        <v>8.8260869565217384</v>
      </c>
      <c r="L63" s="67">
        <v>23</v>
      </c>
      <c r="M63" s="67">
        <v>8</v>
      </c>
      <c r="N63" s="4" t="str">
        <f t="shared" si="0"/>
        <v>Pass</v>
      </c>
      <c r="O63" s="6" t="str">
        <f t="shared" si="1"/>
        <v/>
      </c>
    </row>
    <row r="64" spans="4:15">
      <c r="I64" s="66" t="s">
        <v>27</v>
      </c>
      <c r="J64" s="66" t="s">
        <v>348</v>
      </c>
      <c r="K64" s="69">
        <v>7.391304347826086</v>
      </c>
      <c r="L64" s="67">
        <v>23</v>
      </c>
      <c r="M64" s="67">
        <v>8</v>
      </c>
      <c r="N64" s="4" t="str">
        <f t="shared" si="0"/>
        <v>Pass</v>
      </c>
      <c r="O64" s="6" t="str">
        <f t="shared" si="1"/>
        <v/>
      </c>
    </row>
    <row r="65" spans="9:15">
      <c r="I65" s="66" t="s">
        <v>27</v>
      </c>
      <c r="J65" s="66" t="s">
        <v>349</v>
      </c>
      <c r="K65" s="69">
        <v>2.1739130434782608</v>
      </c>
      <c r="L65" s="67">
        <v>5</v>
      </c>
      <c r="M65" s="67">
        <v>2</v>
      </c>
      <c r="N65" s="4" t="str">
        <f t="shared" si="0"/>
        <v>Fail</v>
      </c>
      <c r="O65" s="6">
        <f t="shared" si="1"/>
        <v>9</v>
      </c>
    </row>
    <row r="66" spans="9:15">
      <c r="I66" s="66" t="s">
        <v>27</v>
      </c>
      <c r="J66" s="66" t="s">
        <v>350</v>
      </c>
      <c r="K66" s="69">
        <v>8.3043478260869552</v>
      </c>
      <c r="L66" s="67">
        <v>23</v>
      </c>
      <c r="M66" s="67">
        <v>8</v>
      </c>
      <c r="N66" s="4" t="str">
        <f t="shared" si="0"/>
        <v>Pass</v>
      </c>
      <c r="O66" s="6" t="str">
        <f t="shared" si="1"/>
        <v/>
      </c>
    </row>
    <row r="67" spans="9:15">
      <c r="I67" s="66" t="s">
        <v>27</v>
      </c>
      <c r="J67" s="66" t="s">
        <v>351</v>
      </c>
      <c r="K67" s="69">
        <v>7.5217391304347823</v>
      </c>
      <c r="L67" s="67">
        <v>23</v>
      </c>
      <c r="M67" s="67">
        <v>8</v>
      </c>
      <c r="N67" s="4" t="str">
        <f t="shared" ref="N67:N130" si="2">IF(L67&gt;=$R$1,"Pass","Fail")</f>
        <v>Pass</v>
      </c>
      <c r="O67" s="6" t="str">
        <f t="shared" ref="O67:O130" si="3">IF(L67&lt;&gt;$R$1,11-M67,"")</f>
        <v/>
      </c>
    </row>
    <row r="68" spans="9:15">
      <c r="I68" s="66" t="s">
        <v>27</v>
      </c>
      <c r="J68" s="66" t="s">
        <v>352</v>
      </c>
      <c r="K68" s="69">
        <v>8.5652173913043477</v>
      </c>
      <c r="L68" s="67">
        <v>23</v>
      </c>
      <c r="M68" s="67">
        <v>8</v>
      </c>
      <c r="N68" s="4" t="str">
        <f t="shared" si="2"/>
        <v>Pass</v>
      </c>
      <c r="O68" s="6" t="str">
        <f t="shared" si="3"/>
        <v/>
      </c>
    </row>
    <row r="69" spans="9:15">
      <c r="I69" s="66" t="s">
        <v>27</v>
      </c>
      <c r="J69" s="66" t="s">
        <v>353</v>
      </c>
      <c r="K69" s="69">
        <v>7.1304347826086953</v>
      </c>
      <c r="L69" s="67">
        <v>23</v>
      </c>
      <c r="M69" s="67">
        <v>8</v>
      </c>
      <c r="N69" s="4" t="str">
        <f t="shared" si="2"/>
        <v>Pass</v>
      </c>
      <c r="O69" s="6" t="str">
        <f t="shared" si="3"/>
        <v/>
      </c>
    </row>
    <row r="70" spans="9:15">
      <c r="I70" s="66" t="s">
        <v>27</v>
      </c>
      <c r="J70" s="66" t="s">
        <v>354</v>
      </c>
      <c r="K70" s="69">
        <v>7.6521739130434776</v>
      </c>
      <c r="L70" s="67">
        <v>23</v>
      </c>
      <c r="M70" s="67">
        <v>8</v>
      </c>
      <c r="N70" s="4" t="str">
        <f t="shared" si="2"/>
        <v>Pass</v>
      </c>
      <c r="O70" s="6" t="str">
        <f t="shared" si="3"/>
        <v/>
      </c>
    </row>
    <row r="71" spans="9:15">
      <c r="I71" s="66" t="s">
        <v>27</v>
      </c>
      <c r="J71" s="66" t="s">
        <v>355</v>
      </c>
      <c r="K71" s="69">
        <v>8.9565217391304337</v>
      </c>
      <c r="L71" s="67">
        <v>23</v>
      </c>
      <c r="M71" s="67">
        <v>8</v>
      </c>
      <c r="N71" s="4" t="str">
        <f t="shared" si="2"/>
        <v>Pass</v>
      </c>
      <c r="O71" s="6" t="str">
        <f t="shared" si="3"/>
        <v/>
      </c>
    </row>
    <row r="72" spans="9:15">
      <c r="I72" s="66" t="s">
        <v>27</v>
      </c>
      <c r="J72" s="66" t="s">
        <v>356</v>
      </c>
      <c r="K72" s="69">
        <v>8.304347826086957</v>
      </c>
      <c r="L72" s="67">
        <v>23</v>
      </c>
      <c r="M72" s="67">
        <v>8</v>
      </c>
      <c r="N72" s="4" t="str">
        <f t="shared" si="2"/>
        <v>Pass</v>
      </c>
      <c r="O72" s="6" t="str">
        <f t="shared" si="3"/>
        <v/>
      </c>
    </row>
    <row r="73" spans="9:15">
      <c r="I73" s="66" t="s">
        <v>27</v>
      </c>
      <c r="J73" s="66" t="s">
        <v>357</v>
      </c>
      <c r="K73" s="69">
        <v>7</v>
      </c>
      <c r="L73" s="67">
        <v>23</v>
      </c>
      <c r="M73" s="67">
        <v>8</v>
      </c>
      <c r="N73" s="4" t="str">
        <f t="shared" si="2"/>
        <v>Pass</v>
      </c>
      <c r="O73" s="6" t="str">
        <f t="shared" si="3"/>
        <v/>
      </c>
    </row>
    <row r="74" spans="9:15">
      <c r="I74" s="66" t="s">
        <v>27</v>
      </c>
      <c r="J74" s="66" t="s">
        <v>358</v>
      </c>
      <c r="K74" s="69">
        <v>8.4347826086956523</v>
      </c>
      <c r="L74" s="67">
        <v>23</v>
      </c>
      <c r="M74" s="67">
        <v>8</v>
      </c>
      <c r="N74" s="4" t="str">
        <f t="shared" si="2"/>
        <v>Pass</v>
      </c>
      <c r="O74" s="6" t="str">
        <f t="shared" si="3"/>
        <v/>
      </c>
    </row>
    <row r="75" spans="9:15">
      <c r="I75" s="66" t="s">
        <v>27</v>
      </c>
      <c r="J75" s="66" t="s">
        <v>359</v>
      </c>
      <c r="K75" s="69">
        <v>6.4782608695652169</v>
      </c>
      <c r="L75" s="67">
        <v>20</v>
      </c>
      <c r="M75" s="67">
        <v>7</v>
      </c>
      <c r="N75" s="4" t="str">
        <f t="shared" si="2"/>
        <v>Fail</v>
      </c>
      <c r="O75" s="6">
        <f t="shared" si="3"/>
        <v>4</v>
      </c>
    </row>
    <row r="76" spans="9:15">
      <c r="I76" s="66" t="s">
        <v>27</v>
      </c>
      <c r="J76" s="66" t="s">
        <v>360</v>
      </c>
      <c r="K76" s="69">
        <v>6.8695652173913047</v>
      </c>
      <c r="L76" s="67">
        <v>23</v>
      </c>
      <c r="M76" s="67">
        <v>8</v>
      </c>
      <c r="N76" s="4" t="str">
        <f t="shared" si="2"/>
        <v>Pass</v>
      </c>
      <c r="O76" s="6" t="str">
        <f t="shared" si="3"/>
        <v/>
      </c>
    </row>
    <row r="77" spans="9:15">
      <c r="I77" s="66" t="s">
        <v>27</v>
      </c>
      <c r="J77" s="66" t="s">
        <v>361</v>
      </c>
      <c r="K77" s="69">
        <v>6.7391304347826084</v>
      </c>
      <c r="L77" s="67">
        <v>23</v>
      </c>
      <c r="M77" s="67">
        <v>8</v>
      </c>
      <c r="N77" s="4" t="str">
        <f t="shared" si="2"/>
        <v>Pass</v>
      </c>
      <c r="O77" s="6" t="str">
        <f t="shared" si="3"/>
        <v/>
      </c>
    </row>
    <row r="78" spans="9:15">
      <c r="I78" s="66" t="s">
        <v>27</v>
      </c>
      <c r="J78" s="66" t="s">
        <v>362</v>
      </c>
      <c r="K78" s="69">
        <v>7.9130434782608692</v>
      </c>
      <c r="L78" s="67">
        <v>23</v>
      </c>
      <c r="M78" s="67">
        <v>8</v>
      </c>
      <c r="N78" s="4" t="str">
        <f t="shared" si="2"/>
        <v>Pass</v>
      </c>
      <c r="O78" s="6" t="str">
        <f t="shared" si="3"/>
        <v/>
      </c>
    </row>
    <row r="79" spans="9:15">
      <c r="I79" s="66" t="s">
        <v>27</v>
      </c>
      <c r="J79" s="66" t="s">
        <v>363</v>
      </c>
      <c r="K79" s="69">
        <v>7.6521739130434776</v>
      </c>
      <c r="L79" s="67">
        <v>23</v>
      </c>
      <c r="M79" s="67">
        <v>8</v>
      </c>
      <c r="N79" s="4" t="str">
        <f t="shared" si="2"/>
        <v>Pass</v>
      </c>
      <c r="O79" s="6" t="str">
        <f t="shared" si="3"/>
        <v/>
      </c>
    </row>
    <row r="80" spans="9:15">
      <c r="I80" s="66" t="s">
        <v>27</v>
      </c>
      <c r="J80" s="66" t="s">
        <v>364</v>
      </c>
      <c r="K80" s="69">
        <v>7.6521739130434776</v>
      </c>
      <c r="L80" s="67">
        <v>23</v>
      </c>
      <c r="M80" s="67">
        <v>8</v>
      </c>
      <c r="N80" s="4" t="str">
        <f t="shared" si="2"/>
        <v>Pass</v>
      </c>
      <c r="O80" s="6" t="str">
        <f t="shared" si="3"/>
        <v/>
      </c>
    </row>
    <row r="81" spans="9:15">
      <c r="I81" s="66" t="s">
        <v>27</v>
      </c>
      <c r="J81" s="66" t="s">
        <v>365</v>
      </c>
      <c r="K81" s="69">
        <v>6.8695652173913047</v>
      </c>
      <c r="L81" s="67">
        <v>23</v>
      </c>
      <c r="M81" s="67">
        <v>8</v>
      </c>
      <c r="N81" s="4" t="str">
        <f t="shared" si="2"/>
        <v>Pass</v>
      </c>
      <c r="O81" s="6" t="str">
        <f t="shared" si="3"/>
        <v/>
      </c>
    </row>
    <row r="82" spans="9:15">
      <c r="I82" s="66" t="s">
        <v>27</v>
      </c>
      <c r="J82" s="66" t="s">
        <v>366</v>
      </c>
      <c r="K82" s="69">
        <v>2.1739130434782608</v>
      </c>
      <c r="L82" s="67">
        <v>5</v>
      </c>
      <c r="M82" s="67">
        <v>2</v>
      </c>
      <c r="N82" s="4" t="str">
        <f t="shared" si="2"/>
        <v>Fail</v>
      </c>
      <c r="O82" s="6">
        <f t="shared" si="3"/>
        <v>9</v>
      </c>
    </row>
    <row r="83" spans="9:15">
      <c r="I83" s="66" t="s">
        <v>27</v>
      </c>
      <c r="J83" s="66" t="s">
        <v>367</v>
      </c>
      <c r="K83" s="69">
        <v>6.6086956521739122</v>
      </c>
      <c r="L83" s="67">
        <v>20</v>
      </c>
      <c r="M83" s="67">
        <v>7</v>
      </c>
      <c r="N83" s="4" t="str">
        <f t="shared" si="2"/>
        <v>Fail</v>
      </c>
      <c r="O83" s="6">
        <f t="shared" si="3"/>
        <v>4</v>
      </c>
    </row>
    <row r="84" spans="9:15">
      <c r="I84" s="66" t="s">
        <v>27</v>
      </c>
      <c r="J84" s="66" t="s">
        <v>368</v>
      </c>
      <c r="K84" s="69">
        <v>7.9130434782608692</v>
      </c>
      <c r="L84" s="67">
        <v>23</v>
      </c>
      <c r="M84" s="67">
        <v>8</v>
      </c>
      <c r="N84" s="4" t="str">
        <f t="shared" si="2"/>
        <v>Pass</v>
      </c>
      <c r="O84" s="6" t="str">
        <f t="shared" si="3"/>
        <v/>
      </c>
    </row>
    <row r="85" spans="9:15">
      <c r="I85" s="66" t="s">
        <v>27</v>
      </c>
      <c r="J85" s="66" t="s">
        <v>369</v>
      </c>
      <c r="K85" s="69">
        <v>2.8260869565217392</v>
      </c>
      <c r="L85" s="67">
        <v>8</v>
      </c>
      <c r="M85" s="67">
        <v>3</v>
      </c>
      <c r="N85" s="4" t="str">
        <f t="shared" si="2"/>
        <v>Fail</v>
      </c>
      <c r="O85" s="6">
        <f t="shared" si="3"/>
        <v>8</v>
      </c>
    </row>
    <row r="86" spans="9:15">
      <c r="I86" s="66" t="s">
        <v>27</v>
      </c>
      <c r="J86" s="66" t="s">
        <v>370</v>
      </c>
      <c r="K86" s="69">
        <v>8.0434782608695645</v>
      </c>
      <c r="L86" s="67">
        <v>23</v>
      </c>
      <c r="M86" s="67">
        <v>8</v>
      </c>
      <c r="N86" s="4" t="str">
        <f t="shared" si="2"/>
        <v>Pass</v>
      </c>
      <c r="O86" s="6" t="str">
        <f t="shared" si="3"/>
        <v/>
      </c>
    </row>
    <row r="87" spans="9:15">
      <c r="I87" s="66" t="s">
        <v>27</v>
      </c>
      <c r="J87" s="66" t="s">
        <v>371</v>
      </c>
      <c r="K87" s="69">
        <v>8.5652173913043477</v>
      </c>
      <c r="L87" s="67">
        <v>23</v>
      </c>
      <c r="M87" s="67">
        <v>8</v>
      </c>
      <c r="N87" s="4" t="str">
        <f t="shared" si="2"/>
        <v>Pass</v>
      </c>
      <c r="O87" s="6" t="str">
        <f t="shared" si="3"/>
        <v/>
      </c>
    </row>
    <row r="88" spans="9:15">
      <c r="I88" s="66" t="s">
        <v>27</v>
      </c>
      <c r="J88" s="66" t="s">
        <v>372</v>
      </c>
      <c r="K88" s="69">
        <v>7.9130434782608701</v>
      </c>
      <c r="L88" s="67">
        <v>23</v>
      </c>
      <c r="M88" s="67">
        <v>8</v>
      </c>
      <c r="N88" s="4" t="str">
        <f t="shared" si="2"/>
        <v>Pass</v>
      </c>
      <c r="O88" s="6" t="str">
        <f t="shared" si="3"/>
        <v/>
      </c>
    </row>
    <row r="89" spans="9:15">
      <c r="I89" s="66" t="s">
        <v>27</v>
      </c>
      <c r="J89" s="66" t="s">
        <v>373</v>
      </c>
      <c r="K89" s="69">
        <v>7.2608695652173907</v>
      </c>
      <c r="L89" s="67">
        <v>23</v>
      </c>
      <c r="M89" s="67">
        <v>8</v>
      </c>
      <c r="N89" s="4" t="str">
        <f t="shared" si="2"/>
        <v>Pass</v>
      </c>
      <c r="O89" s="6" t="str">
        <f t="shared" si="3"/>
        <v/>
      </c>
    </row>
    <row r="90" spans="9:15">
      <c r="I90" s="66" t="s">
        <v>27</v>
      </c>
      <c r="J90" s="66" t="s">
        <v>374</v>
      </c>
      <c r="K90" s="69">
        <v>7.5217391304347814</v>
      </c>
      <c r="L90" s="67">
        <v>23</v>
      </c>
      <c r="M90" s="67">
        <v>8</v>
      </c>
      <c r="N90" s="4" t="str">
        <f t="shared" si="2"/>
        <v>Pass</v>
      </c>
      <c r="O90" s="6" t="str">
        <f t="shared" si="3"/>
        <v/>
      </c>
    </row>
    <row r="91" spans="9:15">
      <c r="I91" s="66" t="s">
        <v>27</v>
      </c>
      <c r="J91" s="66" t="s">
        <v>375</v>
      </c>
      <c r="K91" s="69">
        <v>7.7826086956521738</v>
      </c>
      <c r="L91" s="67">
        <v>23</v>
      </c>
      <c r="M91" s="67">
        <v>8</v>
      </c>
      <c r="N91" s="4" t="str">
        <f t="shared" si="2"/>
        <v>Pass</v>
      </c>
      <c r="O91" s="6" t="str">
        <f t="shared" si="3"/>
        <v/>
      </c>
    </row>
    <row r="92" spans="9:15">
      <c r="I92" s="66" t="s">
        <v>27</v>
      </c>
      <c r="J92" s="66" t="s">
        <v>376</v>
      </c>
      <c r="K92" s="69">
        <v>6.7391304347826075</v>
      </c>
      <c r="L92" s="67">
        <v>20</v>
      </c>
      <c r="M92" s="67">
        <v>7</v>
      </c>
      <c r="N92" s="4" t="str">
        <f t="shared" si="2"/>
        <v>Fail</v>
      </c>
      <c r="O92" s="6">
        <f t="shared" si="3"/>
        <v>4</v>
      </c>
    </row>
    <row r="93" spans="9:15">
      <c r="I93" s="66" t="s">
        <v>27</v>
      </c>
      <c r="J93" s="66" t="s">
        <v>377</v>
      </c>
      <c r="K93" s="69">
        <v>7.5217391304347823</v>
      </c>
      <c r="L93" s="67">
        <v>23</v>
      </c>
      <c r="M93" s="67">
        <v>8</v>
      </c>
      <c r="N93" s="4" t="str">
        <f t="shared" si="2"/>
        <v>Pass</v>
      </c>
      <c r="O93" s="6" t="str">
        <f t="shared" si="3"/>
        <v/>
      </c>
    </row>
    <row r="94" spans="9:15">
      <c r="I94" s="66" t="s">
        <v>27</v>
      </c>
      <c r="J94" s="66" t="s">
        <v>378</v>
      </c>
      <c r="K94" s="69">
        <v>7.5217391304347823</v>
      </c>
      <c r="L94" s="67">
        <v>23</v>
      </c>
      <c r="M94" s="67">
        <v>8</v>
      </c>
      <c r="N94" s="4" t="str">
        <f t="shared" si="2"/>
        <v>Pass</v>
      </c>
      <c r="O94" s="6" t="str">
        <f t="shared" si="3"/>
        <v/>
      </c>
    </row>
    <row r="95" spans="9:15">
      <c r="I95" s="66" t="s">
        <v>27</v>
      </c>
      <c r="J95" s="66" t="s">
        <v>379</v>
      </c>
      <c r="K95" s="69">
        <v>7.6521739130434776</v>
      </c>
      <c r="L95" s="67">
        <v>23</v>
      </c>
      <c r="M95" s="67">
        <v>8</v>
      </c>
      <c r="N95" s="4" t="str">
        <f t="shared" si="2"/>
        <v>Pass</v>
      </c>
      <c r="O95" s="6" t="str">
        <f t="shared" si="3"/>
        <v/>
      </c>
    </row>
    <row r="96" spans="9:15">
      <c r="I96" s="66" t="s">
        <v>27</v>
      </c>
      <c r="J96" s="66" t="s">
        <v>380</v>
      </c>
      <c r="K96" s="69">
        <v>8.1739130434782599</v>
      </c>
      <c r="L96" s="67">
        <v>23</v>
      </c>
      <c r="M96" s="67">
        <v>8</v>
      </c>
      <c r="N96" s="4" t="str">
        <f t="shared" si="2"/>
        <v>Pass</v>
      </c>
      <c r="O96" s="6" t="str">
        <f t="shared" si="3"/>
        <v/>
      </c>
    </row>
    <row r="97" spans="9:15">
      <c r="I97" s="66" t="s">
        <v>27</v>
      </c>
      <c r="J97" s="66" t="s">
        <v>381</v>
      </c>
      <c r="K97" s="69">
        <v>7.6521739130434767</v>
      </c>
      <c r="L97" s="67">
        <v>23</v>
      </c>
      <c r="M97" s="67">
        <v>8</v>
      </c>
      <c r="N97" s="4" t="str">
        <f t="shared" si="2"/>
        <v>Pass</v>
      </c>
      <c r="O97" s="6" t="str">
        <f t="shared" si="3"/>
        <v/>
      </c>
    </row>
    <row r="98" spans="9:15">
      <c r="I98" s="66" t="s">
        <v>27</v>
      </c>
      <c r="J98" s="66" t="s">
        <v>382</v>
      </c>
      <c r="K98" s="69">
        <v>8.0434782608695645</v>
      </c>
      <c r="L98" s="67">
        <v>23</v>
      </c>
      <c r="M98" s="67">
        <v>8</v>
      </c>
      <c r="N98" s="4" t="str">
        <f t="shared" si="2"/>
        <v>Pass</v>
      </c>
      <c r="O98" s="6" t="str">
        <f t="shared" si="3"/>
        <v/>
      </c>
    </row>
    <row r="99" spans="9:15">
      <c r="I99" s="66" t="s">
        <v>27</v>
      </c>
      <c r="J99" s="66" t="s">
        <v>383</v>
      </c>
      <c r="K99" s="69">
        <v>8.0434782608695645</v>
      </c>
      <c r="L99" s="67">
        <v>23</v>
      </c>
      <c r="M99" s="67">
        <v>8</v>
      </c>
      <c r="N99" s="4" t="str">
        <f t="shared" si="2"/>
        <v>Pass</v>
      </c>
      <c r="O99" s="6" t="str">
        <f t="shared" si="3"/>
        <v/>
      </c>
    </row>
    <row r="100" spans="9:15">
      <c r="I100" s="66" t="s">
        <v>27</v>
      </c>
      <c r="J100" s="66" t="s">
        <v>384</v>
      </c>
      <c r="K100" s="69">
        <v>5.6956521739130439</v>
      </c>
      <c r="L100" s="67">
        <v>20</v>
      </c>
      <c r="M100" s="67">
        <v>7</v>
      </c>
      <c r="N100" s="4" t="str">
        <f t="shared" si="2"/>
        <v>Fail</v>
      </c>
      <c r="O100" s="6">
        <f t="shared" si="3"/>
        <v>4</v>
      </c>
    </row>
    <row r="101" spans="9:15">
      <c r="I101" s="66" t="s">
        <v>27</v>
      </c>
      <c r="J101" s="66" t="s">
        <v>385</v>
      </c>
      <c r="K101" s="69">
        <v>7.9130434782608692</v>
      </c>
      <c r="L101" s="67">
        <v>23</v>
      </c>
      <c r="M101" s="67">
        <v>8</v>
      </c>
      <c r="N101" s="4" t="str">
        <f t="shared" si="2"/>
        <v>Pass</v>
      </c>
      <c r="O101" s="6" t="str">
        <f t="shared" si="3"/>
        <v/>
      </c>
    </row>
    <row r="102" spans="9:15">
      <c r="I102" s="66" t="s">
        <v>27</v>
      </c>
      <c r="J102" s="66" t="s">
        <v>386</v>
      </c>
      <c r="K102" s="69">
        <v>7.6521739130434767</v>
      </c>
      <c r="L102" s="67">
        <v>23</v>
      </c>
      <c r="M102" s="67">
        <v>8</v>
      </c>
      <c r="N102" s="4" t="str">
        <f t="shared" si="2"/>
        <v>Pass</v>
      </c>
      <c r="O102" s="6" t="str">
        <f t="shared" si="3"/>
        <v/>
      </c>
    </row>
    <row r="103" spans="9:15">
      <c r="I103" s="66" t="s">
        <v>27</v>
      </c>
      <c r="J103" s="66" t="s">
        <v>387</v>
      </c>
      <c r="K103" s="69">
        <v>8.4347826086956523</v>
      </c>
      <c r="L103" s="67">
        <v>23</v>
      </c>
      <c r="M103" s="67">
        <v>8</v>
      </c>
      <c r="N103" s="4" t="str">
        <f t="shared" si="2"/>
        <v>Pass</v>
      </c>
      <c r="O103" s="6" t="str">
        <f t="shared" si="3"/>
        <v/>
      </c>
    </row>
    <row r="104" spans="9:15">
      <c r="I104" s="66" t="s">
        <v>27</v>
      </c>
      <c r="J104" s="66" t="s">
        <v>388</v>
      </c>
      <c r="K104" s="69">
        <v>5.9565217391304355</v>
      </c>
      <c r="L104" s="67">
        <v>20</v>
      </c>
      <c r="M104" s="67">
        <v>7</v>
      </c>
      <c r="N104" s="4" t="str">
        <f t="shared" si="2"/>
        <v>Fail</v>
      </c>
      <c r="O104" s="6">
        <f t="shared" si="3"/>
        <v>4</v>
      </c>
    </row>
    <row r="105" spans="9:15">
      <c r="I105" s="66" t="s">
        <v>27</v>
      </c>
      <c r="J105" s="66" t="s">
        <v>389</v>
      </c>
      <c r="K105" s="69">
        <v>7.9130434782608692</v>
      </c>
      <c r="L105" s="67">
        <v>23</v>
      </c>
      <c r="M105" s="67">
        <v>8</v>
      </c>
      <c r="N105" s="4" t="str">
        <f t="shared" si="2"/>
        <v>Pass</v>
      </c>
      <c r="O105" s="6" t="str">
        <f t="shared" si="3"/>
        <v/>
      </c>
    </row>
    <row r="106" spans="9:15">
      <c r="I106" s="66" t="s">
        <v>27</v>
      </c>
      <c r="J106" s="66" t="s">
        <v>390</v>
      </c>
      <c r="K106" s="69">
        <v>7.9130434782608692</v>
      </c>
      <c r="L106" s="67">
        <v>23</v>
      </c>
      <c r="M106" s="67">
        <v>8</v>
      </c>
      <c r="N106" s="4" t="str">
        <f t="shared" si="2"/>
        <v>Pass</v>
      </c>
      <c r="O106" s="6" t="str">
        <f t="shared" si="3"/>
        <v/>
      </c>
    </row>
    <row r="107" spans="9:15">
      <c r="I107" s="66" t="s">
        <v>27</v>
      </c>
      <c r="J107" s="66" t="s">
        <v>391</v>
      </c>
      <c r="K107" s="69">
        <v>6.7391304347826075</v>
      </c>
      <c r="L107" s="67">
        <v>20</v>
      </c>
      <c r="M107" s="67">
        <v>7</v>
      </c>
      <c r="N107" s="4" t="str">
        <f t="shared" si="2"/>
        <v>Fail</v>
      </c>
      <c r="O107" s="6">
        <f t="shared" si="3"/>
        <v>4</v>
      </c>
    </row>
    <row r="108" spans="9:15">
      <c r="I108" s="66" t="s">
        <v>27</v>
      </c>
      <c r="J108" s="66" t="s">
        <v>392</v>
      </c>
      <c r="K108" s="69">
        <v>7.3913043478260869</v>
      </c>
      <c r="L108" s="67">
        <v>23</v>
      </c>
      <c r="M108" s="67">
        <v>8</v>
      </c>
      <c r="N108" s="4" t="str">
        <f t="shared" si="2"/>
        <v>Pass</v>
      </c>
      <c r="O108" s="6" t="str">
        <f t="shared" si="3"/>
        <v/>
      </c>
    </row>
    <row r="109" spans="9:15">
      <c r="I109" s="66" t="s">
        <v>27</v>
      </c>
      <c r="J109" s="66" t="s">
        <v>393</v>
      </c>
      <c r="K109" s="69">
        <v>8.1739130434782599</v>
      </c>
      <c r="L109" s="67">
        <v>23</v>
      </c>
      <c r="M109" s="67">
        <v>8</v>
      </c>
      <c r="N109" s="4" t="str">
        <f t="shared" si="2"/>
        <v>Pass</v>
      </c>
      <c r="O109" s="6" t="str">
        <f t="shared" si="3"/>
        <v/>
      </c>
    </row>
    <row r="110" spans="9:15">
      <c r="I110" s="66" t="s">
        <v>27</v>
      </c>
      <c r="J110" s="66" t="s">
        <v>394</v>
      </c>
      <c r="K110" s="69">
        <v>8.1739130434782616</v>
      </c>
      <c r="L110" s="67">
        <v>23</v>
      </c>
      <c r="M110" s="67">
        <v>8</v>
      </c>
      <c r="N110" s="4" t="str">
        <f t="shared" si="2"/>
        <v>Pass</v>
      </c>
      <c r="O110" s="6" t="str">
        <f t="shared" si="3"/>
        <v/>
      </c>
    </row>
    <row r="111" spans="9:15">
      <c r="I111" s="66" t="s">
        <v>27</v>
      </c>
      <c r="J111" s="66" t="s">
        <v>395</v>
      </c>
      <c r="K111" s="69">
        <v>8.1739130434782599</v>
      </c>
      <c r="L111" s="67">
        <v>23</v>
      </c>
      <c r="M111" s="67">
        <v>8</v>
      </c>
      <c r="N111" s="4" t="str">
        <f t="shared" si="2"/>
        <v>Pass</v>
      </c>
      <c r="O111" s="6" t="str">
        <f t="shared" si="3"/>
        <v/>
      </c>
    </row>
    <row r="112" spans="9:15">
      <c r="I112" s="66" t="s">
        <v>27</v>
      </c>
      <c r="J112" s="66" t="s">
        <v>396</v>
      </c>
      <c r="K112" s="69">
        <v>8.695652173913043</v>
      </c>
      <c r="L112" s="67">
        <v>23</v>
      </c>
      <c r="M112" s="67">
        <v>8</v>
      </c>
      <c r="N112" s="4" t="str">
        <f t="shared" si="2"/>
        <v>Pass</v>
      </c>
      <c r="O112" s="6" t="str">
        <f t="shared" si="3"/>
        <v/>
      </c>
    </row>
    <row r="113" spans="9:15">
      <c r="I113" s="66" t="s">
        <v>27</v>
      </c>
      <c r="J113" s="66" t="s">
        <v>397</v>
      </c>
      <c r="K113" s="69">
        <v>7.9130434782608692</v>
      </c>
      <c r="L113" s="67">
        <v>23</v>
      </c>
      <c r="M113" s="67">
        <v>8</v>
      </c>
      <c r="N113" s="4" t="str">
        <f t="shared" si="2"/>
        <v>Pass</v>
      </c>
      <c r="O113" s="6" t="str">
        <f t="shared" si="3"/>
        <v/>
      </c>
    </row>
    <row r="114" spans="9:15">
      <c r="I114" s="66" t="s">
        <v>27</v>
      </c>
      <c r="J114" s="66" t="s">
        <v>398</v>
      </c>
      <c r="K114" s="69">
        <v>7.6521739130434776</v>
      </c>
      <c r="L114" s="67">
        <v>23</v>
      </c>
      <c r="M114" s="67">
        <v>8</v>
      </c>
      <c r="N114" s="4" t="str">
        <f t="shared" si="2"/>
        <v>Pass</v>
      </c>
      <c r="O114" s="6" t="str">
        <f t="shared" si="3"/>
        <v/>
      </c>
    </row>
    <row r="115" spans="9:15">
      <c r="I115" s="66" t="s">
        <v>27</v>
      </c>
      <c r="J115" s="66" t="s">
        <v>399</v>
      </c>
      <c r="K115" s="69">
        <v>8.304347826086957</v>
      </c>
      <c r="L115" s="67">
        <v>23</v>
      </c>
      <c r="M115" s="67">
        <v>8</v>
      </c>
      <c r="N115" s="4" t="str">
        <f t="shared" si="2"/>
        <v>Pass</v>
      </c>
      <c r="O115" s="6" t="str">
        <f t="shared" si="3"/>
        <v/>
      </c>
    </row>
    <row r="116" spans="9:15">
      <c r="I116" s="66" t="s">
        <v>27</v>
      </c>
      <c r="J116" s="66" t="s">
        <v>400</v>
      </c>
      <c r="K116" s="69">
        <v>9.0869565217391308</v>
      </c>
      <c r="L116" s="67">
        <v>23</v>
      </c>
      <c r="M116" s="67">
        <v>8</v>
      </c>
      <c r="N116" s="4" t="str">
        <f t="shared" si="2"/>
        <v>Pass</v>
      </c>
      <c r="O116" s="6" t="str">
        <f t="shared" si="3"/>
        <v/>
      </c>
    </row>
    <row r="117" spans="9:15">
      <c r="I117" s="66" t="s">
        <v>27</v>
      </c>
      <c r="J117" s="66" t="s">
        <v>401</v>
      </c>
      <c r="K117" s="69">
        <v>7.1304347826086953</v>
      </c>
      <c r="L117" s="67">
        <v>23</v>
      </c>
      <c r="M117" s="67">
        <v>8</v>
      </c>
      <c r="N117" s="4" t="str">
        <f t="shared" si="2"/>
        <v>Pass</v>
      </c>
      <c r="O117" s="6" t="str">
        <f t="shared" si="3"/>
        <v/>
      </c>
    </row>
    <row r="118" spans="9:15">
      <c r="I118" s="66" t="s">
        <v>27</v>
      </c>
      <c r="J118" s="66" t="s">
        <v>402</v>
      </c>
      <c r="K118" s="69">
        <v>8.304347826086957</v>
      </c>
      <c r="L118" s="67">
        <v>23</v>
      </c>
      <c r="M118" s="67">
        <v>8</v>
      </c>
      <c r="N118" s="4" t="str">
        <f t="shared" si="2"/>
        <v>Pass</v>
      </c>
      <c r="O118" s="6" t="str">
        <f t="shared" si="3"/>
        <v/>
      </c>
    </row>
    <row r="119" spans="9:15">
      <c r="I119" s="66" t="s">
        <v>27</v>
      </c>
      <c r="J119" s="66" t="s">
        <v>569</v>
      </c>
      <c r="K119" s="69">
        <v>7.1304347826086953</v>
      </c>
      <c r="L119" s="67">
        <v>23</v>
      </c>
      <c r="M119" s="67">
        <v>8</v>
      </c>
      <c r="N119" s="4" t="str">
        <f t="shared" si="2"/>
        <v>Pass</v>
      </c>
      <c r="O119" s="6" t="str">
        <f t="shared" si="3"/>
        <v/>
      </c>
    </row>
    <row r="120" spans="9:15">
      <c r="I120" s="66" t="s">
        <v>27</v>
      </c>
      <c r="J120" s="66" t="s">
        <v>570</v>
      </c>
      <c r="K120" s="69">
        <v>7</v>
      </c>
      <c r="L120" s="67">
        <v>23</v>
      </c>
      <c r="M120" s="67">
        <v>8</v>
      </c>
      <c r="N120" s="4" t="str">
        <f t="shared" si="2"/>
        <v>Pass</v>
      </c>
      <c r="O120" s="6" t="str">
        <f t="shared" si="3"/>
        <v/>
      </c>
    </row>
    <row r="121" spans="9:15">
      <c r="I121" s="66" t="s">
        <v>27</v>
      </c>
      <c r="J121" s="66" t="s">
        <v>571</v>
      </c>
      <c r="K121" s="69">
        <v>8.0434782608695645</v>
      </c>
      <c r="L121" s="67">
        <v>23</v>
      </c>
      <c r="M121" s="67">
        <v>8</v>
      </c>
      <c r="N121" s="4" t="str">
        <f t="shared" si="2"/>
        <v>Pass</v>
      </c>
      <c r="O121" s="6" t="str">
        <f t="shared" si="3"/>
        <v/>
      </c>
    </row>
    <row r="122" spans="9:15">
      <c r="I122" s="66" t="s">
        <v>27</v>
      </c>
      <c r="J122" s="66" t="s">
        <v>572</v>
      </c>
      <c r="K122" s="69">
        <v>7.6521739130434776</v>
      </c>
      <c r="L122" s="67">
        <v>23</v>
      </c>
      <c r="M122" s="67">
        <v>8</v>
      </c>
      <c r="N122" s="4" t="str">
        <f t="shared" si="2"/>
        <v>Pass</v>
      </c>
      <c r="O122" s="6" t="str">
        <f t="shared" si="3"/>
        <v/>
      </c>
    </row>
    <row r="123" spans="9:15">
      <c r="I123" s="66" t="s">
        <v>27</v>
      </c>
      <c r="J123" s="66" t="s">
        <v>573</v>
      </c>
      <c r="K123" s="69">
        <v>7.7826086956521729</v>
      </c>
      <c r="L123" s="67">
        <v>23</v>
      </c>
      <c r="M123" s="67">
        <v>8</v>
      </c>
      <c r="N123" s="4" t="str">
        <f t="shared" si="2"/>
        <v>Pass</v>
      </c>
      <c r="O123" s="6" t="str">
        <f t="shared" si="3"/>
        <v/>
      </c>
    </row>
    <row r="124" spans="9:15">
      <c r="I124" s="66" t="s">
        <v>27</v>
      </c>
      <c r="J124" s="66" t="s">
        <v>574</v>
      </c>
      <c r="K124" s="69">
        <v>7.2608695652173907</v>
      </c>
      <c r="L124" s="67">
        <v>23</v>
      </c>
      <c r="M124" s="67">
        <v>8</v>
      </c>
      <c r="N124" s="4" t="str">
        <f t="shared" si="2"/>
        <v>Pass</v>
      </c>
      <c r="O124" s="6" t="str">
        <f t="shared" si="3"/>
        <v/>
      </c>
    </row>
    <row r="125" spans="9:15">
      <c r="I125" s="66" t="s">
        <v>27</v>
      </c>
      <c r="J125" s="66" t="s">
        <v>575</v>
      </c>
      <c r="K125" s="69">
        <v>7.2608695652173907</v>
      </c>
      <c r="L125" s="67">
        <v>23</v>
      </c>
      <c r="M125" s="67">
        <v>8</v>
      </c>
      <c r="N125" s="4" t="str">
        <f t="shared" si="2"/>
        <v>Pass</v>
      </c>
      <c r="O125" s="6" t="str">
        <f t="shared" si="3"/>
        <v/>
      </c>
    </row>
    <row r="126" spans="9:15">
      <c r="I126" s="66" t="s">
        <v>27</v>
      </c>
      <c r="J126" s="66" t="s">
        <v>576</v>
      </c>
      <c r="K126" s="69">
        <v>7</v>
      </c>
      <c r="L126" s="67">
        <v>23</v>
      </c>
      <c r="M126" s="67">
        <v>8</v>
      </c>
      <c r="N126" s="4" t="str">
        <f t="shared" si="2"/>
        <v>Pass</v>
      </c>
      <c r="O126" s="6" t="str">
        <f t="shared" si="3"/>
        <v/>
      </c>
    </row>
    <row r="127" spans="9:15">
      <c r="I127" s="66" t="s">
        <v>27</v>
      </c>
      <c r="J127" s="66" t="s">
        <v>577</v>
      </c>
      <c r="K127" s="69">
        <v>7.2608695652173907</v>
      </c>
      <c r="L127" s="67">
        <v>23</v>
      </c>
      <c r="M127" s="67">
        <v>8</v>
      </c>
      <c r="N127" s="4" t="str">
        <f t="shared" si="2"/>
        <v>Pass</v>
      </c>
      <c r="O127" s="6" t="str">
        <f t="shared" si="3"/>
        <v/>
      </c>
    </row>
    <row r="128" spans="9:15">
      <c r="I128" s="66" t="s">
        <v>27</v>
      </c>
      <c r="J128" s="66" t="s">
        <v>578</v>
      </c>
      <c r="K128" s="69">
        <v>4.3913043478260869</v>
      </c>
      <c r="L128" s="67">
        <v>14</v>
      </c>
      <c r="M128" s="67">
        <v>5</v>
      </c>
      <c r="N128" s="4" t="str">
        <f t="shared" si="2"/>
        <v>Fail</v>
      </c>
      <c r="O128" s="6">
        <f t="shared" si="3"/>
        <v>6</v>
      </c>
    </row>
    <row r="129" spans="9:15">
      <c r="I129" s="66" t="s">
        <v>29</v>
      </c>
      <c r="J129" s="66" t="s">
        <v>77</v>
      </c>
      <c r="K129" s="69">
        <v>6.5217391304347823</v>
      </c>
      <c r="L129" s="67">
        <v>23</v>
      </c>
      <c r="M129" s="67">
        <v>8</v>
      </c>
      <c r="N129" s="4" t="str">
        <f t="shared" si="2"/>
        <v>Pass</v>
      </c>
      <c r="O129" s="6" t="str">
        <f t="shared" si="3"/>
        <v/>
      </c>
    </row>
    <row r="130" spans="9:15">
      <c r="I130" s="66" t="s">
        <v>29</v>
      </c>
      <c r="J130" s="66" t="s">
        <v>453</v>
      </c>
      <c r="K130" s="69">
        <v>6.5217391304347823</v>
      </c>
      <c r="L130" s="67">
        <v>23</v>
      </c>
      <c r="M130" s="67">
        <v>8</v>
      </c>
      <c r="N130" s="4" t="str">
        <f t="shared" si="2"/>
        <v>Pass</v>
      </c>
      <c r="O130" s="6" t="str">
        <f t="shared" si="3"/>
        <v/>
      </c>
    </row>
    <row r="131" spans="9:15">
      <c r="I131" s="66" t="s">
        <v>29</v>
      </c>
      <c r="J131" s="66" t="s">
        <v>454</v>
      </c>
      <c r="K131" s="69">
        <v>6.9565217391304346</v>
      </c>
      <c r="L131" s="67">
        <v>23</v>
      </c>
      <c r="M131" s="67">
        <v>8</v>
      </c>
      <c r="N131" s="4" t="str">
        <f t="shared" ref="N131:N194" si="4">IF(L131&gt;=$R$1,"Pass","Fail")</f>
        <v>Pass</v>
      </c>
      <c r="O131" s="6" t="str">
        <f t="shared" ref="O131:O149" si="5">IF(L131&lt;&gt;$R$1,11-M131,"")</f>
        <v/>
      </c>
    </row>
    <row r="132" spans="9:15">
      <c r="I132" s="66" t="s">
        <v>29</v>
      </c>
      <c r="J132" s="66" t="s">
        <v>455</v>
      </c>
      <c r="K132" s="69">
        <v>8.0434782608695645</v>
      </c>
      <c r="L132" s="67">
        <v>23</v>
      </c>
      <c r="M132" s="67">
        <v>8</v>
      </c>
      <c r="N132" s="4" t="str">
        <f t="shared" si="4"/>
        <v>Pass</v>
      </c>
      <c r="O132" s="6" t="str">
        <f t="shared" si="5"/>
        <v/>
      </c>
    </row>
    <row r="133" spans="9:15">
      <c r="I133" s="66" t="s">
        <v>29</v>
      </c>
      <c r="J133" s="66" t="s">
        <v>456</v>
      </c>
      <c r="K133" s="69">
        <v>8.1739130434782599</v>
      </c>
      <c r="L133" s="67">
        <v>23</v>
      </c>
      <c r="M133" s="67">
        <v>8</v>
      </c>
      <c r="N133" s="4" t="str">
        <f t="shared" si="4"/>
        <v>Pass</v>
      </c>
      <c r="O133" s="6" t="str">
        <f t="shared" si="5"/>
        <v/>
      </c>
    </row>
    <row r="134" spans="9:15">
      <c r="I134" s="66" t="s">
        <v>29</v>
      </c>
      <c r="J134" s="66" t="s">
        <v>457</v>
      </c>
      <c r="K134" s="69">
        <v>7.2173913043478262</v>
      </c>
      <c r="L134" s="67">
        <v>23</v>
      </c>
      <c r="M134" s="67">
        <v>8</v>
      </c>
      <c r="N134" s="4" t="str">
        <f t="shared" si="4"/>
        <v>Pass</v>
      </c>
      <c r="O134" s="6" t="str">
        <f t="shared" si="5"/>
        <v/>
      </c>
    </row>
    <row r="135" spans="9:15">
      <c r="I135" s="66" t="s">
        <v>29</v>
      </c>
      <c r="J135" s="66" t="s">
        <v>458</v>
      </c>
      <c r="K135" s="69">
        <v>6.1739130434782599</v>
      </c>
      <c r="L135" s="67">
        <v>23</v>
      </c>
      <c r="M135" s="67">
        <v>8</v>
      </c>
      <c r="N135" s="4" t="str">
        <f t="shared" si="4"/>
        <v>Pass</v>
      </c>
      <c r="O135" s="6" t="str">
        <f t="shared" si="5"/>
        <v/>
      </c>
    </row>
    <row r="136" spans="9:15">
      <c r="I136" s="66" t="s">
        <v>29</v>
      </c>
      <c r="J136" s="66" t="s">
        <v>459</v>
      </c>
      <c r="K136" s="69">
        <v>8.304347826086957</v>
      </c>
      <c r="L136" s="67">
        <v>23</v>
      </c>
      <c r="M136" s="67">
        <v>8</v>
      </c>
      <c r="N136" s="4" t="str">
        <f t="shared" si="4"/>
        <v>Pass</v>
      </c>
      <c r="O136" s="6" t="str">
        <f t="shared" si="5"/>
        <v/>
      </c>
    </row>
    <row r="137" spans="9:15">
      <c r="I137" s="66" t="s">
        <v>29</v>
      </c>
      <c r="J137" s="66" t="s">
        <v>460</v>
      </c>
      <c r="K137" s="69">
        <v>6.8695652173913047</v>
      </c>
      <c r="L137" s="67">
        <v>23</v>
      </c>
      <c r="M137" s="67">
        <v>8</v>
      </c>
      <c r="N137" s="4" t="str">
        <f t="shared" si="4"/>
        <v>Pass</v>
      </c>
      <c r="O137" s="6" t="str">
        <f t="shared" si="5"/>
        <v/>
      </c>
    </row>
    <row r="138" spans="9:15">
      <c r="I138" s="66" t="s">
        <v>29</v>
      </c>
      <c r="J138" s="66" t="s">
        <v>461</v>
      </c>
      <c r="K138" s="69">
        <v>6.6521739130434785</v>
      </c>
      <c r="L138" s="67">
        <v>23</v>
      </c>
      <c r="M138" s="67">
        <v>8</v>
      </c>
      <c r="N138" s="4" t="str">
        <f t="shared" si="4"/>
        <v>Pass</v>
      </c>
      <c r="O138" s="6" t="str">
        <f t="shared" si="5"/>
        <v/>
      </c>
    </row>
    <row r="139" spans="9:15">
      <c r="I139" s="66" t="s">
        <v>29</v>
      </c>
      <c r="J139" s="66" t="s">
        <v>462</v>
      </c>
      <c r="K139" s="69">
        <v>7.3913043478260869</v>
      </c>
      <c r="L139" s="67">
        <v>23</v>
      </c>
      <c r="M139" s="67">
        <v>8</v>
      </c>
      <c r="N139" s="4" t="str">
        <f t="shared" si="4"/>
        <v>Pass</v>
      </c>
      <c r="O139" s="6" t="str">
        <f t="shared" si="5"/>
        <v/>
      </c>
    </row>
    <row r="140" spans="9:15">
      <c r="I140" s="66" t="s">
        <v>29</v>
      </c>
      <c r="J140" s="66" t="s">
        <v>463</v>
      </c>
      <c r="K140" s="69">
        <v>7.1739130434782608</v>
      </c>
      <c r="L140" s="67">
        <v>23</v>
      </c>
      <c r="M140" s="67">
        <v>8</v>
      </c>
      <c r="N140" s="4" t="str">
        <f t="shared" si="4"/>
        <v>Pass</v>
      </c>
      <c r="O140" s="6" t="str">
        <f t="shared" si="5"/>
        <v/>
      </c>
    </row>
    <row r="141" spans="9:15">
      <c r="I141" s="66" t="s">
        <v>29</v>
      </c>
      <c r="J141" s="66" t="s">
        <v>464</v>
      </c>
      <c r="K141" s="69">
        <v>6.3913043478260869</v>
      </c>
      <c r="L141" s="67">
        <v>23</v>
      </c>
      <c r="M141" s="67">
        <v>8</v>
      </c>
      <c r="N141" s="4" t="str">
        <f t="shared" si="4"/>
        <v>Pass</v>
      </c>
      <c r="O141" s="6" t="str">
        <f t="shared" si="5"/>
        <v/>
      </c>
    </row>
    <row r="142" spans="9:15">
      <c r="I142" s="66" t="s">
        <v>29</v>
      </c>
      <c r="J142" s="66" t="s">
        <v>465</v>
      </c>
      <c r="K142" s="69">
        <v>6.4347826086956514</v>
      </c>
      <c r="L142" s="67">
        <v>23</v>
      </c>
      <c r="M142" s="67">
        <v>8</v>
      </c>
      <c r="N142" s="4" t="str">
        <f t="shared" si="4"/>
        <v>Pass</v>
      </c>
      <c r="O142" s="6" t="str">
        <f t="shared" si="5"/>
        <v/>
      </c>
    </row>
    <row r="143" spans="9:15">
      <c r="I143" s="66" t="s">
        <v>29</v>
      </c>
      <c r="J143" s="66" t="s">
        <v>466</v>
      </c>
      <c r="K143" s="69">
        <v>6.9565217391304346</v>
      </c>
      <c r="L143" s="67">
        <v>23</v>
      </c>
      <c r="M143" s="67">
        <v>8</v>
      </c>
      <c r="N143" s="4" t="str">
        <f t="shared" si="4"/>
        <v>Pass</v>
      </c>
      <c r="O143" s="6" t="str">
        <f t="shared" si="5"/>
        <v/>
      </c>
    </row>
    <row r="144" spans="9:15">
      <c r="I144" s="66" t="s">
        <v>29</v>
      </c>
      <c r="J144" s="66" t="s">
        <v>467</v>
      </c>
      <c r="K144" s="69">
        <v>7.4347826086956523</v>
      </c>
      <c r="L144" s="67">
        <v>23</v>
      </c>
      <c r="M144" s="67">
        <v>8</v>
      </c>
      <c r="N144" s="4" t="str">
        <f t="shared" si="4"/>
        <v>Pass</v>
      </c>
      <c r="O144" s="6" t="str">
        <f t="shared" si="5"/>
        <v/>
      </c>
    </row>
    <row r="145" spans="9:15">
      <c r="I145" s="66" t="s">
        <v>29</v>
      </c>
      <c r="J145" s="66" t="s">
        <v>468</v>
      </c>
      <c r="K145" s="69">
        <v>6.7826086956521738</v>
      </c>
      <c r="L145" s="67">
        <v>23</v>
      </c>
      <c r="M145" s="67">
        <v>8</v>
      </c>
      <c r="N145" s="4" t="str">
        <f t="shared" si="4"/>
        <v>Pass</v>
      </c>
      <c r="O145" s="6" t="str">
        <f t="shared" si="5"/>
        <v/>
      </c>
    </row>
    <row r="146" spans="9:15">
      <c r="I146" s="66" t="s">
        <v>29</v>
      </c>
      <c r="J146" s="66" t="s">
        <v>469</v>
      </c>
      <c r="K146" s="69">
        <v>7.5217391304347831</v>
      </c>
      <c r="L146" s="67">
        <v>23</v>
      </c>
      <c r="M146" s="67">
        <v>8</v>
      </c>
      <c r="N146" s="4" t="str">
        <f t="shared" si="4"/>
        <v>Pass</v>
      </c>
      <c r="O146" s="6" t="str">
        <f t="shared" si="5"/>
        <v/>
      </c>
    </row>
    <row r="147" spans="9:15">
      <c r="I147" s="66" t="s">
        <v>29</v>
      </c>
      <c r="J147" s="66" t="s">
        <v>470</v>
      </c>
      <c r="K147" s="69">
        <v>7.5217391304347831</v>
      </c>
      <c r="L147" s="67">
        <v>23</v>
      </c>
      <c r="M147" s="67">
        <v>8</v>
      </c>
      <c r="N147" s="4" t="str">
        <f t="shared" si="4"/>
        <v>Pass</v>
      </c>
      <c r="O147" s="6" t="str">
        <f t="shared" si="5"/>
        <v/>
      </c>
    </row>
    <row r="148" spans="9:15">
      <c r="I148" s="66" t="s">
        <v>29</v>
      </c>
      <c r="J148" s="66" t="s">
        <v>471</v>
      </c>
      <c r="K148" s="69">
        <v>6.7826086956521738</v>
      </c>
      <c r="L148" s="67">
        <v>23</v>
      </c>
      <c r="M148" s="67">
        <v>8</v>
      </c>
      <c r="N148" s="4" t="str">
        <f t="shared" si="4"/>
        <v>Pass</v>
      </c>
      <c r="O148" s="6" t="str">
        <f t="shared" si="5"/>
        <v/>
      </c>
    </row>
    <row r="149" spans="9:15">
      <c r="I149" s="66" t="s">
        <v>29</v>
      </c>
      <c r="J149" s="66" t="s">
        <v>472</v>
      </c>
      <c r="K149" s="69">
        <v>6.6521739130434785</v>
      </c>
      <c r="L149" s="67">
        <v>23</v>
      </c>
      <c r="M149" s="67">
        <v>8</v>
      </c>
      <c r="N149" s="4" t="str">
        <f t="shared" si="4"/>
        <v>Pass</v>
      </c>
      <c r="O149" s="6" t="str">
        <f t="shared" si="5"/>
        <v/>
      </c>
    </row>
    <row r="150" spans="9:15">
      <c r="I150" s="66" t="s">
        <v>29</v>
      </c>
      <c r="J150" s="66" t="s">
        <v>473</v>
      </c>
      <c r="K150" s="69">
        <v>6.4782608695652177</v>
      </c>
      <c r="L150" s="67">
        <v>23</v>
      </c>
      <c r="M150" s="67">
        <v>8</v>
      </c>
      <c r="N150" s="4" t="str">
        <f t="shared" si="4"/>
        <v>Pass</v>
      </c>
      <c r="O150" s="6" t="str">
        <f>IF(L150&lt;&gt;$R$1,8-M150,"")</f>
        <v/>
      </c>
    </row>
    <row r="151" spans="9:15">
      <c r="I151" s="66" t="s">
        <v>29</v>
      </c>
      <c r="J151" s="66" t="s">
        <v>474</v>
      </c>
      <c r="K151" s="69">
        <v>6.3043478260869552</v>
      </c>
      <c r="L151" s="67">
        <v>23</v>
      </c>
      <c r="M151" s="67">
        <v>8</v>
      </c>
      <c r="N151" s="4" t="str">
        <f t="shared" si="4"/>
        <v>Pass</v>
      </c>
      <c r="O151" s="6" t="str">
        <f t="shared" ref="O151:O214" si="6">IF(L151&lt;&gt;$R$1,8-M151,"")</f>
        <v/>
      </c>
    </row>
    <row r="152" spans="9:15">
      <c r="I152" s="66" t="s">
        <v>29</v>
      </c>
      <c r="J152" s="66" t="s">
        <v>475</v>
      </c>
      <c r="K152" s="69">
        <v>7.1739130434782608</v>
      </c>
      <c r="L152" s="67">
        <v>23</v>
      </c>
      <c r="M152" s="67">
        <v>8</v>
      </c>
      <c r="N152" s="4" t="str">
        <f t="shared" si="4"/>
        <v>Pass</v>
      </c>
      <c r="O152" s="6" t="str">
        <f t="shared" si="6"/>
        <v/>
      </c>
    </row>
    <row r="153" spans="9:15">
      <c r="I153" s="66" t="s">
        <v>29</v>
      </c>
      <c r="J153" s="66" t="s">
        <v>476</v>
      </c>
      <c r="K153" s="69">
        <v>7.7826086956521738</v>
      </c>
      <c r="L153" s="67">
        <v>23</v>
      </c>
      <c r="M153" s="67">
        <v>8</v>
      </c>
      <c r="N153" s="4" t="str">
        <f t="shared" si="4"/>
        <v>Pass</v>
      </c>
      <c r="O153" s="6" t="str">
        <f t="shared" si="6"/>
        <v/>
      </c>
    </row>
    <row r="154" spans="9:15">
      <c r="I154" s="66" t="s">
        <v>29</v>
      </c>
      <c r="J154" s="66" t="s">
        <v>477</v>
      </c>
      <c r="K154" s="69">
        <v>7.913043478260871</v>
      </c>
      <c r="L154" s="67">
        <v>23</v>
      </c>
      <c r="M154" s="67">
        <v>8</v>
      </c>
      <c r="N154" s="4" t="str">
        <f t="shared" si="4"/>
        <v>Pass</v>
      </c>
      <c r="O154" s="6" t="str">
        <f t="shared" si="6"/>
        <v/>
      </c>
    </row>
    <row r="155" spans="9:15">
      <c r="I155" s="66" t="s">
        <v>29</v>
      </c>
      <c r="J155" s="66" t="s">
        <v>478</v>
      </c>
      <c r="K155" s="69">
        <v>8.1739130434782599</v>
      </c>
      <c r="L155" s="67">
        <v>23</v>
      </c>
      <c r="M155" s="67">
        <v>8</v>
      </c>
      <c r="N155" s="4" t="str">
        <f t="shared" si="4"/>
        <v>Pass</v>
      </c>
      <c r="O155" s="6" t="str">
        <f t="shared" si="6"/>
        <v/>
      </c>
    </row>
    <row r="156" spans="9:15">
      <c r="I156" s="66" t="s">
        <v>29</v>
      </c>
      <c r="J156" s="66" t="s">
        <v>479</v>
      </c>
      <c r="K156" s="69">
        <v>6.8695652173913047</v>
      </c>
      <c r="L156" s="67">
        <v>23</v>
      </c>
      <c r="M156" s="67">
        <v>8</v>
      </c>
      <c r="N156" s="4" t="str">
        <f t="shared" si="4"/>
        <v>Pass</v>
      </c>
      <c r="O156" s="6" t="str">
        <f t="shared" si="6"/>
        <v/>
      </c>
    </row>
    <row r="157" spans="9:15">
      <c r="I157" s="66" t="s">
        <v>29</v>
      </c>
      <c r="J157" s="66" t="s">
        <v>480</v>
      </c>
      <c r="K157" s="69">
        <v>7.2608695652173907</v>
      </c>
      <c r="L157" s="67">
        <v>23</v>
      </c>
      <c r="M157" s="67">
        <v>8</v>
      </c>
      <c r="N157" s="4" t="str">
        <f t="shared" si="4"/>
        <v>Pass</v>
      </c>
      <c r="O157" s="6" t="str">
        <f t="shared" si="6"/>
        <v/>
      </c>
    </row>
    <row r="158" spans="9:15">
      <c r="I158" s="66" t="s">
        <v>29</v>
      </c>
      <c r="J158" s="66" t="s">
        <v>481</v>
      </c>
      <c r="K158" s="69">
        <v>5.304347826086957</v>
      </c>
      <c r="L158" s="67">
        <v>20</v>
      </c>
      <c r="M158" s="67">
        <v>7</v>
      </c>
      <c r="N158" s="4" t="str">
        <f t="shared" si="4"/>
        <v>Fail</v>
      </c>
      <c r="O158" s="6">
        <f t="shared" si="6"/>
        <v>1</v>
      </c>
    </row>
    <row r="159" spans="9:15">
      <c r="I159" s="66" t="s">
        <v>29</v>
      </c>
      <c r="J159" s="66" t="s">
        <v>482</v>
      </c>
      <c r="K159" s="69">
        <v>6.3043478260869561</v>
      </c>
      <c r="L159" s="67">
        <v>23</v>
      </c>
      <c r="M159" s="67">
        <v>8</v>
      </c>
      <c r="N159" s="4" t="str">
        <f t="shared" si="4"/>
        <v>Pass</v>
      </c>
      <c r="O159" s="6" t="str">
        <f t="shared" si="6"/>
        <v/>
      </c>
    </row>
    <row r="160" spans="9:15">
      <c r="I160" s="66" t="s">
        <v>29</v>
      </c>
      <c r="J160" s="66" t="s">
        <v>483</v>
      </c>
      <c r="K160" s="69">
        <v>8.0434782608695663</v>
      </c>
      <c r="L160" s="67">
        <v>23</v>
      </c>
      <c r="M160" s="67">
        <v>8</v>
      </c>
      <c r="N160" s="4" t="str">
        <f t="shared" si="4"/>
        <v>Pass</v>
      </c>
      <c r="O160" s="6" t="str">
        <f t="shared" si="6"/>
        <v/>
      </c>
    </row>
    <row r="161" spans="9:15">
      <c r="I161" s="66" t="s">
        <v>29</v>
      </c>
      <c r="J161" s="66" t="s">
        <v>484</v>
      </c>
      <c r="K161" s="69">
        <v>7.2608695652173916</v>
      </c>
      <c r="L161" s="67">
        <v>23</v>
      </c>
      <c r="M161" s="67">
        <v>8</v>
      </c>
      <c r="N161" s="4" t="str">
        <f t="shared" si="4"/>
        <v>Pass</v>
      </c>
      <c r="O161" s="6" t="str">
        <f t="shared" si="6"/>
        <v/>
      </c>
    </row>
    <row r="162" spans="9:15">
      <c r="I162" s="66" t="s">
        <v>29</v>
      </c>
      <c r="J162" s="66" t="s">
        <v>485</v>
      </c>
      <c r="K162" s="69">
        <v>6.7826086956521738</v>
      </c>
      <c r="L162" s="67">
        <v>23</v>
      </c>
      <c r="M162" s="67">
        <v>8</v>
      </c>
      <c r="N162" s="4" t="str">
        <f t="shared" si="4"/>
        <v>Pass</v>
      </c>
      <c r="O162" s="6" t="str">
        <f t="shared" si="6"/>
        <v/>
      </c>
    </row>
    <row r="163" spans="9:15">
      <c r="I163" s="66" t="s">
        <v>29</v>
      </c>
      <c r="J163" s="66" t="s">
        <v>486</v>
      </c>
      <c r="K163" s="69">
        <v>8.0434782608695663</v>
      </c>
      <c r="L163" s="67">
        <v>23</v>
      </c>
      <c r="M163" s="67">
        <v>8</v>
      </c>
      <c r="N163" s="4" t="str">
        <f t="shared" si="4"/>
        <v>Pass</v>
      </c>
      <c r="O163" s="6" t="str">
        <f t="shared" si="6"/>
        <v/>
      </c>
    </row>
    <row r="164" spans="9:15">
      <c r="I164" s="66" t="s">
        <v>29</v>
      </c>
      <c r="J164" s="66" t="s">
        <v>487</v>
      </c>
      <c r="K164" s="69">
        <v>7.2608695652173925</v>
      </c>
      <c r="L164" s="67">
        <v>23</v>
      </c>
      <c r="M164" s="67">
        <v>8</v>
      </c>
      <c r="N164" s="4" t="str">
        <f t="shared" si="4"/>
        <v>Pass</v>
      </c>
      <c r="O164" s="6" t="str">
        <f t="shared" si="6"/>
        <v/>
      </c>
    </row>
    <row r="165" spans="9:15">
      <c r="I165" s="66" t="s">
        <v>29</v>
      </c>
      <c r="J165" s="66" t="s">
        <v>488</v>
      </c>
      <c r="K165" s="69">
        <v>6.1739130434782608</v>
      </c>
      <c r="L165" s="67">
        <v>23</v>
      </c>
      <c r="M165" s="67">
        <v>8</v>
      </c>
      <c r="N165" s="4" t="str">
        <f t="shared" si="4"/>
        <v>Pass</v>
      </c>
      <c r="O165" s="6" t="str">
        <f t="shared" si="6"/>
        <v/>
      </c>
    </row>
    <row r="166" spans="9:15">
      <c r="I166" s="66" t="s">
        <v>29</v>
      </c>
      <c r="J166" s="66" t="s">
        <v>489</v>
      </c>
      <c r="K166" s="69">
        <v>5.9130434782608692</v>
      </c>
      <c r="L166" s="67">
        <v>23</v>
      </c>
      <c r="M166" s="67">
        <v>8</v>
      </c>
      <c r="N166" s="4" t="str">
        <f t="shared" si="4"/>
        <v>Pass</v>
      </c>
      <c r="O166" s="6" t="str">
        <f t="shared" si="6"/>
        <v/>
      </c>
    </row>
    <row r="167" spans="9:15">
      <c r="I167" s="66" t="s">
        <v>29</v>
      </c>
      <c r="J167" s="66" t="s">
        <v>490</v>
      </c>
      <c r="K167" s="69">
        <v>5.7391304347826084</v>
      </c>
      <c r="L167" s="67">
        <v>21</v>
      </c>
      <c r="M167" s="67">
        <v>7</v>
      </c>
      <c r="N167" s="4" t="str">
        <f t="shared" si="4"/>
        <v>Fail</v>
      </c>
      <c r="O167" s="6">
        <f t="shared" si="6"/>
        <v>1</v>
      </c>
    </row>
    <row r="168" spans="9:15">
      <c r="I168" s="66" t="s">
        <v>29</v>
      </c>
      <c r="J168" s="66" t="s">
        <v>491</v>
      </c>
      <c r="K168" s="69">
        <v>0.91304347826086951</v>
      </c>
      <c r="L168" s="67">
        <v>3</v>
      </c>
      <c r="M168" s="67">
        <v>1</v>
      </c>
      <c r="N168" s="4" t="str">
        <f t="shared" si="4"/>
        <v>Fail</v>
      </c>
      <c r="O168" s="6">
        <f t="shared" si="6"/>
        <v>7</v>
      </c>
    </row>
    <row r="169" spans="9:15">
      <c r="I169" s="66" t="s">
        <v>29</v>
      </c>
      <c r="J169" s="66" t="s">
        <v>492</v>
      </c>
      <c r="K169" s="69">
        <v>6.7826086956521738</v>
      </c>
      <c r="L169" s="67">
        <v>23</v>
      </c>
      <c r="M169" s="67">
        <v>8</v>
      </c>
      <c r="N169" s="4" t="str">
        <f t="shared" si="4"/>
        <v>Pass</v>
      </c>
      <c r="O169" s="6" t="str">
        <f t="shared" si="6"/>
        <v/>
      </c>
    </row>
    <row r="170" spans="9:15">
      <c r="I170" s="66" t="s">
        <v>29</v>
      </c>
      <c r="J170" s="66" t="s">
        <v>493</v>
      </c>
      <c r="K170" s="69">
        <v>5.7391304347826093</v>
      </c>
      <c r="L170" s="67">
        <v>20</v>
      </c>
      <c r="M170" s="67">
        <v>7</v>
      </c>
      <c r="N170" s="4" t="str">
        <f t="shared" si="4"/>
        <v>Fail</v>
      </c>
      <c r="O170" s="6">
        <f t="shared" si="6"/>
        <v>1</v>
      </c>
    </row>
    <row r="171" spans="9:15">
      <c r="I171" s="66" t="s">
        <v>29</v>
      </c>
      <c r="J171" s="66" t="s">
        <v>494</v>
      </c>
      <c r="K171" s="69">
        <v>7.0434782608695645</v>
      </c>
      <c r="L171" s="67">
        <v>23</v>
      </c>
      <c r="M171" s="67">
        <v>8</v>
      </c>
      <c r="N171" s="4" t="str">
        <f t="shared" si="4"/>
        <v>Pass</v>
      </c>
      <c r="O171" s="6" t="str">
        <f t="shared" si="6"/>
        <v/>
      </c>
    </row>
    <row r="172" spans="9:15">
      <c r="I172" s="66" t="s">
        <v>29</v>
      </c>
      <c r="J172" s="66" t="s">
        <v>495</v>
      </c>
      <c r="K172" s="69">
        <v>1.4347826086956523</v>
      </c>
      <c r="L172" s="67">
        <v>6</v>
      </c>
      <c r="M172" s="67">
        <v>2</v>
      </c>
      <c r="N172" s="4" t="str">
        <f t="shared" si="4"/>
        <v>Fail</v>
      </c>
      <c r="O172" s="6">
        <f t="shared" si="6"/>
        <v>6</v>
      </c>
    </row>
    <row r="173" spans="9:15">
      <c r="I173" s="66" t="s">
        <v>29</v>
      </c>
      <c r="J173" s="66" t="s">
        <v>496</v>
      </c>
      <c r="K173" s="69">
        <v>5.6086956521739131</v>
      </c>
      <c r="L173" s="67">
        <v>20</v>
      </c>
      <c r="M173" s="67">
        <v>7</v>
      </c>
      <c r="N173" s="4" t="str">
        <f t="shared" si="4"/>
        <v>Fail</v>
      </c>
      <c r="O173" s="6">
        <f t="shared" si="6"/>
        <v>1</v>
      </c>
    </row>
    <row r="174" spans="9:15">
      <c r="I174" s="66" t="s">
        <v>29</v>
      </c>
      <c r="J174" s="66" t="s">
        <v>497</v>
      </c>
      <c r="K174" s="69">
        <v>7.6521739130434785</v>
      </c>
      <c r="L174" s="67">
        <v>23</v>
      </c>
      <c r="M174" s="67">
        <v>8</v>
      </c>
      <c r="N174" s="4" t="str">
        <f t="shared" si="4"/>
        <v>Pass</v>
      </c>
      <c r="O174" s="6" t="str">
        <f t="shared" si="6"/>
        <v/>
      </c>
    </row>
    <row r="175" spans="9:15">
      <c r="I175" s="66" t="s">
        <v>29</v>
      </c>
      <c r="J175" s="66" t="s">
        <v>498</v>
      </c>
      <c r="K175" s="69">
        <v>6.7391304347826093</v>
      </c>
      <c r="L175" s="67">
        <v>23</v>
      </c>
      <c r="M175" s="67">
        <v>8</v>
      </c>
      <c r="N175" s="4" t="str">
        <f t="shared" si="4"/>
        <v>Pass</v>
      </c>
      <c r="O175" s="6" t="str">
        <f t="shared" si="6"/>
        <v/>
      </c>
    </row>
    <row r="176" spans="9:15">
      <c r="I176" s="66" t="s">
        <v>29</v>
      </c>
      <c r="J176" s="66" t="s">
        <v>499</v>
      </c>
      <c r="K176" s="69">
        <v>6.8695652173913047</v>
      </c>
      <c r="L176" s="67">
        <v>23</v>
      </c>
      <c r="M176" s="67">
        <v>8</v>
      </c>
      <c r="N176" s="4" t="str">
        <f t="shared" si="4"/>
        <v>Pass</v>
      </c>
      <c r="O176" s="6" t="str">
        <f t="shared" si="6"/>
        <v/>
      </c>
    </row>
    <row r="177" spans="9:15">
      <c r="I177" s="66" t="s">
        <v>29</v>
      </c>
      <c r="J177" s="66" t="s">
        <v>500</v>
      </c>
      <c r="K177" s="69">
        <v>6.4782608695652177</v>
      </c>
      <c r="L177" s="67">
        <v>23</v>
      </c>
      <c r="M177" s="67">
        <v>8</v>
      </c>
      <c r="N177" s="4" t="str">
        <f t="shared" si="4"/>
        <v>Pass</v>
      </c>
      <c r="O177" s="6" t="str">
        <f t="shared" si="6"/>
        <v/>
      </c>
    </row>
    <row r="178" spans="9:15">
      <c r="I178" s="66" t="s">
        <v>29</v>
      </c>
      <c r="J178" s="66" t="s">
        <v>501</v>
      </c>
      <c r="K178" s="69">
        <v>7.9130434782608692</v>
      </c>
      <c r="L178" s="67">
        <v>23</v>
      </c>
      <c r="M178" s="67">
        <v>8</v>
      </c>
      <c r="N178" s="4" t="str">
        <f t="shared" si="4"/>
        <v>Pass</v>
      </c>
      <c r="O178" s="6" t="str">
        <f t="shared" si="6"/>
        <v/>
      </c>
    </row>
    <row r="179" spans="9:15">
      <c r="I179" s="66" t="s">
        <v>29</v>
      </c>
      <c r="J179" s="66" t="s">
        <v>502</v>
      </c>
      <c r="K179" s="69">
        <v>7.9565217391304355</v>
      </c>
      <c r="L179" s="67">
        <v>23</v>
      </c>
      <c r="M179" s="67">
        <v>8</v>
      </c>
      <c r="N179" s="4" t="str">
        <f t="shared" si="4"/>
        <v>Pass</v>
      </c>
      <c r="O179" s="6" t="str">
        <f t="shared" si="6"/>
        <v/>
      </c>
    </row>
    <row r="180" spans="9:15">
      <c r="I180" s="66" t="s">
        <v>29</v>
      </c>
      <c r="J180" s="66" t="s">
        <v>503</v>
      </c>
      <c r="K180" s="69">
        <v>7.9130434782608692</v>
      </c>
      <c r="L180" s="67">
        <v>23</v>
      </c>
      <c r="M180" s="67">
        <v>8</v>
      </c>
      <c r="N180" s="4" t="str">
        <f t="shared" si="4"/>
        <v>Pass</v>
      </c>
      <c r="O180" s="6" t="str">
        <f t="shared" si="6"/>
        <v/>
      </c>
    </row>
    <row r="181" spans="9:15">
      <c r="I181" s="66" t="s">
        <v>26</v>
      </c>
      <c r="J181" s="66" t="s">
        <v>143</v>
      </c>
      <c r="K181" s="69">
        <v>7.6521739130434776</v>
      </c>
      <c r="L181" s="67">
        <v>23</v>
      </c>
      <c r="M181" s="67">
        <v>8</v>
      </c>
      <c r="N181" s="4" t="str">
        <f t="shared" si="4"/>
        <v>Pass</v>
      </c>
      <c r="O181" s="6" t="str">
        <f t="shared" si="6"/>
        <v/>
      </c>
    </row>
    <row r="182" spans="9:15">
      <c r="I182" s="66" t="s">
        <v>26</v>
      </c>
      <c r="J182" s="66" t="s">
        <v>157</v>
      </c>
      <c r="K182" s="69">
        <v>1.956521739130435</v>
      </c>
      <c r="L182" s="67">
        <v>5</v>
      </c>
      <c r="M182" s="67">
        <v>2</v>
      </c>
      <c r="N182" s="4" t="str">
        <f t="shared" si="4"/>
        <v>Fail</v>
      </c>
      <c r="O182" s="6">
        <f t="shared" si="6"/>
        <v>6</v>
      </c>
    </row>
    <row r="183" spans="9:15">
      <c r="I183" s="66" t="s">
        <v>26</v>
      </c>
      <c r="J183" s="66" t="s">
        <v>158</v>
      </c>
      <c r="K183" s="69">
        <v>7.9130434782608701</v>
      </c>
      <c r="L183" s="67">
        <v>23</v>
      </c>
      <c r="M183" s="67">
        <v>8</v>
      </c>
      <c r="N183" s="4" t="str">
        <f t="shared" si="4"/>
        <v>Pass</v>
      </c>
      <c r="O183" s="6" t="str">
        <f t="shared" si="6"/>
        <v/>
      </c>
    </row>
    <row r="184" spans="9:15">
      <c r="I184" s="66" t="s">
        <v>26</v>
      </c>
      <c r="J184" s="66" t="s">
        <v>159</v>
      </c>
      <c r="K184" s="69">
        <v>7.7826086956521729</v>
      </c>
      <c r="L184" s="67">
        <v>23</v>
      </c>
      <c r="M184" s="67">
        <v>8</v>
      </c>
      <c r="N184" s="4" t="str">
        <f t="shared" si="4"/>
        <v>Pass</v>
      </c>
      <c r="O184" s="6" t="str">
        <f t="shared" si="6"/>
        <v/>
      </c>
    </row>
    <row r="185" spans="9:15">
      <c r="I185" s="66" t="s">
        <v>26</v>
      </c>
      <c r="J185" s="66" t="s">
        <v>160</v>
      </c>
      <c r="K185" s="69">
        <v>2.9565217391304346</v>
      </c>
      <c r="L185" s="67">
        <v>8</v>
      </c>
      <c r="M185" s="67">
        <v>3</v>
      </c>
      <c r="N185" s="4" t="str">
        <f t="shared" si="4"/>
        <v>Fail</v>
      </c>
      <c r="O185" s="6">
        <f t="shared" si="6"/>
        <v>5</v>
      </c>
    </row>
    <row r="186" spans="9:15">
      <c r="I186" s="66" t="s">
        <v>26</v>
      </c>
      <c r="J186" s="66" t="s">
        <v>161</v>
      </c>
      <c r="K186" s="69">
        <v>7.1304347826086953</v>
      </c>
      <c r="L186" s="67">
        <v>23</v>
      </c>
      <c r="M186" s="67">
        <v>8</v>
      </c>
      <c r="N186" s="4" t="str">
        <f t="shared" si="4"/>
        <v>Pass</v>
      </c>
      <c r="O186" s="6" t="str">
        <f t="shared" si="6"/>
        <v/>
      </c>
    </row>
    <row r="187" spans="9:15">
      <c r="I187" s="66" t="s">
        <v>26</v>
      </c>
      <c r="J187" s="66" t="s">
        <v>162</v>
      </c>
      <c r="K187" s="69">
        <v>3.7391304347826084</v>
      </c>
      <c r="L187" s="67">
        <v>11</v>
      </c>
      <c r="M187" s="67">
        <v>4</v>
      </c>
      <c r="N187" s="4" t="str">
        <f t="shared" si="4"/>
        <v>Fail</v>
      </c>
      <c r="O187" s="6">
        <f t="shared" si="6"/>
        <v>4</v>
      </c>
    </row>
    <row r="188" spans="9:15">
      <c r="I188" s="66" t="s">
        <v>26</v>
      </c>
      <c r="J188" s="66" t="s">
        <v>163</v>
      </c>
      <c r="K188" s="69">
        <v>3.6086956521739126</v>
      </c>
      <c r="L188" s="67">
        <v>11</v>
      </c>
      <c r="M188" s="67">
        <v>4</v>
      </c>
      <c r="N188" s="4" t="str">
        <f t="shared" si="4"/>
        <v>Fail</v>
      </c>
      <c r="O188" s="6">
        <f t="shared" si="6"/>
        <v>4</v>
      </c>
    </row>
    <row r="189" spans="9:15">
      <c r="I189" s="66" t="s">
        <v>26</v>
      </c>
      <c r="J189" s="66" t="s">
        <v>164</v>
      </c>
      <c r="K189" s="69">
        <v>6.2173913043478262</v>
      </c>
      <c r="L189" s="67">
        <v>20</v>
      </c>
      <c r="M189" s="67">
        <v>7</v>
      </c>
      <c r="N189" s="4" t="str">
        <f t="shared" si="4"/>
        <v>Fail</v>
      </c>
      <c r="O189" s="6">
        <f t="shared" si="6"/>
        <v>1</v>
      </c>
    </row>
    <row r="190" spans="9:15">
      <c r="I190" s="66" t="s">
        <v>26</v>
      </c>
      <c r="J190" s="66" t="s">
        <v>165</v>
      </c>
      <c r="K190" s="69">
        <v>7.3913043478260869</v>
      </c>
      <c r="L190" s="67">
        <v>23</v>
      </c>
      <c r="M190" s="67">
        <v>8</v>
      </c>
      <c r="N190" s="4" t="str">
        <f t="shared" si="4"/>
        <v>Pass</v>
      </c>
      <c r="O190" s="6" t="str">
        <f t="shared" si="6"/>
        <v/>
      </c>
    </row>
    <row r="191" spans="9:15">
      <c r="I191" s="66" t="s">
        <v>26</v>
      </c>
      <c r="J191" s="66" t="s">
        <v>166</v>
      </c>
      <c r="K191" s="69">
        <v>7.5217391304347831</v>
      </c>
      <c r="L191" s="67">
        <v>23</v>
      </c>
      <c r="M191" s="67">
        <v>8</v>
      </c>
      <c r="N191" s="4" t="str">
        <f t="shared" si="4"/>
        <v>Pass</v>
      </c>
      <c r="O191" s="6" t="str">
        <f t="shared" si="6"/>
        <v/>
      </c>
    </row>
    <row r="192" spans="9:15">
      <c r="I192" s="66" t="s">
        <v>26</v>
      </c>
      <c r="J192" s="66" t="s">
        <v>167</v>
      </c>
      <c r="K192" s="69">
        <v>5.0434782608695654</v>
      </c>
      <c r="L192" s="67">
        <v>17</v>
      </c>
      <c r="M192" s="67">
        <v>6</v>
      </c>
      <c r="N192" s="4" t="str">
        <f t="shared" si="4"/>
        <v>Fail</v>
      </c>
      <c r="O192" s="6">
        <f t="shared" si="6"/>
        <v>2</v>
      </c>
    </row>
    <row r="193" spans="9:15">
      <c r="I193" s="66" t="s">
        <v>26</v>
      </c>
      <c r="J193" s="66" t="s">
        <v>168</v>
      </c>
      <c r="K193" s="69">
        <v>7.3913043478260869</v>
      </c>
      <c r="L193" s="67">
        <v>23</v>
      </c>
      <c r="M193" s="67">
        <v>8</v>
      </c>
      <c r="N193" s="4" t="str">
        <f t="shared" si="4"/>
        <v>Pass</v>
      </c>
      <c r="O193" s="6" t="str">
        <f t="shared" si="6"/>
        <v/>
      </c>
    </row>
    <row r="194" spans="9:15">
      <c r="I194" s="66" t="s">
        <v>26</v>
      </c>
      <c r="J194" s="66" t="s">
        <v>169</v>
      </c>
      <c r="K194" s="69">
        <v>8.4347826086956523</v>
      </c>
      <c r="L194" s="67">
        <v>23</v>
      </c>
      <c r="M194" s="67">
        <v>8</v>
      </c>
      <c r="N194" s="4" t="str">
        <f t="shared" si="4"/>
        <v>Pass</v>
      </c>
      <c r="O194" s="6" t="str">
        <f t="shared" si="6"/>
        <v/>
      </c>
    </row>
    <row r="195" spans="9:15">
      <c r="I195" s="66" t="s">
        <v>26</v>
      </c>
      <c r="J195" s="66" t="s">
        <v>170</v>
      </c>
      <c r="K195" s="69">
        <v>8.0434782608695645</v>
      </c>
      <c r="L195" s="67">
        <v>23</v>
      </c>
      <c r="M195" s="67">
        <v>8</v>
      </c>
      <c r="N195" s="4" t="str">
        <f t="shared" ref="N195:N258" si="7">IF(L195&gt;=$R$1,"Pass","Fail")</f>
        <v>Pass</v>
      </c>
      <c r="O195" s="6" t="str">
        <f t="shared" si="6"/>
        <v/>
      </c>
    </row>
    <row r="196" spans="9:15">
      <c r="I196" s="66" t="s">
        <v>26</v>
      </c>
      <c r="J196" s="66" t="s">
        <v>171</v>
      </c>
      <c r="K196" s="69">
        <v>6.3478260869565224</v>
      </c>
      <c r="L196" s="67">
        <v>20</v>
      </c>
      <c r="M196" s="67">
        <v>7</v>
      </c>
      <c r="N196" s="4" t="str">
        <f t="shared" si="7"/>
        <v>Fail</v>
      </c>
      <c r="O196" s="6">
        <f t="shared" si="6"/>
        <v>1</v>
      </c>
    </row>
    <row r="197" spans="9:15">
      <c r="I197" s="66" t="s">
        <v>26</v>
      </c>
      <c r="J197" s="66" t="s">
        <v>172</v>
      </c>
      <c r="K197" s="69">
        <v>6.7391304347826084</v>
      </c>
      <c r="L197" s="67">
        <v>20</v>
      </c>
      <c r="M197" s="67">
        <v>7</v>
      </c>
      <c r="N197" s="4" t="str">
        <f t="shared" si="7"/>
        <v>Fail</v>
      </c>
      <c r="O197" s="6">
        <f t="shared" si="6"/>
        <v>1</v>
      </c>
    </row>
    <row r="198" spans="9:15">
      <c r="I198" s="66" t="s">
        <v>26</v>
      </c>
      <c r="J198" s="66" t="s">
        <v>173</v>
      </c>
      <c r="K198" s="69">
        <v>6.0869565217391299</v>
      </c>
      <c r="L198" s="67">
        <v>20</v>
      </c>
      <c r="M198" s="67">
        <v>7</v>
      </c>
      <c r="N198" s="4" t="str">
        <f t="shared" si="7"/>
        <v>Fail</v>
      </c>
      <c r="O198" s="6">
        <f t="shared" si="6"/>
        <v>1</v>
      </c>
    </row>
    <row r="199" spans="9:15">
      <c r="I199" s="66" t="s">
        <v>26</v>
      </c>
      <c r="J199" s="66" t="s">
        <v>174</v>
      </c>
      <c r="K199" s="69">
        <v>7.7826086956521738</v>
      </c>
      <c r="L199" s="67">
        <v>23</v>
      </c>
      <c r="M199" s="67">
        <v>8</v>
      </c>
      <c r="N199" s="4" t="str">
        <f t="shared" si="7"/>
        <v>Pass</v>
      </c>
      <c r="O199" s="6" t="str">
        <f t="shared" si="6"/>
        <v/>
      </c>
    </row>
    <row r="200" spans="9:15">
      <c r="I200" s="66" t="s">
        <v>26</v>
      </c>
      <c r="J200" s="66" t="s">
        <v>175</v>
      </c>
      <c r="K200" s="69">
        <v>3.6086956521739126</v>
      </c>
      <c r="L200" s="67">
        <v>11</v>
      </c>
      <c r="M200" s="67">
        <v>4</v>
      </c>
      <c r="N200" s="4" t="str">
        <f t="shared" si="7"/>
        <v>Fail</v>
      </c>
      <c r="O200" s="6">
        <f t="shared" si="6"/>
        <v>4</v>
      </c>
    </row>
    <row r="201" spans="9:15">
      <c r="I201" s="66" t="s">
        <v>26</v>
      </c>
      <c r="J201" s="66" t="s">
        <v>176</v>
      </c>
      <c r="K201" s="69">
        <v>5.8260869565217392</v>
      </c>
      <c r="L201" s="67">
        <v>20</v>
      </c>
      <c r="M201" s="67">
        <v>7</v>
      </c>
      <c r="N201" s="4" t="str">
        <f t="shared" si="7"/>
        <v>Fail</v>
      </c>
      <c r="O201" s="6">
        <f t="shared" si="6"/>
        <v>1</v>
      </c>
    </row>
    <row r="202" spans="9:15">
      <c r="I202" s="66" t="s">
        <v>26</v>
      </c>
      <c r="J202" s="66" t="s">
        <v>177</v>
      </c>
      <c r="K202" s="69">
        <v>5.5652173913043486</v>
      </c>
      <c r="L202" s="67">
        <v>17</v>
      </c>
      <c r="M202" s="67">
        <v>6</v>
      </c>
      <c r="N202" s="4" t="str">
        <f t="shared" si="7"/>
        <v>Fail</v>
      </c>
      <c r="O202" s="6">
        <f t="shared" si="6"/>
        <v>2</v>
      </c>
    </row>
    <row r="203" spans="9:15">
      <c r="I203" s="66" t="s">
        <v>26</v>
      </c>
      <c r="J203" s="66" t="s">
        <v>178</v>
      </c>
      <c r="K203" s="69">
        <v>7.9130434782608692</v>
      </c>
      <c r="L203" s="67">
        <v>23</v>
      </c>
      <c r="M203" s="67">
        <v>8</v>
      </c>
      <c r="N203" s="4" t="str">
        <f t="shared" si="7"/>
        <v>Pass</v>
      </c>
      <c r="O203" s="6" t="str">
        <f t="shared" si="6"/>
        <v/>
      </c>
    </row>
    <row r="204" spans="9:15">
      <c r="I204" s="66" t="s">
        <v>26</v>
      </c>
      <c r="J204" s="66" t="s">
        <v>179</v>
      </c>
      <c r="K204" s="69">
        <v>5.0434782608695654</v>
      </c>
      <c r="L204" s="67">
        <v>17</v>
      </c>
      <c r="M204" s="67">
        <v>6</v>
      </c>
      <c r="N204" s="4" t="str">
        <f t="shared" si="7"/>
        <v>Fail</v>
      </c>
      <c r="O204" s="6">
        <f t="shared" si="6"/>
        <v>2</v>
      </c>
    </row>
    <row r="205" spans="9:15">
      <c r="I205" s="66" t="s">
        <v>26</v>
      </c>
      <c r="J205" s="66" t="s">
        <v>180</v>
      </c>
      <c r="K205" s="69">
        <v>5.9565217391304355</v>
      </c>
      <c r="L205" s="67">
        <v>20</v>
      </c>
      <c r="M205" s="67">
        <v>7</v>
      </c>
      <c r="N205" s="4" t="str">
        <f t="shared" si="7"/>
        <v>Fail</v>
      </c>
      <c r="O205" s="6">
        <f t="shared" si="6"/>
        <v>1</v>
      </c>
    </row>
    <row r="206" spans="9:15">
      <c r="I206" s="66" t="s">
        <v>26</v>
      </c>
      <c r="J206" s="66" t="s">
        <v>181</v>
      </c>
      <c r="K206" s="69">
        <v>7.6521739130434776</v>
      </c>
      <c r="L206" s="67">
        <v>23</v>
      </c>
      <c r="M206" s="67">
        <v>8</v>
      </c>
      <c r="N206" s="4" t="str">
        <f t="shared" si="7"/>
        <v>Pass</v>
      </c>
      <c r="O206" s="6" t="str">
        <f t="shared" si="6"/>
        <v/>
      </c>
    </row>
    <row r="207" spans="9:15">
      <c r="I207" s="66" t="s">
        <v>26</v>
      </c>
      <c r="J207" s="66" t="s">
        <v>182</v>
      </c>
      <c r="K207" s="69">
        <v>6.4782608695652186</v>
      </c>
      <c r="L207" s="67">
        <v>23</v>
      </c>
      <c r="M207" s="67">
        <v>8</v>
      </c>
      <c r="N207" s="4" t="str">
        <f t="shared" si="7"/>
        <v>Pass</v>
      </c>
      <c r="O207" s="6" t="str">
        <f t="shared" si="6"/>
        <v/>
      </c>
    </row>
    <row r="208" spans="9:15">
      <c r="I208" s="66" t="s">
        <v>26</v>
      </c>
      <c r="J208" s="66" t="s">
        <v>183</v>
      </c>
      <c r="K208" s="69">
        <v>7.1304347826086962</v>
      </c>
      <c r="L208" s="67">
        <v>23</v>
      </c>
      <c r="M208" s="67">
        <v>8</v>
      </c>
      <c r="N208" s="4" t="str">
        <f t="shared" si="7"/>
        <v>Pass</v>
      </c>
      <c r="O208" s="6" t="str">
        <f t="shared" si="6"/>
        <v/>
      </c>
    </row>
    <row r="209" spans="9:15">
      <c r="I209" s="66" t="s">
        <v>26</v>
      </c>
      <c r="J209" s="66" t="s">
        <v>184</v>
      </c>
      <c r="K209" s="69">
        <v>5.304347826086957</v>
      </c>
      <c r="L209" s="67">
        <v>17</v>
      </c>
      <c r="M209" s="67">
        <v>6</v>
      </c>
      <c r="N209" s="4" t="str">
        <f t="shared" si="7"/>
        <v>Fail</v>
      </c>
      <c r="O209" s="6">
        <f t="shared" si="6"/>
        <v>2</v>
      </c>
    </row>
    <row r="210" spans="9:15">
      <c r="I210" s="66" t="s">
        <v>26</v>
      </c>
      <c r="J210" s="66" t="s">
        <v>185</v>
      </c>
      <c r="K210" s="69">
        <v>5.0434782608695654</v>
      </c>
      <c r="L210" s="67">
        <v>17</v>
      </c>
      <c r="M210" s="67">
        <v>6</v>
      </c>
      <c r="N210" s="4" t="str">
        <f t="shared" si="7"/>
        <v>Fail</v>
      </c>
      <c r="O210" s="6">
        <f t="shared" si="6"/>
        <v>2</v>
      </c>
    </row>
    <row r="211" spans="9:15">
      <c r="I211" s="66" t="s">
        <v>26</v>
      </c>
      <c r="J211" s="66" t="s">
        <v>186</v>
      </c>
      <c r="K211" s="69">
        <v>7.5217391304347823</v>
      </c>
      <c r="L211" s="67">
        <v>23</v>
      </c>
      <c r="M211" s="67">
        <v>8</v>
      </c>
      <c r="N211" s="4" t="str">
        <f t="shared" si="7"/>
        <v>Pass</v>
      </c>
      <c r="O211" s="6" t="str">
        <f t="shared" si="6"/>
        <v/>
      </c>
    </row>
    <row r="212" spans="9:15">
      <c r="I212" s="66" t="s">
        <v>26</v>
      </c>
      <c r="J212" s="66" t="s">
        <v>187</v>
      </c>
      <c r="K212" s="69">
        <v>7</v>
      </c>
      <c r="L212" s="67">
        <v>23</v>
      </c>
      <c r="M212" s="67">
        <v>8</v>
      </c>
      <c r="N212" s="4" t="str">
        <f t="shared" si="7"/>
        <v>Pass</v>
      </c>
      <c r="O212" s="6" t="str">
        <f t="shared" si="6"/>
        <v/>
      </c>
    </row>
    <row r="213" spans="9:15">
      <c r="I213" s="66" t="s">
        <v>26</v>
      </c>
      <c r="J213" s="66" t="s">
        <v>188</v>
      </c>
      <c r="K213" s="69">
        <v>5.9565217391304355</v>
      </c>
      <c r="L213" s="67">
        <v>20</v>
      </c>
      <c r="M213" s="67">
        <v>7</v>
      </c>
      <c r="N213" s="4" t="str">
        <f t="shared" si="7"/>
        <v>Fail</v>
      </c>
      <c r="O213" s="6">
        <f t="shared" si="6"/>
        <v>1</v>
      </c>
    </row>
    <row r="214" spans="9:15">
      <c r="I214" s="66" t="s">
        <v>26</v>
      </c>
      <c r="J214" s="66" t="s">
        <v>189</v>
      </c>
      <c r="K214" s="69">
        <v>7.5217391304347831</v>
      </c>
      <c r="L214" s="67">
        <v>23</v>
      </c>
      <c r="M214" s="67">
        <v>8</v>
      </c>
      <c r="N214" s="4" t="str">
        <f t="shared" si="7"/>
        <v>Pass</v>
      </c>
      <c r="O214" s="6" t="str">
        <f t="shared" si="6"/>
        <v/>
      </c>
    </row>
    <row r="215" spans="9:15">
      <c r="I215" s="66" t="s">
        <v>26</v>
      </c>
      <c r="J215" s="66" t="s">
        <v>190</v>
      </c>
      <c r="K215" s="69">
        <v>3.6086956521739126</v>
      </c>
      <c r="L215" s="67">
        <v>11</v>
      </c>
      <c r="M215" s="67">
        <v>4</v>
      </c>
      <c r="N215" s="4" t="str">
        <f t="shared" si="7"/>
        <v>Fail</v>
      </c>
      <c r="O215" s="6">
        <f t="shared" ref="O215:O278" si="8">IF(L215&lt;&gt;$R$1,8-M215,"")</f>
        <v>4</v>
      </c>
    </row>
    <row r="216" spans="9:15">
      <c r="I216" s="66" t="s">
        <v>26</v>
      </c>
      <c r="J216" s="66" t="s">
        <v>191</v>
      </c>
      <c r="K216" s="69">
        <v>2.9565217391304346</v>
      </c>
      <c r="L216" s="67">
        <v>8</v>
      </c>
      <c r="M216" s="67">
        <v>3</v>
      </c>
      <c r="N216" s="4" t="str">
        <f t="shared" si="7"/>
        <v>Fail</v>
      </c>
      <c r="O216" s="6">
        <f t="shared" si="8"/>
        <v>5</v>
      </c>
    </row>
    <row r="217" spans="9:15">
      <c r="I217" s="66" t="s">
        <v>26</v>
      </c>
      <c r="J217" s="66" t="s">
        <v>192</v>
      </c>
      <c r="K217" s="69">
        <v>7.0000000000000009</v>
      </c>
      <c r="L217" s="67">
        <v>23</v>
      </c>
      <c r="M217" s="67">
        <v>8</v>
      </c>
      <c r="N217" s="4" t="str">
        <f t="shared" si="7"/>
        <v>Pass</v>
      </c>
      <c r="O217" s="6" t="str">
        <f t="shared" si="8"/>
        <v/>
      </c>
    </row>
    <row r="218" spans="9:15">
      <c r="I218" s="66" t="s">
        <v>26</v>
      </c>
      <c r="J218" s="66" t="s">
        <v>193</v>
      </c>
      <c r="K218" s="69">
        <v>8.0434782608695663</v>
      </c>
      <c r="L218" s="67">
        <v>23</v>
      </c>
      <c r="M218" s="67">
        <v>8</v>
      </c>
      <c r="N218" s="4" t="str">
        <f t="shared" si="7"/>
        <v>Pass</v>
      </c>
      <c r="O218" s="6" t="str">
        <f t="shared" si="8"/>
        <v/>
      </c>
    </row>
    <row r="219" spans="9:15">
      <c r="I219" s="66" t="s">
        <v>26</v>
      </c>
      <c r="J219" s="66" t="s">
        <v>194</v>
      </c>
      <c r="K219" s="69">
        <v>7.7826086956521729</v>
      </c>
      <c r="L219" s="67">
        <v>23</v>
      </c>
      <c r="M219" s="67">
        <v>8</v>
      </c>
      <c r="N219" s="4" t="str">
        <f t="shared" si="7"/>
        <v>Pass</v>
      </c>
      <c r="O219" s="6" t="str">
        <f t="shared" si="8"/>
        <v/>
      </c>
    </row>
    <row r="220" spans="9:15">
      <c r="I220" s="66" t="s">
        <v>26</v>
      </c>
      <c r="J220" s="66" t="s">
        <v>195</v>
      </c>
      <c r="K220" s="69">
        <v>8.4347826086956523</v>
      </c>
      <c r="L220" s="67">
        <v>23</v>
      </c>
      <c r="M220" s="67">
        <v>8</v>
      </c>
      <c r="N220" s="4" t="str">
        <f t="shared" si="7"/>
        <v>Pass</v>
      </c>
      <c r="O220" s="6" t="str">
        <f t="shared" si="8"/>
        <v/>
      </c>
    </row>
    <row r="221" spans="9:15">
      <c r="I221" s="66" t="s">
        <v>26</v>
      </c>
      <c r="J221" s="66" t="s">
        <v>196</v>
      </c>
      <c r="K221" s="69">
        <v>2.9565217391304346</v>
      </c>
      <c r="L221" s="67">
        <v>8</v>
      </c>
      <c r="M221" s="67">
        <v>3</v>
      </c>
      <c r="N221" s="4" t="str">
        <f t="shared" si="7"/>
        <v>Fail</v>
      </c>
      <c r="O221" s="6">
        <f t="shared" si="8"/>
        <v>5</v>
      </c>
    </row>
    <row r="222" spans="9:15">
      <c r="I222" s="66" t="s">
        <v>26</v>
      </c>
      <c r="J222" s="66" t="s">
        <v>197</v>
      </c>
      <c r="K222" s="69">
        <v>8.4347826086956523</v>
      </c>
      <c r="L222" s="67">
        <v>23</v>
      </c>
      <c r="M222" s="67">
        <v>8</v>
      </c>
      <c r="N222" s="4" t="str">
        <f t="shared" si="7"/>
        <v>Pass</v>
      </c>
      <c r="O222" s="6" t="str">
        <f t="shared" si="8"/>
        <v/>
      </c>
    </row>
    <row r="223" spans="9:15">
      <c r="I223" s="66" t="s">
        <v>26</v>
      </c>
      <c r="J223" s="66" t="s">
        <v>198</v>
      </c>
      <c r="K223" s="69">
        <v>7.3913043478260869</v>
      </c>
      <c r="L223" s="67">
        <v>23</v>
      </c>
      <c r="M223" s="67">
        <v>8</v>
      </c>
      <c r="N223" s="4" t="str">
        <f t="shared" si="7"/>
        <v>Pass</v>
      </c>
      <c r="O223" s="6" t="str">
        <f t="shared" si="8"/>
        <v/>
      </c>
    </row>
    <row r="224" spans="9:15">
      <c r="I224" s="66" t="s">
        <v>26</v>
      </c>
      <c r="J224" s="66" t="s">
        <v>199</v>
      </c>
      <c r="K224" s="69">
        <v>6.2173913043478262</v>
      </c>
      <c r="L224" s="67">
        <v>20</v>
      </c>
      <c r="M224" s="67">
        <v>7</v>
      </c>
      <c r="N224" s="4" t="str">
        <f t="shared" si="7"/>
        <v>Fail</v>
      </c>
      <c r="O224" s="6">
        <f t="shared" si="8"/>
        <v>1</v>
      </c>
    </row>
    <row r="225" spans="9:15">
      <c r="I225" s="66" t="s">
        <v>26</v>
      </c>
      <c r="J225" s="66" t="s">
        <v>200</v>
      </c>
      <c r="K225" s="69">
        <v>6.2173913043478262</v>
      </c>
      <c r="L225" s="67">
        <v>20</v>
      </c>
      <c r="M225" s="67">
        <v>7</v>
      </c>
      <c r="N225" s="4" t="str">
        <f t="shared" si="7"/>
        <v>Fail</v>
      </c>
      <c r="O225" s="6">
        <f t="shared" si="8"/>
        <v>1</v>
      </c>
    </row>
    <row r="226" spans="9:15">
      <c r="I226" s="66" t="s">
        <v>26</v>
      </c>
      <c r="J226" s="66" t="s">
        <v>201</v>
      </c>
      <c r="K226" s="69">
        <v>7.7826086956521738</v>
      </c>
      <c r="L226" s="67">
        <v>23</v>
      </c>
      <c r="M226" s="67">
        <v>8</v>
      </c>
      <c r="N226" s="4" t="str">
        <f t="shared" si="7"/>
        <v>Pass</v>
      </c>
      <c r="O226" s="6" t="str">
        <f t="shared" si="8"/>
        <v/>
      </c>
    </row>
    <row r="227" spans="9:15">
      <c r="I227" s="66" t="s">
        <v>26</v>
      </c>
      <c r="J227" s="66" t="s">
        <v>202</v>
      </c>
      <c r="K227" s="69">
        <v>7.1304347826086953</v>
      </c>
      <c r="L227" s="67">
        <v>23</v>
      </c>
      <c r="M227" s="67">
        <v>8</v>
      </c>
      <c r="N227" s="4" t="str">
        <f t="shared" si="7"/>
        <v>Pass</v>
      </c>
      <c r="O227" s="6" t="str">
        <f t="shared" si="8"/>
        <v/>
      </c>
    </row>
    <row r="228" spans="9:15">
      <c r="I228" s="66" t="s">
        <v>26</v>
      </c>
      <c r="J228" s="66" t="s">
        <v>203</v>
      </c>
      <c r="K228" s="69">
        <v>7</v>
      </c>
      <c r="L228" s="67">
        <v>23</v>
      </c>
      <c r="M228" s="67">
        <v>8</v>
      </c>
      <c r="N228" s="4" t="str">
        <f t="shared" si="7"/>
        <v>Pass</v>
      </c>
      <c r="O228" s="6" t="str">
        <f t="shared" si="8"/>
        <v/>
      </c>
    </row>
    <row r="229" spans="9:15">
      <c r="I229" s="66" t="s">
        <v>26</v>
      </c>
      <c r="J229" s="66" t="s">
        <v>204</v>
      </c>
      <c r="K229" s="69">
        <v>5.8260869565217392</v>
      </c>
      <c r="L229" s="67">
        <v>20</v>
      </c>
      <c r="M229" s="67">
        <v>7</v>
      </c>
      <c r="N229" s="4" t="str">
        <f t="shared" si="7"/>
        <v>Fail</v>
      </c>
      <c r="O229" s="6">
        <f t="shared" si="8"/>
        <v>1</v>
      </c>
    </row>
    <row r="230" spans="9:15">
      <c r="I230" s="66" t="s">
        <v>26</v>
      </c>
      <c r="J230" s="66" t="s">
        <v>205</v>
      </c>
      <c r="K230" s="69">
        <v>7.5217391304347823</v>
      </c>
      <c r="L230" s="67">
        <v>23</v>
      </c>
      <c r="M230" s="67">
        <v>8</v>
      </c>
      <c r="N230" s="4" t="str">
        <f t="shared" si="7"/>
        <v>Pass</v>
      </c>
      <c r="O230" s="6" t="str">
        <f t="shared" si="8"/>
        <v/>
      </c>
    </row>
    <row r="231" spans="9:15">
      <c r="I231" s="66" t="s">
        <v>26</v>
      </c>
      <c r="J231" s="66" t="s">
        <v>206</v>
      </c>
      <c r="K231" s="69">
        <v>6.8695652173913055</v>
      </c>
      <c r="L231" s="67">
        <v>23</v>
      </c>
      <c r="M231" s="67">
        <v>8</v>
      </c>
      <c r="N231" s="4" t="str">
        <f t="shared" si="7"/>
        <v>Pass</v>
      </c>
      <c r="O231" s="6" t="str">
        <f t="shared" si="8"/>
        <v/>
      </c>
    </row>
    <row r="232" spans="9:15">
      <c r="I232" s="66" t="s">
        <v>26</v>
      </c>
      <c r="J232" s="66" t="s">
        <v>207</v>
      </c>
      <c r="K232" s="69">
        <v>6.7391304347826084</v>
      </c>
      <c r="L232" s="67">
        <v>20</v>
      </c>
      <c r="M232" s="67">
        <v>7</v>
      </c>
      <c r="N232" s="4" t="str">
        <f t="shared" si="7"/>
        <v>Fail</v>
      </c>
      <c r="O232" s="6">
        <f t="shared" si="8"/>
        <v>1</v>
      </c>
    </row>
    <row r="233" spans="9:15">
      <c r="I233" s="66" t="s">
        <v>26</v>
      </c>
      <c r="J233" s="66" t="s">
        <v>208</v>
      </c>
      <c r="K233" s="69">
        <v>7.3913043478260869</v>
      </c>
      <c r="L233" s="67">
        <v>23</v>
      </c>
      <c r="M233" s="67">
        <v>8</v>
      </c>
      <c r="N233" s="4" t="str">
        <f t="shared" si="7"/>
        <v>Pass</v>
      </c>
      <c r="O233" s="6" t="str">
        <f t="shared" si="8"/>
        <v/>
      </c>
    </row>
    <row r="234" spans="9:15">
      <c r="I234" s="66" t="s">
        <v>26</v>
      </c>
      <c r="J234" s="66" t="s">
        <v>209</v>
      </c>
      <c r="K234" s="69">
        <v>8.1739130434782616</v>
      </c>
      <c r="L234" s="67">
        <v>23</v>
      </c>
      <c r="M234" s="67">
        <v>8</v>
      </c>
      <c r="N234" s="4" t="str">
        <f t="shared" si="7"/>
        <v>Pass</v>
      </c>
      <c r="O234" s="6" t="str">
        <f t="shared" si="8"/>
        <v/>
      </c>
    </row>
    <row r="235" spans="9:15">
      <c r="I235" s="66" t="s">
        <v>26</v>
      </c>
      <c r="J235" s="66" t="s">
        <v>210</v>
      </c>
      <c r="K235" s="69">
        <v>6.3478260869565224</v>
      </c>
      <c r="L235" s="67">
        <v>23</v>
      </c>
      <c r="M235" s="67">
        <v>8</v>
      </c>
      <c r="N235" s="4" t="str">
        <f t="shared" si="7"/>
        <v>Pass</v>
      </c>
      <c r="O235" s="6" t="str">
        <f t="shared" si="8"/>
        <v/>
      </c>
    </row>
    <row r="236" spans="9:15">
      <c r="I236" s="66" t="s">
        <v>26</v>
      </c>
      <c r="J236" s="66" t="s">
        <v>211</v>
      </c>
      <c r="K236" s="69">
        <v>7.391304347826086</v>
      </c>
      <c r="L236" s="67">
        <v>23</v>
      </c>
      <c r="M236" s="67">
        <v>8</v>
      </c>
      <c r="N236" s="4" t="str">
        <f t="shared" si="7"/>
        <v>Pass</v>
      </c>
      <c r="O236" s="6" t="str">
        <f t="shared" si="8"/>
        <v/>
      </c>
    </row>
    <row r="237" spans="9:15">
      <c r="I237" s="66" t="s">
        <v>26</v>
      </c>
      <c r="J237" s="66" t="s">
        <v>212</v>
      </c>
      <c r="K237" s="69">
        <v>4.2608695652173916</v>
      </c>
      <c r="L237" s="67">
        <v>14</v>
      </c>
      <c r="M237" s="67">
        <v>5</v>
      </c>
      <c r="N237" s="4" t="str">
        <f t="shared" si="7"/>
        <v>Fail</v>
      </c>
      <c r="O237" s="6">
        <f t="shared" si="8"/>
        <v>3</v>
      </c>
    </row>
    <row r="238" spans="9:15">
      <c r="I238" s="66" t="s">
        <v>26</v>
      </c>
      <c r="J238" s="66" t="s">
        <v>213</v>
      </c>
      <c r="K238" s="69">
        <v>7.6521739130434785</v>
      </c>
      <c r="L238" s="67">
        <v>23</v>
      </c>
      <c r="M238" s="67">
        <v>8</v>
      </c>
      <c r="N238" s="4" t="str">
        <f t="shared" si="7"/>
        <v>Pass</v>
      </c>
      <c r="O238" s="6" t="str">
        <f t="shared" si="8"/>
        <v/>
      </c>
    </row>
    <row r="239" spans="9:15">
      <c r="I239" s="66" t="s">
        <v>26</v>
      </c>
      <c r="J239" s="66" t="s">
        <v>214</v>
      </c>
      <c r="K239" s="69">
        <v>5.3043478260869561</v>
      </c>
      <c r="L239" s="67">
        <v>17</v>
      </c>
      <c r="M239" s="67">
        <v>6</v>
      </c>
      <c r="N239" s="4" t="str">
        <f t="shared" si="7"/>
        <v>Fail</v>
      </c>
      <c r="O239" s="6">
        <f t="shared" si="8"/>
        <v>2</v>
      </c>
    </row>
    <row r="240" spans="9:15">
      <c r="I240" s="66" t="s">
        <v>26</v>
      </c>
      <c r="J240" s="66" t="s">
        <v>215</v>
      </c>
      <c r="K240" s="69">
        <v>6.4782608695652169</v>
      </c>
      <c r="L240" s="67">
        <v>20</v>
      </c>
      <c r="M240" s="67">
        <v>7</v>
      </c>
      <c r="N240" s="4" t="str">
        <f t="shared" si="7"/>
        <v>Fail</v>
      </c>
      <c r="O240" s="6">
        <f t="shared" si="8"/>
        <v>1</v>
      </c>
    </row>
    <row r="241" spans="9:15">
      <c r="I241" s="66" t="s">
        <v>26</v>
      </c>
      <c r="J241" s="66" t="s">
        <v>216</v>
      </c>
      <c r="K241" s="69">
        <v>7.1304347826086962</v>
      </c>
      <c r="L241" s="67">
        <v>23</v>
      </c>
      <c r="M241" s="67">
        <v>8</v>
      </c>
      <c r="N241" s="4" t="str">
        <f t="shared" si="7"/>
        <v>Pass</v>
      </c>
      <c r="O241" s="6" t="str">
        <f t="shared" si="8"/>
        <v/>
      </c>
    </row>
    <row r="242" spans="9:15">
      <c r="I242" s="66" t="s">
        <v>26</v>
      </c>
      <c r="J242" s="66" t="s">
        <v>217</v>
      </c>
      <c r="K242" s="69">
        <v>6.3478260869565224</v>
      </c>
      <c r="L242" s="67">
        <v>20</v>
      </c>
      <c r="M242" s="67">
        <v>7</v>
      </c>
      <c r="N242" s="4" t="str">
        <f t="shared" si="7"/>
        <v>Fail</v>
      </c>
      <c r="O242" s="6">
        <f t="shared" si="8"/>
        <v>1</v>
      </c>
    </row>
    <row r="243" spans="9:15">
      <c r="I243" s="66" t="s">
        <v>26</v>
      </c>
      <c r="J243" s="66" t="s">
        <v>218</v>
      </c>
      <c r="K243" s="69">
        <v>7.2608695652173907</v>
      </c>
      <c r="L243" s="67">
        <v>23</v>
      </c>
      <c r="M243" s="67">
        <v>8</v>
      </c>
      <c r="N243" s="4" t="str">
        <f t="shared" si="7"/>
        <v>Pass</v>
      </c>
      <c r="O243" s="6" t="str">
        <f t="shared" si="8"/>
        <v/>
      </c>
    </row>
    <row r="244" spans="9:15">
      <c r="I244" s="66" t="s">
        <v>26</v>
      </c>
      <c r="J244" s="66" t="s">
        <v>219</v>
      </c>
      <c r="K244" s="69">
        <v>7</v>
      </c>
      <c r="L244" s="67">
        <v>23</v>
      </c>
      <c r="M244" s="67">
        <v>8</v>
      </c>
      <c r="N244" s="4" t="str">
        <f t="shared" si="7"/>
        <v>Pass</v>
      </c>
      <c r="O244" s="6" t="str">
        <f t="shared" si="8"/>
        <v/>
      </c>
    </row>
    <row r="245" spans="9:15">
      <c r="I245" s="66" t="s">
        <v>26</v>
      </c>
      <c r="J245" s="66" t="s">
        <v>220</v>
      </c>
      <c r="K245" s="69">
        <v>7</v>
      </c>
      <c r="L245" s="67">
        <v>23</v>
      </c>
      <c r="M245" s="67">
        <v>8</v>
      </c>
      <c r="N245" s="4" t="str">
        <f t="shared" si="7"/>
        <v>Pass</v>
      </c>
      <c r="O245" s="6" t="str">
        <f t="shared" si="8"/>
        <v/>
      </c>
    </row>
    <row r="246" spans="9:15">
      <c r="I246" s="66" t="s">
        <v>26</v>
      </c>
      <c r="J246" s="66" t="s">
        <v>221</v>
      </c>
      <c r="K246" s="69">
        <v>5.3043478260869561</v>
      </c>
      <c r="L246" s="67">
        <v>17</v>
      </c>
      <c r="M246" s="67">
        <v>6</v>
      </c>
      <c r="N246" s="4" t="str">
        <f t="shared" si="7"/>
        <v>Fail</v>
      </c>
      <c r="O246" s="6">
        <f t="shared" si="8"/>
        <v>2</v>
      </c>
    </row>
    <row r="247" spans="9:15">
      <c r="I247" s="66" t="s">
        <v>26</v>
      </c>
      <c r="J247" s="66" t="s">
        <v>222</v>
      </c>
      <c r="K247" s="69">
        <v>2.0869565217391304</v>
      </c>
      <c r="L247" s="67">
        <v>5</v>
      </c>
      <c r="M247" s="67">
        <v>2</v>
      </c>
      <c r="N247" s="4" t="str">
        <f t="shared" si="7"/>
        <v>Fail</v>
      </c>
      <c r="O247" s="6">
        <f t="shared" si="8"/>
        <v>6</v>
      </c>
    </row>
    <row r="248" spans="9:15">
      <c r="I248" s="66" t="s">
        <v>26</v>
      </c>
      <c r="J248" s="66" t="s">
        <v>223</v>
      </c>
      <c r="K248" s="69">
        <v>6.9999999999999991</v>
      </c>
      <c r="L248" s="67">
        <v>23</v>
      </c>
      <c r="M248" s="67">
        <v>8</v>
      </c>
      <c r="N248" s="4" t="str">
        <f t="shared" si="7"/>
        <v>Pass</v>
      </c>
      <c r="O248" s="6" t="str">
        <f t="shared" si="8"/>
        <v/>
      </c>
    </row>
    <row r="249" spans="9:15">
      <c r="I249" s="66" t="s">
        <v>26</v>
      </c>
      <c r="J249" s="66" t="s">
        <v>224</v>
      </c>
      <c r="K249" s="69">
        <v>4.2608695652173907</v>
      </c>
      <c r="L249" s="67">
        <v>14</v>
      </c>
      <c r="M249" s="67">
        <v>5</v>
      </c>
      <c r="N249" s="4" t="str">
        <f t="shared" si="7"/>
        <v>Fail</v>
      </c>
      <c r="O249" s="6">
        <f t="shared" si="8"/>
        <v>3</v>
      </c>
    </row>
    <row r="250" spans="9:15">
      <c r="I250" s="66" t="s">
        <v>26</v>
      </c>
      <c r="J250" s="66" t="s">
        <v>225</v>
      </c>
      <c r="K250" s="69">
        <v>1.956521739130435</v>
      </c>
      <c r="L250" s="67">
        <v>5</v>
      </c>
      <c r="M250" s="67">
        <v>2</v>
      </c>
      <c r="N250" s="4" t="str">
        <f t="shared" si="7"/>
        <v>Fail</v>
      </c>
      <c r="O250" s="6">
        <f t="shared" si="8"/>
        <v>6</v>
      </c>
    </row>
    <row r="251" spans="9:15">
      <c r="I251" s="66" t="s">
        <v>26</v>
      </c>
      <c r="J251" s="66" t="s">
        <v>226</v>
      </c>
      <c r="K251" s="69">
        <v>6.3478260869565224</v>
      </c>
      <c r="L251" s="67">
        <v>23</v>
      </c>
      <c r="M251" s="67">
        <v>8</v>
      </c>
      <c r="N251" s="4" t="str">
        <f t="shared" si="7"/>
        <v>Pass</v>
      </c>
      <c r="O251" s="6" t="str">
        <f t="shared" si="8"/>
        <v/>
      </c>
    </row>
    <row r="252" spans="9:15">
      <c r="I252" s="66" t="s">
        <v>26</v>
      </c>
      <c r="J252" s="66" t="s">
        <v>227</v>
      </c>
      <c r="K252" s="69">
        <v>7</v>
      </c>
      <c r="L252" s="67">
        <v>23</v>
      </c>
      <c r="M252" s="67">
        <v>8</v>
      </c>
      <c r="N252" s="4" t="str">
        <f t="shared" si="7"/>
        <v>Pass</v>
      </c>
      <c r="O252" s="6" t="str">
        <f t="shared" si="8"/>
        <v/>
      </c>
    </row>
    <row r="253" spans="9:15">
      <c r="I253" s="66" t="s">
        <v>26</v>
      </c>
      <c r="J253" s="66" t="s">
        <v>228</v>
      </c>
      <c r="K253" s="69">
        <v>4</v>
      </c>
      <c r="L253" s="67">
        <v>11</v>
      </c>
      <c r="M253" s="67">
        <v>4</v>
      </c>
      <c r="N253" s="4" t="str">
        <f t="shared" si="7"/>
        <v>Fail</v>
      </c>
      <c r="O253" s="6">
        <f t="shared" si="8"/>
        <v>4</v>
      </c>
    </row>
    <row r="254" spans="9:15">
      <c r="I254" s="66" t="s">
        <v>26</v>
      </c>
      <c r="J254" s="66" t="s">
        <v>229</v>
      </c>
      <c r="K254" s="69">
        <v>6.4782608695652177</v>
      </c>
      <c r="L254" s="67">
        <v>20</v>
      </c>
      <c r="M254" s="67">
        <v>7</v>
      </c>
      <c r="N254" s="4" t="str">
        <f t="shared" si="7"/>
        <v>Fail</v>
      </c>
      <c r="O254" s="6">
        <f t="shared" si="8"/>
        <v>1</v>
      </c>
    </row>
    <row r="255" spans="9:15">
      <c r="I255" s="66" t="s">
        <v>26</v>
      </c>
      <c r="J255" s="66" t="s">
        <v>230</v>
      </c>
      <c r="K255" s="69">
        <v>8.1739130434782599</v>
      </c>
      <c r="L255" s="67">
        <v>23</v>
      </c>
      <c r="M255" s="67">
        <v>8</v>
      </c>
      <c r="N255" s="4" t="str">
        <f t="shared" si="7"/>
        <v>Pass</v>
      </c>
      <c r="O255" s="6" t="str">
        <f t="shared" si="8"/>
        <v/>
      </c>
    </row>
    <row r="256" spans="9:15">
      <c r="I256" s="66" t="s">
        <v>26</v>
      </c>
      <c r="J256" s="66" t="s">
        <v>231</v>
      </c>
      <c r="K256" s="69">
        <v>4.1304347826086953</v>
      </c>
      <c r="L256" s="67">
        <v>11</v>
      </c>
      <c r="M256" s="67">
        <v>4</v>
      </c>
      <c r="N256" s="4" t="str">
        <f t="shared" si="7"/>
        <v>Fail</v>
      </c>
      <c r="O256" s="6">
        <f t="shared" si="8"/>
        <v>4</v>
      </c>
    </row>
    <row r="257" spans="9:15">
      <c r="I257" s="66" t="s">
        <v>26</v>
      </c>
      <c r="J257" s="66" t="s">
        <v>232</v>
      </c>
      <c r="K257" s="69">
        <v>7.2608695652173916</v>
      </c>
      <c r="L257" s="67">
        <v>23</v>
      </c>
      <c r="M257" s="67">
        <v>8</v>
      </c>
      <c r="N257" s="4" t="str">
        <f t="shared" si="7"/>
        <v>Pass</v>
      </c>
      <c r="O257" s="6" t="str">
        <f t="shared" si="8"/>
        <v/>
      </c>
    </row>
    <row r="258" spans="9:15">
      <c r="I258" s="66" t="s">
        <v>26</v>
      </c>
      <c r="J258" s="66" t="s">
        <v>233</v>
      </c>
      <c r="K258" s="69">
        <v>5.8260869565217392</v>
      </c>
      <c r="L258" s="67">
        <v>20</v>
      </c>
      <c r="M258" s="67">
        <v>7</v>
      </c>
      <c r="N258" s="4" t="str">
        <f t="shared" si="7"/>
        <v>Fail</v>
      </c>
      <c r="O258" s="6">
        <f t="shared" si="8"/>
        <v>1</v>
      </c>
    </row>
    <row r="259" spans="9:15">
      <c r="I259" s="66" t="s">
        <v>26</v>
      </c>
      <c r="J259" s="66" t="s">
        <v>234</v>
      </c>
      <c r="K259" s="69">
        <v>8.0434782608695663</v>
      </c>
      <c r="L259" s="67">
        <v>23</v>
      </c>
      <c r="M259" s="67">
        <v>8</v>
      </c>
      <c r="N259" s="4" t="str">
        <f t="shared" ref="N259:N322" si="9">IF(L259&gt;=$R$1,"Pass","Fail")</f>
        <v>Pass</v>
      </c>
      <c r="O259" s="6" t="str">
        <f t="shared" si="8"/>
        <v/>
      </c>
    </row>
    <row r="260" spans="9:15">
      <c r="I260" s="66" t="s">
        <v>26</v>
      </c>
      <c r="J260" s="66" t="s">
        <v>235</v>
      </c>
      <c r="K260" s="69">
        <v>6.0869565217391308</v>
      </c>
      <c r="L260" s="67">
        <v>20</v>
      </c>
      <c r="M260" s="67">
        <v>7</v>
      </c>
      <c r="N260" s="4" t="str">
        <f t="shared" si="9"/>
        <v>Fail</v>
      </c>
      <c r="O260" s="6">
        <f t="shared" si="8"/>
        <v>1</v>
      </c>
    </row>
    <row r="261" spans="9:15">
      <c r="I261" s="66" t="s">
        <v>26</v>
      </c>
      <c r="J261" s="66" t="s">
        <v>236</v>
      </c>
      <c r="K261" s="69">
        <v>5.9565217391304355</v>
      </c>
      <c r="L261" s="67">
        <v>20</v>
      </c>
      <c r="M261" s="67">
        <v>7</v>
      </c>
      <c r="N261" s="4" t="str">
        <f t="shared" si="9"/>
        <v>Fail</v>
      </c>
      <c r="O261" s="6">
        <f t="shared" si="8"/>
        <v>1</v>
      </c>
    </row>
    <row r="262" spans="9:15">
      <c r="I262" s="66" t="s">
        <v>26</v>
      </c>
      <c r="J262" s="66" t="s">
        <v>237</v>
      </c>
      <c r="K262" s="69">
        <v>6.0869565217391308</v>
      </c>
      <c r="L262" s="67">
        <v>20</v>
      </c>
      <c r="M262" s="67">
        <v>7</v>
      </c>
      <c r="N262" s="4" t="str">
        <f t="shared" si="9"/>
        <v>Fail</v>
      </c>
      <c r="O262" s="6">
        <f t="shared" si="8"/>
        <v>1</v>
      </c>
    </row>
    <row r="263" spans="9:15">
      <c r="I263" s="66" t="s">
        <v>26</v>
      </c>
      <c r="J263" s="66" t="s">
        <v>238</v>
      </c>
      <c r="K263" s="69">
        <v>6.7391304347826093</v>
      </c>
      <c r="L263" s="67">
        <v>23</v>
      </c>
      <c r="M263" s="67">
        <v>8</v>
      </c>
      <c r="N263" s="4" t="str">
        <f t="shared" si="9"/>
        <v>Pass</v>
      </c>
      <c r="O263" s="6" t="str">
        <f t="shared" si="8"/>
        <v/>
      </c>
    </row>
    <row r="264" spans="9:15">
      <c r="I264" s="66" t="s">
        <v>26</v>
      </c>
      <c r="J264" s="66" t="s">
        <v>239</v>
      </c>
      <c r="K264" s="69">
        <v>4.5217391304347831</v>
      </c>
      <c r="L264" s="67">
        <v>14</v>
      </c>
      <c r="M264" s="67">
        <v>5</v>
      </c>
      <c r="N264" s="4" t="str">
        <f t="shared" si="9"/>
        <v>Fail</v>
      </c>
      <c r="O264" s="6">
        <f t="shared" si="8"/>
        <v>3</v>
      </c>
    </row>
    <row r="265" spans="9:15">
      <c r="I265" s="66" t="s">
        <v>26</v>
      </c>
      <c r="J265" s="66" t="s">
        <v>240</v>
      </c>
      <c r="K265" s="69">
        <v>7.3913043478260869</v>
      </c>
      <c r="L265" s="67">
        <v>23</v>
      </c>
      <c r="M265" s="67">
        <v>8</v>
      </c>
      <c r="N265" s="4" t="str">
        <f t="shared" si="9"/>
        <v>Pass</v>
      </c>
      <c r="O265" s="6" t="str">
        <f t="shared" si="8"/>
        <v/>
      </c>
    </row>
    <row r="266" spans="9:15">
      <c r="I266" s="66" t="s">
        <v>26</v>
      </c>
      <c r="J266" s="66" t="s">
        <v>241</v>
      </c>
      <c r="K266" s="69">
        <v>6.7391304347826084</v>
      </c>
      <c r="L266" s="67">
        <v>20</v>
      </c>
      <c r="M266" s="67">
        <v>7</v>
      </c>
      <c r="N266" s="4" t="str">
        <f t="shared" si="9"/>
        <v>Fail</v>
      </c>
      <c r="O266" s="6">
        <f t="shared" si="8"/>
        <v>1</v>
      </c>
    </row>
    <row r="267" spans="9:15">
      <c r="I267" s="66" t="s">
        <v>26</v>
      </c>
      <c r="J267" s="66" t="s">
        <v>242</v>
      </c>
      <c r="K267" s="69">
        <v>7.2608695652173916</v>
      </c>
      <c r="L267" s="67">
        <v>23</v>
      </c>
      <c r="M267" s="67">
        <v>8</v>
      </c>
      <c r="N267" s="4" t="str">
        <f t="shared" si="9"/>
        <v>Pass</v>
      </c>
      <c r="O267" s="6" t="str">
        <f t="shared" si="8"/>
        <v/>
      </c>
    </row>
    <row r="268" spans="9:15">
      <c r="I268" s="66" t="s">
        <v>26</v>
      </c>
      <c r="J268" s="66" t="s">
        <v>243</v>
      </c>
      <c r="K268" s="69">
        <v>7.391304347826086</v>
      </c>
      <c r="L268" s="67">
        <v>23</v>
      </c>
      <c r="M268" s="67">
        <v>8</v>
      </c>
      <c r="N268" s="4" t="str">
        <f t="shared" si="9"/>
        <v>Pass</v>
      </c>
      <c r="O268" s="6" t="str">
        <f t="shared" si="8"/>
        <v/>
      </c>
    </row>
    <row r="269" spans="9:15">
      <c r="I269" s="66" t="s">
        <v>26</v>
      </c>
      <c r="J269" s="66" t="s">
        <v>244</v>
      </c>
      <c r="K269" s="69">
        <v>5.4347826086956523</v>
      </c>
      <c r="L269" s="67">
        <v>17</v>
      </c>
      <c r="M269" s="67">
        <v>6</v>
      </c>
      <c r="N269" s="4" t="str">
        <f t="shared" si="9"/>
        <v>Fail</v>
      </c>
      <c r="O269" s="6">
        <f t="shared" si="8"/>
        <v>2</v>
      </c>
    </row>
    <row r="270" spans="9:15">
      <c r="I270" s="66" t="s">
        <v>26</v>
      </c>
      <c r="J270" s="66" t="s">
        <v>245</v>
      </c>
      <c r="K270" s="69">
        <v>7.6521739130434776</v>
      </c>
      <c r="L270" s="67">
        <v>23</v>
      </c>
      <c r="M270" s="67">
        <v>8</v>
      </c>
      <c r="N270" s="4" t="str">
        <f t="shared" si="9"/>
        <v>Pass</v>
      </c>
      <c r="O270" s="6" t="str">
        <f t="shared" si="8"/>
        <v/>
      </c>
    </row>
    <row r="271" spans="9:15">
      <c r="I271" s="66" t="s">
        <v>26</v>
      </c>
      <c r="J271" s="66" t="s">
        <v>246</v>
      </c>
      <c r="K271" s="69">
        <v>2.9565217391304346</v>
      </c>
      <c r="L271" s="67">
        <v>8</v>
      </c>
      <c r="M271" s="67">
        <v>3</v>
      </c>
      <c r="N271" s="4" t="str">
        <f t="shared" si="9"/>
        <v>Fail</v>
      </c>
      <c r="O271" s="6">
        <f t="shared" si="8"/>
        <v>5</v>
      </c>
    </row>
    <row r="272" spans="9:15">
      <c r="I272" s="66" t="s">
        <v>26</v>
      </c>
      <c r="J272" s="66" t="s">
        <v>247</v>
      </c>
      <c r="K272" s="69">
        <v>7.2608695652173916</v>
      </c>
      <c r="L272" s="67">
        <v>23</v>
      </c>
      <c r="M272" s="67">
        <v>8</v>
      </c>
      <c r="N272" s="4" t="str">
        <f t="shared" si="9"/>
        <v>Pass</v>
      </c>
      <c r="O272" s="6" t="str">
        <f t="shared" si="8"/>
        <v/>
      </c>
    </row>
    <row r="273" spans="9:15">
      <c r="I273" s="66" t="s">
        <v>26</v>
      </c>
      <c r="J273" s="66" t="s">
        <v>248</v>
      </c>
      <c r="K273" s="69">
        <v>7.5217391304347831</v>
      </c>
      <c r="L273" s="67">
        <v>23</v>
      </c>
      <c r="M273" s="67">
        <v>8</v>
      </c>
      <c r="N273" s="4" t="str">
        <f t="shared" si="9"/>
        <v>Pass</v>
      </c>
      <c r="O273" s="6" t="str">
        <f t="shared" si="8"/>
        <v/>
      </c>
    </row>
    <row r="274" spans="9:15">
      <c r="I274" s="66" t="s">
        <v>26</v>
      </c>
      <c r="J274" s="66" t="s">
        <v>249</v>
      </c>
      <c r="K274" s="69">
        <v>7.9130434782608692</v>
      </c>
      <c r="L274" s="67">
        <v>23</v>
      </c>
      <c r="M274" s="67">
        <v>8</v>
      </c>
      <c r="N274" s="4" t="str">
        <f t="shared" si="9"/>
        <v>Pass</v>
      </c>
      <c r="O274" s="6" t="str">
        <f t="shared" si="8"/>
        <v/>
      </c>
    </row>
    <row r="275" spans="9:15">
      <c r="I275" s="66" t="s">
        <v>26</v>
      </c>
      <c r="J275" s="66" t="s">
        <v>250</v>
      </c>
      <c r="K275" s="69">
        <v>7.3913043478260869</v>
      </c>
      <c r="L275" s="67">
        <v>23</v>
      </c>
      <c r="M275" s="67">
        <v>8</v>
      </c>
      <c r="N275" s="4" t="str">
        <f t="shared" si="9"/>
        <v>Pass</v>
      </c>
      <c r="O275" s="6" t="str">
        <f t="shared" si="8"/>
        <v/>
      </c>
    </row>
    <row r="276" spans="9:15">
      <c r="I276" s="66" t="s">
        <v>26</v>
      </c>
      <c r="J276" s="66" t="s">
        <v>251</v>
      </c>
      <c r="K276" s="69">
        <v>7.7826086956521729</v>
      </c>
      <c r="L276" s="67">
        <v>23</v>
      </c>
      <c r="M276" s="67">
        <v>8</v>
      </c>
      <c r="N276" s="4" t="str">
        <f t="shared" si="9"/>
        <v>Pass</v>
      </c>
      <c r="O276" s="6" t="str">
        <f t="shared" si="8"/>
        <v/>
      </c>
    </row>
    <row r="277" spans="9:15">
      <c r="I277" s="66" t="s">
        <v>26</v>
      </c>
      <c r="J277" s="66" t="s">
        <v>252</v>
      </c>
      <c r="K277" s="69">
        <v>2.1739130434782608</v>
      </c>
      <c r="L277" s="67">
        <v>5</v>
      </c>
      <c r="M277" s="67">
        <v>2</v>
      </c>
      <c r="N277" s="4" t="str">
        <f t="shared" si="9"/>
        <v>Fail</v>
      </c>
      <c r="O277" s="6">
        <f t="shared" si="8"/>
        <v>6</v>
      </c>
    </row>
    <row r="278" spans="9:15">
      <c r="I278" s="66" t="s">
        <v>26</v>
      </c>
      <c r="J278" s="66" t="s">
        <v>253</v>
      </c>
      <c r="K278" s="69">
        <v>7.6521739130434785</v>
      </c>
      <c r="L278" s="67">
        <v>23</v>
      </c>
      <c r="M278" s="67">
        <v>8</v>
      </c>
      <c r="N278" s="4" t="str">
        <f t="shared" si="9"/>
        <v>Pass</v>
      </c>
      <c r="O278" s="6" t="str">
        <f t="shared" si="8"/>
        <v/>
      </c>
    </row>
    <row r="279" spans="9:15">
      <c r="I279" s="66" t="s">
        <v>26</v>
      </c>
      <c r="J279" s="66" t="s">
        <v>254</v>
      </c>
      <c r="K279" s="69">
        <v>8.1739130434782599</v>
      </c>
      <c r="L279" s="67">
        <v>23</v>
      </c>
      <c r="M279" s="67">
        <v>8</v>
      </c>
      <c r="N279" s="4" t="str">
        <f t="shared" si="9"/>
        <v>Pass</v>
      </c>
      <c r="O279" s="6" t="str">
        <f t="shared" ref="O279:O342" si="10">IF(L279&lt;&gt;$R$1,8-M279,"")</f>
        <v/>
      </c>
    </row>
    <row r="280" spans="9:15">
      <c r="I280" s="66" t="s">
        <v>26</v>
      </c>
      <c r="J280" s="66" t="s">
        <v>255</v>
      </c>
      <c r="K280" s="69">
        <v>2.1739130434782608</v>
      </c>
      <c r="L280" s="67">
        <v>5</v>
      </c>
      <c r="M280" s="67">
        <v>2</v>
      </c>
      <c r="N280" s="4" t="str">
        <f t="shared" si="9"/>
        <v>Fail</v>
      </c>
      <c r="O280" s="6">
        <f t="shared" si="10"/>
        <v>6</v>
      </c>
    </row>
    <row r="281" spans="9:15">
      <c r="I281" s="66" t="s">
        <v>26</v>
      </c>
      <c r="J281" s="66" t="s">
        <v>256</v>
      </c>
      <c r="K281" s="69">
        <v>2.1739130434782608</v>
      </c>
      <c r="L281" s="67">
        <v>5</v>
      </c>
      <c r="M281" s="67">
        <v>2</v>
      </c>
      <c r="N281" s="4" t="str">
        <f t="shared" si="9"/>
        <v>Fail</v>
      </c>
      <c r="O281" s="6">
        <f t="shared" si="10"/>
        <v>6</v>
      </c>
    </row>
    <row r="282" spans="9:15">
      <c r="I282" s="66" t="s">
        <v>26</v>
      </c>
      <c r="J282" s="66" t="s">
        <v>257</v>
      </c>
      <c r="K282" s="69">
        <v>7.2608695652173907</v>
      </c>
      <c r="L282" s="67">
        <v>23</v>
      </c>
      <c r="M282" s="67">
        <v>8</v>
      </c>
      <c r="N282" s="4" t="str">
        <f t="shared" si="9"/>
        <v>Pass</v>
      </c>
      <c r="O282" s="6" t="str">
        <f t="shared" si="10"/>
        <v/>
      </c>
    </row>
    <row r="283" spans="9:15">
      <c r="I283" s="66" t="s">
        <v>26</v>
      </c>
      <c r="J283" s="66" t="s">
        <v>258</v>
      </c>
      <c r="K283" s="69">
        <v>7.2608695652173907</v>
      </c>
      <c r="L283" s="67">
        <v>23</v>
      </c>
      <c r="M283" s="67">
        <v>8</v>
      </c>
      <c r="N283" s="4" t="str">
        <f t="shared" si="9"/>
        <v>Pass</v>
      </c>
      <c r="O283" s="6" t="str">
        <f t="shared" si="10"/>
        <v/>
      </c>
    </row>
    <row r="284" spans="9:15">
      <c r="I284" s="66" t="s">
        <v>26</v>
      </c>
      <c r="J284" s="66" t="s">
        <v>259</v>
      </c>
      <c r="K284" s="69">
        <v>4.2608695652173916</v>
      </c>
      <c r="L284" s="67">
        <v>14</v>
      </c>
      <c r="M284" s="67">
        <v>5</v>
      </c>
      <c r="N284" s="4" t="str">
        <f t="shared" si="9"/>
        <v>Fail</v>
      </c>
      <c r="O284" s="6">
        <f t="shared" si="10"/>
        <v>3</v>
      </c>
    </row>
    <row r="285" spans="9:15">
      <c r="I285" s="66" t="s">
        <v>26</v>
      </c>
      <c r="J285" s="66" t="s">
        <v>260</v>
      </c>
      <c r="K285" s="69">
        <v>3.4782608695652177</v>
      </c>
      <c r="L285" s="67">
        <v>11</v>
      </c>
      <c r="M285" s="67">
        <v>4</v>
      </c>
      <c r="N285" s="4" t="str">
        <f t="shared" si="9"/>
        <v>Fail</v>
      </c>
      <c r="O285" s="6">
        <f t="shared" si="10"/>
        <v>4</v>
      </c>
    </row>
    <row r="286" spans="9:15">
      <c r="I286" s="66" t="s">
        <v>26</v>
      </c>
      <c r="J286" s="66" t="s">
        <v>261</v>
      </c>
      <c r="K286" s="69">
        <v>7.3913043478260869</v>
      </c>
      <c r="L286" s="67">
        <v>23</v>
      </c>
      <c r="M286" s="67">
        <v>8</v>
      </c>
      <c r="N286" s="4" t="str">
        <f t="shared" si="9"/>
        <v>Pass</v>
      </c>
      <c r="O286" s="6" t="str">
        <f t="shared" si="10"/>
        <v/>
      </c>
    </row>
    <row r="287" spans="9:15">
      <c r="I287" s="66" t="s">
        <v>26</v>
      </c>
      <c r="J287" s="66" t="s">
        <v>262</v>
      </c>
      <c r="K287" s="69">
        <v>6.8695652173913047</v>
      </c>
      <c r="L287" s="67">
        <v>23</v>
      </c>
      <c r="M287" s="67">
        <v>8</v>
      </c>
      <c r="N287" s="4" t="str">
        <f t="shared" si="9"/>
        <v>Pass</v>
      </c>
      <c r="O287" s="6" t="str">
        <f t="shared" si="10"/>
        <v/>
      </c>
    </row>
    <row r="288" spans="9:15">
      <c r="I288" s="66" t="s">
        <v>26</v>
      </c>
      <c r="J288" s="66" t="s">
        <v>263</v>
      </c>
      <c r="K288" s="69">
        <v>2.9565217391304346</v>
      </c>
      <c r="L288" s="67">
        <v>8</v>
      </c>
      <c r="M288" s="67">
        <v>3</v>
      </c>
      <c r="N288" s="4" t="str">
        <f t="shared" si="9"/>
        <v>Fail</v>
      </c>
      <c r="O288" s="6">
        <f t="shared" si="10"/>
        <v>5</v>
      </c>
    </row>
    <row r="289" spans="9:15">
      <c r="I289" s="66" t="s">
        <v>26</v>
      </c>
      <c r="J289" s="66" t="s">
        <v>264</v>
      </c>
      <c r="K289" s="69">
        <v>3.8695652173913042</v>
      </c>
      <c r="L289" s="67">
        <v>11</v>
      </c>
      <c r="M289" s="67">
        <v>4</v>
      </c>
      <c r="N289" s="4" t="str">
        <f t="shared" si="9"/>
        <v>Fail</v>
      </c>
      <c r="O289" s="6">
        <f t="shared" si="10"/>
        <v>4</v>
      </c>
    </row>
    <row r="290" spans="9:15">
      <c r="I290" s="66" t="s">
        <v>26</v>
      </c>
      <c r="J290" s="66" t="s">
        <v>265</v>
      </c>
      <c r="K290" s="69">
        <v>5.8260869565217392</v>
      </c>
      <c r="L290" s="67">
        <v>20</v>
      </c>
      <c r="M290" s="67">
        <v>7</v>
      </c>
      <c r="N290" s="4" t="str">
        <f t="shared" si="9"/>
        <v>Fail</v>
      </c>
      <c r="O290" s="6">
        <f t="shared" si="10"/>
        <v>1</v>
      </c>
    </row>
    <row r="291" spans="9:15">
      <c r="I291" s="66" t="s">
        <v>26</v>
      </c>
      <c r="J291" s="66" t="s">
        <v>266</v>
      </c>
      <c r="K291" s="69">
        <v>3.6086956521739126</v>
      </c>
      <c r="L291" s="67">
        <v>11</v>
      </c>
      <c r="M291" s="67">
        <v>4</v>
      </c>
      <c r="N291" s="4" t="str">
        <f t="shared" si="9"/>
        <v>Fail</v>
      </c>
      <c r="O291" s="6">
        <f t="shared" si="10"/>
        <v>4</v>
      </c>
    </row>
    <row r="292" spans="9:15">
      <c r="I292" s="66" t="s">
        <v>26</v>
      </c>
      <c r="J292" s="66" t="s">
        <v>267</v>
      </c>
      <c r="K292" s="69">
        <v>7.1304347826086953</v>
      </c>
      <c r="L292" s="67">
        <v>23</v>
      </c>
      <c r="M292" s="67">
        <v>8</v>
      </c>
      <c r="N292" s="4" t="str">
        <f t="shared" si="9"/>
        <v>Pass</v>
      </c>
      <c r="O292" s="6" t="str">
        <f t="shared" si="10"/>
        <v/>
      </c>
    </row>
    <row r="293" spans="9:15">
      <c r="I293" s="66" t="s">
        <v>26</v>
      </c>
      <c r="J293" s="66" t="s">
        <v>268</v>
      </c>
      <c r="K293" s="69">
        <v>1.173913043478261</v>
      </c>
      <c r="L293" s="67">
        <v>3</v>
      </c>
      <c r="M293" s="67">
        <v>1</v>
      </c>
      <c r="N293" s="4" t="str">
        <f t="shared" si="9"/>
        <v>Fail</v>
      </c>
      <c r="O293" s="6">
        <f t="shared" si="10"/>
        <v>7</v>
      </c>
    </row>
    <row r="294" spans="9:15">
      <c r="I294" s="66" t="s">
        <v>26</v>
      </c>
      <c r="J294" s="66" t="s">
        <v>269</v>
      </c>
      <c r="K294" s="69">
        <v>2.8260869565217392</v>
      </c>
      <c r="L294" s="67">
        <v>8</v>
      </c>
      <c r="M294" s="67">
        <v>3</v>
      </c>
      <c r="N294" s="4" t="str">
        <f t="shared" si="9"/>
        <v>Fail</v>
      </c>
      <c r="O294" s="6">
        <f t="shared" si="10"/>
        <v>5</v>
      </c>
    </row>
    <row r="295" spans="9:15">
      <c r="I295" s="66" t="s">
        <v>26</v>
      </c>
      <c r="J295" s="66" t="s">
        <v>270</v>
      </c>
      <c r="K295" s="69">
        <v>6.6086956521739131</v>
      </c>
      <c r="L295" s="67">
        <v>23</v>
      </c>
      <c r="M295" s="67">
        <v>8</v>
      </c>
      <c r="N295" s="4" t="str">
        <f t="shared" si="9"/>
        <v>Pass</v>
      </c>
      <c r="O295" s="6" t="str">
        <f t="shared" si="10"/>
        <v/>
      </c>
    </row>
    <row r="296" spans="9:15">
      <c r="I296" s="66" t="s">
        <v>26</v>
      </c>
      <c r="J296" s="66" t="s">
        <v>271</v>
      </c>
      <c r="K296" s="69">
        <v>4.2608695652173907</v>
      </c>
      <c r="L296" s="67">
        <v>14</v>
      </c>
      <c r="M296" s="67">
        <v>5</v>
      </c>
      <c r="N296" s="4" t="str">
        <f t="shared" si="9"/>
        <v>Fail</v>
      </c>
      <c r="O296" s="6">
        <f t="shared" si="10"/>
        <v>3</v>
      </c>
    </row>
    <row r="297" spans="9:15">
      <c r="I297" s="66" t="s">
        <v>26</v>
      </c>
      <c r="J297" s="66" t="s">
        <v>272</v>
      </c>
      <c r="K297" s="69">
        <v>7.9130434782608692</v>
      </c>
      <c r="L297" s="67">
        <v>23</v>
      </c>
      <c r="M297" s="67">
        <v>8</v>
      </c>
      <c r="N297" s="4" t="str">
        <f t="shared" si="9"/>
        <v>Pass</v>
      </c>
      <c r="O297" s="6" t="str">
        <f t="shared" si="10"/>
        <v/>
      </c>
    </row>
    <row r="298" spans="9:15">
      <c r="I298" s="66" t="s">
        <v>26</v>
      </c>
      <c r="J298" s="66" t="s">
        <v>273</v>
      </c>
      <c r="K298" s="69">
        <v>6.8695652173913038</v>
      </c>
      <c r="L298" s="67">
        <v>23</v>
      </c>
      <c r="M298" s="67">
        <v>8</v>
      </c>
      <c r="N298" s="4" t="str">
        <f t="shared" si="9"/>
        <v>Pass</v>
      </c>
      <c r="O298" s="6" t="str">
        <f t="shared" si="10"/>
        <v/>
      </c>
    </row>
    <row r="299" spans="9:15">
      <c r="I299" s="66" t="s">
        <v>26</v>
      </c>
      <c r="J299" s="66" t="s">
        <v>274</v>
      </c>
      <c r="K299" s="69">
        <v>7.2608695652173907</v>
      </c>
      <c r="L299" s="67">
        <v>23</v>
      </c>
      <c r="M299" s="67">
        <v>8</v>
      </c>
      <c r="N299" s="4" t="str">
        <f t="shared" si="9"/>
        <v>Pass</v>
      </c>
      <c r="O299" s="6" t="str">
        <f t="shared" si="10"/>
        <v/>
      </c>
    </row>
    <row r="300" spans="9:15">
      <c r="I300" s="66" t="s">
        <v>26</v>
      </c>
      <c r="J300" s="66" t="s">
        <v>275</v>
      </c>
      <c r="K300" s="69">
        <v>7.3913043478260869</v>
      </c>
      <c r="L300" s="67">
        <v>23</v>
      </c>
      <c r="M300" s="67">
        <v>8</v>
      </c>
      <c r="N300" s="4" t="str">
        <f t="shared" si="9"/>
        <v>Pass</v>
      </c>
      <c r="O300" s="6" t="str">
        <f t="shared" si="10"/>
        <v/>
      </c>
    </row>
    <row r="301" spans="9:15">
      <c r="I301" s="66" t="s">
        <v>26</v>
      </c>
      <c r="J301" s="66" t="s">
        <v>276</v>
      </c>
      <c r="K301" s="69">
        <v>4.6521739130434785</v>
      </c>
      <c r="L301" s="67">
        <v>14</v>
      </c>
      <c r="M301" s="67">
        <v>5</v>
      </c>
      <c r="N301" s="4" t="str">
        <f t="shared" si="9"/>
        <v>Fail</v>
      </c>
      <c r="O301" s="6">
        <f t="shared" si="10"/>
        <v>3</v>
      </c>
    </row>
    <row r="302" spans="9:15">
      <c r="I302" s="66" t="s">
        <v>26</v>
      </c>
      <c r="J302" s="66" t="s">
        <v>277</v>
      </c>
      <c r="K302" s="69">
        <v>4.5217391304347823</v>
      </c>
      <c r="L302" s="67">
        <v>14</v>
      </c>
      <c r="M302" s="67">
        <v>5</v>
      </c>
      <c r="N302" s="4" t="str">
        <f t="shared" si="9"/>
        <v>Fail</v>
      </c>
      <c r="O302" s="6">
        <f t="shared" si="10"/>
        <v>3</v>
      </c>
    </row>
    <row r="303" spans="9:15">
      <c r="I303" s="66" t="s">
        <v>26</v>
      </c>
      <c r="J303" s="66" t="s">
        <v>278</v>
      </c>
      <c r="K303" s="69">
        <v>8.4347826086956523</v>
      </c>
      <c r="L303" s="67">
        <v>23</v>
      </c>
      <c r="M303" s="67">
        <v>8</v>
      </c>
      <c r="N303" s="4" t="str">
        <f t="shared" si="9"/>
        <v>Pass</v>
      </c>
      <c r="O303" s="6" t="str">
        <f t="shared" si="10"/>
        <v/>
      </c>
    </row>
    <row r="304" spans="9:15">
      <c r="I304" s="66" t="s">
        <v>26</v>
      </c>
      <c r="J304" s="66" t="s">
        <v>279</v>
      </c>
      <c r="K304" s="69">
        <v>7.6521739130434785</v>
      </c>
      <c r="L304" s="67">
        <v>23</v>
      </c>
      <c r="M304" s="67">
        <v>8</v>
      </c>
      <c r="N304" s="4" t="str">
        <f t="shared" si="9"/>
        <v>Pass</v>
      </c>
      <c r="O304" s="6" t="str">
        <f t="shared" si="10"/>
        <v/>
      </c>
    </row>
    <row r="305" spans="9:15">
      <c r="I305" s="66" t="s">
        <v>26</v>
      </c>
      <c r="J305" s="66" t="s">
        <v>280</v>
      </c>
      <c r="K305" s="69">
        <v>2.1739130434782608</v>
      </c>
      <c r="L305" s="67">
        <v>5</v>
      </c>
      <c r="M305" s="67">
        <v>2</v>
      </c>
      <c r="N305" s="4" t="str">
        <f t="shared" si="9"/>
        <v>Fail</v>
      </c>
      <c r="O305" s="6">
        <f t="shared" si="10"/>
        <v>6</v>
      </c>
    </row>
    <row r="306" spans="9:15">
      <c r="I306" s="66" t="s">
        <v>26</v>
      </c>
      <c r="J306" s="66" t="s">
        <v>281</v>
      </c>
      <c r="K306" s="69">
        <v>7.2608695652173916</v>
      </c>
      <c r="L306" s="67">
        <v>23</v>
      </c>
      <c r="M306" s="67">
        <v>8</v>
      </c>
      <c r="N306" s="4" t="str">
        <f t="shared" si="9"/>
        <v>Pass</v>
      </c>
      <c r="O306" s="6" t="str">
        <f t="shared" si="10"/>
        <v/>
      </c>
    </row>
    <row r="307" spans="9:15">
      <c r="I307" s="66" t="s">
        <v>26</v>
      </c>
      <c r="J307" s="66" t="s">
        <v>282</v>
      </c>
      <c r="K307" s="69">
        <v>4.5217391304347823</v>
      </c>
      <c r="L307" s="67">
        <v>14</v>
      </c>
      <c r="M307" s="67">
        <v>5</v>
      </c>
      <c r="N307" s="4" t="str">
        <f t="shared" si="9"/>
        <v>Fail</v>
      </c>
      <c r="O307" s="6">
        <f t="shared" si="10"/>
        <v>3</v>
      </c>
    </row>
    <row r="308" spans="9:15">
      <c r="I308" s="66" t="s">
        <v>26</v>
      </c>
      <c r="J308" s="66" t="s">
        <v>283</v>
      </c>
      <c r="K308" s="69">
        <v>7.7826086956521738</v>
      </c>
      <c r="L308" s="67">
        <v>23</v>
      </c>
      <c r="M308" s="67">
        <v>8</v>
      </c>
      <c r="N308" s="4" t="str">
        <f t="shared" si="9"/>
        <v>Pass</v>
      </c>
      <c r="O308" s="6" t="str">
        <f t="shared" si="10"/>
        <v/>
      </c>
    </row>
    <row r="309" spans="9:15">
      <c r="I309" s="66" t="s">
        <v>26</v>
      </c>
      <c r="J309" s="66" t="s">
        <v>284</v>
      </c>
      <c r="K309" s="69">
        <v>6.2173913043478262</v>
      </c>
      <c r="L309" s="67">
        <v>20</v>
      </c>
      <c r="M309" s="67">
        <v>7</v>
      </c>
      <c r="N309" s="4" t="str">
        <f t="shared" si="9"/>
        <v>Fail</v>
      </c>
      <c r="O309" s="6">
        <f t="shared" si="10"/>
        <v>1</v>
      </c>
    </row>
    <row r="310" spans="9:15">
      <c r="I310" s="66" t="s">
        <v>26</v>
      </c>
      <c r="J310" s="66" t="s">
        <v>285</v>
      </c>
      <c r="K310" s="69">
        <v>8.4347826086956523</v>
      </c>
      <c r="L310" s="67">
        <v>23</v>
      </c>
      <c r="M310" s="67">
        <v>8</v>
      </c>
      <c r="N310" s="4" t="str">
        <f t="shared" si="9"/>
        <v>Pass</v>
      </c>
      <c r="O310" s="6" t="str">
        <f t="shared" si="10"/>
        <v/>
      </c>
    </row>
    <row r="311" spans="9:15">
      <c r="I311" s="66" t="s">
        <v>26</v>
      </c>
      <c r="J311" s="66" t="s">
        <v>286</v>
      </c>
      <c r="K311" s="69">
        <v>8.1739130434782599</v>
      </c>
      <c r="L311" s="67">
        <v>23</v>
      </c>
      <c r="M311" s="67">
        <v>8</v>
      </c>
      <c r="N311" s="4" t="str">
        <f t="shared" si="9"/>
        <v>Pass</v>
      </c>
      <c r="O311" s="6" t="str">
        <f t="shared" si="10"/>
        <v/>
      </c>
    </row>
    <row r="312" spans="9:15">
      <c r="I312" s="66" t="s">
        <v>26</v>
      </c>
      <c r="J312" s="66" t="s">
        <v>287</v>
      </c>
      <c r="K312" s="69">
        <v>4.2608695652173916</v>
      </c>
      <c r="L312" s="67">
        <v>14</v>
      </c>
      <c r="M312" s="67">
        <v>5</v>
      </c>
      <c r="N312" s="4" t="str">
        <f t="shared" si="9"/>
        <v>Fail</v>
      </c>
      <c r="O312" s="6">
        <f t="shared" si="10"/>
        <v>3</v>
      </c>
    </row>
    <row r="313" spans="9:15">
      <c r="I313" s="66" t="s">
        <v>26</v>
      </c>
      <c r="J313" s="66" t="s">
        <v>288</v>
      </c>
      <c r="K313" s="69">
        <v>7.1304347826086953</v>
      </c>
      <c r="L313" s="67">
        <v>23</v>
      </c>
      <c r="M313" s="67">
        <v>8</v>
      </c>
      <c r="N313" s="4" t="str">
        <f t="shared" si="9"/>
        <v>Pass</v>
      </c>
      <c r="O313" s="6" t="str">
        <f t="shared" si="10"/>
        <v/>
      </c>
    </row>
    <row r="314" spans="9:15">
      <c r="I314" s="66" t="s">
        <v>26</v>
      </c>
      <c r="J314" s="66" t="s">
        <v>289</v>
      </c>
      <c r="K314" s="69">
        <v>5.0434782608695654</v>
      </c>
      <c r="L314" s="67">
        <v>17</v>
      </c>
      <c r="M314" s="67">
        <v>6</v>
      </c>
      <c r="N314" s="4" t="str">
        <f t="shared" si="9"/>
        <v>Fail</v>
      </c>
      <c r="O314" s="6">
        <f t="shared" si="10"/>
        <v>2</v>
      </c>
    </row>
    <row r="315" spans="9:15">
      <c r="I315" s="66" t="s">
        <v>26</v>
      </c>
      <c r="J315" s="66" t="s">
        <v>290</v>
      </c>
      <c r="K315" s="69">
        <v>7.3913043478260869</v>
      </c>
      <c r="L315" s="67">
        <v>23</v>
      </c>
      <c r="M315" s="67">
        <v>8</v>
      </c>
      <c r="N315" s="4" t="str">
        <f t="shared" si="9"/>
        <v>Pass</v>
      </c>
      <c r="O315" s="6" t="str">
        <f t="shared" si="10"/>
        <v/>
      </c>
    </row>
    <row r="316" spans="9:15">
      <c r="I316" s="66" t="s">
        <v>26</v>
      </c>
      <c r="J316" s="66" t="s">
        <v>555</v>
      </c>
      <c r="K316" s="69">
        <v>5.0434782608695645</v>
      </c>
      <c r="L316" s="67">
        <v>17</v>
      </c>
      <c r="M316" s="67">
        <v>6</v>
      </c>
      <c r="N316" s="4" t="str">
        <f t="shared" si="9"/>
        <v>Fail</v>
      </c>
      <c r="O316" s="6">
        <f t="shared" si="10"/>
        <v>2</v>
      </c>
    </row>
    <row r="317" spans="9:15">
      <c r="I317" s="66" t="s">
        <v>26</v>
      </c>
      <c r="J317" s="66" t="s">
        <v>556</v>
      </c>
      <c r="K317" s="69">
        <v>7.7826086956521738</v>
      </c>
      <c r="L317" s="67">
        <v>23</v>
      </c>
      <c r="M317" s="67">
        <v>8</v>
      </c>
      <c r="N317" s="4" t="str">
        <f t="shared" si="9"/>
        <v>Pass</v>
      </c>
      <c r="O317" s="6" t="str">
        <f t="shared" si="10"/>
        <v/>
      </c>
    </row>
    <row r="318" spans="9:15">
      <c r="I318" s="66" t="s">
        <v>26</v>
      </c>
      <c r="J318" s="66" t="s">
        <v>557</v>
      </c>
      <c r="K318" s="69">
        <v>6.3478260869565215</v>
      </c>
      <c r="L318" s="67">
        <v>20</v>
      </c>
      <c r="M318" s="67">
        <v>7</v>
      </c>
      <c r="N318" s="4" t="str">
        <f t="shared" si="9"/>
        <v>Fail</v>
      </c>
      <c r="O318" s="6">
        <f t="shared" si="10"/>
        <v>1</v>
      </c>
    </row>
    <row r="319" spans="9:15">
      <c r="I319" s="66" t="s">
        <v>26</v>
      </c>
      <c r="J319" s="66" t="s">
        <v>558</v>
      </c>
      <c r="K319" s="69">
        <v>6.2173913043478262</v>
      </c>
      <c r="L319" s="67">
        <v>20</v>
      </c>
      <c r="M319" s="67">
        <v>7</v>
      </c>
      <c r="N319" s="4" t="str">
        <f t="shared" si="9"/>
        <v>Fail</v>
      </c>
      <c r="O319" s="6">
        <f t="shared" si="10"/>
        <v>1</v>
      </c>
    </row>
    <row r="320" spans="9:15">
      <c r="I320" s="66" t="s">
        <v>26</v>
      </c>
      <c r="J320" s="66" t="s">
        <v>559</v>
      </c>
      <c r="K320" s="69">
        <v>5.5652173913043477</v>
      </c>
      <c r="L320" s="67">
        <v>17</v>
      </c>
      <c r="M320" s="67">
        <v>6</v>
      </c>
      <c r="N320" s="4" t="str">
        <f t="shared" si="9"/>
        <v>Fail</v>
      </c>
      <c r="O320" s="6">
        <f t="shared" si="10"/>
        <v>2</v>
      </c>
    </row>
    <row r="321" spans="9:15">
      <c r="I321" s="66" t="s">
        <v>26</v>
      </c>
      <c r="J321" s="66" t="s">
        <v>560</v>
      </c>
      <c r="K321" s="69">
        <v>5.9565217391304355</v>
      </c>
      <c r="L321" s="67">
        <v>20</v>
      </c>
      <c r="M321" s="67">
        <v>7</v>
      </c>
      <c r="N321" s="4" t="str">
        <f t="shared" si="9"/>
        <v>Fail</v>
      </c>
      <c r="O321" s="6">
        <f t="shared" si="10"/>
        <v>1</v>
      </c>
    </row>
    <row r="322" spans="9:15">
      <c r="I322" s="66" t="s">
        <v>26</v>
      </c>
      <c r="J322" s="66" t="s">
        <v>561</v>
      </c>
      <c r="K322" s="69">
        <v>7</v>
      </c>
      <c r="L322" s="67">
        <v>23</v>
      </c>
      <c r="M322" s="67">
        <v>8</v>
      </c>
      <c r="N322" s="4" t="str">
        <f t="shared" si="9"/>
        <v>Pass</v>
      </c>
      <c r="O322" s="6" t="str">
        <f t="shared" si="10"/>
        <v/>
      </c>
    </row>
    <row r="323" spans="9:15">
      <c r="I323" s="66" t="s">
        <v>26</v>
      </c>
      <c r="J323" s="66" t="s">
        <v>562</v>
      </c>
      <c r="K323" s="69">
        <v>7.6521739130434776</v>
      </c>
      <c r="L323" s="67">
        <v>23</v>
      </c>
      <c r="M323" s="67">
        <v>8</v>
      </c>
      <c r="N323" s="4" t="str">
        <f t="shared" ref="N323:N386" si="11">IF(L323&gt;=$R$1,"Pass","Fail")</f>
        <v>Pass</v>
      </c>
      <c r="O323" s="6" t="str">
        <f t="shared" si="10"/>
        <v/>
      </c>
    </row>
    <row r="324" spans="9:15">
      <c r="I324" s="66" t="s">
        <v>26</v>
      </c>
      <c r="J324" s="66" t="s">
        <v>563</v>
      </c>
      <c r="K324" s="69">
        <v>4.5217391304347823</v>
      </c>
      <c r="L324" s="67">
        <v>14</v>
      </c>
      <c r="M324" s="67">
        <v>5</v>
      </c>
      <c r="N324" s="4" t="str">
        <f t="shared" si="11"/>
        <v>Fail</v>
      </c>
      <c r="O324" s="6">
        <f t="shared" si="10"/>
        <v>3</v>
      </c>
    </row>
    <row r="325" spans="9:15">
      <c r="I325" s="66" t="s">
        <v>26</v>
      </c>
      <c r="J325" s="66" t="s">
        <v>564</v>
      </c>
      <c r="K325" s="69">
        <v>5.8260869565217392</v>
      </c>
      <c r="L325" s="67">
        <v>20</v>
      </c>
      <c r="M325" s="67">
        <v>7</v>
      </c>
      <c r="N325" s="4" t="str">
        <f t="shared" si="11"/>
        <v>Fail</v>
      </c>
      <c r="O325" s="6">
        <f t="shared" si="10"/>
        <v>1</v>
      </c>
    </row>
    <row r="326" spans="9:15">
      <c r="I326" s="66" t="s">
        <v>26</v>
      </c>
      <c r="J326" s="66" t="s">
        <v>565</v>
      </c>
      <c r="K326" s="69">
        <v>7.7826086956521738</v>
      </c>
      <c r="L326" s="67">
        <v>23</v>
      </c>
      <c r="M326" s="67">
        <v>8</v>
      </c>
      <c r="N326" s="4" t="str">
        <f t="shared" si="11"/>
        <v>Pass</v>
      </c>
      <c r="O326" s="6" t="str">
        <f t="shared" si="10"/>
        <v/>
      </c>
    </row>
    <row r="327" spans="9:15">
      <c r="I327" s="66" t="s">
        <v>26</v>
      </c>
      <c r="J327" s="66" t="s">
        <v>566</v>
      </c>
      <c r="K327" s="69">
        <v>7.3913043478260869</v>
      </c>
      <c r="L327" s="67">
        <v>23</v>
      </c>
      <c r="M327" s="67">
        <v>8</v>
      </c>
      <c r="N327" s="4" t="str">
        <f t="shared" si="11"/>
        <v>Pass</v>
      </c>
      <c r="O327" s="6" t="str">
        <f t="shared" si="10"/>
        <v/>
      </c>
    </row>
    <row r="328" spans="9:15">
      <c r="I328" s="66" t="s">
        <v>26</v>
      </c>
      <c r="J328" s="66" t="s">
        <v>567</v>
      </c>
      <c r="K328" s="69">
        <v>7.7826086956521738</v>
      </c>
      <c r="L328" s="67">
        <v>23</v>
      </c>
      <c r="M328" s="67">
        <v>8</v>
      </c>
      <c r="N328" s="4" t="str">
        <f t="shared" si="11"/>
        <v>Pass</v>
      </c>
      <c r="O328" s="6" t="str">
        <f t="shared" si="10"/>
        <v/>
      </c>
    </row>
    <row r="329" spans="9:15">
      <c r="I329" s="66" t="s">
        <v>26</v>
      </c>
      <c r="J329" s="66" t="s">
        <v>568</v>
      </c>
      <c r="K329" s="69">
        <v>7.1304347826086953</v>
      </c>
      <c r="L329" s="67">
        <v>23</v>
      </c>
      <c r="M329" s="67">
        <v>8</v>
      </c>
      <c r="N329" s="4" t="str">
        <f t="shared" si="11"/>
        <v>Pass</v>
      </c>
      <c r="O329" s="6" t="str">
        <f t="shared" si="10"/>
        <v/>
      </c>
    </row>
    <row r="330" spans="9:15">
      <c r="I330" s="66" t="s">
        <v>25</v>
      </c>
      <c r="J330" s="66" t="s">
        <v>510</v>
      </c>
      <c r="K330" s="69">
        <v>3.9130434782608701</v>
      </c>
      <c r="L330" s="67">
        <v>14</v>
      </c>
      <c r="M330" s="67">
        <v>5</v>
      </c>
      <c r="N330" s="4" t="str">
        <f t="shared" si="11"/>
        <v>Fail</v>
      </c>
      <c r="O330" s="6">
        <f t="shared" si="10"/>
        <v>3</v>
      </c>
    </row>
    <row r="331" spans="9:15">
      <c r="I331" s="66" t="s">
        <v>25</v>
      </c>
      <c r="J331" s="66" t="s">
        <v>520</v>
      </c>
      <c r="K331" s="69">
        <v>9.0869565217391308</v>
      </c>
      <c r="L331" s="67">
        <v>23</v>
      </c>
      <c r="M331" s="67">
        <v>8</v>
      </c>
      <c r="N331" s="4" t="str">
        <f t="shared" si="11"/>
        <v>Pass</v>
      </c>
      <c r="O331" s="6" t="str">
        <f t="shared" si="10"/>
        <v/>
      </c>
    </row>
    <row r="332" spans="9:15">
      <c r="I332" s="66" t="s">
        <v>25</v>
      </c>
      <c r="J332" s="66" t="s">
        <v>521</v>
      </c>
      <c r="K332" s="69">
        <v>6.8695652173913038</v>
      </c>
      <c r="L332" s="67">
        <v>20</v>
      </c>
      <c r="M332" s="67">
        <v>7</v>
      </c>
      <c r="N332" s="4" t="str">
        <f t="shared" si="11"/>
        <v>Fail</v>
      </c>
      <c r="O332" s="6">
        <f t="shared" si="10"/>
        <v>1</v>
      </c>
    </row>
    <row r="333" spans="9:15">
      <c r="I333" s="66" t="s">
        <v>25</v>
      </c>
      <c r="J333" s="66" t="s">
        <v>522</v>
      </c>
      <c r="K333" s="69">
        <v>5.9565217391304346</v>
      </c>
      <c r="L333" s="67">
        <v>20</v>
      </c>
      <c r="M333" s="67">
        <v>7</v>
      </c>
      <c r="N333" s="4" t="str">
        <f t="shared" si="11"/>
        <v>Fail</v>
      </c>
      <c r="O333" s="6">
        <f t="shared" si="10"/>
        <v>1</v>
      </c>
    </row>
    <row r="334" spans="9:15">
      <c r="I334" s="66" t="s">
        <v>25</v>
      </c>
      <c r="J334" s="66" t="s">
        <v>523</v>
      </c>
      <c r="K334" s="69">
        <v>5.4347826086956523</v>
      </c>
      <c r="L334" s="67">
        <v>17</v>
      </c>
      <c r="M334" s="67">
        <v>6</v>
      </c>
      <c r="N334" s="4" t="str">
        <f t="shared" si="11"/>
        <v>Fail</v>
      </c>
      <c r="O334" s="6">
        <f t="shared" si="10"/>
        <v>2</v>
      </c>
    </row>
    <row r="335" spans="9:15">
      <c r="I335" s="66" t="s">
        <v>25</v>
      </c>
      <c r="J335" s="66" t="s">
        <v>524</v>
      </c>
      <c r="K335" s="69">
        <v>6.0869565217391308</v>
      </c>
      <c r="L335" s="67">
        <v>20</v>
      </c>
      <c r="M335" s="67">
        <v>7</v>
      </c>
      <c r="N335" s="4" t="str">
        <f t="shared" si="11"/>
        <v>Fail</v>
      </c>
      <c r="O335" s="6">
        <f t="shared" si="10"/>
        <v>1</v>
      </c>
    </row>
    <row r="336" spans="9:15">
      <c r="I336" s="66" t="s">
        <v>25</v>
      </c>
      <c r="J336" s="66" t="s">
        <v>525</v>
      </c>
      <c r="K336" s="69">
        <v>6.7391304347826084</v>
      </c>
      <c r="L336" s="67">
        <v>23</v>
      </c>
      <c r="M336" s="67">
        <v>8</v>
      </c>
      <c r="N336" s="4" t="str">
        <f t="shared" si="11"/>
        <v>Pass</v>
      </c>
      <c r="O336" s="6" t="str">
        <f t="shared" si="10"/>
        <v/>
      </c>
    </row>
    <row r="337" spans="9:15">
      <c r="I337" s="66" t="s">
        <v>28</v>
      </c>
      <c r="J337" s="66" t="s">
        <v>403</v>
      </c>
      <c r="K337" s="69">
        <v>8.5652173913043477</v>
      </c>
      <c r="L337" s="67">
        <v>23</v>
      </c>
      <c r="M337" s="67">
        <v>8</v>
      </c>
      <c r="N337" s="4" t="str">
        <f t="shared" si="11"/>
        <v>Pass</v>
      </c>
      <c r="O337" s="6" t="str">
        <f t="shared" si="10"/>
        <v/>
      </c>
    </row>
    <row r="338" spans="9:15">
      <c r="I338" s="66" t="s">
        <v>28</v>
      </c>
      <c r="J338" s="66" t="s">
        <v>408</v>
      </c>
      <c r="K338" s="69">
        <v>7.7826086956521738</v>
      </c>
      <c r="L338" s="67">
        <v>23</v>
      </c>
      <c r="M338" s="67">
        <v>8</v>
      </c>
      <c r="N338" s="4" t="str">
        <f t="shared" si="11"/>
        <v>Pass</v>
      </c>
      <c r="O338" s="6" t="str">
        <f t="shared" si="10"/>
        <v/>
      </c>
    </row>
    <row r="339" spans="9:15">
      <c r="I339" s="66" t="s">
        <v>28</v>
      </c>
      <c r="J339" s="66" t="s">
        <v>409</v>
      </c>
      <c r="K339" s="69">
        <v>5.7391304347826093</v>
      </c>
      <c r="L339" s="67">
        <v>17</v>
      </c>
      <c r="M339" s="67">
        <v>6</v>
      </c>
      <c r="N339" s="4" t="str">
        <f t="shared" si="11"/>
        <v>Fail</v>
      </c>
      <c r="O339" s="6">
        <f t="shared" si="10"/>
        <v>2</v>
      </c>
    </row>
    <row r="340" spans="9:15">
      <c r="I340" s="66" t="s">
        <v>28</v>
      </c>
      <c r="J340" s="66" t="s">
        <v>410</v>
      </c>
      <c r="K340" s="69">
        <v>8.4347826086956523</v>
      </c>
      <c r="L340" s="67">
        <v>23</v>
      </c>
      <c r="M340" s="67">
        <v>8</v>
      </c>
      <c r="N340" s="4" t="str">
        <f t="shared" si="11"/>
        <v>Pass</v>
      </c>
      <c r="O340" s="6" t="str">
        <f t="shared" si="10"/>
        <v/>
      </c>
    </row>
    <row r="341" spans="9:15">
      <c r="I341" s="66" t="s">
        <v>28</v>
      </c>
      <c r="J341" s="66" t="s">
        <v>411</v>
      </c>
      <c r="K341" s="69">
        <v>8.8260869565217384</v>
      </c>
      <c r="L341" s="67">
        <v>23</v>
      </c>
      <c r="M341" s="67">
        <v>8</v>
      </c>
      <c r="N341" s="4" t="str">
        <f t="shared" si="11"/>
        <v>Pass</v>
      </c>
      <c r="O341" s="6" t="str">
        <f t="shared" si="10"/>
        <v/>
      </c>
    </row>
    <row r="342" spans="9:15">
      <c r="I342" s="66" t="s">
        <v>28</v>
      </c>
      <c r="J342" s="66" t="s">
        <v>412</v>
      </c>
      <c r="K342" s="69">
        <v>7.0434782608695645</v>
      </c>
      <c r="L342" s="67">
        <v>23</v>
      </c>
      <c r="M342" s="67">
        <v>8</v>
      </c>
      <c r="N342" s="4" t="str">
        <f t="shared" si="11"/>
        <v>Pass</v>
      </c>
      <c r="O342" s="6" t="str">
        <f t="shared" si="10"/>
        <v/>
      </c>
    </row>
    <row r="343" spans="9:15">
      <c r="I343" s="66" t="s">
        <v>28</v>
      </c>
      <c r="J343" s="66" t="s">
        <v>413</v>
      </c>
      <c r="K343" s="69">
        <v>5.7391304347826093</v>
      </c>
      <c r="L343" s="67">
        <v>20</v>
      </c>
      <c r="M343" s="67">
        <v>7</v>
      </c>
      <c r="N343" s="4" t="str">
        <f t="shared" si="11"/>
        <v>Fail</v>
      </c>
      <c r="O343" s="6">
        <f t="shared" ref="O343:O406" si="12">IF(L343&lt;&gt;$R$1,8-M343,"")</f>
        <v>1</v>
      </c>
    </row>
    <row r="344" spans="9:15">
      <c r="I344" s="66" t="s">
        <v>28</v>
      </c>
      <c r="J344" s="66" t="s">
        <v>414</v>
      </c>
      <c r="K344" s="69">
        <v>8.6956521739130448</v>
      </c>
      <c r="L344" s="67">
        <v>23</v>
      </c>
      <c r="M344" s="67">
        <v>8</v>
      </c>
      <c r="N344" s="4" t="str">
        <f t="shared" si="11"/>
        <v>Pass</v>
      </c>
      <c r="O344" s="6" t="str">
        <f t="shared" si="12"/>
        <v/>
      </c>
    </row>
    <row r="345" spans="9:15">
      <c r="I345" s="66" t="s">
        <v>28</v>
      </c>
      <c r="J345" s="66" t="s">
        <v>415</v>
      </c>
      <c r="K345" s="69">
        <v>8.5652173913043477</v>
      </c>
      <c r="L345" s="67">
        <v>23</v>
      </c>
      <c r="M345" s="67">
        <v>8</v>
      </c>
      <c r="N345" s="4" t="str">
        <f t="shared" si="11"/>
        <v>Pass</v>
      </c>
      <c r="O345" s="6" t="str">
        <f t="shared" si="12"/>
        <v/>
      </c>
    </row>
    <row r="346" spans="9:15">
      <c r="I346" s="66" t="s">
        <v>28</v>
      </c>
      <c r="J346" s="66" t="s">
        <v>416</v>
      </c>
      <c r="K346" s="69">
        <v>7.6521739130434785</v>
      </c>
      <c r="L346" s="67">
        <v>23</v>
      </c>
      <c r="M346" s="67">
        <v>8</v>
      </c>
      <c r="N346" s="4" t="str">
        <f t="shared" si="11"/>
        <v>Pass</v>
      </c>
      <c r="O346" s="6" t="str">
        <f t="shared" si="12"/>
        <v/>
      </c>
    </row>
    <row r="347" spans="9:15">
      <c r="I347" s="66" t="s">
        <v>28</v>
      </c>
      <c r="J347" s="66" t="s">
        <v>417</v>
      </c>
      <c r="K347" s="69">
        <v>8.304347826086957</v>
      </c>
      <c r="L347" s="67">
        <v>23</v>
      </c>
      <c r="M347" s="67">
        <v>8</v>
      </c>
      <c r="N347" s="4" t="str">
        <f t="shared" si="11"/>
        <v>Pass</v>
      </c>
      <c r="O347" s="6" t="str">
        <f t="shared" si="12"/>
        <v/>
      </c>
    </row>
    <row r="348" spans="9:15">
      <c r="I348" s="66" t="s">
        <v>28</v>
      </c>
      <c r="J348" s="66" t="s">
        <v>418</v>
      </c>
      <c r="K348" s="69">
        <v>5.3478260869565215</v>
      </c>
      <c r="L348" s="67">
        <v>17</v>
      </c>
      <c r="M348" s="67">
        <v>6</v>
      </c>
      <c r="N348" s="4" t="str">
        <f t="shared" si="11"/>
        <v>Fail</v>
      </c>
      <c r="O348" s="6">
        <f t="shared" si="12"/>
        <v>2</v>
      </c>
    </row>
    <row r="349" spans="9:15">
      <c r="I349" s="66" t="s">
        <v>28</v>
      </c>
      <c r="J349" s="66" t="s">
        <v>419</v>
      </c>
      <c r="K349" s="69">
        <v>7.6521739130434785</v>
      </c>
      <c r="L349" s="67">
        <v>23</v>
      </c>
      <c r="M349" s="67">
        <v>8</v>
      </c>
      <c r="N349" s="4" t="str">
        <f t="shared" si="11"/>
        <v>Pass</v>
      </c>
      <c r="O349" s="6" t="str">
        <f t="shared" si="12"/>
        <v/>
      </c>
    </row>
    <row r="350" spans="9:15">
      <c r="I350" s="66" t="s">
        <v>28</v>
      </c>
      <c r="J350" s="66" t="s">
        <v>420</v>
      </c>
      <c r="K350" s="69">
        <v>8.304347826086957</v>
      </c>
      <c r="L350" s="67">
        <v>23</v>
      </c>
      <c r="M350" s="67">
        <v>8</v>
      </c>
      <c r="N350" s="4" t="str">
        <f t="shared" si="11"/>
        <v>Pass</v>
      </c>
      <c r="O350" s="6" t="str">
        <f t="shared" si="12"/>
        <v/>
      </c>
    </row>
    <row r="351" spans="9:15">
      <c r="I351" s="66" t="s">
        <v>28</v>
      </c>
      <c r="J351" s="66" t="s">
        <v>421</v>
      </c>
      <c r="K351" s="69">
        <v>8.695652173913043</v>
      </c>
      <c r="L351" s="67">
        <v>23</v>
      </c>
      <c r="M351" s="67">
        <v>8</v>
      </c>
      <c r="N351" s="4" t="str">
        <f t="shared" si="11"/>
        <v>Pass</v>
      </c>
      <c r="O351" s="6" t="str">
        <f t="shared" si="12"/>
        <v/>
      </c>
    </row>
    <row r="352" spans="9:15">
      <c r="I352" s="66" t="s">
        <v>28</v>
      </c>
      <c r="J352" s="66" t="s">
        <v>422</v>
      </c>
      <c r="K352" s="69">
        <v>7.2608695652173925</v>
      </c>
      <c r="L352" s="67">
        <v>23</v>
      </c>
      <c r="M352" s="67">
        <v>8</v>
      </c>
      <c r="N352" s="4" t="str">
        <f t="shared" si="11"/>
        <v>Pass</v>
      </c>
      <c r="O352" s="6" t="str">
        <f t="shared" si="12"/>
        <v/>
      </c>
    </row>
    <row r="353" spans="9:15">
      <c r="I353" s="66" t="s">
        <v>28</v>
      </c>
      <c r="J353" s="66" t="s">
        <v>423</v>
      </c>
      <c r="K353" s="69">
        <v>5.8695652173913047</v>
      </c>
      <c r="L353" s="67">
        <v>20</v>
      </c>
      <c r="M353" s="67">
        <v>7</v>
      </c>
      <c r="N353" s="4" t="str">
        <f t="shared" si="11"/>
        <v>Fail</v>
      </c>
      <c r="O353" s="6">
        <f t="shared" si="12"/>
        <v>1</v>
      </c>
    </row>
    <row r="354" spans="9:15">
      <c r="I354" s="66" t="s">
        <v>28</v>
      </c>
      <c r="J354" s="66" t="s">
        <v>424</v>
      </c>
      <c r="K354" s="69">
        <v>6.8695652173913047</v>
      </c>
      <c r="L354" s="67">
        <v>23</v>
      </c>
      <c r="M354" s="67">
        <v>8</v>
      </c>
      <c r="N354" s="4" t="str">
        <f t="shared" si="11"/>
        <v>Pass</v>
      </c>
      <c r="O354" s="6" t="str">
        <f t="shared" si="12"/>
        <v/>
      </c>
    </row>
    <row r="355" spans="9:15">
      <c r="I355" s="66" t="s">
        <v>28</v>
      </c>
      <c r="J355" s="66" t="s">
        <v>425</v>
      </c>
      <c r="K355" s="69">
        <v>6.5217391304347831</v>
      </c>
      <c r="L355" s="67">
        <v>20</v>
      </c>
      <c r="M355" s="67">
        <v>7</v>
      </c>
      <c r="N355" s="4" t="str">
        <f t="shared" si="11"/>
        <v>Fail</v>
      </c>
      <c r="O355" s="6">
        <f t="shared" si="12"/>
        <v>1</v>
      </c>
    </row>
    <row r="356" spans="9:15">
      <c r="I356" s="66" t="s">
        <v>28</v>
      </c>
      <c r="J356" s="66" t="s">
        <v>426</v>
      </c>
      <c r="K356" s="69">
        <v>8.0434782608695663</v>
      </c>
      <c r="L356" s="67">
        <v>23</v>
      </c>
      <c r="M356" s="67">
        <v>8</v>
      </c>
      <c r="N356" s="4" t="str">
        <f t="shared" si="11"/>
        <v>Pass</v>
      </c>
      <c r="O356" s="6" t="str">
        <f t="shared" si="12"/>
        <v/>
      </c>
    </row>
    <row r="357" spans="9:15">
      <c r="I357" s="66" t="s">
        <v>28</v>
      </c>
      <c r="J357" s="66" t="s">
        <v>427</v>
      </c>
      <c r="K357" s="69">
        <v>8.1739130434782616</v>
      </c>
      <c r="L357" s="67">
        <v>23</v>
      </c>
      <c r="M357" s="67">
        <v>8</v>
      </c>
      <c r="N357" s="4" t="str">
        <f t="shared" si="11"/>
        <v>Pass</v>
      </c>
      <c r="O357" s="6" t="str">
        <f t="shared" si="12"/>
        <v/>
      </c>
    </row>
    <row r="358" spans="9:15">
      <c r="I358" s="66" t="s">
        <v>28</v>
      </c>
      <c r="J358" s="66" t="s">
        <v>428</v>
      </c>
      <c r="K358" s="69">
        <v>7.7826086956521738</v>
      </c>
      <c r="L358" s="67">
        <v>23</v>
      </c>
      <c r="M358" s="67">
        <v>8</v>
      </c>
      <c r="N358" s="4" t="str">
        <f t="shared" si="11"/>
        <v>Pass</v>
      </c>
      <c r="O358" s="6" t="str">
        <f t="shared" si="12"/>
        <v/>
      </c>
    </row>
    <row r="359" spans="9:15">
      <c r="I359" s="66" t="s">
        <v>28</v>
      </c>
      <c r="J359" s="66" t="s">
        <v>429</v>
      </c>
      <c r="K359" s="69">
        <v>8.304347826086957</v>
      </c>
      <c r="L359" s="67">
        <v>23</v>
      </c>
      <c r="M359" s="67">
        <v>8</v>
      </c>
      <c r="N359" s="4" t="str">
        <f t="shared" si="11"/>
        <v>Pass</v>
      </c>
      <c r="O359" s="6" t="str">
        <f t="shared" si="12"/>
        <v/>
      </c>
    </row>
    <row r="360" spans="9:15">
      <c r="I360" s="66" t="s">
        <v>28</v>
      </c>
      <c r="J360" s="66" t="s">
        <v>430</v>
      </c>
      <c r="K360" s="69">
        <v>8.304347826086957</v>
      </c>
      <c r="L360" s="67">
        <v>23</v>
      </c>
      <c r="M360" s="67">
        <v>8</v>
      </c>
      <c r="N360" s="4" t="str">
        <f t="shared" si="11"/>
        <v>Pass</v>
      </c>
      <c r="O360" s="6" t="str">
        <f t="shared" si="12"/>
        <v/>
      </c>
    </row>
    <row r="361" spans="9:15">
      <c r="I361" s="66" t="s">
        <v>28</v>
      </c>
      <c r="J361" s="66" t="s">
        <v>431</v>
      </c>
      <c r="K361" s="69">
        <v>8.0434782608695663</v>
      </c>
      <c r="L361" s="67">
        <v>23</v>
      </c>
      <c r="M361" s="67">
        <v>8</v>
      </c>
      <c r="N361" s="4" t="str">
        <f t="shared" si="11"/>
        <v>Pass</v>
      </c>
      <c r="O361" s="6" t="str">
        <f t="shared" si="12"/>
        <v/>
      </c>
    </row>
    <row r="362" spans="9:15">
      <c r="I362" s="66" t="s">
        <v>28</v>
      </c>
      <c r="J362" s="66" t="s">
        <v>432</v>
      </c>
      <c r="K362" s="69">
        <v>8.1739130434782599</v>
      </c>
      <c r="L362" s="67">
        <v>23</v>
      </c>
      <c r="M362" s="67">
        <v>8</v>
      </c>
      <c r="N362" s="4" t="str">
        <f t="shared" si="11"/>
        <v>Pass</v>
      </c>
      <c r="O362" s="6" t="str">
        <f t="shared" si="12"/>
        <v/>
      </c>
    </row>
    <row r="363" spans="9:15">
      <c r="I363" s="66" t="s">
        <v>28</v>
      </c>
      <c r="J363" s="66" t="s">
        <v>433</v>
      </c>
      <c r="K363" s="69">
        <v>6.2173913043478262</v>
      </c>
      <c r="L363" s="67">
        <v>20</v>
      </c>
      <c r="M363" s="67">
        <v>7</v>
      </c>
      <c r="N363" s="4" t="str">
        <f t="shared" si="11"/>
        <v>Fail</v>
      </c>
      <c r="O363" s="6">
        <f t="shared" si="12"/>
        <v>1</v>
      </c>
    </row>
    <row r="364" spans="9:15">
      <c r="I364" s="66" t="s">
        <v>28</v>
      </c>
      <c r="J364" s="66" t="s">
        <v>434</v>
      </c>
      <c r="K364" s="69">
        <v>6.7826086956521738</v>
      </c>
      <c r="L364" s="67">
        <v>23</v>
      </c>
      <c r="M364" s="67">
        <v>8</v>
      </c>
      <c r="N364" s="4" t="str">
        <f t="shared" si="11"/>
        <v>Pass</v>
      </c>
      <c r="O364" s="6" t="str">
        <f t="shared" si="12"/>
        <v/>
      </c>
    </row>
    <row r="365" spans="9:15">
      <c r="I365" s="66" t="s">
        <v>28</v>
      </c>
      <c r="J365" s="66" t="s">
        <v>435</v>
      </c>
      <c r="K365" s="69">
        <v>7.6521739130434785</v>
      </c>
      <c r="L365" s="67">
        <v>23</v>
      </c>
      <c r="M365" s="67">
        <v>8</v>
      </c>
      <c r="N365" s="4" t="str">
        <f t="shared" si="11"/>
        <v>Pass</v>
      </c>
      <c r="O365" s="6" t="str">
        <f t="shared" si="12"/>
        <v/>
      </c>
    </row>
    <row r="366" spans="9:15">
      <c r="I366" s="66" t="s">
        <v>28</v>
      </c>
      <c r="J366" s="66" t="s">
        <v>436</v>
      </c>
      <c r="K366" s="69">
        <v>7.5217391304347831</v>
      </c>
      <c r="L366" s="67">
        <v>23</v>
      </c>
      <c r="M366" s="67">
        <v>8</v>
      </c>
      <c r="N366" s="4" t="str">
        <f t="shared" si="11"/>
        <v>Pass</v>
      </c>
      <c r="O366" s="6" t="str">
        <f t="shared" si="12"/>
        <v/>
      </c>
    </row>
    <row r="367" spans="9:15">
      <c r="I367" s="66" t="s">
        <v>28</v>
      </c>
      <c r="J367" s="66" t="s">
        <v>437</v>
      </c>
      <c r="K367" s="69">
        <v>8.0434782608695645</v>
      </c>
      <c r="L367" s="67">
        <v>23</v>
      </c>
      <c r="M367" s="67">
        <v>8</v>
      </c>
      <c r="N367" s="4" t="str">
        <f t="shared" si="11"/>
        <v>Pass</v>
      </c>
      <c r="O367" s="6" t="str">
        <f t="shared" si="12"/>
        <v/>
      </c>
    </row>
    <row r="368" spans="9:15">
      <c r="I368" s="66" t="s">
        <v>28</v>
      </c>
      <c r="J368" s="66" t="s">
        <v>438</v>
      </c>
      <c r="K368" s="69">
        <v>5.8260869565217401</v>
      </c>
      <c r="L368" s="67">
        <v>20</v>
      </c>
      <c r="M368" s="67">
        <v>7</v>
      </c>
      <c r="N368" s="4" t="str">
        <f t="shared" si="11"/>
        <v>Fail</v>
      </c>
      <c r="O368" s="6">
        <f t="shared" si="12"/>
        <v>1</v>
      </c>
    </row>
    <row r="369" spans="9:15">
      <c r="I369" s="66" t="s">
        <v>28</v>
      </c>
      <c r="J369" s="66" t="s">
        <v>439</v>
      </c>
      <c r="K369" s="69">
        <v>7.6521739130434785</v>
      </c>
      <c r="L369" s="67">
        <v>23</v>
      </c>
      <c r="M369" s="67">
        <v>8</v>
      </c>
      <c r="N369" s="4" t="str">
        <f t="shared" si="11"/>
        <v>Pass</v>
      </c>
      <c r="O369" s="6" t="str">
        <f t="shared" si="12"/>
        <v/>
      </c>
    </row>
    <row r="370" spans="9:15">
      <c r="I370" s="66" t="s">
        <v>28</v>
      </c>
      <c r="J370" s="66" t="s">
        <v>440</v>
      </c>
      <c r="K370" s="69">
        <v>6.0869565217391308</v>
      </c>
      <c r="L370" s="67">
        <v>20</v>
      </c>
      <c r="M370" s="67">
        <v>7</v>
      </c>
      <c r="N370" s="4" t="str">
        <f t="shared" si="11"/>
        <v>Fail</v>
      </c>
      <c r="O370" s="6">
        <f t="shared" si="12"/>
        <v>1</v>
      </c>
    </row>
    <row r="371" spans="9:15">
      <c r="I371" s="66" t="s">
        <v>28</v>
      </c>
      <c r="J371" s="66" t="s">
        <v>441</v>
      </c>
      <c r="K371" s="69">
        <v>8.8260869565217401</v>
      </c>
      <c r="L371" s="67">
        <v>23</v>
      </c>
      <c r="M371" s="67">
        <v>8</v>
      </c>
      <c r="N371" s="4" t="str">
        <f t="shared" si="11"/>
        <v>Pass</v>
      </c>
      <c r="O371" s="6" t="str">
        <f t="shared" si="12"/>
        <v/>
      </c>
    </row>
    <row r="372" spans="9:15">
      <c r="I372" s="66" t="s">
        <v>28</v>
      </c>
      <c r="J372" s="66" t="s">
        <v>442</v>
      </c>
      <c r="K372" s="69">
        <v>7.5217391304347831</v>
      </c>
      <c r="L372" s="67">
        <v>23</v>
      </c>
      <c r="M372" s="67">
        <v>8</v>
      </c>
      <c r="N372" s="4" t="str">
        <f t="shared" si="11"/>
        <v>Pass</v>
      </c>
      <c r="O372" s="6" t="str">
        <f t="shared" si="12"/>
        <v/>
      </c>
    </row>
    <row r="373" spans="9:15">
      <c r="I373" s="66" t="s">
        <v>28</v>
      </c>
      <c r="J373" s="66" t="s">
        <v>443</v>
      </c>
      <c r="K373" s="69">
        <v>8.0434782608695663</v>
      </c>
      <c r="L373" s="67">
        <v>23</v>
      </c>
      <c r="M373" s="67">
        <v>8</v>
      </c>
      <c r="N373" s="4" t="str">
        <f t="shared" si="11"/>
        <v>Pass</v>
      </c>
      <c r="O373" s="6" t="str">
        <f t="shared" si="12"/>
        <v/>
      </c>
    </row>
    <row r="374" spans="9:15">
      <c r="I374" s="66" t="s">
        <v>28</v>
      </c>
      <c r="J374" s="66" t="s">
        <v>444</v>
      </c>
      <c r="K374" s="69">
        <v>8.695652173913043</v>
      </c>
      <c r="L374" s="67">
        <v>23</v>
      </c>
      <c r="M374" s="67">
        <v>8</v>
      </c>
      <c r="N374" s="4" t="str">
        <f t="shared" si="11"/>
        <v>Pass</v>
      </c>
      <c r="O374" s="6" t="str">
        <f t="shared" si="12"/>
        <v/>
      </c>
    </row>
    <row r="375" spans="9:15">
      <c r="I375" s="66" t="s">
        <v>28</v>
      </c>
      <c r="J375" s="66" t="s">
        <v>445</v>
      </c>
      <c r="K375" s="69">
        <v>8.0434782608695663</v>
      </c>
      <c r="L375" s="67">
        <v>23</v>
      </c>
      <c r="M375" s="67">
        <v>8</v>
      </c>
      <c r="N375" s="4" t="str">
        <f t="shared" si="11"/>
        <v>Pass</v>
      </c>
      <c r="O375" s="6" t="str">
        <f t="shared" si="12"/>
        <v/>
      </c>
    </row>
    <row r="376" spans="9:15">
      <c r="I376" s="66" t="s">
        <v>28</v>
      </c>
      <c r="J376" s="66" t="s">
        <v>446</v>
      </c>
      <c r="K376" s="69">
        <v>7.6521739130434785</v>
      </c>
      <c r="L376" s="67">
        <v>23</v>
      </c>
      <c r="M376" s="67">
        <v>8</v>
      </c>
      <c r="N376" s="4" t="str">
        <f t="shared" si="11"/>
        <v>Pass</v>
      </c>
      <c r="O376" s="6" t="str">
        <f t="shared" si="12"/>
        <v/>
      </c>
    </row>
    <row r="377" spans="9:15">
      <c r="I377" s="66" t="s">
        <v>28</v>
      </c>
      <c r="J377" s="66" t="s">
        <v>447</v>
      </c>
      <c r="K377" s="69">
        <v>7</v>
      </c>
      <c r="L377" s="67">
        <v>20</v>
      </c>
      <c r="M377" s="67">
        <v>7</v>
      </c>
      <c r="N377" s="4" t="str">
        <f t="shared" si="11"/>
        <v>Fail</v>
      </c>
      <c r="O377" s="6">
        <f t="shared" si="12"/>
        <v>1</v>
      </c>
    </row>
    <row r="378" spans="9:15">
      <c r="I378" s="66" t="s">
        <v>28</v>
      </c>
      <c r="J378" s="66" t="s">
        <v>448</v>
      </c>
      <c r="K378" s="69">
        <v>7.2608695652173907</v>
      </c>
      <c r="L378" s="67">
        <v>23</v>
      </c>
      <c r="M378" s="67">
        <v>8</v>
      </c>
      <c r="N378" s="4" t="str">
        <f t="shared" si="11"/>
        <v>Pass</v>
      </c>
      <c r="O378" s="6" t="str">
        <f t="shared" si="12"/>
        <v/>
      </c>
    </row>
    <row r="379" spans="9:15">
      <c r="I379" s="66" t="s">
        <v>28</v>
      </c>
      <c r="J379" s="66" t="s">
        <v>449</v>
      </c>
      <c r="K379" s="69">
        <v>7.391304347826086</v>
      </c>
      <c r="L379" s="67">
        <v>23</v>
      </c>
      <c r="M379" s="67">
        <v>8</v>
      </c>
      <c r="N379" s="4" t="str">
        <f t="shared" si="11"/>
        <v>Pass</v>
      </c>
      <c r="O379" s="6" t="str">
        <f t="shared" si="12"/>
        <v/>
      </c>
    </row>
    <row r="380" spans="9:15">
      <c r="I380" s="66" t="s">
        <v>28</v>
      </c>
      <c r="J380" s="66" t="s">
        <v>450</v>
      </c>
      <c r="K380" s="69">
        <v>6.2173913043478262</v>
      </c>
      <c r="L380" s="67">
        <v>20</v>
      </c>
      <c r="M380" s="67">
        <v>7</v>
      </c>
      <c r="N380" s="4" t="str">
        <f t="shared" si="11"/>
        <v>Fail</v>
      </c>
      <c r="O380" s="6">
        <f t="shared" si="12"/>
        <v>1</v>
      </c>
    </row>
    <row r="381" spans="9:15">
      <c r="I381" s="66" t="s">
        <v>28</v>
      </c>
      <c r="J381" s="66" t="s">
        <v>451</v>
      </c>
      <c r="K381" s="69">
        <v>8.1739130434782616</v>
      </c>
      <c r="L381" s="67">
        <v>23</v>
      </c>
      <c r="M381" s="67">
        <v>8</v>
      </c>
      <c r="N381" s="4" t="str">
        <f t="shared" si="11"/>
        <v>Pass</v>
      </c>
      <c r="O381" s="6" t="str">
        <f t="shared" si="12"/>
        <v/>
      </c>
    </row>
    <row r="382" spans="9:15">
      <c r="I382" s="66" t="s">
        <v>28</v>
      </c>
      <c r="J382" s="66" t="s">
        <v>452</v>
      </c>
      <c r="K382" s="69">
        <v>6.2173913043478262</v>
      </c>
      <c r="L382" s="67">
        <v>20</v>
      </c>
      <c r="M382" s="67">
        <v>7</v>
      </c>
      <c r="N382" s="4" t="str">
        <f t="shared" si="11"/>
        <v>Fail</v>
      </c>
      <c r="O382" s="6">
        <f t="shared" si="12"/>
        <v>1</v>
      </c>
    </row>
    <row r="383" spans="9:15">
      <c r="I383" s="66" t="s">
        <v>24</v>
      </c>
      <c r="J383" s="66" t="s">
        <v>119</v>
      </c>
      <c r="K383" s="69">
        <v>5.695652173913043</v>
      </c>
      <c r="L383" s="67">
        <v>20</v>
      </c>
      <c r="M383" s="67">
        <v>7</v>
      </c>
      <c r="N383" s="4" t="str">
        <f t="shared" si="11"/>
        <v>Fail</v>
      </c>
      <c r="O383" s="6">
        <f t="shared" si="12"/>
        <v>1</v>
      </c>
    </row>
    <row r="384" spans="9:15">
      <c r="I384" s="66" t="s">
        <v>24</v>
      </c>
      <c r="J384" s="66" t="s">
        <v>134</v>
      </c>
      <c r="K384" s="69">
        <v>2.6956521739130435</v>
      </c>
      <c r="L384" s="67">
        <v>8</v>
      </c>
      <c r="M384" s="67">
        <v>3</v>
      </c>
      <c r="N384" s="4" t="str">
        <f t="shared" si="11"/>
        <v>Fail</v>
      </c>
      <c r="O384" s="6">
        <f t="shared" si="12"/>
        <v>5</v>
      </c>
    </row>
    <row r="385" spans="9:15">
      <c r="I385" s="66" t="s">
        <v>24</v>
      </c>
      <c r="J385" s="66" t="s">
        <v>135</v>
      </c>
      <c r="K385" s="69">
        <v>6.4782608695652169</v>
      </c>
      <c r="L385" s="67">
        <v>23</v>
      </c>
      <c r="M385" s="67">
        <v>8</v>
      </c>
      <c r="N385" s="4" t="str">
        <f t="shared" si="11"/>
        <v>Pass</v>
      </c>
      <c r="O385" s="6" t="str">
        <f t="shared" si="12"/>
        <v/>
      </c>
    </row>
    <row r="386" spans="9:15">
      <c r="I386" s="66" t="s">
        <v>24</v>
      </c>
      <c r="J386" s="66" t="s">
        <v>136</v>
      </c>
      <c r="K386" s="69">
        <v>1.4782608695652173</v>
      </c>
      <c r="L386" s="67">
        <v>5</v>
      </c>
      <c r="M386" s="67">
        <v>2</v>
      </c>
      <c r="N386" s="4" t="str">
        <f t="shared" si="11"/>
        <v>Fail</v>
      </c>
      <c r="O386" s="6">
        <f t="shared" si="12"/>
        <v>6</v>
      </c>
    </row>
    <row r="387" spans="9:15">
      <c r="I387" s="66" t="s">
        <v>24</v>
      </c>
      <c r="J387" s="66" t="s">
        <v>137</v>
      </c>
      <c r="K387" s="69">
        <v>5.9565217391304355</v>
      </c>
      <c r="L387" s="67">
        <v>20</v>
      </c>
      <c r="M387" s="67">
        <v>7</v>
      </c>
      <c r="N387" s="4" t="str">
        <f t="shared" ref="N387:N421" si="13">IF(L387&gt;=$R$1,"Pass","Fail")</f>
        <v>Fail</v>
      </c>
      <c r="O387" s="6">
        <f t="shared" si="12"/>
        <v>1</v>
      </c>
    </row>
    <row r="388" spans="9:15">
      <c r="I388" s="66" t="s">
        <v>24</v>
      </c>
      <c r="J388" s="66" t="s">
        <v>138</v>
      </c>
      <c r="K388" s="69">
        <v>1.6521739130434783</v>
      </c>
      <c r="L388" s="67">
        <v>5</v>
      </c>
      <c r="M388" s="67">
        <v>2</v>
      </c>
      <c r="N388" s="4" t="str">
        <f t="shared" si="13"/>
        <v>Fail</v>
      </c>
      <c r="O388" s="6">
        <f t="shared" si="12"/>
        <v>6</v>
      </c>
    </row>
    <row r="389" spans="9:15">
      <c r="I389" s="66" t="s">
        <v>24</v>
      </c>
      <c r="J389" s="66" t="s">
        <v>139</v>
      </c>
      <c r="K389" s="69">
        <v>1.7826086956521741</v>
      </c>
      <c r="L389" s="67">
        <v>5</v>
      </c>
      <c r="M389" s="67">
        <v>2</v>
      </c>
      <c r="N389" s="4" t="str">
        <f t="shared" si="13"/>
        <v>Fail</v>
      </c>
      <c r="O389" s="6">
        <f t="shared" si="12"/>
        <v>6</v>
      </c>
    </row>
    <row r="390" spans="9:15">
      <c r="I390" s="66" t="s">
        <v>24</v>
      </c>
      <c r="J390" s="66" t="s">
        <v>140</v>
      </c>
      <c r="K390" s="69">
        <v>1.6521739130434783</v>
      </c>
      <c r="L390" s="67">
        <v>5</v>
      </c>
      <c r="M390" s="67">
        <v>2</v>
      </c>
      <c r="N390" s="4" t="str">
        <f t="shared" si="13"/>
        <v>Fail</v>
      </c>
      <c r="O390" s="6">
        <f t="shared" si="12"/>
        <v>6</v>
      </c>
    </row>
    <row r="391" spans="9:15">
      <c r="I391" s="66" t="s">
        <v>24</v>
      </c>
      <c r="J391" s="66" t="s">
        <v>141</v>
      </c>
      <c r="K391" s="69">
        <v>4.9130434782608692</v>
      </c>
      <c r="L391" s="67">
        <v>17</v>
      </c>
      <c r="M391" s="67">
        <v>6</v>
      </c>
      <c r="N391" s="4" t="str">
        <f t="shared" si="13"/>
        <v>Fail</v>
      </c>
      <c r="O391" s="6">
        <f t="shared" si="12"/>
        <v>2</v>
      </c>
    </row>
    <row r="392" spans="9:15">
      <c r="I392" s="66" t="s">
        <v>24</v>
      </c>
      <c r="J392" s="66" t="s">
        <v>142</v>
      </c>
      <c r="K392" s="69">
        <v>7.7826086956521738</v>
      </c>
      <c r="L392" s="67">
        <v>23</v>
      </c>
      <c r="M392" s="67">
        <v>8</v>
      </c>
      <c r="N392" s="4" t="str">
        <f t="shared" si="13"/>
        <v>Pass</v>
      </c>
      <c r="O392" s="6" t="str">
        <f t="shared" si="12"/>
        <v/>
      </c>
    </row>
    <row r="393" spans="9:15">
      <c r="I393" s="66" t="s">
        <v>24</v>
      </c>
      <c r="J393" s="66" t="s">
        <v>526</v>
      </c>
      <c r="K393" s="69">
        <v>7.391304347826086</v>
      </c>
      <c r="L393" s="67">
        <v>23</v>
      </c>
      <c r="M393" s="67">
        <v>8</v>
      </c>
      <c r="N393" s="4" t="str">
        <f t="shared" si="13"/>
        <v>Pass</v>
      </c>
      <c r="O393" s="6" t="str">
        <f t="shared" si="12"/>
        <v/>
      </c>
    </row>
    <row r="394" spans="9:15">
      <c r="I394" s="66" t="s">
        <v>24</v>
      </c>
      <c r="J394" s="66" t="s">
        <v>527</v>
      </c>
      <c r="K394" s="69">
        <v>7.2608695652173907</v>
      </c>
      <c r="L394" s="67">
        <v>23</v>
      </c>
      <c r="M394" s="67">
        <v>8</v>
      </c>
      <c r="N394" s="4" t="str">
        <f t="shared" si="13"/>
        <v>Pass</v>
      </c>
      <c r="O394" s="6" t="str">
        <f t="shared" si="12"/>
        <v/>
      </c>
    </row>
    <row r="395" spans="9:15">
      <c r="I395" s="66" t="s">
        <v>24</v>
      </c>
      <c r="J395" s="66" t="s">
        <v>528</v>
      </c>
      <c r="K395" s="69">
        <v>8.0434782608695645</v>
      </c>
      <c r="L395" s="67">
        <v>23</v>
      </c>
      <c r="M395" s="67">
        <v>8</v>
      </c>
      <c r="N395" s="4" t="str">
        <f t="shared" si="13"/>
        <v>Pass</v>
      </c>
      <c r="O395" s="6" t="str">
        <f t="shared" si="12"/>
        <v/>
      </c>
    </row>
    <row r="396" spans="9:15">
      <c r="I396" s="66" t="s">
        <v>24</v>
      </c>
      <c r="J396" s="66" t="s">
        <v>529</v>
      </c>
      <c r="K396" s="69">
        <v>7.3913043478260878</v>
      </c>
      <c r="L396" s="67">
        <v>23</v>
      </c>
      <c r="M396" s="67">
        <v>8</v>
      </c>
      <c r="N396" s="4" t="str">
        <f t="shared" si="13"/>
        <v>Pass</v>
      </c>
      <c r="O396" s="6" t="str">
        <f t="shared" si="12"/>
        <v/>
      </c>
    </row>
    <row r="397" spans="9:15">
      <c r="I397" s="66" t="s">
        <v>24</v>
      </c>
      <c r="J397" s="66" t="s">
        <v>530</v>
      </c>
      <c r="K397" s="69">
        <v>7.391304347826086</v>
      </c>
      <c r="L397" s="67">
        <v>23</v>
      </c>
      <c r="M397" s="67">
        <v>8</v>
      </c>
      <c r="N397" s="4" t="str">
        <f t="shared" si="13"/>
        <v>Pass</v>
      </c>
      <c r="O397" s="6" t="str">
        <f t="shared" si="12"/>
        <v/>
      </c>
    </row>
    <row r="398" spans="9:15">
      <c r="I398" s="66" t="s">
        <v>24</v>
      </c>
      <c r="J398" s="66" t="s">
        <v>531</v>
      </c>
      <c r="K398" s="69">
        <v>7.5217391304347831</v>
      </c>
      <c r="L398" s="67">
        <v>23</v>
      </c>
      <c r="M398" s="67">
        <v>8</v>
      </c>
      <c r="N398" s="4" t="str">
        <f t="shared" si="13"/>
        <v>Pass</v>
      </c>
      <c r="O398" s="6" t="str">
        <f t="shared" si="12"/>
        <v/>
      </c>
    </row>
    <row r="399" spans="9:15">
      <c r="I399" s="66" t="s">
        <v>24</v>
      </c>
      <c r="J399" s="66" t="s">
        <v>532</v>
      </c>
      <c r="K399" s="69">
        <v>7.2608695652173907</v>
      </c>
      <c r="L399" s="67">
        <v>23</v>
      </c>
      <c r="M399" s="67">
        <v>8</v>
      </c>
      <c r="N399" s="4" t="str">
        <f t="shared" si="13"/>
        <v>Pass</v>
      </c>
      <c r="O399" s="6" t="str">
        <f t="shared" si="12"/>
        <v/>
      </c>
    </row>
    <row r="400" spans="9:15">
      <c r="I400" s="66" t="s">
        <v>24</v>
      </c>
      <c r="J400" s="66" t="s">
        <v>533</v>
      </c>
      <c r="K400" s="69">
        <v>7.1304347826086953</v>
      </c>
      <c r="L400" s="67">
        <v>23</v>
      </c>
      <c r="M400" s="67">
        <v>8</v>
      </c>
      <c r="N400" s="4" t="str">
        <f t="shared" si="13"/>
        <v>Pass</v>
      </c>
      <c r="O400" s="6" t="str">
        <f t="shared" si="12"/>
        <v/>
      </c>
    </row>
    <row r="401" spans="9:15">
      <c r="I401" s="66" t="s">
        <v>24</v>
      </c>
      <c r="J401" s="66" t="s">
        <v>534</v>
      </c>
      <c r="K401" s="69">
        <v>5.5652173913043477</v>
      </c>
      <c r="L401" s="67">
        <v>20</v>
      </c>
      <c r="M401" s="67">
        <v>7</v>
      </c>
      <c r="N401" s="4" t="str">
        <f t="shared" si="13"/>
        <v>Fail</v>
      </c>
      <c r="O401" s="6">
        <f t="shared" si="12"/>
        <v>1</v>
      </c>
    </row>
    <row r="402" spans="9:15">
      <c r="I402" s="66" t="s">
        <v>24</v>
      </c>
      <c r="J402" s="66" t="s">
        <v>535</v>
      </c>
      <c r="K402" s="69">
        <v>6.3478260869565215</v>
      </c>
      <c r="L402" s="67">
        <v>23</v>
      </c>
      <c r="M402" s="67">
        <v>8</v>
      </c>
      <c r="N402" s="4" t="str">
        <f t="shared" si="13"/>
        <v>Pass</v>
      </c>
      <c r="O402" s="6" t="str">
        <f t="shared" si="12"/>
        <v/>
      </c>
    </row>
    <row r="403" spans="9:15">
      <c r="I403" s="66" t="s">
        <v>24</v>
      </c>
      <c r="J403" s="66" t="s">
        <v>536</v>
      </c>
      <c r="K403" s="69">
        <v>4.5217391304347831</v>
      </c>
      <c r="L403" s="67">
        <v>17</v>
      </c>
      <c r="M403" s="67">
        <v>6</v>
      </c>
      <c r="N403" s="4" t="str">
        <f t="shared" si="13"/>
        <v>Fail</v>
      </c>
      <c r="O403" s="6">
        <f t="shared" si="12"/>
        <v>2</v>
      </c>
    </row>
    <row r="404" spans="9:15">
      <c r="I404" s="66" t="s">
        <v>24</v>
      </c>
      <c r="J404" s="66" t="s">
        <v>537</v>
      </c>
      <c r="K404" s="69">
        <v>6.695652173913043</v>
      </c>
      <c r="L404" s="67">
        <v>23</v>
      </c>
      <c r="M404" s="67">
        <v>8</v>
      </c>
      <c r="N404" s="4" t="str">
        <f t="shared" si="13"/>
        <v>Pass</v>
      </c>
      <c r="O404" s="6" t="str">
        <f t="shared" si="12"/>
        <v/>
      </c>
    </row>
    <row r="405" spans="9:15">
      <c r="I405" s="66" t="s">
        <v>24</v>
      </c>
      <c r="J405" s="66" t="s">
        <v>538</v>
      </c>
      <c r="K405" s="69">
        <v>7.7391304347826093</v>
      </c>
      <c r="L405" s="67">
        <v>23</v>
      </c>
      <c r="M405" s="67">
        <v>8</v>
      </c>
      <c r="N405" s="4" t="str">
        <f t="shared" si="13"/>
        <v>Pass</v>
      </c>
      <c r="O405" s="6" t="str">
        <f t="shared" si="12"/>
        <v/>
      </c>
    </row>
    <row r="406" spans="9:15">
      <c r="I406" s="66" t="s">
        <v>24</v>
      </c>
      <c r="J406" s="66" t="s">
        <v>539</v>
      </c>
      <c r="K406" s="69">
        <v>6.608695652173914</v>
      </c>
      <c r="L406" s="67">
        <v>23</v>
      </c>
      <c r="M406" s="67">
        <v>8</v>
      </c>
      <c r="N406" s="4" t="str">
        <f t="shared" si="13"/>
        <v>Pass</v>
      </c>
      <c r="O406" s="6" t="str">
        <f t="shared" si="12"/>
        <v/>
      </c>
    </row>
    <row r="407" spans="9:15">
      <c r="I407" s="66" t="s">
        <v>24</v>
      </c>
      <c r="J407" s="66" t="s">
        <v>540</v>
      </c>
      <c r="K407" s="69">
        <v>6.7391304347826075</v>
      </c>
      <c r="L407" s="67">
        <v>23</v>
      </c>
      <c r="M407" s="67">
        <v>8</v>
      </c>
      <c r="N407" s="4" t="str">
        <f t="shared" si="13"/>
        <v>Pass</v>
      </c>
      <c r="O407" s="6" t="str">
        <f t="shared" ref="O407:O421" si="14">IF(L407&lt;&gt;$R$1,8-M407,"")</f>
        <v/>
      </c>
    </row>
    <row r="408" spans="9:15">
      <c r="I408" s="66" t="s">
        <v>24</v>
      </c>
      <c r="J408" s="66" t="s">
        <v>541</v>
      </c>
      <c r="K408" s="69">
        <v>6.2173913043478262</v>
      </c>
      <c r="L408" s="67">
        <v>20</v>
      </c>
      <c r="M408" s="67">
        <v>7</v>
      </c>
      <c r="N408" s="4" t="str">
        <f t="shared" si="13"/>
        <v>Fail</v>
      </c>
      <c r="O408" s="6">
        <f t="shared" si="14"/>
        <v>1</v>
      </c>
    </row>
    <row r="409" spans="9:15">
      <c r="I409" s="66" t="s">
        <v>24</v>
      </c>
      <c r="J409" s="66" t="s">
        <v>542</v>
      </c>
      <c r="K409" s="69">
        <v>7.2608695652173907</v>
      </c>
      <c r="L409" s="67">
        <v>23</v>
      </c>
      <c r="M409" s="67">
        <v>8</v>
      </c>
      <c r="N409" s="4" t="str">
        <f t="shared" si="13"/>
        <v>Pass</v>
      </c>
      <c r="O409" s="6" t="str">
        <f t="shared" si="14"/>
        <v/>
      </c>
    </row>
    <row r="410" spans="9:15">
      <c r="I410" s="66" t="s">
        <v>24</v>
      </c>
      <c r="J410" s="66" t="s">
        <v>543</v>
      </c>
      <c r="K410" s="69">
        <v>6.6086956521739122</v>
      </c>
      <c r="L410" s="67">
        <v>23</v>
      </c>
      <c r="M410" s="67">
        <v>8</v>
      </c>
      <c r="N410" s="4" t="str">
        <f t="shared" si="13"/>
        <v>Pass</v>
      </c>
      <c r="O410" s="6" t="str">
        <f t="shared" si="14"/>
        <v/>
      </c>
    </row>
    <row r="411" spans="9:15">
      <c r="I411" s="66" t="s">
        <v>24</v>
      </c>
      <c r="J411" s="66" t="s">
        <v>544</v>
      </c>
      <c r="K411" s="69">
        <v>7.2608695652173907</v>
      </c>
      <c r="L411" s="67">
        <v>23</v>
      </c>
      <c r="M411" s="67">
        <v>8</v>
      </c>
      <c r="N411" s="4" t="str">
        <f t="shared" si="13"/>
        <v>Pass</v>
      </c>
      <c r="O411" s="6" t="str">
        <f t="shared" si="14"/>
        <v/>
      </c>
    </row>
    <row r="412" spans="9:15">
      <c r="I412" s="66" t="s">
        <v>24</v>
      </c>
      <c r="J412" s="66" t="s">
        <v>545</v>
      </c>
      <c r="K412" s="69">
        <v>6.7391304347826093</v>
      </c>
      <c r="L412" s="67">
        <v>23</v>
      </c>
      <c r="M412" s="67">
        <v>8</v>
      </c>
      <c r="N412" s="4" t="str">
        <f t="shared" si="13"/>
        <v>Pass</v>
      </c>
      <c r="O412" s="6" t="str">
        <f t="shared" si="14"/>
        <v/>
      </c>
    </row>
    <row r="413" spans="9:15">
      <c r="I413" s="66" t="s">
        <v>24</v>
      </c>
      <c r="J413" s="66" t="s">
        <v>546</v>
      </c>
      <c r="K413" s="69">
        <v>7.1304347826086953</v>
      </c>
      <c r="L413" s="67">
        <v>23</v>
      </c>
      <c r="M413" s="67">
        <v>8</v>
      </c>
      <c r="N413" s="4" t="str">
        <f t="shared" si="13"/>
        <v>Pass</v>
      </c>
      <c r="O413" s="6" t="str">
        <f t="shared" si="14"/>
        <v/>
      </c>
    </row>
    <row r="414" spans="9:15">
      <c r="I414" s="66" t="s">
        <v>24</v>
      </c>
      <c r="J414" s="66" t="s">
        <v>547</v>
      </c>
      <c r="K414" s="69">
        <v>7.1304347826086953</v>
      </c>
      <c r="L414" s="67">
        <v>23</v>
      </c>
      <c r="M414" s="67">
        <v>8</v>
      </c>
      <c r="N414" s="4" t="str">
        <f t="shared" si="13"/>
        <v>Pass</v>
      </c>
      <c r="O414" s="6" t="str">
        <f t="shared" si="14"/>
        <v/>
      </c>
    </row>
    <row r="415" spans="9:15">
      <c r="I415" s="66" t="s">
        <v>24</v>
      </c>
      <c r="J415" s="66" t="s">
        <v>548</v>
      </c>
      <c r="K415" s="69">
        <v>7.9130434782608692</v>
      </c>
      <c r="L415" s="67">
        <v>23</v>
      </c>
      <c r="M415" s="67">
        <v>8</v>
      </c>
      <c r="N415" s="4" t="str">
        <f t="shared" si="13"/>
        <v>Pass</v>
      </c>
      <c r="O415" s="6" t="str">
        <f t="shared" si="14"/>
        <v/>
      </c>
    </row>
    <row r="416" spans="9:15">
      <c r="I416" s="66" t="s">
        <v>24</v>
      </c>
      <c r="J416" s="66" t="s">
        <v>549</v>
      </c>
      <c r="K416" s="69">
        <v>7.5217391304347814</v>
      </c>
      <c r="L416" s="67">
        <v>23</v>
      </c>
      <c r="M416" s="67">
        <v>8</v>
      </c>
      <c r="N416" s="4" t="str">
        <f t="shared" si="13"/>
        <v>Pass</v>
      </c>
      <c r="O416" s="6" t="str">
        <f t="shared" si="14"/>
        <v/>
      </c>
    </row>
    <row r="417" spans="9:15">
      <c r="I417" s="66" t="s">
        <v>24</v>
      </c>
      <c r="J417" s="66" t="s">
        <v>550</v>
      </c>
      <c r="K417" s="69">
        <v>6.7391304347826093</v>
      </c>
      <c r="L417" s="67">
        <v>23</v>
      </c>
      <c r="M417" s="67">
        <v>8</v>
      </c>
      <c r="N417" s="4" t="str">
        <f t="shared" si="13"/>
        <v>Pass</v>
      </c>
      <c r="O417" s="6" t="str">
        <f t="shared" si="14"/>
        <v/>
      </c>
    </row>
    <row r="418" spans="9:15">
      <c r="I418" s="66" t="s">
        <v>24</v>
      </c>
      <c r="J418" s="66" t="s">
        <v>551</v>
      </c>
      <c r="K418" s="69">
        <v>7.0869565217391308</v>
      </c>
      <c r="L418" s="67">
        <v>23</v>
      </c>
      <c r="M418" s="67">
        <v>8</v>
      </c>
      <c r="N418" s="4" t="str">
        <f t="shared" si="13"/>
        <v>Pass</v>
      </c>
      <c r="O418" s="6" t="str">
        <f t="shared" si="14"/>
        <v/>
      </c>
    </row>
    <row r="419" spans="9:15">
      <c r="I419" s="66" t="s">
        <v>24</v>
      </c>
      <c r="J419" s="66" t="s">
        <v>552</v>
      </c>
      <c r="K419" s="69">
        <v>6.7391304347826093</v>
      </c>
      <c r="L419" s="67">
        <v>23</v>
      </c>
      <c r="M419" s="67">
        <v>8</v>
      </c>
      <c r="N419" s="4" t="str">
        <f t="shared" si="13"/>
        <v>Pass</v>
      </c>
      <c r="O419" s="6" t="str">
        <f t="shared" si="14"/>
        <v/>
      </c>
    </row>
    <row r="420" spans="9:15">
      <c r="I420" s="66" t="s">
        <v>24</v>
      </c>
      <c r="J420" s="66" t="s">
        <v>553</v>
      </c>
      <c r="K420" s="69">
        <v>7.4782608695652169</v>
      </c>
      <c r="L420" s="67">
        <v>23</v>
      </c>
      <c r="M420" s="67">
        <v>8</v>
      </c>
      <c r="N420" s="4" t="str">
        <f t="shared" si="13"/>
        <v>Pass</v>
      </c>
      <c r="O420" s="6" t="str">
        <f t="shared" si="14"/>
        <v/>
      </c>
    </row>
    <row r="421" spans="9:15">
      <c r="I421" s="66" t="s">
        <v>24</v>
      </c>
      <c r="J421" s="66" t="s">
        <v>554</v>
      </c>
      <c r="K421" s="69">
        <v>8.2608695652173925</v>
      </c>
      <c r="L421" s="67">
        <v>23</v>
      </c>
      <c r="M421" s="67">
        <v>8</v>
      </c>
      <c r="N421" s="4" t="str">
        <f t="shared" si="13"/>
        <v>Pass</v>
      </c>
      <c r="O421" s="6" t="str">
        <f t="shared" si="14"/>
        <v/>
      </c>
    </row>
    <row r="422" spans="9:15">
      <c r="I422"/>
      <c r="J422"/>
      <c r="K422"/>
      <c r="L422"/>
      <c r="M422"/>
    </row>
    <row r="423" spans="9:15">
      <c r="I423"/>
      <c r="J423"/>
      <c r="K423"/>
      <c r="L423"/>
      <c r="M423"/>
    </row>
    <row r="424" spans="9:15">
      <c r="I424"/>
      <c r="J424"/>
      <c r="K424"/>
      <c r="L424"/>
      <c r="M424"/>
    </row>
    <row r="425" spans="9:15">
      <c r="I425"/>
      <c r="J425"/>
      <c r="K425"/>
      <c r="L425"/>
      <c r="M425"/>
    </row>
    <row r="426" spans="9:15">
      <c r="I426"/>
      <c r="J426"/>
      <c r="K426"/>
      <c r="L426"/>
      <c r="M426"/>
    </row>
    <row r="427" spans="9:15">
      <c r="I427"/>
      <c r="J427"/>
      <c r="K427"/>
      <c r="L427"/>
      <c r="M427"/>
    </row>
    <row r="428" spans="9:15">
      <c r="I428"/>
      <c r="J428"/>
      <c r="K428"/>
      <c r="L428"/>
      <c r="M428"/>
    </row>
    <row r="429" spans="9:15">
      <c r="I429"/>
      <c r="J429"/>
      <c r="K429"/>
      <c r="L429"/>
      <c r="M429"/>
    </row>
    <row r="430" spans="9:15">
      <c r="I430"/>
      <c r="J430"/>
      <c r="K430"/>
      <c r="L430"/>
      <c r="M430"/>
    </row>
    <row r="431" spans="9:15">
      <c r="I431"/>
      <c r="J431"/>
      <c r="K431"/>
      <c r="L431"/>
      <c r="M431"/>
    </row>
    <row r="432" spans="9:15">
      <c r="I432"/>
      <c r="J432"/>
      <c r="K432"/>
      <c r="L432"/>
      <c r="M432"/>
    </row>
    <row r="433" spans="9:13">
      <c r="I433"/>
      <c r="J433"/>
      <c r="K433"/>
      <c r="L433"/>
      <c r="M433"/>
    </row>
    <row r="434" spans="9:13">
      <c r="I434"/>
      <c r="J434"/>
      <c r="K434"/>
      <c r="L434"/>
      <c r="M434"/>
    </row>
    <row r="435" spans="9:13">
      <c r="I435"/>
      <c r="J435"/>
      <c r="K435"/>
      <c r="L435"/>
      <c r="M435"/>
    </row>
    <row r="436" spans="9:13">
      <c r="I436"/>
      <c r="J436"/>
      <c r="K436"/>
      <c r="L436"/>
      <c r="M436"/>
    </row>
    <row r="437" spans="9:13">
      <c r="I437"/>
      <c r="J437"/>
      <c r="K437"/>
      <c r="L437"/>
      <c r="M437"/>
    </row>
    <row r="438" spans="9:13">
      <c r="I438"/>
      <c r="J438"/>
      <c r="K438"/>
      <c r="L438"/>
      <c r="M438"/>
    </row>
    <row r="439" spans="9:13">
      <c r="I439"/>
      <c r="J439"/>
      <c r="K439"/>
      <c r="L439"/>
      <c r="M439"/>
    </row>
    <row r="440" spans="9:13">
      <c r="I440"/>
      <c r="J440"/>
      <c r="K440"/>
      <c r="L440"/>
      <c r="M440"/>
    </row>
    <row r="441" spans="9:13">
      <c r="I441"/>
      <c r="J441"/>
      <c r="K441"/>
      <c r="L441"/>
      <c r="M441"/>
    </row>
    <row r="442" spans="9:13">
      <c r="I442"/>
      <c r="J442"/>
      <c r="K442"/>
      <c r="L442"/>
      <c r="M442"/>
    </row>
    <row r="443" spans="9:13">
      <c r="I443"/>
      <c r="J443"/>
      <c r="K443"/>
      <c r="L443"/>
      <c r="M443"/>
    </row>
    <row r="444" spans="9:13">
      <c r="I444" s="33"/>
      <c r="J444" s="33"/>
      <c r="K444" s="33"/>
      <c r="L444" s="33"/>
      <c r="M444" s="33"/>
    </row>
    <row r="445" spans="9:13">
      <c r="I445" s="33"/>
      <c r="J445" s="33"/>
      <c r="K445" s="33"/>
      <c r="L445" s="33"/>
      <c r="M445" s="33"/>
    </row>
    <row r="446" spans="9:13">
      <c r="I446" s="33"/>
      <c r="J446" s="33"/>
      <c r="K446" s="33"/>
      <c r="L446" s="33"/>
      <c r="M446" s="33"/>
    </row>
    <row r="447" spans="9:13">
      <c r="I447" s="33"/>
      <c r="J447" s="33"/>
      <c r="K447" s="33"/>
      <c r="L447" s="33"/>
      <c r="M447" s="33"/>
    </row>
    <row r="448" spans="9:13">
      <c r="I448" s="33"/>
      <c r="J448" s="33"/>
      <c r="K448" s="33"/>
      <c r="L448" s="33"/>
      <c r="M448" s="33"/>
    </row>
    <row r="449" spans="9:13">
      <c r="I449" s="33"/>
      <c r="J449" s="33"/>
      <c r="K449" s="33"/>
      <c r="L449" s="33"/>
      <c r="M449" s="33"/>
    </row>
    <row r="450" spans="9:13">
      <c r="I450" s="33"/>
      <c r="J450" s="33"/>
      <c r="K450" s="33"/>
      <c r="L450" s="33"/>
      <c r="M450" s="33"/>
    </row>
    <row r="451" spans="9:13">
      <c r="I451" s="33"/>
      <c r="J451" s="33"/>
      <c r="K451" s="33"/>
      <c r="L451" s="33"/>
      <c r="M451" s="33"/>
    </row>
    <row r="452" spans="9:13">
      <c r="I452" s="33"/>
      <c r="J452" s="33"/>
      <c r="K452" s="33"/>
      <c r="L452" s="33"/>
      <c r="M452" s="33"/>
    </row>
    <row r="453" spans="9:13">
      <c r="I453" s="33"/>
      <c r="J453" s="33"/>
      <c r="K453" s="33"/>
      <c r="L453" s="33"/>
      <c r="M453" s="33"/>
    </row>
    <row r="454" spans="9:13">
      <c r="I454" s="33"/>
      <c r="J454" s="33"/>
      <c r="K454" s="33"/>
      <c r="L454" s="33"/>
      <c r="M454" s="33"/>
    </row>
    <row r="455" spans="9:13">
      <c r="I455" s="33"/>
      <c r="J455" s="33"/>
      <c r="K455" s="33"/>
      <c r="L455" s="33"/>
      <c r="M455" s="33"/>
    </row>
    <row r="456" spans="9:13">
      <c r="I456" s="33"/>
      <c r="J456" s="33"/>
      <c r="K456" s="33"/>
      <c r="L456" s="33"/>
      <c r="M456" s="33"/>
    </row>
    <row r="457" spans="9:13">
      <c r="I457" s="33"/>
      <c r="J457" s="33"/>
      <c r="K457" s="33"/>
      <c r="L457" s="33"/>
      <c r="M457" s="33"/>
    </row>
    <row r="458" spans="9:13">
      <c r="I458" s="33"/>
      <c r="J458" s="33"/>
      <c r="K458" s="33"/>
      <c r="L458" s="33"/>
      <c r="M458" s="33"/>
    </row>
    <row r="459" spans="9:13">
      <c r="I459" s="33"/>
      <c r="J459" s="33"/>
      <c r="K459" s="33"/>
      <c r="L459" s="33"/>
      <c r="M459" s="33"/>
    </row>
    <row r="460" spans="9:13">
      <c r="I460" s="33"/>
      <c r="J460" s="33"/>
      <c r="K460" s="33"/>
      <c r="L460" s="33"/>
      <c r="M460" s="33"/>
    </row>
    <row r="461" spans="9:13">
      <c r="I461" s="33"/>
      <c r="J461" s="33"/>
      <c r="K461" s="33"/>
      <c r="L461" s="33"/>
      <c r="M461" s="33"/>
    </row>
    <row r="462" spans="9:13">
      <c r="I462" s="33"/>
      <c r="J462" s="33"/>
      <c r="K462" s="33"/>
      <c r="L462" s="33"/>
      <c r="M462" s="33"/>
    </row>
    <row r="463" spans="9:13">
      <c r="I463" s="33"/>
      <c r="J463" s="33"/>
      <c r="K463" s="33"/>
      <c r="L463" s="33"/>
      <c r="M463" s="33"/>
    </row>
    <row r="464" spans="9:13">
      <c r="I464" s="33"/>
      <c r="J464" s="33"/>
      <c r="K464" s="33"/>
      <c r="L464" s="33"/>
      <c r="M464" s="33"/>
    </row>
    <row r="465" spans="9:13">
      <c r="I465" s="33"/>
      <c r="J465" s="33"/>
      <c r="K465" s="33"/>
      <c r="L465" s="33"/>
      <c r="M465" s="33"/>
    </row>
    <row r="466" spans="9:13">
      <c r="I466" s="33"/>
      <c r="J466" s="33"/>
      <c r="K466" s="33"/>
      <c r="L466" s="33"/>
      <c r="M466" s="33"/>
    </row>
    <row r="467" spans="9:13">
      <c r="I467" s="33"/>
      <c r="J467" s="33"/>
      <c r="K467" s="33"/>
      <c r="L467" s="33"/>
      <c r="M467" s="33"/>
    </row>
    <row r="468" spans="9:13">
      <c r="I468" s="33"/>
      <c r="J468" s="33"/>
      <c r="K468" s="33"/>
      <c r="L468" s="33"/>
      <c r="M468" s="33"/>
    </row>
    <row r="469" spans="9:13">
      <c r="I469" s="33"/>
      <c r="J469" s="33"/>
      <c r="K469" s="33"/>
      <c r="L469" s="33"/>
      <c r="M469" s="33"/>
    </row>
    <row r="470" spans="9:13">
      <c r="I470" s="33"/>
      <c r="J470" s="33"/>
      <c r="K470" s="33"/>
      <c r="L470" s="33"/>
      <c r="M470" s="33"/>
    </row>
    <row r="471" spans="9:13">
      <c r="I471" s="33"/>
      <c r="J471" s="33"/>
      <c r="K471" s="33"/>
      <c r="L471" s="33"/>
      <c r="M471" s="33"/>
    </row>
    <row r="472" spans="9:13">
      <c r="I472" s="33"/>
      <c r="J472" s="33"/>
      <c r="K472" s="33"/>
      <c r="L472" s="33"/>
      <c r="M472" s="33"/>
    </row>
    <row r="473" spans="9:13">
      <c r="I473" s="33"/>
      <c r="J473" s="33"/>
      <c r="K473" s="33"/>
      <c r="L473" s="33"/>
      <c r="M473" s="33"/>
    </row>
    <row r="474" spans="9:13">
      <c r="I474" s="33"/>
      <c r="J474" s="33"/>
      <c r="K474" s="33"/>
      <c r="L474" s="33"/>
      <c r="M474" s="33"/>
    </row>
    <row r="475" spans="9:13">
      <c r="I475" s="33"/>
      <c r="J475" s="33"/>
      <c r="K475" s="33"/>
      <c r="L475" s="33"/>
      <c r="M475" s="33"/>
    </row>
    <row r="476" spans="9:13">
      <c r="I476" s="33"/>
      <c r="J476" s="33"/>
      <c r="K476" s="33"/>
      <c r="L476" s="33"/>
      <c r="M476" s="33"/>
    </row>
    <row r="477" spans="9:13">
      <c r="I477" s="33"/>
      <c r="J477" s="33"/>
      <c r="K477" s="33"/>
      <c r="L477" s="33"/>
      <c r="M477" s="33"/>
    </row>
    <row r="478" spans="9:13">
      <c r="I478" s="33"/>
      <c r="J478" s="33"/>
      <c r="K478" s="33"/>
      <c r="L478" s="33"/>
      <c r="M478" s="33"/>
    </row>
    <row r="479" spans="9:13">
      <c r="I479" s="33"/>
      <c r="J479" s="33"/>
      <c r="K479" s="33"/>
      <c r="L479" s="33"/>
      <c r="M479" s="33"/>
    </row>
    <row r="480" spans="9:13">
      <c r="I480" s="33"/>
      <c r="J480" s="33"/>
      <c r="K480" s="33"/>
      <c r="L480" s="33"/>
      <c r="M480" s="33"/>
    </row>
    <row r="481" spans="9:13">
      <c r="I481" s="33"/>
      <c r="J481" s="33"/>
      <c r="K481" s="33"/>
      <c r="L481" s="33"/>
      <c r="M481" s="33"/>
    </row>
    <row r="482" spans="9:13">
      <c r="I482" s="33"/>
      <c r="J482" s="33"/>
      <c r="K482" s="33"/>
      <c r="L482" s="33"/>
      <c r="M482" s="33"/>
    </row>
    <row r="483" spans="9:13">
      <c r="I483" s="33"/>
      <c r="J483" s="33"/>
      <c r="K483" s="33"/>
      <c r="L483" s="33"/>
      <c r="M483" s="33"/>
    </row>
    <row r="484" spans="9:13">
      <c r="I484" s="33"/>
      <c r="J484" s="33"/>
      <c r="K484" s="33"/>
      <c r="L484" s="33"/>
      <c r="M484" s="33"/>
    </row>
    <row r="485" spans="9:13">
      <c r="I485" s="33"/>
      <c r="J485" s="33"/>
      <c r="K485" s="33"/>
      <c r="L485" s="33"/>
      <c r="M485" s="33"/>
    </row>
    <row r="486" spans="9:13">
      <c r="I486" s="33"/>
      <c r="J486" s="33"/>
      <c r="K486" s="33"/>
      <c r="L486" s="33"/>
      <c r="M486" s="33"/>
    </row>
    <row r="487" spans="9:13">
      <c r="I487" s="33"/>
      <c r="J487" s="33"/>
      <c r="K487" s="33"/>
      <c r="L487" s="33"/>
      <c r="M487" s="33"/>
    </row>
    <row r="488" spans="9:13">
      <c r="I488" s="33"/>
      <c r="J488" s="33"/>
      <c r="K488" s="33"/>
      <c r="L488" s="33"/>
      <c r="M488" s="33"/>
    </row>
  </sheetData>
  <conditionalFormatting sqref="E1:E1048576">
    <cfRule type="duplicateValues" dxfId="2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126"/>
  <sheetViews>
    <sheetView showGridLines="0" zoomScaleNormal="100" workbookViewId="0">
      <selection activeCell="T4" sqref="T4:U4"/>
    </sheetView>
  </sheetViews>
  <sheetFormatPr defaultColWidth="9.140625" defaultRowHeight="18" customHeight="1"/>
  <cols>
    <col min="1" max="1" width="20.7109375" style="23" customWidth="1"/>
    <col min="2" max="2" width="8.7109375" style="27" customWidth="1"/>
    <col min="3" max="12" width="8.7109375" style="23" customWidth="1"/>
    <col min="13" max="13" width="8.7109375" style="27" customWidth="1"/>
    <col min="14" max="21" width="8.7109375" style="23" customWidth="1"/>
    <col min="22" max="16384" width="9.140625" style="23"/>
  </cols>
  <sheetData>
    <row r="1" spans="1:25" ht="35.25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5" ht="20.25">
      <c r="A2" s="92" t="str">
        <f>Summery!A2</f>
        <v>Result of IV B.Tech I Semester (R20) Examinations Jan-2024 (20-Batch)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1:25" ht="39.950000000000003" customHeight="1">
      <c r="A3" s="24" t="s">
        <v>37</v>
      </c>
      <c r="B3" s="94">
        <f>COUNTIF(C11:C9920,"=0")</f>
        <v>5</v>
      </c>
      <c r="C3" s="95"/>
      <c r="D3" s="94">
        <f>COUNTIF(E11:E9920,"&gt;0")</f>
        <v>105</v>
      </c>
      <c r="E3" s="95"/>
      <c r="F3" s="94">
        <f>COUNTIF(G11:G9920,"&gt;0")</f>
        <v>99</v>
      </c>
      <c r="G3" s="95"/>
      <c r="H3" s="94">
        <f>COUNTIF(I11:I9920,"&gt;0")</f>
        <v>109</v>
      </c>
      <c r="I3" s="95"/>
      <c r="J3" s="94">
        <f>COUNTIF(K11:K9920,"&gt;0")</f>
        <v>109</v>
      </c>
      <c r="K3" s="95"/>
      <c r="L3" s="94">
        <f>COUNTIF(M11:M9920,"&gt;0")</f>
        <v>105</v>
      </c>
      <c r="M3" s="95"/>
      <c r="N3" s="94">
        <f>COUNTIF(O11:O9920,"&gt;0")</f>
        <v>97</v>
      </c>
      <c r="O3" s="95"/>
      <c r="P3" s="94">
        <f>COUNTIF(Q11:Q9920,"&gt;0")</f>
        <v>102</v>
      </c>
      <c r="Q3" s="95"/>
      <c r="R3" s="96" t="s">
        <v>30</v>
      </c>
      <c r="S3" s="97"/>
      <c r="T3" s="98">
        <f>COUNTA(A11:A1048576)</f>
        <v>109</v>
      </c>
      <c r="U3" s="99"/>
    </row>
    <row r="4" spans="1:25" ht="39.950000000000003" customHeight="1">
      <c r="A4" s="24" t="s">
        <v>31</v>
      </c>
      <c r="B4" s="100">
        <f>B3/$T$3</f>
        <v>4.5871559633027525E-2</v>
      </c>
      <c r="C4" s="101"/>
      <c r="D4" s="100">
        <f>D3/$T$3</f>
        <v>0.96330275229357798</v>
      </c>
      <c r="E4" s="101"/>
      <c r="F4" s="100">
        <f>F3/$T$3</f>
        <v>0.90825688073394495</v>
      </c>
      <c r="G4" s="101"/>
      <c r="H4" s="100">
        <f>H3/$T$3</f>
        <v>1</v>
      </c>
      <c r="I4" s="101"/>
      <c r="J4" s="100">
        <f>J3/$T$3</f>
        <v>1</v>
      </c>
      <c r="K4" s="101"/>
      <c r="L4" s="100">
        <f>L3/$T$3</f>
        <v>0.96330275229357798</v>
      </c>
      <c r="M4" s="101"/>
      <c r="N4" s="100">
        <f>N3/$T$3</f>
        <v>0.88990825688073394</v>
      </c>
      <c r="O4" s="101"/>
      <c r="P4" s="100">
        <f>P3/$T$3</f>
        <v>0.93577981651376152</v>
      </c>
      <c r="Q4" s="101"/>
      <c r="R4" s="96" t="s">
        <v>32</v>
      </c>
      <c r="S4" s="97"/>
      <c r="T4" s="104">
        <f>COUNTIF(U11:U1063,"=Pass")/T3</f>
        <v>0.82568807339449546</v>
      </c>
      <c r="U4" s="105"/>
    </row>
    <row r="5" spans="1:25">
      <c r="A5" s="42" t="s">
        <v>12</v>
      </c>
      <c r="B5" s="43" t="s">
        <v>27</v>
      </c>
      <c r="C5" s="25"/>
      <c r="D5" s="25"/>
      <c r="E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5" ht="15">
      <c r="B6" s="26"/>
    </row>
    <row r="7" spans="1:25" ht="13.5" hidden="1" customHeight="1">
      <c r="A7" s="44"/>
      <c r="B7" s="45" t="s">
        <v>1</v>
      </c>
      <c r="C7" s="45" t="s">
        <v>2</v>
      </c>
      <c r="D7" s="46" t="s">
        <v>54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/>
      <c r="U7"/>
    </row>
    <row r="8" spans="1:25" ht="0.75" hidden="1" customHeight="1">
      <c r="A8" s="44"/>
      <c r="B8" s="86" t="s">
        <v>78</v>
      </c>
      <c r="C8" s="87" t="s">
        <v>78</v>
      </c>
      <c r="D8" s="86" t="s">
        <v>292</v>
      </c>
      <c r="E8" s="87" t="s">
        <v>292</v>
      </c>
      <c r="F8" s="86" t="s">
        <v>294</v>
      </c>
      <c r="G8" s="87" t="s">
        <v>294</v>
      </c>
      <c r="H8" s="86" t="s">
        <v>296</v>
      </c>
      <c r="I8" s="87" t="s">
        <v>296</v>
      </c>
      <c r="J8" s="86" t="s">
        <v>298</v>
      </c>
      <c r="K8" s="87" t="s">
        <v>298</v>
      </c>
      <c r="L8" s="86" t="s">
        <v>299</v>
      </c>
      <c r="M8" s="87" t="s">
        <v>299</v>
      </c>
      <c r="N8" s="86" t="s">
        <v>301</v>
      </c>
      <c r="O8" s="87" t="s">
        <v>301</v>
      </c>
      <c r="P8" s="86" t="s">
        <v>303</v>
      </c>
      <c r="Q8" s="87" t="s">
        <v>303</v>
      </c>
      <c r="R8" s="106" t="s">
        <v>55</v>
      </c>
      <c r="S8" s="106" t="s">
        <v>57</v>
      </c>
      <c r="T8"/>
      <c r="U8"/>
      <c r="V8" s="102"/>
      <c r="W8" s="103"/>
      <c r="X8" s="28"/>
      <c r="Y8" s="28"/>
    </row>
    <row r="9" spans="1:25" s="28" customFormat="1" ht="62.25" customHeight="1">
      <c r="A9" s="48"/>
      <c r="B9" s="84" t="s">
        <v>79</v>
      </c>
      <c r="C9" s="85" t="s">
        <v>79</v>
      </c>
      <c r="D9" s="84" t="s">
        <v>293</v>
      </c>
      <c r="E9" s="85" t="s">
        <v>293</v>
      </c>
      <c r="F9" s="84" t="s">
        <v>295</v>
      </c>
      <c r="G9" s="85" t="s">
        <v>295</v>
      </c>
      <c r="H9" s="84" t="s">
        <v>297</v>
      </c>
      <c r="I9" s="85" t="s">
        <v>297</v>
      </c>
      <c r="J9" s="84" t="s">
        <v>93</v>
      </c>
      <c r="K9" s="85" t="s">
        <v>93</v>
      </c>
      <c r="L9" s="84" t="s">
        <v>300</v>
      </c>
      <c r="M9" s="85" t="s">
        <v>300</v>
      </c>
      <c r="N9" s="84" t="s">
        <v>302</v>
      </c>
      <c r="O9" s="85" t="s">
        <v>302</v>
      </c>
      <c r="P9" s="84" t="s">
        <v>304</v>
      </c>
      <c r="Q9" s="85" t="s">
        <v>304</v>
      </c>
      <c r="R9" s="106"/>
      <c r="S9" s="106"/>
      <c r="T9" s="88" t="s">
        <v>59</v>
      </c>
      <c r="U9" s="89" t="s">
        <v>33</v>
      </c>
    </row>
    <row r="10" spans="1:25" s="29" customFormat="1" ht="18" customHeight="1">
      <c r="A10" s="49" t="s">
        <v>0</v>
      </c>
      <c r="B10" s="50" t="s">
        <v>56</v>
      </c>
      <c r="C10" s="53" t="s">
        <v>58</v>
      </c>
      <c r="D10" s="50" t="s">
        <v>56</v>
      </c>
      <c r="E10" s="53" t="s">
        <v>58</v>
      </c>
      <c r="F10" s="50" t="s">
        <v>56</v>
      </c>
      <c r="G10" s="53" t="s">
        <v>58</v>
      </c>
      <c r="H10" s="50" t="s">
        <v>56</v>
      </c>
      <c r="I10" s="53" t="s">
        <v>58</v>
      </c>
      <c r="J10" s="50" t="s">
        <v>56</v>
      </c>
      <c r="K10" s="53" t="s">
        <v>58</v>
      </c>
      <c r="L10" s="50" t="s">
        <v>56</v>
      </c>
      <c r="M10" s="53" t="s">
        <v>58</v>
      </c>
      <c r="N10" s="50" t="s">
        <v>56</v>
      </c>
      <c r="O10" s="53" t="s">
        <v>58</v>
      </c>
      <c r="P10" s="50" t="s">
        <v>56</v>
      </c>
      <c r="Q10" s="53" t="s">
        <v>58</v>
      </c>
      <c r="R10" s="84"/>
      <c r="S10" s="84"/>
      <c r="T10" s="88"/>
      <c r="U10" s="89"/>
    </row>
    <row r="11" spans="1:25" ht="18" customHeight="1">
      <c r="A11" s="51" t="s">
        <v>291</v>
      </c>
      <c r="B11" s="70">
        <v>8</v>
      </c>
      <c r="C11" s="70">
        <v>3</v>
      </c>
      <c r="D11" s="70">
        <v>6</v>
      </c>
      <c r="E11" s="70">
        <v>3</v>
      </c>
      <c r="F11" s="70">
        <v>0</v>
      </c>
      <c r="G11" s="70">
        <v>0</v>
      </c>
      <c r="H11" s="70">
        <v>10</v>
      </c>
      <c r="I11" s="70">
        <v>2</v>
      </c>
      <c r="J11" s="70">
        <v>10</v>
      </c>
      <c r="K11" s="70">
        <v>3</v>
      </c>
      <c r="L11" s="70">
        <v>6</v>
      </c>
      <c r="M11" s="70">
        <v>3</v>
      </c>
      <c r="N11" s="70">
        <v>0</v>
      </c>
      <c r="O11" s="70">
        <v>0</v>
      </c>
      <c r="P11" s="70">
        <v>7</v>
      </c>
      <c r="Q11" s="70">
        <v>3</v>
      </c>
      <c r="R11" s="70">
        <v>47</v>
      </c>
      <c r="S11" s="71">
        <v>17</v>
      </c>
      <c r="T11" s="30">
        <f t="shared" ref="T11:T42" si="0">((D11*E11)+(F11*G11)+(H11*I11)+(J11*K11)+(L11*M11)+(N11*O11)+(P11*Q11)+(R11*S11))/cr</f>
        <v>39.391304347826086</v>
      </c>
      <c r="U11" s="31" t="str">
        <f t="shared" ref="U11:U42" si="1">IF(S11&gt;=cr,"Pass","Fail")</f>
        <v>Fail</v>
      </c>
    </row>
    <row r="12" spans="1:25" ht="18" customHeight="1">
      <c r="A12" s="51" t="s">
        <v>305</v>
      </c>
      <c r="B12" s="70">
        <v>7</v>
      </c>
      <c r="C12" s="70">
        <v>3</v>
      </c>
      <c r="D12" s="70">
        <v>7</v>
      </c>
      <c r="E12" s="70">
        <v>3</v>
      </c>
      <c r="F12" s="70">
        <v>5</v>
      </c>
      <c r="G12" s="70">
        <v>3</v>
      </c>
      <c r="H12" s="70">
        <v>10</v>
      </c>
      <c r="I12" s="70">
        <v>2</v>
      </c>
      <c r="J12" s="70">
        <v>10</v>
      </c>
      <c r="K12" s="70">
        <v>3</v>
      </c>
      <c r="L12" s="70">
        <v>5</v>
      </c>
      <c r="M12" s="70">
        <v>3</v>
      </c>
      <c r="N12" s="70">
        <v>6</v>
      </c>
      <c r="O12" s="70">
        <v>3</v>
      </c>
      <c r="P12" s="70">
        <v>6</v>
      </c>
      <c r="Q12" s="70">
        <v>3</v>
      </c>
      <c r="R12" s="70">
        <v>56</v>
      </c>
      <c r="S12" s="71">
        <v>23</v>
      </c>
      <c r="T12" s="30">
        <f t="shared" si="0"/>
        <v>61.956521739130437</v>
      </c>
      <c r="U12" s="31" t="str">
        <f t="shared" si="1"/>
        <v>Pass</v>
      </c>
    </row>
    <row r="13" spans="1:25" ht="18" customHeight="1">
      <c r="A13" s="51" t="s">
        <v>306</v>
      </c>
      <c r="B13" s="70">
        <v>7</v>
      </c>
      <c r="C13" s="70">
        <v>3</v>
      </c>
      <c r="D13" s="70">
        <v>8</v>
      </c>
      <c r="E13" s="70">
        <v>3</v>
      </c>
      <c r="F13" s="70">
        <v>8</v>
      </c>
      <c r="G13" s="70">
        <v>3</v>
      </c>
      <c r="H13" s="70">
        <v>10</v>
      </c>
      <c r="I13" s="70">
        <v>2</v>
      </c>
      <c r="J13" s="70">
        <v>10</v>
      </c>
      <c r="K13" s="70">
        <v>3</v>
      </c>
      <c r="L13" s="70">
        <v>7</v>
      </c>
      <c r="M13" s="70">
        <v>3</v>
      </c>
      <c r="N13" s="70">
        <v>7</v>
      </c>
      <c r="O13" s="70">
        <v>3</v>
      </c>
      <c r="P13" s="70">
        <v>8</v>
      </c>
      <c r="Q13" s="70">
        <v>3</v>
      </c>
      <c r="R13" s="70">
        <v>65</v>
      </c>
      <c r="S13" s="71">
        <v>23</v>
      </c>
      <c r="T13" s="30">
        <f t="shared" si="0"/>
        <v>72.130434782608702</v>
      </c>
      <c r="U13" s="31" t="str">
        <f t="shared" si="1"/>
        <v>Pass</v>
      </c>
    </row>
    <row r="14" spans="1:25" ht="18" customHeight="1">
      <c r="A14" s="51" t="s">
        <v>307</v>
      </c>
      <c r="B14" s="70">
        <v>9</v>
      </c>
      <c r="C14" s="70">
        <v>3</v>
      </c>
      <c r="D14" s="70">
        <v>8</v>
      </c>
      <c r="E14" s="70">
        <v>3</v>
      </c>
      <c r="F14" s="70">
        <v>8</v>
      </c>
      <c r="G14" s="70">
        <v>3</v>
      </c>
      <c r="H14" s="70">
        <v>10</v>
      </c>
      <c r="I14" s="70">
        <v>2</v>
      </c>
      <c r="J14" s="70">
        <v>10</v>
      </c>
      <c r="K14" s="70">
        <v>3</v>
      </c>
      <c r="L14" s="70">
        <v>7</v>
      </c>
      <c r="M14" s="70">
        <v>3</v>
      </c>
      <c r="N14" s="70">
        <v>0</v>
      </c>
      <c r="O14" s="70">
        <v>0</v>
      </c>
      <c r="P14" s="70">
        <v>6</v>
      </c>
      <c r="Q14" s="70">
        <v>3</v>
      </c>
      <c r="R14" s="70">
        <v>58</v>
      </c>
      <c r="S14" s="71">
        <v>20</v>
      </c>
      <c r="T14" s="30">
        <f t="shared" si="0"/>
        <v>56.391304347826086</v>
      </c>
      <c r="U14" s="31" t="str">
        <f t="shared" si="1"/>
        <v>Fail</v>
      </c>
    </row>
    <row r="15" spans="1:25" ht="18" customHeight="1">
      <c r="A15" s="51" t="s">
        <v>308</v>
      </c>
      <c r="B15" s="70">
        <v>6</v>
      </c>
      <c r="C15" s="70">
        <v>3</v>
      </c>
      <c r="D15" s="70">
        <v>7</v>
      </c>
      <c r="E15" s="70">
        <v>3</v>
      </c>
      <c r="F15" s="70">
        <v>0</v>
      </c>
      <c r="G15" s="70">
        <v>0</v>
      </c>
      <c r="H15" s="70">
        <v>10</v>
      </c>
      <c r="I15" s="70">
        <v>2</v>
      </c>
      <c r="J15" s="70">
        <v>10</v>
      </c>
      <c r="K15" s="70">
        <v>3</v>
      </c>
      <c r="L15" s="70">
        <v>5</v>
      </c>
      <c r="M15" s="70">
        <v>3</v>
      </c>
      <c r="N15" s="70">
        <v>5</v>
      </c>
      <c r="O15" s="70">
        <v>3</v>
      </c>
      <c r="P15" s="70">
        <v>6</v>
      </c>
      <c r="Q15" s="70">
        <v>3</v>
      </c>
      <c r="R15" s="70">
        <v>49</v>
      </c>
      <c r="S15" s="71">
        <v>20</v>
      </c>
      <c r="T15" s="30">
        <f t="shared" si="0"/>
        <v>47.782608695652172</v>
      </c>
      <c r="U15" s="31" t="str">
        <f t="shared" si="1"/>
        <v>Fail</v>
      </c>
    </row>
    <row r="16" spans="1:25" ht="18" customHeight="1">
      <c r="A16" s="51" t="s">
        <v>309</v>
      </c>
      <c r="B16" s="70">
        <v>6</v>
      </c>
      <c r="C16" s="70">
        <v>3</v>
      </c>
      <c r="D16" s="70">
        <v>7</v>
      </c>
      <c r="E16" s="70">
        <v>3</v>
      </c>
      <c r="F16" s="70">
        <v>5</v>
      </c>
      <c r="G16" s="70">
        <v>3</v>
      </c>
      <c r="H16" s="70">
        <v>10</v>
      </c>
      <c r="I16" s="70">
        <v>2</v>
      </c>
      <c r="J16" s="70">
        <v>10</v>
      </c>
      <c r="K16" s="70">
        <v>3</v>
      </c>
      <c r="L16" s="70">
        <v>6</v>
      </c>
      <c r="M16" s="70">
        <v>3</v>
      </c>
      <c r="N16" s="70">
        <v>7</v>
      </c>
      <c r="O16" s="70">
        <v>3</v>
      </c>
      <c r="P16" s="70">
        <v>7</v>
      </c>
      <c r="Q16" s="70">
        <v>3</v>
      </c>
      <c r="R16" s="70">
        <v>58</v>
      </c>
      <c r="S16" s="71">
        <v>23</v>
      </c>
      <c r="T16" s="30">
        <f t="shared" si="0"/>
        <v>64.347826086956516</v>
      </c>
      <c r="U16" s="31" t="str">
        <f t="shared" si="1"/>
        <v>Pass</v>
      </c>
    </row>
    <row r="17" spans="1:21" ht="18" customHeight="1">
      <c r="A17" s="51" t="s">
        <v>310</v>
      </c>
      <c r="B17" s="70">
        <v>7</v>
      </c>
      <c r="C17" s="70">
        <v>3</v>
      </c>
      <c r="D17" s="70">
        <v>8</v>
      </c>
      <c r="E17" s="70">
        <v>3</v>
      </c>
      <c r="F17" s="70">
        <v>8</v>
      </c>
      <c r="G17" s="70">
        <v>3</v>
      </c>
      <c r="H17" s="70">
        <v>10</v>
      </c>
      <c r="I17" s="70">
        <v>2</v>
      </c>
      <c r="J17" s="70">
        <v>10</v>
      </c>
      <c r="K17" s="70">
        <v>3</v>
      </c>
      <c r="L17" s="70">
        <v>7</v>
      </c>
      <c r="M17" s="70">
        <v>3</v>
      </c>
      <c r="N17" s="70">
        <v>8</v>
      </c>
      <c r="O17" s="70">
        <v>3</v>
      </c>
      <c r="P17" s="70">
        <v>8</v>
      </c>
      <c r="Q17" s="70">
        <v>3</v>
      </c>
      <c r="R17" s="70">
        <v>66</v>
      </c>
      <c r="S17" s="71">
        <v>23</v>
      </c>
      <c r="T17" s="30">
        <f t="shared" si="0"/>
        <v>73.260869565217391</v>
      </c>
      <c r="U17" s="31" t="str">
        <f t="shared" si="1"/>
        <v>Pass</v>
      </c>
    </row>
    <row r="18" spans="1:21" ht="18" customHeight="1">
      <c r="A18" s="51" t="s">
        <v>311</v>
      </c>
      <c r="B18" s="70">
        <v>8</v>
      </c>
      <c r="C18" s="70">
        <v>3</v>
      </c>
      <c r="D18" s="70">
        <v>7</v>
      </c>
      <c r="E18" s="70">
        <v>3</v>
      </c>
      <c r="F18" s="70">
        <v>5</v>
      </c>
      <c r="G18" s="70">
        <v>3</v>
      </c>
      <c r="H18" s="70">
        <v>10</v>
      </c>
      <c r="I18" s="70">
        <v>2</v>
      </c>
      <c r="J18" s="70">
        <v>10</v>
      </c>
      <c r="K18" s="70">
        <v>3</v>
      </c>
      <c r="L18" s="70">
        <v>5</v>
      </c>
      <c r="M18" s="70">
        <v>3</v>
      </c>
      <c r="N18" s="70">
        <v>0</v>
      </c>
      <c r="O18" s="70">
        <v>0</v>
      </c>
      <c r="P18" s="70">
        <v>5</v>
      </c>
      <c r="Q18" s="70">
        <v>3</v>
      </c>
      <c r="R18" s="70">
        <v>50</v>
      </c>
      <c r="S18" s="71">
        <v>20</v>
      </c>
      <c r="T18" s="30">
        <f t="shared" si="0"/>
        <v>48.521739130434781</v>
      </c>
      <c r="U18" s="31" t="str">
        <f t="shared" si="1"/>
        <v>Fail</v>
      </c>
    </row>
    <row r="19" spans="1:21" ht="18" customHeight="1">
      <c r="A19" s="51" t="s">
        <v>312</v>
      </c>
      <c r="B19" s="70">
        <v>7</v>
      </c>
      <c r="C19" s="70">
        <v>3</v>
      </c>
      <c r="D19" s="70">
        <v>7</v>
      </c>
      <c r="E19" s="70">
        <v>3</v>
      </c>
      <c r="F19" s="70">
        <v>5</v>
      </c>
      <c r="G19" s="70">
        <v>3</v>
      </c>
      <c r="H19" s="70">
        <v>10</v>
      </c>
      <c r="I19" s="70">
        <v>2</v>
      </c>
      <c r="J19" s="70">
        <v>10</v>
      </c>
      <c r="K19" s="70">
        <v>3</v>
      </c>
      <c r="L19" s="70">
        <v>7</v>
      </c>
      <c r="M19" s="70">
        <v>3</v>
      </c>
      <c r="N19" s="70">
        <v>6</v>
      </c>
      <c r="O19" s="70">
        <v>3</v>
      </c>
      <c r="P19" s="70">
        <v>8</v>
      </c>
      <c r="Q19" s="70">
        <v>3</v>
      </c>
      <c r="R19" s="70">
        <v>60</v>
      </c>
      <c r="S19" s="71">
        <v>23</v>
      </c>
      <c r="T19" s="30">
        <f t="shared" si="0"/>
        <v>66.478260869565219</v>
      </c>
      <c r="U19" s="31" t="str">
        <f t="shared" si="1"/>
        <v>Pass</v>
      </c>
    </row>
    <row r="20" spans="1:21" ht="18" customHeight="1">
      <c r="A20" s="51" t="s">
        <v>313</v>
      </c>
      <c r="B20" s="70">
        <v>7</v>
      </c>
      <c r="C20" s="70">
        <v>3</v>
      </c>
      <c r="D20" s="70">
        <v>7</v>
      </c>
      <c r="E20" s="70">
        <v>3</v>
      </c>
      <c r="F20" s="70">
        <v>5</v>
      </c>
      <c r="G20" s="70">
        <v>3</v>
      </c>
      <c r="H20" s="70">
        <v>10</v>
      </c>
      <c r="I20" s="70">
        <v>2</v>
      </c>
      <c r="J20" s="70">
        <v>10</v>
      </c>
      <c r="K20" s="70">
        <v>3</v>
      </c>
      <c r="L20" s="70">
        <v>6</v>
      </c>
      <c r="M20" s="70">
        <v>3</v>
      </c>
      <c r="N20" s="70">
        <v>7</v>
      </c>
      <c r="O20" s="70">
        <v>3</v>
      </c>
      <c r="P20" s="70">
        <v>7</v>
      </c>
      <c r="Q20" s="70">
        <v>3</v>
      </c>
      <c r="R20" s="70">
        <v>59</v>
      </c>
      <c r="S20" s="71">
        <v>23</v>
      </c>
      <c r="T20" s="30">
        <f t="shared" si="0"/>
        <v>65.347826086956516</v>
      </c>
      <c r="U20" s="31" t="str">
        <f t="shared" si="1"/>
        <v>Pass</v>
      </c>
    </row>
    <row r="21" spans="1:21" ht="18" customHeight="1">
      <c r="A21" s="51" t="s">
        <v>314</v>
      </c>
      <c r="B21" s="70">
        <v>7</v>
      </c>
      <c r="C21" s="70">
        <v>3</v>
      </c>
      <c r="D21" s="70">
        <v>7</v>
      </c>
      <c r="E21" s="70">
        <v>3</v>
      </c>
      <c r="F21" s="70">
        <v>7</v>
      </c>
      <c r="G21" s="70">
        <v>3</v>
      </c>
      <c r="H21" s="70">
        <v>10</v>
      </c>
      <c r="I21" s="70">
        <v>2</v>
      </c>
      <c r="J21" s="70">
        <v>10</v>
      </c>
      <c r="K21" s="70">
        <v>3</v>
      </c>
      <c r="L21" s="70">
        <v>7</v>
      </c>
      <c r="M21" s="70">
        <v>3</v>
      </c>
      <c r="N21" s="70">
        <v>8</v>
      </c>
      <c r="O21" s="70">
        <v>3</v>
      </c>
      <c r="P21" s="70">
        <v>7</v>
      </c>
      <c r="Q21" s="70">
        <v>3</v>
      </c>
      <c r="R21" s="70">
        <v>63</v>
      </c>
      <c r="S21" s="71">
        <v>23</v>
      </c>
      <c r="T21" s="30">
        <f t="shared" si="0"/>
        <v>69.869565217391298</v>
      </c>
      <c r="U21" s="31" t="str">
        <f t="shared" si="1"/>
        <v>Pass</v>
      </c>
    </row>
    <row r="22" spans="1:21" ht="18" customHeight="1">
      <c r="A22" s="51" t="s">
        <v>315</v>
      </c>
      <c r="B22" s="70">
        <v>9</v>
      </c>
      <c r="C22" s="70">
        <v>3</v>
      </c>
      <c r="D22" s="70">
        <v>8</v>
      </c>
      <c r="E22" s="70">
        <v>3</v>
      </c>
      <c r="F22" s="70">
        <v>10</v>
      </c>
      <c r="G22" s="70">
        <v>3</v>
      </c>
      <c r="H22" s="70">
        <v>10</v>
      </c>
      <c r="I22" s="70">
        <v>2</v>
      </c>
      <c r="J22" s="70">
        <v>10</v>
      </c>
      <c r="K22" s="70">
        <v>3</v>
      </c>
      <c r="L22" s="70">
        <v>9</v>
      </c>
      <c r="M22" s="70">
        <v>3</v>
      </c>
      <c r="N22" s="70">
        <v>7</v>
      </c>
      <c r="O22" s="70">
        <v>3</v>
      </c>
      <c r="P22" s="70">
        <v>7</v>
      </c>
      <c r="Q22" s="70">
        <v>3</v>
      </c>
      <c r="R22" s="70">
        <v>70</v>
      </c>
      <c r="S22" s="71">
        <v>23</v>
      </c>
      <c r="T22" s="30">
        <f t="shared" si="0"/>
        <v>77.521739130434781</v>
      </c>
      <c r="U22" s="31" t="str">
        <f t="shared" si="1"/>
        <v>Pass</v>
      </c>
    </row>
    <row r="23" spans="1:21" ht="18" customHeight="1">
      <c r="A23" s="51" t="s">
        <v>316</v>
      </c>
      <c r="B23" s="70">
        <v>7</v>
      </c>
      <c r="C23" s="70">
        <v>3</v>
      </c>
      <c r="D23" s="70">
        <v>7</v>
      </c>
      <c r="E23" s="70">
        <v>3</v>
      </c>
      <c r="F23" s="70">
        <v>0</v>
      </c>
      <c r="G23" s="70">
        <v>0</v>
      </c>
      <c r="H23" s="70">
        <v>10</v>
      </c>
      <c r="I23" s="70">
        <v>2</v>
      </c>
      <c r="J23" s="70">
        <v>10</v>
      </c>
      <c r="K23" s="70">
        <v>3</v>
      </c>
      <c r="L23" s="70">
        <v>6</v>
      </c>
      <c r="M23" s="70">
        <v>3</v>
      </c>
      <c r="N23" s="70">
        <v>5</v>
      </c>
      <c r="O23" s="70">
        <v>3</v>
      </c>
      <c r="P23" s="70">
        <v>7</v>
      </c>
      <c r="Q23" s="70">
        <v>3</v>
      </c>
      <c r="R23" s="70">
        <v>52</v>
      </c>
      <c r="S23" s="71">
        <v>20</v>
      </c>
      <c r="T23" s="30">
        <f t="shared" si="0"/>
        <v>50.652173913043477</v>
      </c>
      <c r="U23" s="31" t="str">
        <f t="shared" si="1"/>
        <v>Fail</v>
      </c>
    </row>
    <row r="24" spans="1:21" ht="18" customHeight="1">
      <c r="A24" s="51" t="s">
        <v>317</v>
      </c>
      <c r="B24" s="70">
        <v>0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10</v>
      </c>
      <c r="I24" s="70">
        <v>2</v>
      </c>
      <c r="J24" s="70">
        <v>10</v>
      </c>
      <c r="K24" s="70">
        <v>3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20</v>
      </c>
      <c r="S24" s="71">
        <v>5</v>
      </c>
      <c r="T24" s="30">
        <f t="shared" si="0"/>
        <v>6.5217391304347823</v>
      </c>
      <c r="U24" s="31" t="str">
        <f t="shared" si="1"/>
        <v>Fail</v>
      </c>
    </row>
    <row r="25" spans="1:21" ht="18" customHeight="1">
      <c r="A25" s="51" t="s">
        <v>318</v>
      </c>
      <c r="B25" s="70">
        <v>8</v>
      </c>
      <c r="C25" s="70">
        <v>3</v>
      </c>
      <c r="D25" s="70">
        <v>8</v>
      </c>
      <c r="E25" s="70">
        <v>3</v>
      </c>
      <c r="F25" s="70">
        <v>8</v>
      </c>
      <c r="G25" s="70">
        <v>3</v>
      </c>
      <c r="H25" s="70">
        <v>10</v>
      </c>
      <c r="I25" s="70">
        <v>2</v>
      </c>
      <c r="J25" s="70">
        <v>10</v>
      </c>
      <c r="K25" s="70">
        <v>3</v>
      </c>
      <c r="L25" s="70">
        <v>6</v>
      </c>
      <c r="M25" s="70">
        <v>3</v>
      </c>
      <c r="N25" s="70">
        <v>7</v>
      </c>
      <c r="O25" s="70">
        <v>3</v>
      </c>
      <c r="P25" s="70">
        <v>7</v>
      </c>
      <c r="Q25" s="70">
        <v>3</v>
      </c>
      <c r="R25" s="70">
        <v>64</v>
      </c>
      <c r="S25" s="71">
        <v>23</v>
      </c>
      <c r="T25" s="30">
        <f t="shared" si="0"/>
        <v>70.869565217391298</v>
      </c>
      <c r="U25" s="31" t="str">
        <f t="shared" si="1"/>
        <v>Pass</v>
      </c>
    </row>
    <row r="26" spans="1:21" ht="18" customHeight="1">
      <c r="A26" s="51" t="s">
        <v>319</v>
      </c>
      <c r="B26" s="70">
        <v>8</v>
      </c>
      <c r="C26" s="70">
        <v>3</v>
      </c>
      <c r="D26" s="70">
        <v>7</v>
      </c>
      <c r="E26" s="70">
        <v>3</v>
      </c>
      <c r="F26" s="70">
        <v>7</v>
      </c>
      <c r="G26" s="70">
        <v>3</v>
      </c>
      <c r="H26" s="70">
        <v>10</v>
      </c>
      <c r="I26" s="70">
        <v>2</v>
      </c>
      <c r="J26" s="70">
        <v>10</v>
      </c>
      <c r="K26" s="70">
        <v>3</v>
      </c>
      <c r="L26" s="70">
        <v>5</v>
      </c>
      <c r="M26" s="70">
        <v>3</v>
      </c>
      <c r="N26" s="70">
        <v>7</v>
      </c>
      <c r="O26" s="70">
        <v>3</v>
      </c>
      <c r="P26" s="70">
        <v>6</v>
      </c>
      <c r="Q26" s="70">
        <v>3</v>
      </c>
      <c r="R26" s="70">
        <v>60</v>
      </c>
      <c r="S26" s="71">
        <v>23</v>
      </c>
      <c r="T26" s="30">
        <f t="shared" si="0"/>
        <v>66.347826086956516</v>
      </c>
      <c r="U26" s="31" t="str">
        <f t="shared" si="1"/>
        <v>Pass</v>
      </c>
    </row>
    <row r="27" spans="1:21" ht="18" customHeight="1">
      <c r="A27" s="51" t="s">
        <v>320</v>
      </c>
      <c r="B27" s="70">
        <v>7</v>
      </c>
      <c r="C27" s="70">
        <v>3</v>
      </c>
      <c r="D27" s="70">
        <v>7</v>
      </c>
      <c r="E27" s="70">
        <v>3</v>
      </c>
      <c r="F27" s="70">
        <v>5</v>
      </c>
      <c r="G27" s="70">
        <v>3</v>
      </c>
      <c r="H27" s="70">
        <v>10</v>
      </c>
      <c r="I27" s="70">
        <v>2</v>
      </c>
      <c r="J27" s="70">
        <v>10</v>
      </c>
      <c r="K27" s="70">
        <v>3</v>
      </c>
      <c r="L27" s="70">
        <v>7</v>
      </c>
      <c r="M27" s="70">
        <v>3</v>
      </c>
      <c r="N27" s="70">
        <v>5</v>
      </c>
      <c r="O27" s="70">
        <v>3</v>
      </c>
      <c r="P27" s="70">
        <v>8</v>
      </c>
      <c r="Q27" s="70">
        <v>3</v>
      </c>
      <c r="R27" s="70">
        <v>59</v>
      </c>
      <c r="S27" s="71">
        <v>23</v>
      </c>
      <c r="T27" s="30">
        <f t="shared" si="0"/>
        <v>65.347826086956516</v>
      </c>
      <c r="U27" s="31" t="str">
        <f t="shared" si="1"/>
        <v>Pass</v>
      </c>
    </row>
    <row r="28" spans="1:21" ht="18" customHeight="1">
      <c r="A28" s="51" t="s">
        <v>321</v>
      </c>
      <c r="B28" s="70">
        <v>6</v>
      </c>
      <c r="C28" s="70">
        <v>3</v>
      </c>
      <c r="D28" s="70">
        <v>7</v>
      </c>
      <c r="E28" s="70">
        <v>3</v>
      </c>
      <c r="F28" s="70">
        <v>5</v>
      </c>
      <c r="G28" s="70">
        <v>3</v>
      </c>
      <c r="H28" s="70">
        <v>10</v>
      </c>
      <c r="I28" s="70">
        <v>2</v>
      </c>
      <c r="J28" s="70">
        <v>10</v>
      </c>
      <c r="K28" s="70">
        <v>3</v>
      </c>
      <c r="L28" s="70">
        <v>5</v>
      </c>
      <c r="M28" s="70">
        <v>3</v>
      </c>
      <c r="N28" s="70">
        <v>7</v>
      </c>
      <c r="O28" s="70">
        <v>3</v>
      </c>
      <c r="P28" s="70">
        <v>6</v>
      </c>
      <c r="Q28" s="70">
        <v>3</v>
      </c>
      <c r="R28" s="70">
        <v>56</v>
      </c>
      <c r="S28" s="71">
        <v>23</v>
      </c>
      <c r="T28" s="30">
        <f t="shared" si="0"/>
        <v>62.086956521739133</v>
      </c>
      <c r="U28" s="31" t="str">
        <f t="shared" si="1"/>
        <v>Pass</v>
      </c>
    </row>
    <row r="29" spans="1:21" ht="18" customHeight="1">
      <c r="A29" s="51" t="s">
        <v>322</v>
      </c>
      <c r="B29" s="70">
        <v>7</v>
      </c>
      <c r="C29" s="70">
        <v>3</v>
      </c>
      <c r="D29" s="70">
        <v>8</v>
      </c>
      <c r="E29" s="70">
        <v>3</v>
      </c>
      <c r="F29" s="70">
        <v>8</v>
      </c>
      <c r="G29" s="70">
        <v>3</v>
      </c>
      <c r="H29" s="70">
        <v>10</v>
      </c>
      <c r="I29" s="70">
        <v>2</v>
      </c>
      <c r="J29" s="70">
        <v>10</v>
      </c>
      <c r="K29" s="70">
        <v>3</v>
      </c>
      <c r="L29" s="70">
        <v>8</v>
      </c>
      <c r="M29" s="70">
        <v>3</v>
      </c>
      <c r="N29" s="70">
        <v>8</v>
      </c>
      <c r="O29" s="70">
        <v>3</v>
      </c>
      <c r="P29" s="70">
        <v>8</v>
      </c>
      <c r="Q29" s="70">
        <v>3</v>
      </c>
      <c r="R29" s="70">
        <v>67</v>
      </c>
      <c r="S29" s="71">
        <v>23</v>
      </c>
      <c r="T29" s="30">
        <f t="shared" si="0"/>
        <v>74.391304347826093</v>
      </c>
      <c r="U29" s="31" t="str">
        <f t="shared" si="1"/>
        <v>Pass</v>
      </c>
    </row>
    <row r="30" spans="1:21" ht="18" customHeight="1">
      <c r="A30" s="51" t="s">
        <v>323</v>
      </c>
      <c r="B30" s="70">
        <v>10</v>
      </c>
      <c r="C30" s="70">
        <v>3</v>
      </c>
      <c r="D30" s="70">
        <v>8</v>
      </c>
      <c r="E30" s="70">
        <v>3</v>
      </c>
      <c r="F30" s="70">
        <v>9</v>
      </c>
      <c r="G30" s="70">
        <v>3</v>
      </c>
      <c r="H30" s="70">
        <v>10</v>
      </c>
      <c r="I30" s="70">
        <v>2</v>
      </c>
      <c r="J30" s="70">
        <v>10</v>
      </c>
      <c r="K30" s="70">
        <v>3</v>
      </c>
      <c r="L30" s="70">
        <v>8</v>
      </c>
      <c r="M30" s="70">
        <v>3</v>
      </c>
      <c r="N30" s="70">
        <v>0</v>
      </c>
      <c r="O30" s="70">
        <v>0</v>
      </c>
      <c r="P30" s="70">
        <v>7</v>
      </c>
      <c r="Q30" s="70">
        <v>3</v>
      </c>
      <c r="R30" s="70">
        <v>62</v>
      </c>
      <c r="S30" s="71">
        <v>20</v>
      </c>
      <c r="T30" s="30">
        <f t="shared" si="0"/>
        <v>60.260869565217391</v>
      </c>
      <c r="U30" s="31" t="str">
        <f t="shared" si="1"/>
        <v>Fail</v>
      </c>
    </row>
    <row r="31" spans="1:21" ht="18" customHeight="1">
      <c r="A31" s="51" t="s">
        <v>324</v>
      </c>
      <c r="B31" s="70">
        <v>7</v>
      </c>
      <c r="C31" s="70">
        <v>3</v>
      </c>
      <c r="D31" s="70">
        <v>8</v>
      </c>
      <c r="E31" s="70">
        <v>3</v>
      </c>
      <c r="F31" s="70">
        <v>7</v>
      </c>
      <c r="G31" s="70">
        <v>3</v>
      </c>
      <c r="H31" s="70">
        <v>10</v>
      </c>
      <c r="I31" s="70">
        <v>2</v>
      </c>
      <c r="J31" s="70">
        <v>10</v>
      </c>
      <c r="K31" s="70">
        <v>3</v>
      </c>
      <c r="L31" s="70">
        <v>8</v>
      </c>
      <c r="M31" s="70">
        <v>3</v>
      </c>
      <c r="N31" s="70">
        <v>7</v>
      </c>
      <c r="O31" s="70">
        <v>3</v>
      </c>
      <c r="P31" s="70">
        <v>8</v>
      </c>
      <c r="Q31" s="70">
        <v>3</v>
      </c>
      <c r="R31" s="70">
        <v>65</v>
      </c>
      <c r="S31" s="71">
        <v>23</v>
      </c>
      <c r="T31" s="30">
        <f t="shared" si="0"/>
        <v>72.130434782608702</v>
      </c>
      <c r="U31" s="31" t="str">
        <f t="shared" si="1"/>
        <v>Pass</v>
      </c>
    </row>
    <row r="32" spans="1:21" ht="18" customHeight="1">
      <c r="A32" s="51" t="s">
        <v>325</v>
      </c>
      <c r="B32" s="70">
        <v>8</v>
      </c>
      <c r="C32" s="70">
        <v>3</v>
      </c>
      <c r="D32" s="70">
        <v>7</v>
      </c>
      <c r="E32" s="70">
        <v>3</v>
      </c>
      <c r="F32" s="70">
        <v>6</v>
      </c>
      <c r="G32" s="70">
        <v>3</v>
      </c>
      <c r="H32" s="70">
        <v>10</v>
      </c>
      <c r="I32" s="70">
        <v>2</v>
      </c>
      <c r="J32" s="70">
        <v>10</v>
      </c>
      <c r="K32" s="70">
        <v>3</v>
      </c>
      <c r="L32" s="70">
        <v>6</v>
      </c>
      <c r="M32" s="70">
        <v>3</v>
      </c>
      <c r="N32" s="70">
        <v>8</v>
      </c>
      <c r="O32" s="70">
        <v>3</v>
      </c>
      <c r="P32" s="70">
        <v>8</v>
      </c>
      <c r="Q32" s="70">
        <v>3</v>
      </c>
      <c r="R32" s="70">
        <v>63</v>
      </c>
      <c r="S32" s="71">
        <v>23</v>
      </c>
      <c r="T32" s="30">
        <f t="shared" si="0"/>
        <v>69.739130434782609</v>
      </c>
      <c r="U32" s="31" t="str">
        <f t="shared" si="1"/>
        <v>Pass</v>
      </c>
    </row>
    <row r="33" spans="1:21" ht="18" customHeight="1">
      <c r="A33" s="51" t="s">
        <v>326</v>
      </c>
      <c r="B33" s="70">
        <v>6</v>
      </c>
      <c r="C33" s="70">
        <v>3</v>
      </c>
      <c r="D33" s="70">
        <v>7</v>
      </c>
      <c r="E33" s="70">
        <v>3</v>
      </c>
      <c r="F33" s="70">
        <v>8</v>
      </c>
      <c r="G33" s="70">
        <v>3</v>
      </c>
      <c r="H33" s="70">
        <v>10</v>
      </c>
      <c r="I33" s="70">
        <v>2</v>
      </c>
      <c r="J33" s="70">
        <v>10</v>
      </c>
      <c r="K33" s="70">
        <v>3</v>
      </c>
      <c r="L33" s="70">
        <v>5</v>
      </c>
      <c r="M33" s="70">
        <v>3</v>
      </c>
      <c r="N33" s="70">
        <v>5</v>
      </c>
      <c r="O33" s="70">
        <v>3</v>
      </c>
      <c r="P33" s="70">
        <v>8</v>
      </c>
      <c r="Q33" s="70">
        <v>3</v>
      </c>
      <c r="R33" s="70">
        <v>59</v>
      </c>
      <c r="S33" s="71">
        <v>23</v>
      </c>
      <c r="T33" s="30">
        <f t="shared" si="0"/>
        <v>65.478260869565219</v>
      </c>
      <c r="U33" s="31" t="str">
        <f t="shared" si="1"/>
        <v>Pass</v>
      </c>
    </row>
    <row r="34" spans="1:21" ht="18" customHeight="1">
      <c r="A34" s="51" t="s">
        <v>327</v>
      </c>
      <c r="B34" s="70">
        <v>8</v>
      </c>
      <c r="C34" s="70">
        <v>3</v>
      </c>
      <c r="D34" s="70">
        <v>7</v>
      </c>
      <c r="E34" s="70">
        <v>3</v>
      </c>
      <c r="F34" s="70">
        <v>9</v>
      </c>
      <c r="G34" s="70">
        <v>3</v>
      </c>
      <c r="H34" s="70">
        <v>10</v>
      </c>
      <c r="I34" s="70">
        <v>2</v>
      </c>
      <c r="J34" s="70">
        <v>10</v>
      </c>
      <c r="K34" s="70">
        <v>3</v>
      </c>
      <c r="L34" s="70">
        <v>8</v>
      </c>
      <c r="M34" s="70">
        <v>3</v>
      </c>
      <c r="N34" s="70">
        <v>8</v>
      </c>
      <c r="O34" s="70">
        <v>3</v>
      </c>
      <c r="P34" s="70">
        <v>7</v>
      </c>
      <c r="Q34" s="70">
        <v>3</v>
      </c>
      <c r="R34" s="70">
        <v>67</v>
      </c>
      <c r="S34" s="71">
        <v>23</v>
      </c>
      <c r="T34" s="30">
        <f t="shared" si="0"/>
        <v>74.260869565217391</v>
      </c>
      <c r="U34" s="31" t="str">
        <f t="shared" si="1"/>
        <v>Pass</v>
      </c>
    </row>
    <row r="35" spans="1:21" ht="18" customHeight="1">
      <c r="A35" s="51" t="s">
        <v>328</v>
      </c>
      <c r="B35" s="70">
        <v>7</v>
      </c>
      <c r="C35" s="70">
        <v>3</v>
      </c>
      <c r="D35" s="70">
        <v>7</v>
      </c>
      <c r="E35" s="70">
        <v>3</v>
      </c>
      <c r="F35" s="70">
        <v>9</v>
      </c>
      <c r="G35" s="70">
        <v>3</v>
      </c>
      <c r="H35" s="70">
        <v>10</v>
      </c>
      <c r="I35" s="70">
        <v>2</v>
      </c>
      <c r="J35" s="70">
        <v>10</v>
      </c>
      <c r="K35" s="70">
        <v>3</v>
      </c>
      <c r="L35" s="70">
        <v>6</v>
      </c>
      <c r="M35" s="70">
        <v>3</v>
      </c>
      <c r="N35" s="70">
        <v>6</v>
      </c>
      <c r="O35" s="70">
        <v>3</v>
      </c>
      <c r="P35" s="70">
        <v>8</v>
      </c>
      <c r="Q35" s="70">
        <v>3</v>
      </c>
      <c r="R35" s="70">
        <v>63</v>
      </c>
      <c r="S35" s="71">
        <v>23</v>
      </c>
      <c r="T35" s="30">
        <f t="shared" si="0"/>
        <v>69.869565217391298</v>
      </c>
      <c r="U35" s="31" t="str">
        <f t="shared" si="1"/>
        <v>Pass</v>
      </c>
    </row>
    <row r="36" spans="1:21" ht="18" customHeight="1">
      <c r="A36" s="51" t="s">
        <v>329</v>
      </c>
      <c r="B36" s="70">
        <v>7</v>
      </c>
      <c r="C36" s="70">
        <v>3</v>
      </c>
      <c r="D36" s="70">
        <v>8</v>
      </c>
      <c r="E36" s="70">
        <v>3</v>
      </c>
      <c r="F36" s="70">
        <v>5</v>
      </c>
      <c r="G36" s="70">
        <v>3</v>
      </c>
      <c r="H36" s="70">
        <v>10</v>
      </c>
      <c r="I36" s="70">
        <v>2</v>
      </c>
      <c r="J36" s="70">
        <v>10</v>
      </c>
      <c r="K36" s="70">
        <v>3</v>
      </c>
      <c r="L36" s="70">
        <v>6</v>
      </c>
      <c r="M36" s="70">
        <v>3</v>
      </c>
      <c r="N36" s="70">
        <v>7</v>
      </c>
      <c r="O36" s="70">
        <v>3</v>
      </c>
      <c r="P36" s="70">
        <v>7</v>
      </c>
      <c r="Q36" s="70">
        <v>3</v>
      </c>
      <c r="R36" s="70">
        <v>60</v>
      </c>
      <c r="S36" s="71">
        <v>23</v>
      </c>
      <c r="T36" s="30">
        <f t="shared" si="0"/>
        <v>66.478260869565219</v>
      </c>
      <c r="U36" s="31" t="str">
        <f t="shared" si="1"/>
        <v>Pass</v>
      </c>
    </row>
    <row r="37" spans="1:21" ht="18" customHeight="1">
      <c r="A37" s="51" t="s">
        <v>330</v>
      </c>
      <c r="B37" s="70">
        <v>7</v>
      </c>
      <c r="C37" s="70">
        <v>3</v>
      </c>
      <c r="D37" s="70">
        <v>7</v>
      </c>
      <c r="E37" s="70">
        <v>3</v>
      </c>
      <c r="F37" s="70">
        <v>8</v>
      </c>
      <c r="G37" s="70">
        <v>3</v>
      </c>
      <c r="H37" s="70">
        <v>10</v>
      </c>
      <c r="I37" s="70">
        <v>2</v>
      </c>
      <c r="J37" s="70">
        <v>10</v>
      </c>
      <c r="K37" s="70">
        <v>3</v>
      </c>
      <c r="L37" s="70">
        <v>7</v>
      </c>
      <c r="M37" s="70">
        <v>3</v>
      </c>
      <c r="N37" s="70">
        <v>8</v>
      </c>
      <c r="O37" s="70">
        <v>3</v>
      </c>
      <c r="P37" s="70">
        <v>8</v>
      </c>
      <c r="Q37" s="70">
        <v>3</v>
      </c>
      <c r="R37" s="70">
        <v>65</v>
      </c>
      <c r="S37" s="71">
        <v>23</v>
      </c>
      <c r="T37" s="30">
        <f t="shared" si="0"/>
        <v>72.130434782608702</v>
      </c>
      <c r="U37" s="31" t="str">
        <f t="shared" si="1"/>
        <v>Pass</v>
      </c>
    </row>
    <row r="38" spans="1:21" ht="18" customHeight="1">
      <c r="A38" s="51" t="s">
        <v>331</v>
      </c>
      <c r="B38" s="70">
        <v>7</v>
      </c>
      <c r="C38" s="70">
        <v>3</v>
      </c>
      <c r="D38" s="70">
        <v>7</v>
      </c>
      <c r="E38" s="70">
        <v>3</v>
      </c>
      <c r="F38" s="70">
        <v>8</v>
      </c>
      <c r="G38" s="70">
        <v>3</v>
      </c>
      <c r="H38" s="70">
        <v>10</v>
      </c>
      <c r="I38" s="70">
        <v>2</v>
      </c>
      <c r="J38" s="70">
        <v>10</v>
      </c>
      <c r="K38" s="70">
        <v>3</v>
      </c>
      <c r="L38" s="70">
        <v>5</v>
      </c>
      <c r="M38" s="70">
        <v>3</v>
      </c>
      <c r="N38" s="70">
        <v>5</v>
      </c>
      <c r="O38" s="70">
        <v>3</v>
      </c>
      <c r="P38" s="70">
        <v>6</v>
      </c>
      <c r="Q38" s="70">
        <v>3</v>
      </c>
      <c r="R38" s="70">
        <v>58</v>
      </c>
      <c r="S38" s="71">
        <v>23</v>
      </c>
      <c r="T38" s="30">
        <f t="shared" si="0"/>
        <v>64.217391304347828</v>
      </c>
      <c r="U38" s="31" t="str">
        <f t="shared" si="1"/>
        <v>Pass</v>
      </c>
    </row>
    <row r="39" spans="1:21" ht="18" customHeight="1">
      <c r="A39" s="51" t="s">
        <v>332</v>
      </c>
      <c r="B39" s="70">
        <v>7</v>
      </c>
      <c r="C39" s="70">
        <v>3</v>
      </c>
      <c r="D39" s="70">
        <v>8</v>
      </c>
      <c r="E39" s="70">
        <v>3</v>
      </c>
      <c r="F39" s="70">
        <v>7</v>
      </c>
      <c r="G39" s="70">
        <v>3</v>
      </c>
      <c r="H39" s="70">
        <v>10</v>
      </c>
      <c r="I39" s="70">
        <v>2</v>
      </c>
      <c r="J39" s="70">
        <v>10</v>
      </c>
      <c r="K39" s="70">
        <v>3</v>
      </c>
      <c r="L39" s="70">
        <v>7</v>
      </c>
      <c r="M39" s="70">
        <v>3</v>
      </c>
      <c r="N39" s="70">
        <v>6</v>
      </c>
      <c r="O39" s="70">
        <v>3</v>
      </c>
      <c r="P39" s="70">
        <v>7</v>
      </c>
      <c r="Q39" s="70">
        <v>3</v>
      </c>
      <c r="R39" s="70">
        <v>62</v>
      </c>
      <c r="S39" s="71">
        <v>23</v>
      </c>
      <c r="T39" s="30">
        <f t="shared" si="0"/>
        <v>68.739130434782609</v>
      </c>
      <c r="U39" s="31" t="str">
        <f t="shared" si="1"/>
        <v>Pass</v>
      </c>
    </row>
    <row r="40" spans="1:21" ht="18" customHeight="1">
      <c r="A40" s="51" t="s">
        <v>333</v>
      </c>
      <c r="B40" s="70">
        <v>7</v>
      </c>
      <c r="C40" s="70">
        <v>3</v>
      </c>
      <c r="D40" s="70">
        <v>7</v>
      </c>
      <c r="E40" s="70">
        <v>3</v>
      </c>
      <c r="F40" s="70">
        <v>6</v>
      </c>
      <c r="G40" s="70">
        <v>3</v>
      </c>
      <c r="H40" s="70">
        <v>10</v>
      </c>
      <c r="I40" s="70">
        <v>2</v>
      </c>
      <c r="J40" s="70">
        <v>10</v>
      </c>
      <c r="K40" s="70">
        <v>3</v>
      </c>
      <c r="L40" s="70">
        <v>7</v>
      </c>
      <c r="M40" s="70">
        <v>3</v>
      </c>
      <c r="N40" s="70">
        <v>6</v>
      </c>
      <c r="O40" s="70">
        <v>3</v>
      </c>
      <c r="P40" s="70">
        <v>6</v>
      </c>
      <c r="Q40" s="70">
        <v>3</v>
      </c>
      <c r="R40" s="70">
        <v>59</v>
      </c>
      <c r="S40" s="71">
        <v>23</v>
      </c>
      <c r="T40" s="30">
        <f t="shared" si="0"/>
        <v>65.347826086956516</v>
      </c>
      <c r="U40" s="31" t="str">
        <f t="shared" si="1"/>
        <v>Pass</v>
      </c>
    </row>
    <row r="41" spans="1:21" ht="18" customHeight="1">
      <c r="A41" s="51" t="s">
        <v>334</v>
      </c>
      <c r="B41" s="70">
        <v>5</v>
      </c>
      <c r="C41" s="70">
        <v>3</v>
      </c>
      <c r="D41" s="70">
        <v>7</v>
      </c>
      <c r="E41" s="70">
        <v>3</v>
      </c>
      <c r="F41" s="70">
        <v>6</v>
      </c>
      <c r="G41" s="70">
        <v>3</v>
      </c>
      <c r="H41" s="70">
        <v>10</v>
      </c>
      <c r="I41" s="70">
        <v>2</v>
      </c>
      <c r="J41" s="70">
        <v>10</v>
      </c>
      <c r="K41" s="70">
        <v>3</v>
      </c>
      <c r="L41" s="70">
        <v>5</v>
      </c>
      <c r="M41" s="70">
        <v>3</v>
      </c>
      <c r="N41" s="70">
        <v>6</v>
      </c>
      <c r="O41" s="70">
        <v>3</v>
      </c>
      <c r="P41" s="70">
        <v>7</v>
      </c>
      <c r="Q41" s="70">
        <v>3</v>
      </c>
      <c r="R41" s="70">
        <v>56</v>
      </c>
      <c r="S41" s="71">
        <v>23</v>
      </c>
      <c r="T41" s="30">
        <f t="shared" si="0"/>
        <v>62.217391304347828</v>
      </c>
      <c r="U41" s="31" t="str">
        <f t="shared" si="1"/>
        <v>Pass</v>
      </c>
    </row>
    <row r="42" spans="1:21" ht="18" customHeight="1">
      <c r="A42" s="51" t="s">
        <v>335</v>
      </c>
      <c r="B42" s="70">
        <v>7</v>
      </c>
      <c r="C42" s="70">
        <v>3</v>
      </c>
      <c r="D42" s="70">
        <v>8</v>
      </c>
      <c r="E42" s="70">
        <v>3</v>
      </c>
      <c r="F42" s="70">
        <v>8</v>
      </c>
      <c r="G42" s="70">
        <v>3</v>
      </c>
      <c r="H42" s="70">
        <v>10</v>
      </c>
      <c r="I42" s="70">
        <v>2</v>
      </c>
      <c r="J42" s="70">
        <v>10</v>
      </c>
      <c r="K42" s="70">
        <v>3</v>
      </c>
      <c r="L42" s="70">
        <v>6</v>
      </c>
      <c r="M42" s="70">
        <v>3</v>
      </c>
      <c r="N42" s="70">
        <v>7</v>
      </c>
      <c r="O42" s="70">
        <v>3</v>
      </c>
      <c r="P42" s="70">
        <v>7</v>
      </c>
      <c r="Q42" s="70">
        <v>3</v>
      </c>
      <c r="R42" s="70">
        <v>63</v>
      </c>
      <c r="S42" s="71">
        <v>23</v>
      </c>
      <c r="T42" s="30">
        <f t="shared" si="0"/>
        <v>69.869565217391298</v>
      </c>
      <c r="U42" s="31" t="str">
        <f t="shared" si="1"/>
        <v>Pass</v>
      </c>
    </row>
    <row r="43" spans="1:21" ht="18" customHeight="1">
      <c r="A43" s="51" t="s">
        <v>336</v>
      </c>
      <c r="B43" s="70">
        <v>7</v>
      </c>
      <c r="C43" s="70">
        <v>3</v>
      </c>
      <c r="D43" s="70">
        <v>8</v>
      </c>
      <c r="E43" s="70">
        <v>3</v>
      </c>
      <c r="F43" s="70">
        <v>10</v>
      </c>
      <c r="G43" s="70">
        <v>3</v>
      </c>
      <c r="H43" s="70">
        <v>10</v>
      </c>
      <c r="I43" s="70">
        <v>2</v>
      </c>
      <c r="J43" s="70">
        <v>10</v>
      </c>
      <c r="K43" s="70">
        <v>3</v>
      </c>
      <c r="L43" s="70">
        <v>7</v>
      </c>
      <c r="M43" s="70">
        <v>3</v>
      </c>
      <c r="N43" s="70">
        <v>5</v>
      </c>
      <c r="O43" s="70">
        <v>3</v>
      </c>
      <c r="P43" s="70">
        <v>9</v>
      </c>
      <c r="Q43" s="70">
        <v>3</v>
      </c>
      <c r="R43" s="70">
        <v>66</v>
      </c>
      <c r="S43" s="71">
        <v>23</v>
      </c>
      <c r="T43" s="30">
        <f t="shared" ref="T43:T74" si="2">((D43*E43)+(F43*G43)+(H43*I43)+(J43*K43)+(L43*M43)+(N43*O43)+(P43*Q43)+(R43*S43))/cr</f>
        <v>73.260869565217391</v>
      </c>
      <c r="U43" s="31" t="str">
        <f t="shared" ref="U43:U74" si="3">IF(S43&gt;=cr,"Pass","Fail")</f>
        <v>Pass</v>
      </c>
    </row>
    <row r="44" spans="1:21" ht="18" customHeight="1">
      <c r="A44" s="51" t="s">
        <v>337</v>
      </c>
      <c r="B44" s="70">
        <v>7</v>
      </c>
      <c r="C44" s="70">
        <v>3</v>
      </c>
      <c r="D44" s="70">
        <v>8</v>
      </c>
      <c r="E44" s="70">
        <v>3</v>
      </c>
      <c r="F44" s="70">
        <v>6</v>
      </c>
      <c r="G44" s="70">
        <v>3</v>
      </c>
      <c r="H44" s="70">
        <v>10</v>
      </c>
      <c r="I44" s="70">
        <v>2</v>
      </c>
      <c r="J44" s="70">
        <v>10</v>
      </c>
      <c r="K44" s="70">
        <v>3</v>
      </c>
      <c r="L44" s="70">
        <v>5</v>
      </c>
      <c r="M44" s="70">
        <v>3</v>
      </c>
      <c r="N44" s="70">
        <v>7</v>
      </c>
      <c r="O44" s="70">
        <v>3</v>
      </c>
      <c r="P44" s="70">
        <v>8</v>
      </c>
      <c r="Q44" s="70">
        <v>3</v>
      </c>
      <c r="R44" s="70">
        <v>61</v>
      </c>
      <c r="S44" s="71">
        <v>23</v>
      </c>
      <c r="T44" s="30">
        <f t="shared" si="2"/>
        <v>67.608695652173907</v>
      </c>
      <c r="U44" s="31" t="str">
        <f t="shared" si="3"/>
        <v>Pass</v>
      </c>
    </row>
    <row r="45" spans="1:21" ht="18" customHeight="1">
      <c r="A45" s="51" t="s">
        <v>338</v>
      </c>
      <c r="B45" s="70">
        <v>8</v>
      </c>
      <c r="C45" s="70">
        <v>3</v>
      </c>
      <c r="D45" s="70">
        <v>8</v>
      </c>
      <c r="E45" s="70">
        <v>3</v>
      </c>
      <c r="F45" s="70">
        <v>7</v>
      </c>
      <c r="G45" s="70">
        <v>3</v>
      </c>
      <c r="H45" s="70">
        <v>10</v>
      </c>
      <c r="I45" s="70">
        <v>2</v>
      </c>
      <c r="J45" s="70">
        <v>10</v>
      </c>
      <c r="K45" s="70">
        <v>3</v>
      </c>
      <c r="L45" s="70">
        <v>7</v>
      </c>
      <c r="M45" s="70">
        <v>3</v>
      </c>
      <c r="N45" s="70">
        <v>6</v>
      </c>
      <c r="O45" s="70">
        <v>3</v>
      </c>
      <c r="P45" s="70">
        <v>7</v>
      </c>
      <c r="Q45" s="70">
        <v>3</v>
      </c>
      <c r="R45" s="70">
        <v>63</v>
      </c>
      <c r="S45" s="71">
        <v>23</v>
      </c>
      <c r="T45" s="30">
        <f t="shared" si="2"/>
        <v>69.739130434782609</v>
      </c>
      <c r="U45" s="31" t="str">
        <f t="shared" si="3"/>
        <v>Pass</v>
      </c>
    </row>
    <row r="46" spans="1:21" ht="18" customHeight="1">
      <c r="A46" s="51" t="s">
        <v>339</v>
      </c>
      <c r="B46" s="70">
        <v>9</v>
      </c>
      <c r="C46" s="70">
        <v>3</v>
      </c>
      <c r="D46" s="70">
        <v>7</v>
      </c>
      <c r="E46" s="70">
        <v>3</v>
      </c>
      <c r="F46" s="70">
        <v>5</v>
      </c>
      <c r="G46" s="70">
        <v>3</v>
      </c>
      <c r="H46" s="70">
        <v>10</v>
      </c>
      <c r="I46" s="70">
        <v>2</v>
      </c>
      <c r="J46" s="70">
        <v>10</v>
      </c>
      <c r="K46" s="70">
        <v>3</v>
      </c>
      <c r="L46" s="70">
        <v>6</v>
      </c>
      <c r="M46" s="70">
        <v>3</v>
      </c>
      <c r="N46" s="70">
        <v>7</v>
      </c>
      <c r="O46" s="70">
        <v>3</v>
      </c>
      <c r="P46" s="70">
        <v>6</v>
      </c>
      <c r="Q46" s="70">
        <v>3</v>
      </c>
      <c r="R46" s="70">
        <v>60</v>
      </c>
      <c r="S46" s="71">
        <v>23</v>
      </c>
      <c r="T46" s="30">
        <f t="shared" si="2"/>
        <v>66.217391304347828</v>
      </c>
      <c r="U46" s="31" t="str">
        <f t="shared" si="3"/>
        <v>Pass</v>
      </c>
    </row>
    <row r="47" spans="1:21" ht="18" customHeight="1">
      <c r="A47" s="51" t="s">
        <v>340</v>
      </c>
      <c r="B47" s="70">
        <v>6</v>
      </c>
      <c r="C47" s="70">
        <v>3</v>
      </c>
      <c r="D47" s="70">
        <v>6</v>
      </c>
      <c r="E47" s="70">
        <v>3</v>
      </c>
      <c r="F47" s="70">
        <v>6</v>
      </c>
      <c r="G47" s="70">
        <v>3</v>
      </c>
      <c r="H47" s="70">
        <v>10</v>
      </c>
      <c r="I47" s="70">
        <v>2</v>
      </c>
      <c r="J47" s="70">
        <v>10</v>
      </c>
      <c r="K47" s="70">
        <v>3</v>
      </c>
      <c r="L47" s="70">
        <v>5</v>
      </c>
      <c r="M47" s="70">
        <v>3</v>
      </c>
      <c r="N47" s="70">
        <v>5</v>
      </c>
      <c r="O47" s="70">
        <v>3</v>
      </c>
      <c r="P47" s="70">
        <v>6</v>
      </c>
      <c r="Q47" s="70">
        <v>3</v>
      </c>
      <c r="R47" s="70">
        <v>54</v>
      </c>
      <c r="S47" s="71">
        <v>23</v>
      </c>
      <c r="T47" s="30">
        <f t="shared" si="2"/>
        <v>59.826086956521742</v>
      </c>
      <c r="U47" s="31" t="str">
        <f t="shared" si="3"/>
        <v>Pass</v>
      </c>
    </row>
    <row r="48" spans="1:21" ht="18" customHeight="1">
      <c r="A48" s="51" t="s">
        <v>341</v>
      </c>
      <c r="B48" s="70">
        <v>5</v>
      </c>
      <c r="C48" s="70">
        <v>3</v>
      </c>
      <c r="D48" s="70">
        <v>5</v>
      </c>
      <c r="E48" s="70">
        <v>3</v>
      </c>
      <c r="F48" s="70">
        <v>0</v>
      </c>
      <c r="G48" s="70">
        <v>0</v>
      </c>
      <c r="H48" s="70">
        <v>10</v>
      </c>
      <c r="I48" s="70">
        <v>2</v>
      </c>
      <c r="J48" s="70">
        <v>10</v>
      </c>
      <c r="K48" s="70">
        <v>3</v>
      </c>
      <c r="L48" s="70">
        <v>6</v>
      </c>
      <c r="M48" s="70">
        <v>3</v>
      </c>
      <c r="N48" s="70">
        <v>6</v>
      </c>
      <c r="O48" s="70">
        <v>3</v>
      </c>
      <c r="P48" s="70">
        <v>5</v>
      </c>
      <c r="Q48" s="70">
        <v>3</v>
      </c>
      <c r="R48" s="70">
        <v>47</v>
      </c>
      <c r="S48" s="71">
        <v>20</v>
      </c>
      <c r="T48" s="30">
        <f t="shared" si="2"/>
        <v>45.913043478260867</v>
      </c>
      <c r="U48" s="31" t="str">
        <f t="shared" si="3"/>
        <v>Fail</v>
      </c>
    </row>
    <row r="49" spans="1:21" ht="18" customHeight="1">
      <c r="A49" s="51" t="s">
        <v>342</v>
      </c>
      <c r="B49" s="70">
        <v>8</v>
      </c>
      <c r="C49" s="70">
        <v>3</v>
      </c>
      <c r="D49" s="70">
        <v>8</v>
      </c>
      <c r="E49" s="70">
        <v>3</v>
      </c>
      <c r="F49" s="70">
        <v>8</v>
      </c>
      <c r="G49" s="70">
        <v>3</v>
      </c>
      <c r="H49" s="70">
        <v>10</v>
      </c>
      <c r="I49" s="70">
        <v>2</v>
      </c>
      <c r="J49" s="70">
        <v>10</v>
      </c>
      <c r="K49" s="70">
        <v>3</v>
      </c>
      <c r="L49" s="70">
        <v>6</v>
      </c>
      <c r="M49" s="70">
        <v>3</v>
      </c>
      <c r="N49" s="70">
        <v>7</v>
      </c>
      <c r="O49" s="70">
        <v>3</v>
      </c>
      <c r="P49" s="70">
        <v>8</v>
      </c>
      <c r="Q49" s="70">
        <v>3</v>
      </c>
      <c r="R49" s="70">
        <v>65</v>
      </c>
      <c r="S49" s="71">
        <v>23</v>
      </c>
      <c r="T49" s="30">
        <f t="shared" si="2"/>
        <v>72</v>
      </c>
      <c r="U49" s="31" t="str">
        <f t="shared" si="3"/>
        <v>Pass</v>
      </c>
    </row>
    <row r="50" spans="1:21" ht="18" customHeight="1">
      <c r="A50" s="51" t="s">
        <v>343</v>
      </c>
      <c r="B50" s="70">
        <v>10</v>
      </c>
      <c r="C50" s="70">
        <v>3</v>
      </c>
      <c r="D50" s="70">
        <v>8</v>
      </c>
      <c r="E50" s="70">
        <v>3</v>
      </c>
      <c r="F50" s="70">
        <v>10</v>
      </c>
      <c r="G50" s="70">
        <v>3</v>
      </c>
      <c r="H50" s="70">
        <v>10</v>
      </c>
      <c r="I50" s="70">
        <v>2</v>
      </c>
      <c r="J50" s="70">
        <v>10</v>
      </c>
      <c r="K50" s="70">
        <v>3</v>
      </c>
      <c r="L50" s="70">
        <v>6</v>
      </c>
      <c r="M50" s="70">
        <v>3</v>
      </c>
      <c r="N50" s="70">
        <v>8</v>
      </c>
      <c r="O50" s="70">
        <v>3</v>
      </c>
      <c r="P50" s="70">
        <v>7</v>
      </c>
      <c r="Q50" s="70">
        <v>3</v>
      </c>
      <c r="R50" s="70">
        <v>69</v>
      </c>
      <c r="S50" s="71">
        <v>23</v>
      </c>
      <c r="T50" s="30">
        <f t="shared" si="2"/>
        <v>76.260869565217391</v>
      </c>
      <c r="U50" s="31" t="str">
        <f t="shared" si="3"/>
        <v>Pass</v>
      </c>
    </row>
    <row r="51" spans="1:21" ht="18" customHeight="1">
      <c r="A51" s="51" t="s">
        <v>344</v>
      </c>
      <c r="B51" s="70">
        <v>7</v>
      </c>
      <c r="C51" s="70">
        <v>3</v>
      </c>
      <c r="D51" s="70">
        <v>8</v>
      </c>
      <c r="E51" s="70">
        <v>3</v>
      </c>
      <c r="F51" s="70">
        <v>6</v>
      </c>
      <c r="G51" s="70">
        <v>3</v>
      </c>
      <c r="H51" s="70">
        <v>10</v>
      </c>
      <c r="I51" s="70">
        <v>2</v>
      </c>
      <c r="J51" s="70">
        <v>10</v>
      </c>
      <c r="K51" s="70">
        <v>3</v>
      </c>
      <c r="L51" s="70">
        <v>8</v>
      </c>
      <c r="M51" s="70">
        <v>3</v>
      </c>
      <c r="N51" s="70">
        <v>5</v>
      </c>
      <c r="O51" s="70">
        <v>3</v>
      </c>
      <c r="P51" s="70">
        <v>8</v>
      </c>
      <c r="Q51" s="70">
        <v>3</v>
      </c>
      <c r="R51" s="70">
        <v>62</v>
      </c>
      <c r="S51" s="71">
        <v>23</v>
      </c>
      <c r="T51" s="30">
        <f t="shared" si="2"/>
        <v>68.739130434782609</v>
      </c>
      <c r="U51" s="31" t="str">
        <f t="shared" si="3"/>
        <v>Pass</v>
      </c>
    </row>
    <row r="52" spans="1:21" ht="18" customHeight="1">
      <c r="A52" s="51" t="s">
        <v>345</v>
      </c>
      <c r="B52" s="70">
        <v>0</v>
      </c>
      <c r="C52" s="70">
        <v>0</v>
      </c>
      <c r="D52" s="70">
        <v>6</v>
      </c>
      <c r="E52" s="70">
        <v>3</v>
      </c>
      <c r="F52" s="70">
        <v>5</v>
      </c>
      <c r="G52" s="70">
        <v>3</v>
      </c>
      <c r="H52" s="70">
        <v>10</v>
      </c>
      <c r="I52" s="70">
        <v>2</v>
      </c>
      <c r="J52" s="70">
        <v>10</v>
      </c>
      <c r="K52" s="70">
        <v>3</v>
      </c>
      <c r="L52" s="70">
        <v>0</v>
      </c>
      <c r="M52" s="70">
        <v>0</v>
      </c>
      <c r="N52" s="70">
        <v>6</v>
      </c>
      <c r="O52" s="70">
        <v>3</v>
      </c>
      <c r="P52" s="70">
        <v>6</v>
      </c>
      <c r="Q52" s="70">
        <v>3</v>
      </c>
      <c r="R52" s="70">
        <v>43</v>
      </c>
      <c r="S52" s="71">
        <v>17</v>
      </c>
      <c r="T52" s="30">
        <f t="shared" si="2"/>
        <v>36.956521739130437</v>
      </c>
      <c r="U52" s="31" t="str">
        <f t="shared" si="3"/>
        <v>Fail</v>
      </c>
    </row>
    <row r="53" spans="1:21" ht="18" customHeight="1">
      <c r="A53" s="51" t="s">
        <v>346</v>
      </c>
      <c r="B53" s="70">
        <v>7</v>
      </c>
      <c r="C53" s="70">
        <v>3</v>
      </c>
      <c r="D53" s="70">
        <v>8</v>
      </c>
      <c r="E53" s="70">
        <v>3</v>
      </c>
      <c r="F53" s="70">
        <v>9</v>
      </c>
      <c r="G53" s="70">
        <v>3</v>
      </c>
      <c r="H53" s="70">
        <v>10</v>
      </c>
      <c r="I53" s="70">
        <v>2</v>
      </c>
      <c r="J53" s="70">
        <v>10</v>
      </c>
      <c r="K53" s="70">
        <v>3</v>
      </c>
      <c r="L53" s="70">
        <v>6</v>
      </c>
      <c r="M53" s="70">
        <v>3</v>
      </c>
      <c r="N53" s="70">
        <v>5</v>
      </c>
      <c r="O53" s="70">
        <v>3</v>
      </c>
      <c r="P53" s="70">
        <v>7</v>
      </c>
      <c r="Q53" s="70">
        <v>3</v>
      </c>
      <c r="R53" s="70">
        <v>62</v>
      </c>
      <c r="S53" s="71">
        <v>23</v>
      </c>
      <c r="T53" s="30">
        <f t="shared" si="2"/>
        <v>68.739130434782609</v>
      </c>
      <c r="U53" s="31" t="str">
        <f t="shared" si="3"/>
        <v>Pass</v>
      </c>
    </row>
    <row r="54" spans="1:21" ht="18" customHeight="1">
      <c r="A54" s="51" t="s">
        <v>347</v>
      </c>
      <c r="B54" s="70">
        <v>10</v>
      </c>
      <c r="C54" s="70">
        <v>3</v>
      </c>
      <c r="D54" s="70">
        <v>8</v>
      </c>
      <c r="E54" s="70">
        <v>3</v>
      </c>
      <c r="F54" s="70">
        <v>10</v>
      </c>
      <c r="G54" s="70">
        <v>3</v>
      </c>
      <c r="H54" s="70">
        <v>10</v>
      </c>
      <c r="I54" s="70">
        <v>2</v>
      </c>
      <c r="J54" s="70">
        <v>10</v>
      </c>
      <c r="K54" s="70">
        <v>3</v>
      </c>
      <c r="L54" s="70">
        <v>7</v>
      </c>
      <c r="M54" s="70">
        <v>3</v>
      </c>
      <c r="N54" s="70">
        <v>8</v>
      </c>
      <c r="O54" s="70">
        <v>3</v>
      </c>
      <c r="P54" s="70">
        <v>8</v>
      </c>
      <c r="Q54" s="70">
        <v>3</v>
      </c>
      <c r="R54" s="70">
        <v>71</v>
      </c>
      <c r="S54" s="71">
        <v>23</v>
      </c>
      <c r="T54" s="30">
        <f t="shared" si="2"/>
        <v>78.521739130434781</v>
      </c>
      <c r="U54" s="31" t="str">
        <f t="shared" si="3"/>
        <v>Pass</v>
      </c>
    </row>
    <row r="55" spans="1:21" ht="18" customHeight="1">
      <c r="A55" s="51" t="s">
        <v>348</v>
      </c>
      <c r="B55" s="70">
        <v>7</v>
      </c>
      <c r="C55" s="70">
        <v>3</v>
      </c>
      <c r="D55" s="70">
        <v>7</v>
      </c>
      <c r="E55" s="70">
        <v>3</v>
      </c>
      <c r="F55" s="70">
        <v>6</v>
      </c>
      <c r="G55" s="70">
        <v>3</v>
      </c>
      <c r="H55" s="70">
        <v>10</v>
      </c>
      <c r="I55" s="70">
        <v>2</v>
      </c>
      <c r="J55" s="70">
        <v>10</v>
      </c>
      <c r="K55" s="70">
        <v>3</v>
      </c>
      <c r="L55" s="70">
        <v>6</v>
      </c>
      <c r="M55" s="70">
        <v>3</v>
      </c>
      <c r="N55" s="70">
        <v>7</v>
      </c>
      <c r="O55" s="70">
        <v>3</v>
      </c>
      <c r="P55" s="70">
        <v>7</v>
      </c>
      <c r="Q55" s="70">
        <v>3</v>
      </c>
      <c r="R55" s="70">
        <v>60</v>
      </c>
      <c r="S55" s="71">
        <v>23</v>
      </c>
      <c r="T55" s="30">
        <f t="shared" si="2"/>
        <v>66.478260869565219</v>
      </c>
      <c r="U55" s="31" t="str">
        <f t="shared" si="3"/>
        <v>Pass</v>
      </c>
    </row>
    <row r="56" spans="1:21" ht="18" customHeight="1">
      <c r="A56" s="51" t="s">
        <v>349</v>
      </c>
      <c r="B56" s="70">
        <v>0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10</v>
      </c>
      <c r="I56" s="70">
        <v>2</v>
      </c>
      <c r="J56" s="70">
        <v>10</v>
      </c>
      <c r="K56" s="70">
        <v>3</v>
      </c>
      <c r="L56" s="70">
        <v>0</v>
      </c>
      <c r="M56" s="70">
        <v>0</v>
      </c>
      <c r="N56" s="70">
        <v>0</v>
      </c>
      <c r="O56" s="70">
        <v>0</v>
      </c>
      <c r="P56" s="70">
        <v>0</v>
      </c>
      <c r="Q56" s="70">
        <v>0</v>
      </c>
      <c r="R56" s="70">
        <v>20</v>
      </c>
      <c r="S56" s="71">
        <v>5</v>
      </c>
      <c r="T56" s="30">
        <f t="shared" si="2"/>
        <v>6.5217391304347823</v>
      </c>
      <c r="U56" s="31" t="str">
        <f t="shared" si="3"/>
        <v>Fail</v>
      </c>
    </row>
    <row r="57" spans="1:21" ht="18" customHeight="1">
      <c r="A57" s="51" t="s">
        <v>350</v>
      </c>
      <c r="B57" s="70">
        <v>8</v>
      </c>
      <c r="C57" s="70">
        <v>3</v>
      </c>
      <c r="D57" s="70">
        <v>8</v>
      </c>
      <c r="E57" s="70">
        <v>3</v>
      </c>
      <c r="F57" s="70">
        <v>8</v>
      </c>
      <c r="G57" s="70">
        <v>3</v>
      </c>
      <c r="H57" s="70">
        <v>10</v>
      </c>
      <c r="I57" s="70">
        <v>2</v>
      </c>
      <c r="J57" s="70">
        <v>10</v>
      </c>
      <c r="K57" s="70">
        <v>3</v>
      </c>
      <c r="L57" s="70">
        <v>8</v>
      </c>
      <c r="M57" s="70">
        <v>3</v>
      </c>
      <c r="N57" s="70">
        <v>7</v>
      </c>
      <c r="O57" s="70">
        <v>3</v>
      </c>
      <c r="P57" s="70">
        <v>8</v>
      </c>
      <c r="Q57" s="70">
        <v>3</v>
      </c>
      <c r="R57" s="70">
        <v>67</v>
      </c>
      <c r="S57" s="71">
        <v>23</v>
      </c>
      <c r="T57" s="30">
        <f t="shared" si="2"/>
        <v>74.260869565217391</v>
      </c>
      <c r="U57" s="31" t="str">
        <f t="shared" si="3"/>
        <v>Pass</v>
      </c>
    </row>
    <row r="58" spans="1:21" ht="18" customHeight="1">
      <c r="A58" s="51" t="s">
        <v>351</v>
      </c>
      <c r="B58" s="70">
        <v>8</v>
      </c>
      <c r="C58" s="70">
        <v>3</v>
      </c>
      <c r="D58" s="70">
        <v>7</v>
      </c>
      <c r="E58" s="70">
        <v>3</v>
      </c>
      <c r="F58" s="70">
        <v>8</v>
      </c>
      <c r="G58" s="70">
        <v>3</v>
      </c>
      <c r="H58" s="70">
        <v>10</v>
      </c>
      <c r="I58" s="70">
        <v>2</v>
      </c>
      <c r="J58" s="70">
        <v>10</v>
      </c>
      <c r="K58" s="70">
        <v>3</v>
      </c>
      <c r="L58" s="70">
        <v>5</v>
      </c>
      <c r="M58" s="70">
        <v>3</v>
      </c>
      <c r="N58" s="70">
        <v>7</v>
      </c>
      <c r="O58" s="70">
        <v>3</v>
      </c>
      <c r="P58" s="70">
        <v>6</v>
      </c>
      <c r="Q58" s="70">
        <v>3</v>
      </c>
      <c r="R58" s="70">
        <v>61</v>
      </c>
      <c r="S58" s="71">
        <v>23</v>
      </c>
      <c r="T58" s="30">
        <f t="shared" si="2"/>
        <v>67.478260869565219</v>
      </c>
      <c r="U58" s="31" t="str">
        <f t="shared" si="3"/>
        <v>Pass</v>
      </c>
    </row>
    <row r="59" spans="1:21" ht="18" customHeight="1">
      <c r="A59" s="51" t="s">
        <v>352</v>
      </c>
      <c r="B59" s="70">
        <v>8</v>
      </c>
      <c r="C59" s="70">
        <v>3</v>
      </c>
      <c r="D59" s="70">
        <v>7</v>
      </c>
      <c r="E59" s="70">
        <v>3</v>
      </c>
      <c r="F59" s="70">
        <v>10</v>
      </c>
      <c r="G59" s="70">
        <v>3</v>
      </c>
      <c r="H59" s="70">
        <v>10</v>
      </c>
      <c r="I59" s="70">
        <v>2</v>
      </c>
      <c r="J59" s="70">
        <v>10</v>
      </c>
      <c r="K59" s="70">
        <v>3</v>
      </c>
      <c r="L59" s="70">
        <v>8</v>
      </c>
      <c r="M59" s="70">
        <v>3</v>
      </c>
      <c r="N59" s="70">
        <v>7</v>
      </c>
      <c r="O59" s="70">
        <v>3</v>
      </c>
      <c r="P59" s="70">
        <v>9</v>
      </c>
      <c r="Q59" s="70">
        <v>3</v>
      </c>
      <c r="R59" s="70">
        <v>69</v>
      </c>
      <c r="S59" s="71">
        <v>23</v>
      </c>
      <c r="T59" s="30">
        <f t="shared" si="2"/>
        <v>76.521739130434781</v>
      </c>
      <c r="U59" s="31" t="str">
        <f t="shared" si="3"/>
        <v>Pass</v>
      </c>
    </row>
    <row r="60" spans="1:21" ht="18" customHeight="1">
      <c r="A60" s="51" t="s">
        <v>353</v>
      </c>
      <c r="B60" s="70">
        <v>7</v>
      </c>
      <c r="C60" s="70">
        <v>3</v>
      </c>
      <c r="D60" s="70">
        <v>8</v>
      </c>
      <c r="E60" s="70">
        <v>3</v>
      </c>
      <c r="F60" s="70">
        <v>5</v>
      </c>
      <c r="G60" s="70">
        <v>3</v>
      </c>
      <c r="H60" s="70">
        <v>10</v>
      </c>
      <c r="I60" s="70">
        <v>2</v>
      </c>
      <c r="J60" s="70">
        <v>10</v>
      </c>
      <c r="K60" s="70">
        <v>3</v>
      </c>
      <c r="L60" s="70">
        <v>5</v>
      </c>
      <c r="M60" s="70">
        <v>3</v>
      </c>
      <c r="N60" s="70">
        <v>7</v>
      </c>
      <c r="O60" s="70">
        <v>3</v>
      </c>
      <c r="P60" s="70">
        <v>6</v>
      </c>
      <c r="Q60" s="70">
        <v>3</v>
      </c>
      <c r="R60" s="70">
        <v>58</v>
      </c>
      <c r="S60" s="71">
        <v>23</v>
      </c>
      <c r="T60" s="30">
        <f t="shared" si="2"/>
        <v>64.217391304347828</v>
      </c>
      <c r="U60" s="31" t="str">
        <f t="shared" si="3"/>
        <v>Pass</v>
      </c>
    </row>
    <row r="61" spans="1:21" ht="18" customHeight="1">
      <c r="A61" s="51" t="s">
        <v>354</v>
      </c>
      <c r="B61" s="70">
        <v>6</v>
      </c>
      <c r="C61" s="70">
        <v>3</v>
      </c>
      <c r="D61" s="70">
        <v>7</v>
      </c>
      <c r="E61" s="70">
        <v>3</v>
      </c>
      <c r="F61" s="70">
        <v>8</v>
      </c>
      <c r="G61" s="70">
        <v>3</v>
      </c>
      <c r="H61" s="70">
        <v>10</v>
      </c>
      <c r="I61" s="70">
        <v>2</v>
      </c>
      <c r="J61" s="70">
        <v>10</v>
      </c>
      <c r="K61" s="70">
        <v>3</v>
      </c>
      <c r="L61" s="70">
        <v>6</v>
      </c>
      <c r="M61" s="70">
        <v>3</v>
      </c>
      <c r="N61" s="70">
        <v>7</v>
      </c>
      <c r="O61" s="70">
        <v>3</v>
      </c>
      <c r="P61" s="70">
        <v>8</v>
      </c>
      <c r="Q61" s="70">
        <v>3</v>
      </c>
      <c r="R61" s="70">
        <v>62</v>
      </c>
      <c r="S61" s="71">
        <v>23</v>
      </c>
      <c r="T61" s="30">
        <f t="shared" si="2"/>
        <v>68.869565217391298</v>
      </c>
      <c r="U61" s="31" t="str">
        <f t="shared" si="3"/>
        <v>Pass</v>
      </c>
    </row>
    <row r="62" spans="1:21" ht="18" customHeight="1">
      <c r="A62" s="51" t="s">
        <v>355</v>
      </c>
      <c r="B62" s="70">
        <v>9</v>
      </c>
      <c r="C62" s="70">
        <v>3</v>
      </c>
      <c r="D62" s="70">
        <v>8</v>
      </c>
      <c r="E62" s="70">
        <v>3</v>
      </c>
      <c r="F62" s="70">
        <v>8</v>
      </c>
      <c r="G62" s="70">
        <v>3</v>
      </c>
      <c r="H62" s="70">
        <v>10</v>
      </c>
      <c r="I62" s="70">
        <v>2</v>
      </c>
      <c r="J62" s="70">
        <v>10</v>
      </c>
      <c r="K62" s="70">
        <v>3</v>
      </c>
      <c r="L62" s="70">
        <v>9</v>
      </c>
      <c r="M62" s="70">
        <v>3</v>
      </c>
      <c r="N62" s="70">
        <v>10</v>
      </c>
      <c r="O62" s="70">
        <v>3</v>
      </c>
      <c r="P62" s="70">
        <v>8</v>
      </c>
      <c r="Q62" s="70">
        <v>3</v>
      </c>
      <c r="R62" s="70">
        <v>72</v>
      </c>
      <c r="S62" s="71">
        <v>23</v>
      </c>
      <c r="T62" s="30">
        <f t="shared" si="2"/>
        <v>79.782608695652172</v>
      </c>
      <c r="U62" s="31" t="str">
        <f t="shared" si="3"/>
        <v>Pass</v>
      </c>
    </row>
    <row r="63" spans="1:21" ht="18" customHeight="1">
      <c r="A63" s="51" t="s">
        <v>356</v>
      </c>
      <c r="B63" s="70">
        <v>8</v>
      </c>
      <c r="C63" s="70">
        <v>3</v>
      </c>
      <c r="D63" s="70">
        <v>8</v>
      </c>
      <c r="E63" s="70">
        <v>3</v>
      </c>
      <c r="F63" s="70">
        <v>9</v>
      </c>
      <c r="G63" s="70">
        <v>3</v>
      </c>
      <c r="H63" s="70">
        <v>10</v>
      </c>
      <c r="I63" s="70">
        <v>2</v>
      </c>
      <c r="J63" s="70">
        <v>10</v>
      </c>
      <c r="K63" s="70">
        <v>3</v>
      </c>
      <c r="L63" s="70">
        <v>6</v>
      </c>
      <c r="M63" s="70">
        <v>3</v>
      </c>
      <c r="N63" s="70">
        <v>7</v>
      </c>
      <c r="O63" s="70">
        <v>3</v>
      </c>
      <c r="P63" s="70">
        <v>9</v>
      </c>
      <c r="Q63" s="70">
        <v>3</v>
      </c>
      <c r="R63" s="70">
        <v>67</v>
      </c>
      <c r="S63" s="71">
        <v>23</v>
      </c>
      <c r="T63" s="30">
        <f t="shared" si="2"/>
        <v>74.260869565217391</v>
      </c>
      <c r="U63" s="31" t="str">
        <f t="shared" si="3"/>
        <v>Pass</v>
      </c>
    </row>
    <row r="64" spans="1:21" ht="18" customHeight="1">
      <c r="A64" s="51" t="s">
        <v>357</v>
      </c>
      <c r="B64" s="70">
        <v>7</v>
      </c>
      <c r="C64" s="70">
        <v>3</v>
      </c>
      <c r="D64" s="70">
        <v>7</v>
      </c>
      <c r="E64" s="70">
        <v>3</v>
      </c>
      <c r="F64" s="70">
        <v>6</v>
      </c>
      <c r="G64" s="70">
        <v>3</v>
      </c>
      <c r="H64" s="70">
        <v>10</v>
      </c>
      <c r="I64" s="70">
        <v>2</v>
      </c>
      <c r="J64" s="70">
        <v>10</v>
      </c>
      <c r="K64" s="70">
        <v>3</v>
      </c>
      <c r="L64" s="70">
        <v>5</v>
      </c>
      <c r="M64" s="70">
        <v>3</v>
      </c>
      <c r="N64" s="70">
        <v>6</v>
      </c>
      <c r="O64" s="70">
        <v>3</v>
      </c>
      <c r="P64" s="70">
        <v>6</v>
      </c>
      <c r="Q64" s="70">
        <v>3</v>
      </c>
      <c r="R64" s="70">
        <v>57</v>
      </c>
      <c r="S64" s="71">
        <v>23</v>
      </c>
      <c r="T64" s="30">
        <f t="shared" si="2"/>
        <v>63.086956521739133</v>
      </c>
      <c r="U64" s="31" t="str">
        <f t="shared" si="3"/>
        <v>Pass</v>
      </c>
    </row>
    <row r="65" spans="1:21" ht="18" customHeight="1">
      <c r="A65" s="51" t="s">
        <v>358</v>
      </c>
      <c r="B65" s="70">
        <v>8</v>
      </c>
      <c r="C65" s="70">
        <v>3</v>
      </c>
      <c r="D65" s="70">
        <v>8</v>
      </c>
      <c r="E65" s="70">
        <v>3</v>
      </c>
      <c r="F65" s="70">
        <v>9</v>
      </c>
      <c r="G65" s="70">
        <v>3</v>
      </c>
      <c r="H65" s="70">
        <v>10</v>
      </c>
      <c r="I65" s="70">
        <v>2</v>
      </c>
      <c r="J65" s="70">
        <v>10</v>
      </c>
      <c r="K65" s="70">
        <v>3</v>
      </c>
      <c r="L65" s="70">
        <v>8</v>
      </c>
      <c r="M65" s="70">
        <v>3</v>
      </c>
      <c r="N65" s="70">
        <v>7</v>
      </c>
      <c r="O65" s="70">
        <v>3</v>
      </c>
      <c r="P65" s="70">
        <v>8</v>
      </c>
      <c r="Q65" s="70">
        <v>3</v>
      </c>
      <c r="R65" s="70">
        <v>68</v>
      </c>
      <c r="S65" s="71">
        <v>23</v>
      </c>
      <c r="T65" s="30">
        <f t="shared" si="2"/>
        <v>75.391304347826093</v>
      </c>
      <c r="U65" s="31" t="str">
        <f t="shared" si="3"/>
        <v>Pass</v>
      </c>
    </row>
    <row r="66" spans="1:21" ht="18" customHeight="1">
      <c r="A66" s="51" t="s">
        <v>359</v>
      </c>
      <c r="B66" s="70">
        <v>7</v>
      </c>
      <c r="C66" s="70">
        <v>3</v>
      </c>
      <c r="D66" s="70">
        <v>6</v>
      </c>
      <c r="E66" s="70">
        <v>3</v>
      </c>
      <c r="F66" s="70">
        <v>8</v>
      </c>
      <c r="G66" s="70">
        <v>3</v>
      </c>
      <c r="H66" s="70">
        <v>10</v>
      </c>
      <c r="I66" s="70">
        <v>2</v>
      </c>
      <c r="J66" s="70">
        <v>10</v>
      </c>
      <c r="K66" s="70">
        <v>3</v>
      </c>
      <c r="L66" s="70">
        <v>7</v>
      </c>
      <c r="M66" s="70">
        <v>3</v>
      </c>
      <c r="N66" s="70">
        <v>0</v>
      </c>
      <c r="O66" s="70">
        <v>0</v>
      </c>
      <c r="P66" s="70">
        <v>5</v>
      </c>
      <c r="Q66" s="70">
        <v>3</v>
      </c>
      <c r="R66" s="70">
        <v>53</v>
      </c>
      <c r="S66" s="71">
        <v>20</v>
      </c>
      <c r="T66" s="30">
        <f t="shared" si="2"/>
        <v>51.652173913043477</v>
      </c>
      <c r="U66" s="31" t="str">
        <f t="shared" si="3"/>
        <v>Fail</v>
      </c>
    </row>
    <row r="67" spans="1:21" ht="18" customHeight="1">
      <c r="A67" s="51" t="s">
        <v>360</v>
      </c>
      <c r="B67" s="70">
        <v>6</v>
      </c>
      <c r="C67" s="70">
        <v>3</v>
      </c>
      <c r="D67" s="70">
        <v>7</v>
      </c>
      <c r="E67" s="70">
        <v>3</v>
      </c>
      <c r="F67" s="70">
        <v>7</v>
      </c>
      <c r="G67" s="70">
        <v>3</v>
      </c>
      <c r="H67" s="70">
        <v>10</v>
      </c>
      <c r="I67" s="70">
        <v>2</v>
      </c>
      <c r="J67" s="70">
        <v>10</v>
      </c>
      <c r="K67" s="70">
        <v>3</v>
      </c>
      <c r="L67" s="70">
        <v>5</v>
      </c>
      <c r="M67" s="70">
        <v>3</v>
      </c>
      <c r="N67" s="70">
        <v>5</v>
      </c>
      <c r="O67" s="70">
        <v>3</v>
      </c>
      <c r="P67" s="70">
        <v>6</v>
      </c>
      <c r="Q67" s="70">
        <v>3</v>
      </c>
      <c r="R67" s="70">
        <v>56</v>
      </c>
      <c r="S67" s="71">
        <v>23</v>
      </c>
      <c r="T67" s="30">
        <f t="shared" si="2"/>
        <v>62.086956521739133</v>
      </c>
      <c r="U67" s="31" t="str">
        <f t="shared" si="3"/>
        <v>Pass</v>
      </c>
    </row>
    <row r="68" spans="1:21" ht="18" customHeight="1">
      <c r="A68" s="51" t="s">
        <v>361</v>
      </c>
      <c r="B68" s="70">
        <v>6</v>
      </c>
      <c r="C68" s="70">
        <v>3</v>
      </c>
      <c r="D68" s="70">
        <v>7</v>
      </c>
      <c r="E68" s="70">
        <v>3</v>
      </c>
      <c r="F68" s="70">
        <v>5</v>
      </c>
      <c r="G68" s="70">
        <v>3</v>
      </c>
      <c r="H68" s="70">
        <v>10</v>
      </c>
      <c r="I68" s="70">
        <v>2</v>
      </c>
      <c r="J68" s="70">
        <v>10</v>
      </c>
      <c r="K68" s="70">
        <v>3</v>
      </c>
      <c r="L68" s="70">
        <v>5</v>
      </c>
      <c r="M68" s="70">
        <v>3</v>
      </c>
      <c r="N68" s="70">
        <v>6</v>
      </c>
      <c r="O68" s="70">
        <v>3</v>
      </c>
      <c r="P68" s="70">
        <v>6</v>
      </c>
      <c r="Q68" s="70">
        <v>3</v>
      </c>
      <c r="R68" s="70">
        <v>55</v>
      </c>
      <c r="S68" s="71">
        <v>23</v>
      </c>
      <c r="T68" s="30">
        <f t="shared" si="2"/>
        <v>60.956521739130437</v>
      </c>
      <c r="U68" s="31" t="str">
        <f t="shared" si="3"/>
        <v>Pass</v>
      </c>
    </row>
    <row r="69" spans="1:21" ht="18" customHeight="1">
      <c r="A69" s="51" t="s">
        <v>362</v>
      </c>
      <c r="B69" s="70">
        <v>9</v>
      </c>
      <c r="C69" s="70">
        <v>3</v>
      </c>
      <c r="D69" s="70">
        <v>7</v>
      </c>
      <c r="E69" s="70">
        <v>3</v>
      </c>
      <c r="F69" s="70">
        <v>8</v>
      </c>
      <c r="G69" s="70">
        <v>3</v>
      </c>
      <c r="H69" s="70">
        <v>10</v>
      </c>
      <c r="I69" s="70">
        <v>2</v>
      </c>
      <c r="J69" s="70">
        <v>10</v>
      </c>
      <c r="K69" s="70">
        <v>3</v>
      </c>
      <c r="L69" s="70">
        <v>5</v>
      </c>
      <c r="M69" s="70">
        <v>3</v>
      </c>
      <c r="N69" s="70">
        <v>8</v>
      </c>
      <c r="O69" s="70">
        <v>3</v>
      </c>
      <c r="P69" s="70">
        <v>7</v>
      </c>
      <c r="Q69" s="70">
        <v>3</v>
      </c>
      <c r="R69" s="70">
        <v>64</v>
      </c>
      <c r="S69" s="71">
        <v>23</v>
      </c>
      <c r="T69" s="30">
        <f t="shared" si="2"/>
        <v>70.739130434782609</v>
      </c>
      <c r="U69" s="31" t="str">
        <f t="shared" si="3"/>
        <v>Pass</v>
      </c>
    </row>
    <row r="70" spans="1:21" ht="18" customHeight="1">
      <c r="A70" s="51" t="s">
        <v>363</v>
      </c>
      <c r="B70" s="70">
        <v>8</v>
      </c>
      <c r="C70" s="70">
        <v>3</v>
      </c>
      <c r="D70" s="70">
        <v>8</v>
      </c>
      <c r="E70" s="70">
        <v>3</v>
      </c>
      <c r="F70" s="70">
        <v>7</v>
      </c>
      <c r="G70" s="70">
        <v>3</v>
      </c>
      <c r="H70" s="70">
        <v>10</v>
      </c>
      <c r="I70" s="70">
        <v>2</v>
      </c>
      <c r="J70" s="70">
        <v>10</v>
      </c>
      <c r="K70" s="70">
        <v>3</v>
      </c>
      <c r="L70" s="70">
        <v>6</v>
      </c>
      <c r="M70" s="70">
        <v>3</v>
      </c>
      <c r="N70" s="70">
        <v>6</v>
      </c>
      <c r="O70" s="70">
        <v>3</v>
      </c>
      <c r="P70" s="70">
        <v>7</v>
      </c>
      <c r="Q70" s="70">
        <v>3</v>
      </c>
      <c r="R70" s="70">
        <v>62</v>
      </c>
      <c r="S70" s="71">
        <v>23</v>
      </c>
      <c r="T70" s="30">
        <f t="shared" si="2"/>
        <v>68.608695652173907</v>
      </c>
      <c r="U70" s="31" t="str">
        <f t="shared" si="3"/>
        <v>Pass</v>
      </c>
    </row>
    <row r="71" spans="1:21" ht="18" customHeight="1">
      <c r="A71" s="51" t="s">
        <v>364</v>
      </c>
      <c r="B71" s="70">
        <v>7</v>
      </c>
      <c r="C71" s="70">
        <v>3</v>
      </c>
      <c r="D71" s="70">
        <v>7</v>
      </c>
      <c r="E71" s="70">
        <v>3</v>
      </c>
      <c r="F71" s="70">
        <v>9</v>
      </c>
      <c r="G71" s="70">
        <v>3</v>
      </c>
      <c r="H71" s="70">
        <v>10</v>
      </c>
      <c r="I71" s="70">
        <v>2</v>
      </c>
      <c r="J71" s="70">
        <v>10</v>
      </c>
      <c r="K71" s="70">
        <v>3</v>
      </c>
      <c r="L71" s="70">
        <v>6</v>
      </c>
      <c r="M71" s="70">
        <v>3</v>
      </c>
      <c r="N71" s="70">
        <v>6</v>
      </c>
      <c r="O71" s="70">
        <v>3</v>
      </c>
      <c r="P71" s="70">
        <v>7</v>
      </c>
      <c r="Q71" s="70">
        <v>3</v>
      </c>
      <c r="R71" s="70">
        <v>62</v>
      </c>
      <c r="S71" s="71">
        <v>23</v>
      </c>
      <c r="T71" s="30">
        <f t="shared" si="2"/>
        <v>68.739130434782609</v>
      </c>
      <c r="U71" s="31" t="str">
        <f t="shared" si="3"/>
        <v>Pass</v>
      </c>
    </row>
    <row r="72" spans="1:21" ht="18" customHeight="1">
      <c r="A72" s="51" t="s">
        <v>365</v>
      </c>
      <c r="B72" s="70">
        <v>7</v>
      </c>
      <c r="C72" s="70">
        <v>3</v>
      </c>
      <c r="D72" s="70">
        <v>7</v>
      </c>
      <c r="E72" s="70">
        <v>3</v>
      </c>
      <c r="F72" s="70">
        <v>5</v>
      </c>
      <c r="G72" s="70">
        <v>3</v>
      </c>
      <c r="H72" s="70">
        <v>10</v>
      </c>
      <c r="I72" s="70">
        <v>2</v>
      </c>
      <c r="J72" s="70">
        <v>10</v>
      </c>
      <c r="K72" s="70">
        <v>3</v>
      </c>
      <c r="L72" s="70">
        <v>5</v>
      </c>
      <c r="M72" s="70">
        <v>3</v>
      </c>
      <c r="N72" s="70">
        <v>6</v>
      </c>
      <c r="O72" s="70">
        <v>3</v>
      </c>
      <c r="P72" s="70">
        <v>6</v>
      </c>
      <c r="Q72" s="70">
        <v>3</v>
      </c>
      <c r="R72" s="70">
        <v>56</v>
      </c>
      <c r="S72" s="71">
        <v>23</v>
      </c>
      <c r="T72" s="30">
        <f t="shared" si="2"/>
        <v>61.956521739130437</v>
      </c>
      <c r="U72" s="31" t="str">
        <f t="shared" si="3"/>
        <v>Pass</v>
      </c>
    </row>
    <row r="73" spans="1:21" ht="18" customHeight="1">
      <c r="A73" s="51" t="s">
        <v>366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10</v>
      </c>
      <c r="I73" s="70">
        <v>2</v>
      </c>
      <c r="J73" s="70">
        <v>10</v>
      </c>
      <c r="K73" s="70">
        <v>3</v>
      </c>
      <c r="L73" s="70">
        <v>0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20</v>
      </c>
      <c r="S73" s="71">
        <v>5</v>
      </c>
      <c r="T73" s="30">
        <f t="shared" si="2"/>
        <v>6.5217391304347823</v>
      </c>
      <c r="U73" s="31" t="str">
        <f t="shared" si="3"/>
        <v>Fail</v>
      </c>
    </row>
    <row r="74" spans="1:21" ht="18" customHeight="1">
      <c r="A74" s="51" t="s">
        <v>367</v>
      </c>
      <c r="B74" s="70">
        <v>8</v>
      </c>
      <c r="C74" s="70">
        <v>3</v>
      </c>
      <c r="D74" s="70">
        <v>7</v>
      </c>
      <c r="E74" s="70">
        <v>3</v>
      </c>
      <c r="F74" s="70">
        <v>5</v>
      </c>
      <c r="G74" s="70">
        <v>3</v>
      </c>
      <c r="H74" s="70">
        <v>10</v>
      </c>
      <c r="I74" s="70">
        <v>2</v>
      </c>
      <c r="J74" s="70">
        <v>10</v>
      </c>
      <c r="K74" s="70">
        <v>3</v>
      </c>
      <c r="L74" s="70">
        <v>7</v>
      </c>
      <c r="M74" s="70">
        <v>3</v>
      </c>
      <c r="N74" s="70">
        <v>0</v>
      </c>
      <c r="O74" s="70">
        <v>0</v>
      </c>
      <c r="P74" s="70">
        <v>7</v>
      </c>
      <c r="Q74" s="70">
        <v>3</v>
      </c>
      <c r="R74" s="70">
        <v>54</v>
      </c>
      <c r="S74" s="71">
        <v>20</v>
      </c>
      <c r="T74" s="30">
        <f t="shared" si="2"/>
        <v>52.521739130434781</v>
      </c>
      <c r="U74" s="31" t="str">
        <f t="shared" si="3"/>
        <v>Fail</v>
      </c>
    </row>
    <row r="75" spans="1:21" ht="18" customHeight="1">
      <c r="A75" s="51" t="s">
        <v>368</v>
      </c>
      <c r="B75" s="70">
        <v>7</v>
      </c>
      <c r="C75" s="70">
        <v>3</v>
      </c>
      <c r="D75" s="70">
        <v>8</v>
      </c>
      <c r="E75" s="70">
        <v>3</v>
      </c>
      <c r="F75" s="70">
        <v>10</v>
      </c>
      <c r="G75" s="70">
        <v>3</v>
      </c>
      <c r="H75" s="70">
        <v>10</v>
      </c>
      <c r="I75" s="70">
        <v>2</v>
      </c>
      <c r="J75" s="70">
        <v>10</v>
      </c>
      <c r="K75" s="70">
        <v>3</v>
      </c>
      <c r="L75" s="70">
        <v>6</v>
      </c>
      <c r="M75" s="70">
        <v>3</v>
      </c>
      <c r="N75" s="70">
        <v>6</v>
      </c>
      <c r="O75" s="70">
        <v>3</v>
      </c>
      <c r="P75" s="70">
        <v>7</v>
      </c>
      <c r="Q75" s="70">
        <v>3</v>
      </c>
      <c r="R75" s="70">
        <v>64</v>
      </c>
      <c r="S75" s="71">
        <v>23</v>
      </c>
      <c r="T75" s="30">
        <f t="shared" ref="T75:T106" si="4">((D75*E75)+(F75*G75)+(H75*I75)+(J75*K75)+(L75*M75)+(N75*O75)+(P75*Q75)+(R75*S75))/cr</f>
        <v>71</v>
      </c>
      <c r="U75" s="31" t="str">
        <f t="shared" ref="U75:U106" si="5">IF(S75&gt;=cr,"Pass","Fail")</f>
        <v>Pass</v>
      </c>
    </row>
    <row r="76" spans="1:21" ht="18" customHeight="1">
      <c r="A76" s="51" t="s">
        <v>369</v>
      </c>
      <c r="B76" s="70">
        <v>0</v>
      </c>
      <c r="C76" s="70">
        <v>0</v>
      </c>
      <c r="D76" s="70">
        <v>0</v>
      </c>
      <c r="E76" s="70">
        <v>0</v>
      </c>
      <c r="F76" s="70">
        <v>0</v>
      </c>
      <c r="G76" s="70">
        <v>0</v>
      </c>
      <c r="H76" s="70">
        <v>10</v>
      </c>
      <c r="I76" s="70">
        <v>2</v>
      </c>
      <c r="J76" s="70">
        <v>10</v>
      </c>
      <c r="K76" s="70">
        <v>3</v>
      </c>
      <c r="L76" s="70">
        <v>5</v>
      </c>
      <c r="M76" s="70">
        <v>3</v>
      </c>
      <c r="N76" s="70">
        <v>0</v>
      </c>
      <c r="O76" s="70">
        <v>0</v>
      </c>
      <c r="P76" s="70">
        <v>0</v>
      </c>
      <c r="Q76" s="70">
        <v>0</v>
      </c>
      <c r="R76" s="70">
        <v>25</v>
      </c>
      <c r="S76" s="71">
        <v>8</v>
      </c>
      <c r="T76" s="30">
        <f t="shared" si="4"/>
        <v>11.521739130434783</v>
      </c>
      <c r="U76" s="31" t="str">
        <f t="shared" si="5"/>
        <v>Fail</v>
      </c>
    </row>
    <row r="77" spans="1:21" ht="18" customHeight="1">
      <c r="A77" s="51" t="s">
        <v>370</v>
      </c>
      <c r="B77" s="70">
        <v>8</v>
      </c>
      <c r="C77" s="70">
        <v>3</v>
      </c>
      <c r="D77" s="70">
        <v>7</v>
      </c>
      <c r="E77" s="70">
        <v>3</v>
      </c>
      <c r="F77" s="70">
        <v>8</v>
      </c>
      <c r="G77" s="70">
        <v>3</v>
      </c>
      <c r="H77" s="70">
        <v>10</v>
      </c>
      <c r="I77" s="70">
        <v>2</v>
      </c>
      <c r="J77" s="70">
        <v>10</v>
      </c>
      <c r="K77" s="70">
        <v>3</v>
      </c>
      <c r="L77" s="70">
        <v>7</v>
      </c>
      <c r="M77" s="70">
        <v>3</v>
      </c>
      <c r="N77" s="70">
        <v>7</v>
      </c>
      <c r="O77" s="70">
        <v>3</v>
      </c>
      <c r="P77" s="70">
        <v>8</v>
      </c>
      <c r="Q77" s="70">
        <v>3</v>
      </c>
      <c r="R77" s="70">
        <v>65</v>
      </c>
      <c r="S77" s="71">
        <v>23</v>
      </c>
      <c r="T77" s="30">
        <f t="shared" si="4"/>
        <v>72</v>
      </c>
      <c r="U77" s="31" t="str">
        <f t="shared" si="5"/>
        <v>Pass</v>
      </c>
    </row>
    <row r="78" spans="1:21" ht="18" customHeight="1">
      <c r="A78" s="51" t="s">
        <v>371</v>
      </c>
      <c r="B78" s="70">
        <v>10</v>
      </c>
      <c r="C78" s="70">
        <v>3</v>
      </c>
      <c r="D78" s="70">
        <v>9</v>
      </c>
      <c r="E78" s="70">
        <v>3</v>
      </c>
      <c r="F78" s="70">
        <v>9</v>
      </c>
      <c r="G78" s="70">
        <v>3</v>
      </c>
      <c r="H78" s="70">
        <v>10</v>
      </c>
      <c r="I78" s="70">
        <v>2</v>
      </c>
      <c r="J78" s="70">
        <v>10</v>
      </c>
      <c r="K78" s="70">
        <v>3</v>
      </c>
      <c r="L78" s="70">
        <v>7</v>
      </c>
      <c r="M78" s="70">
        <v>3</v>
      </c>
      <c r="N78" s="70">
        <v>7</v>
      </c>
      <c r="O78" s="70">
        <v>3</v>
      </c>
      <c r="P78" s="70">
        <v>7</v>
      </c>
      <c r="Q78" s="70">
        <v>3</v>
      </c>
      <c r="R78" s="70">
        <v>69</v>
      </c>
      <c r="S78" s="71">
        <v>23</v>
      </c>
      <c r="T78" s="30">
        <f t="shared" si="4"/>
        <v>76.260869565217391</v>
      </c>
      <c r="U78" s="31" t="str">
        <f t="shared" si="5"/>
        <v>Pass</v>
      </c>
    </row>
    <row r="79" spans="1:21" ht="18" customHeight="1">
      <c r="A79" s="51" t="s">
        <v>372</v>
      </c>
      <c r="B79" s="70">
        <v>8</v>
      </c>
      <c r="C79" s="70">
        <v>3</v>
      </c>
      <c r="D79" s="70">
        <v>8</v>
      </c>
      <c r="E79" s="70">
        <v>3</v>
      </c>
      <c r="F79" s="70">
        <v>9</v>
      </c>
      <c r="G79" s="70">
        <v>3</v>
      </c>
      <c r="H79" s="70">
        <v>10</v>
      </c>
      <c r="I79" s="70">
        <v>2</v>
      </c>
      <c r="J79" s="70">
        <v>10</v>
      </c>
      <c r="K79" s="70">
        <v>3</v>
      </c>
      <c r="L79" s="70">
        <v>5</v>
      </c>
      <c r="M79" s="70">
        <v>3</v>
      </c>
      <c r="N79" s="70">
        <v>6</v>
      </c>
      <c r="O79" s="70">
        <v>3</v>
      </c>
      <c r="P79" s="70">
        <v>8</v>
      </c>
      <c r="Q79" s="70">
        <v>3</v>
      </c>
      <c r="R79" s="70">
        <v>64</v>
      </c>
      <c r="S79" s="71">
        <v>23</v>
      </c>
      <c r="T79" s="30">
        <f t="shared" si="4"/>
        <v>70.869565217391298</v>
      </c>
      <c r="U79" s="31" t="str">
        <f t="shared" si="5"/>
        <v>Pass</v>
      </c>
    </row>
    <row r="80" spans="1:21" ht="18" customHeight="1">
      <c r="A80" s="51" t="s">
        <v>373</v>
      </c>
      <c r="B80" s="70">
        <v>7</v>
      </c>
      <c r="C80" s="70">
        <v>3</v>
      </c>
      <c r="D80" s="70">
        <v>8</v>
      </c>
      <c r="E80" s="70">
        <v>3</v>
      </c>
      <c r="F80" s="70">
        <v>5</v>
      </c>
      <c r="G80" s="70">
        <v>3</v>
      </c>
      <c r="H80" s="70">
        <v>10</v>
      </c>
      <c r="I80" s="70">
        <v>2</v>
      </c>
      <c r="J80" s="70">
        <v>10</v>
      </c>
      <c r="K80" s="70">
        <v>3</v>
      </c>
      <c r="L80" s="70">
        <v>6</v>
      </c>
      <c r="M80" s="70">
        <v>3</v>
      </c>
      <c r="N80" s="70">
        <v>6</v>
      </c>
      <c r="O80" s="70">
        <v>3</v>
      </c>
      <c r="P80" s="70">
        <v>7</v>
      </c>
      <c r="Q80" s="70">
        <v>3</v>
      </c>
      <c r="R80" s="70">
        <v>59</v>
      </c>
      <c r="S80" s="71">
        <v>23</v>
      </c>
      <c r="T80" s="30">
        <f t="shared" si="4"/>
        <v>65.347826086956516</v>
      </c>
      <c r="U80" s="31" t="str">
        <f t="shared" si="5"/>
        <v>Pass</v>
      </c>
    </row>
    <row r="81" spans="1:21" ht="18" customHeight="1">
      <c r="A81" s="51" t="s">
        <v>374</v>
      </c>
      <c r="B81" s="70">
        <v>8</v>
      </c>
      <c r="C81" s="70">
        <v>3</v>
      </c>
      <c r="D81" s="70">
        <v>7</v>
      </c>
      <c r="E81" s="70">
        <v>3</v>
      </c>
      <c r="F81" s="70">
        <v>7</v>
      </c>
      <c r="G81" s="70">
        <v>3</v>
      </c>
      <c r="H81" s="70">
        <v>10</v>
      </c>
      <c r="I81" s="70">
        <v>2</v>
      </c>
      <c r="J81" s="70">
        <v>10</v>
      </c>
      <c r="K81" s="70">
        <v>3</v>
      </c>
      <c r="L81" s="70">
        <v>5</v>
      </c>
      <c r="M81" s="70">
        <v>3</v>
      </c>
      <c r="N81" s="70">
        <v>7</v>
      </c>
      <c r="O81" s="70">
        <v>3</v>
      </c>
      <c r="P81" s="70">
        <v>7</v>
      </c>
      <c r="Q81" s="70">
        <v>3</v>
      </c>
      <c r="R81" s="70">
        <v>61</v>
      </c>
      <c r="S81" s="71">
        <v>23</v>
      </c>
      <c r="T81" s="30">
        <f t="shared" si="4"/>
        <v>67.478260869565219</v>
      </c>
      <c r="U81" s="31" t="str">
        <f t="shared" si="5"/>
        <v>Pass</v>
      </c>
    </row>
    <row r="82" spans="1:21" ht="18" customHeight="1">
      <c r="A82" s="51" t="s">
        <v>375</v>
      </c>
      <c r="B82" s="70">
        <v>9</v>
      </c>
      <c r="C82" s="70">
        <v>3</v>
      </c>
      <c r="D82" s="70">
        <v>8</v>
      </c>
      <c r="E82" s="70">
        <v>3</v>
      </c>
      <c r="F82" s="70">
        <v>8</v>
      </c>
      <c r="G82" s="70">
        <v>3</v>
      </c>
      <c r="H82" s="70">
        <v>10</v>
      </c>
      <c r="I82" s="70">
        <v>2</v>
      </c>
      <c r="J82" s="70">
        <v>10</v>
      </c>
      <c r="K82" s="70">
        <v>3</v>
      </c>
      <c r="L82" s="70">
        <v>6</v>
      </c>
      <c r="M82" s="70">
        <v>3</v>
      </c>
      <c r="N82" s="70">
        <v>5</v>
      </c>
      <c r="O82" s="70">
        <v>3</v>
      </c>
      <c r="P82" s="70">
        <v>7</v>
      </c>
      <c r="Q82" s="70">
        <v>3</v>
      </c>
      <c r="R82" s="70">
        <v>63</v>
      </c>
      <c r="S82" s="71">
        <v>23</v>
      </c>
      <c r="T82" s="30">
        <f t="shared" si="4"/>
        <v>69.608695652173907</v>
      </c>
      <c r="U82" s="31" t="str">
        <f t="shared" si="5"/>
        <v>Pass</v>
      </c>
    </row>
    <row r="83" spans="1:21" ht="18" customHeight="1">
      <c r="A83" s="51" t="s">
        <v>376</v>
      </c>
      <c r="B83" s="70">
        <v>8</v>
      </c>
      <c r="C83" s="70">
        <v>3</v>
      </c>
      <c r="D83" s="70">
        <v>8</v>
      </c>
      <c r="E83" s="70">
        <v>3</v>
      </c>
      <c r="F83" s="70">
        <v>0</v>
      </c>
      <c r="G83" s="70">
        <v>0</v>
      </c>
      <c r="H83" s="70">
        <v>10</v>
      </c>
      <c r="I83" s="70">
        <v>2</v>
      </c>
      <c r="J83" s="70">
        <v>10</v>
      </c>
      <c r="K83" s="70">
        <v>3</v>
      </c>
      <c r="L83" s="70">
        <v>6</v>
      </c>
      <c r="M83" s="70">
        <v>3</v>
      </c>
      <c r="N83" s="70">
        <v>6</v>
      </c>
      <c r="O83" s="70">
        <v>3</v>
      </c>
      <c r="P83" s="70">
        <v>7</v>
      </c>
      <c r="Q83" s="70">
        <v>3</v>
      </c>
      <c r="R83" s="70">
        <v>55</v>
      </c>
      <c r="S83" s="71">
        <v>20</v>
      </c>
      <c r="T83" s="30">
        <f t="shared" si="4"/>
        <v>53.521739130434781</v>
      </c>
      <c r="U83" s="31" t="str">
        <f t="shared" si="5"/>
        <v>Fail</v>
      </c>
    </row>
    <row r="84" spans="1:21" ht="18" customHeight="1">
      <c r="A84" s="51" t="s">
        <v>377</v>
      </c>
      <c r="B84" s="70">
        <v>8</v>
      </c>
      <c r="C84" s="70">
        <v>3</v>
      </c>
      <c r="D84" s="70">
        <v>6</v>
      </c>
      <c r="E84" s="70">
        <v>3</v>
      </c>
      <c r="F84" s="70">
        <v>5</v>
      </c>
      <c r="G84" s="70">
        <v>3</v>
      </c>
      <c r="H84" s="70">
        <v>10</v>
      </c>
      <c r="I84" s="70">
        <v>2</v>
      </c>
      <c r="J84" s="70">
        <v>10</v>
      </c>
      <c r="K84" s="70">
        <v>3</v>
      </c>
      <c r="L84" s="70">
        <v>8</v>
      </c>
      <c r="M84" s="70">
        <v>3</v>
      </c>
      <c r="N84" s="70">
        <v>7</v>
      </c>
      <c r="O84" s="70">
        <v>3</v>
      </c>
      <c r="P84" s="70">
        <v>7</v>
      </c>
      <c r="Q84" s="70">
        <v>3</v>
      </c>
      <c r="R84" s="70">
        <v>61</v>
      </c>
      <c r="S84" s="71">
        <v>23</v>
      </c>
      <c r="T84" s="30">
        <f t="shared" si="4"/>
        <v>67.478260869565219</v>
      </c>
      <c r="U84" s="31" t="str">
        <f t="shared" si="5"/>
        <v>Pass</v>
      </c>
    </row>
    <row r="85" spans="1:21" ht="18" customHeight="1">
      <c r="A85" s="51" t="s">
        <v>378</v>
      </c>
      <c r="B85" s="70">
        <v>8</v>
      </c>
      <c r="C85" s="70">
        <v>3</v>
      </c>
      <c r="D85" s="70">
        <v>7</v>
      </c>
      <c r="E85" s="70">
        <v>3</v>
      </c>
      <c r="F85" s="70">
        <v>7</v>
      </c>
      <c r="G85" s="70">
        <v>3</v>
      </c>
      <c r="H85" s="70">
        <v>10</v>
      </c>
      <c r="I85" s="70">
        <v>2</v>
      </c>
      <c r="J85" s="70">
        <v>10</v>
      </c>
      <c r="K85" s="70">
        <v>3</v>
      </c>
      <c r="L85" s="70">
        <v>5</v>
      </c>
      <c r="M85" s="70">
        <v>3</v>
      </c>
      <c r="N85" s="70">
        <v>6</v>
      </c>
      <c r="O85" s="70">
        <v>3</v>
      </c>
      <c r="P85" s="70">
        <v>8</v>
      </c>
      <c r="Q85" s="70">
        <v>3</v>
      </c>
      <c r="R85" s="70">
        <v>61</v>
      </c>
      <c r="S85" s="71">
        <v>23</v>
      </c>
      <c r="T85" s="30">
        <f t="shared" si="4"/>
        <v>67.478260869565219</v>
      </c>
      <c r="U85" s="31" t="str">
        <f t="shared" si="5"/>
        <v>Pass</v>
      </c>
    </row>
    <row r="86" spans="1:21" ht="18" customHeight="1">
      <c r="A86" s="51" t="s">
        <v>379</v>
      </c>
      <c r="B86" s="70">
        <v>8</v>
      </c>
      <c r="C86" s="70">
        <v>3</v>
      </c>
      <c r="D86" s="70">
        <v>7</v>
      </c>
      <c r="E86" s="70">
        <v>3</v>
      </c>
      <c r="F86" s="70">
        <v>8</v>
      </c>
      <c r="G86" s="70">
        <v>3</v>
      </c>
      <c r="H86" s="70">
        <v>10</v>
      </c>
      <c r="I86" s="70">
        <v>2</v>
      </c>
      <c r="J86" s="70">
        <v>10</v>
      </c>
      <c r="K86" s="70">
        <v>3</v>
      </c>
      <c r="L86" s="70">
        <v>6</v>
      </c>
      <c r="M86" s="70">
        <v>3</v>
      </c>
      <c r="N86" s="70">
        <v>6</v>
      </c>
      <c r="O86" s="70">
        <v>3</v>
      </c>
      <c r="P86" s="70">
        <v>7</v>
      </c>
      <c r="Q86" s="70">
        <v>3</v>
      </c>
      <c r="R86" s="70">
        <v>62</v>
      </c>
      <c r="S86" s="71">
        <v>23</v>
      </c>
      <c r="T86" s="30">
        <f t="shared" si="4"/>
        <v>68.608695652173907</v>
      </c>
      <c r="U86" s="31" t="str">
        <f t="shared" si="5"/>
        <v>Pass</v>
      </c>
    </row>
    <row r="87" spans="1:21" ht="18" customHeight="1">
      <c r="A87" s="51" t="s">
        <v>380</v>
      </c>
      <c r="B87" s="70">
        <v>8</v>
      </c>
      <c r="C87" s="70">
        <v>3</v>
      </c>
      <c r="D87" s="70">
        <v>8</v>
      </c>
      <c r="E87" s="70">
        <v>3</v>
      </c>
      <c r="F87" s="70">
        <v>7</v>
      </c>
      <c r="G87" s="70">
        <v>3</v>
      </c>
      <c r="H87" s="70">
        <v>10</v>
      </c>
      <c r="I87" s="70">
        <v>2</v>
      </c>
      <c r="J87" s="70">
        <v>10</v>
      </c>
      <c r="K87" s="70">
        <v>3</v>
      </c>
      <c r="L87" s="70">
        <v>7</v>
      </c>
      <c r="M87" s="70">
        <v>3</v>
      </c>
      <c r="N87" s="70">
        <v>8</v>
      </c>
      <c r="O87" s="70">
        <v>3</v>
      </c>
      <c r="P87" s="70">
        <v>8</v>
      </c>
      <c r="Q87" s="70">
        <v>3</v>
      </c>
      <c r="R87" s="70">
        <v>66</v>
      </c>
      <c r="S87" s="71">
        <v>23</v>
      </c>
      <c r="T87" s="30">
        <f t="shared" si="4"/>
        <v>73.130434782608702</v>
      </c>
      <c r="U87" s="31" t="str">
        <f t="shared" si="5"/>
        <v>Pass</v>
      </c>
    </row>
    <row r="88" spans="1:21" ht="18" customHeight="1">
      <c r="A88" s="51" t="s">
        <v>381</v>
      </c>
      <c r="B88" s="70">
        <v>7</v>
      </c>
      <c r="C88" s="70">
        <v>3</v>
      </c>
      <c r="D88" s="70">
        <v>8</v>
      </c>
      <c r="E88" s="70">
        <v>3</v>
      </c>
      <c r="F88" s="70">
        <v>7</v>
      </c>
      <c r="G88" s="70">
        <v>3</v>
      </c>
      <c r="H88" s="70">
        <v>10</v>
      </c>
      <c r="I88" s="70">
        <v>2</v>
      </c>
      <c r="J88" s="70">
        <v>10</v>
      </c>
      <c r="K88" s="70">
        <v>3</v>
      </c>
      <c r="L88" s="70">
        <v>6</v>
      </c>
      <c r="M88" s="70">
        <v>3</v>
      </c>
      <c r="N88" s="70">
        <v>7</v>
      </c>
      <c r="O88" s="70">
        <v>3</v>
      </c>
      <c r="P88" s="70">
        <v>7</v>
      </c>
      <c r="Q88" s="70">
        <v>3</v>
      </c>
      <c r="R88" s="70">
        <v>62</v>
      </c>
      <c r="S88" s="71">
        <v>23</v>
      </c>
      <c r="T88" s="30">
        <f t="shared" si="4"/>
        <v>68.739130434782609</v>
      </c>
      <c r="U88" s="31" t="str">
        <f t="shared" si="5"/>
        <v>Pass</v>
      </c>
    </row>
    <row r="89" spans="1:21" ht="18" customHeight="1">
      <c r="A89" s="51" t="s">
        <v>382</v>
      </c>
      <c r="B89" s="70">
        <v>8</v>
      </c>
      <c r="C89" s="70">
        <v>3</v>
      </c>
      <c r="D89" s="70">
        <v>7</v>
      </c>
      <c r="E89" s="70">
        <v>3</v>
      </c>
      <c r="F89" s="70">
        <v>7</v>
      </c>
      <c r="G89" s="70">
        <v>3</v>
      </c>
      <c r="H89" s="70">
        <v>10</v>
      </c>
      <c r="I89" s="70">
        <v>2</v>
      </c>
      <c r="J89" s="70">
        <v>10</v>
      </c>
      <c r="K89" s="70">
        <v>3</v>
      </c>
      <c r="L89" s="70">
        <v>6</v>
      </c>
      <c r="M89" s="70">
        <v>3</v>
      </c>
      <c r="N89" s="70">
        <v>8</v>
      </c>
      <c r="O89" s="70">
        <v>3</v>
      </c>
      <c r="P89" s="70">
        <v>9</v>
      </c>
      <c r="Q89" s="70">
        <v>3</v>
      </c>
      <c r="R89" s="70">
        <v>65</v>
      </c>
      <c r="S89" s="71">
        <v>23</v>
      </c>
      <c r="T89" s="30">
        <f t="shared" si="4"/>
        <v>72</v>
      </c>
      <c r="U89" s="31" t="str">
        <f t="shared" si="5"/>
        <v>Pass</v>
      </c>
    </row>
    <row r="90" spans="1:21" ht="18" customHeight="1">
      <c r="A90" s="51" t="s">
        <v>383</v>
      </c>
      <c r="B90" s="70">
        <v>9</v>
      </c>
      <c r="C90" s="70">
        <v>3</v>
      </c>
      <c r="D90" s="70">
        <v>8</v>
      </c>
      <c r="E90" s="70">
        <v>3</v>
      </c>
      <c r="F90" s="70">
        <v>8</v>
      </c>
      <c r="G90" s="70">
        <v>3</v>
      </c>
      <c r="H90" s="70">
        <v>10</v>
      </c>
      <c r="I90" s="70">
        <v>2</v>
      </c>
      <c r="J90" s="70">
        <v>10</v>
      </c>
      <c r="K90" s="70">
        <v>3</v>
      </c>
      <c r="L90" s="70">
        <v>7</v>
      </c>
      <c r="M90" s="70">
        <v>3</v>
      </c>
      <c r="N90" s="70">
        <v>6</v>
      </c>
      <c r="O90" s="70">
        <v>3</v>
      </c>
      <c r="P90" s="70">
        <v>7</v>
      </c>
      <c r="Q90" s="70">
        <v>3</v>
      </c>
      <c r="R90" s="70">
        <v>65</v>
      </c>
      <c r="S90" s="71">
        <v>23</v>
      </c>
      <c r="T90" s="30">
        <f t="shared" si="4"/>
        <v>71.869565217391298</v>
      </c>
      <c r="U90" s="31" t="str">
        <f t="shared" si="5"/>
        <v>Pass</v>
      </c>
    </row>
    <row r="91" spans="1:21" ht="18" customHeight="1">
      <c r="A91" s="51" t="s">
        <v>384</v>
      </c>
      <c r="B91" s="70">
        <v>5</v>
      </c>
      <c r="C91" s="70">
        <v>3</v>
      </c>
      <c r="D91" s="70">
        <v>6</v>
      </c>
      <c r="E91" s="70">
        <v>3</v>
      </c>
      <c r="F91" s="70">
        <v>5</v>
      </c>
      <c r="G91" s="70">
        <v>3</v>
      </c>
      <c r="H91" s="70">
        <v>10</v>
      </c>
      <c r="I91" s="70">
        <v>2</v>
      </c>
      <c r="J91" s="70">
        <v>10</v>
      </c>
      <c r="K91" s="70">
        <v>3</v>
      </c>
      <c r="L91" s="70">
        <v>5</v>
      </c>
      <c r="M91" s="70">
        <v>3</v>
      </c>
      <c r="N91" s="70">
        <v>6</v>
      </c>
      <c r="O91" s="70">
        <v>3</v>
      </c>
      <c r="P91" s="70">
        <v>0</v>
      </c>
      <c r="Q91" s="70">
        <v>0</v>
      </c>
      <c r="R91" s="70">
        <v>47</v>
      </c>
      <c r="S91" s="71">
        <v>20</v>
      </c>
      <c r="T91" s="30">
        <f t="shared" si="4"/>
        <v>45.913043478260867</v>
      </c>
      <c r="U91" s="31" t="str">
        <f t="shared" si="5"/>
        <v>Fail</v>
      </c>
    </row>
    <row r="92" spans="1:21" ht="18" customHeight="1">
      <c r="A92" s="51" t="s">
        <v>385</v>
      </c>
      <c r="B92" s="70">
        <v>8</v>
      </c>
      <c r="C92" s="70">
        <v>3</v>
      </c>
      <c r="D92" s="70">
        <v>8</v>
      </c>
      <c r="E92" s="70">
        <v>3</v>
      </c>
      <c r="F92" s="70">
        <v>7</v>
      </c>
      <c r="G92" s="70">
        <v>3</v>
      </c>
      <c r="H92" s="70">
        <v>10</v>
      </c>
      <c r="I92" s="70">
        <v>2</v>
      </c>
      <c r="J92" s="70">
        <v>10</v>
      </c>
      <c r="K92" s="70">
        <v>3</v>
      </c>
      <c r="L92" s="70">
        <v>6</v>
      </c>
      <c r="M92" s="70">
        <v>3</v>
      </c>
      <c r="N92" s="70">
        <v>8</v>
      </c>
      <c r="O92" s="70">
        <v>3</v>
      </c>
      <c r="P92" s="70">
        <v>7</v>
      </c>
      <c r="Q92" s="70">
        <v>3</v>
      </c>
      <c r="R92" s="70">
        <v>64</v>
      </c>
      <c r="S92" s="71">
        <v>23</v>
      </c>
      <c r="T92" s="30">
        <f t="shared" si="4"/>
        <v>70.869565217391298</v>
      </c>
      <c r="U92" s="31" t="str">
        <f t="shared" si="5"/>
        <v>Pass</v>
      </c>
    </row>
    <row r="93" spans="1:21" ht="18" customHeight="1">
      <c r="A93" s="51" t="s">
        <v>386</v>
      </c>
      <c r="B93" s="70">
        <v>7</v>
      </c>
      <c r="C93" s="70">
        <v>3</v>
      </c>
      <c r="D93" s="70">
        <v>7</v>
      </c>
      <c r="E93" s="70">
        <v>3</v>
      </c>
      <c r="F93" s="70">
        <v>8</v>
      </c>
      <c r="G93" s="70">
        <v>3</v>
      </c>
      <c r="H93" s="70">
        <v>10</v>
      </c>
      <c r="I93" s="70">
        <v>2</v>
      </c>
      <c r="J93" s="70">
        <v>10</v>
      </c>
      <c r="K93" s="70">
        <v>3</v>
      </c>
      <c r="L93" s="70">
        <v>6</v>
      </c>
      <c r="M93" s="70">
        <v>3</v>
      </c>
      <c r="N93" s="70">
        <v>7</v>
      </c>
      <c r="O93" s="70">
        <v>3</v>
      </c>
      <c r="P93" s="70">
        <v>7</v>
      </c>
      <c r="Q93" s="70">
        <v>3</v>
      </c>
      <c r="R93" s="70">
        <v>62</v>
      </c>
      <c r="S93" s="71">
        <v>23</v>
      </c>
      <c r="T93" s="30">
        <f t="shared" si="4"/>
        <v>68.739130434782609</v>
      </c>
      <c r="U93" s="31" t="str">
        <f t="shared" si="5"/>
        <v>Pass</v>
      </c>
    </row>
    <row r="94" spans="1:21" ht="18" customHeight="1">
      <c r="A94" s="51" t="s">
        <v>387</v>
      </c>
      <c r="B94" s="70">
        <v>10</v>
      </c>
      <c r="C94" s="70">
        <v>3</v>
      </c>
      <c r="D94" s="70">
        <v>8</v>
      </c>
      <c r="E94" s="70">
        <v>3</v>
      </c>
      <c r="F94" s="70">
        <v>8</v>
      </c>
      <c r="G94" s="70">
        <v>3</v>
      </c>
      <c r="H94" s="70">
        <v>10</v>
      </c>
      <c r="I94" s="70">
        <v>2</v>
      </c>
      <c r="J94" s="70">
        <v>10</v>
      </c>
      <c r="K94" s="70">
        <v>3</v>
      </c>
      <c r="L94" s="70">
        <v>7</v>
      </c>
      <c r="M94" s="70">
        <v>3</v>
      </c>
      <c r="N94" s="70">
        <v>8</v>
      </c>
      <c r="O94" s="70">
        <v>3</v>
      </c>
      <c r="P94" s="70">
        <v>7</v>
      </c>
      <c r="Q94" s="70">
        <v>3</v>
      </c>
      <c r="R94" s="70">
        <v>68</v>
      </c>
      <c r="S94" s="71">
        <v>23</v>
      </c>
      <c r="T94" s="30">
        <f t="shared" si="4"/>
        <v>75.130434782608702</v>
      </c>
      <c r="U94" s="31" t="str">
        <f t="shared" si="5"/>
        <v>Pass</v>
      </c>
    </row>
    <row r="95" spans="1:21" ht="18" customHeight="1">
      <c r="A95" s="51" t="s">
        <v>388</v>
      </c>
      <c r="B95" s="70">
        <v>6</v>
      </c>
      <c r="C95" s="70">
        <v>3</v>
      </c>
      <c r="D95" s="70">
        <v>6</v>
      </c>
      <c r="E95" s="70">
        <v>3</v>
      </c>
      <c r="F95" s="70">
        <v>6</v>
      </c>
      <c r="G95" s="70">
        <v>3</v>
      </c>
      <c r="H95" s="70">
        <v>10</v>
      </c>
      <c r="I95" s="70">
        <v>2</v>
      </c>
      <c r="J95" s="70">
        <v>10</v>
      </c>
      <c r="K95" s="70">
        <v>3</v>
      </c>
      <c r="L95" s="70">
        <v>5</v>
      </c>
      <c r="M95" s="70">
        <v>3</v>
      </c>
      <c r="N95" s="70">
        <v>6</v>
      </c>
      <c r="O95" s="70">
        <v>3</v>
      </c>
      <c r="P95" s="70">
        <v>0</v>
      </c>
      <c r="Q95" s="70">
        <v>0</v>
      </c>
      <c r="R95" s="70">
        <v>49</v>
      </c>
      <c r="S95" s="71">
        <v>20</v>
      </c>
      <c r="T95" s="30">
        <f t="shared" si="4"/>
        <v>47.782608695652172</v>
      </c>
      <c r="U95" s="31" t="str">
        <f t="shared" si="5"/>
        <v>Fail</v>
      </c>
    </row>
    <row r="96" spans="1:21" ht="18" customHeight="1">
      <c r="A96" s="51" t="s">
        <v>389</v>
      </c>
      <c r="B96" s="70">
        <v>8</v>
      </c>
      <c r="C96" s="70">
        <v>3</v>
      </c>
      <c r="D96" s="70">
        <v>8</v>
      </c>
      <c r="E96" s="70">
        <v>3</v>
      </c>
      <c r="F96" s="70">
        <v>7</v>
      </c>
      <c r="G96" s="70">
        <v>3</v>
      </c>
      <c r="H96" s="70">
        <v>10</v>
      </c>
      <c r="I96" s="70">
        <v>2</v>
      </c>
      <c r="J96" s="70">
        <v>10</v>
      </c>
      <c r="K96" s="70">
        <v>3</v>
      </c>
      <c r="L96" s="70">
        <v>6</v>
      </c>
      <c r="M96" s="70">
        <v>3</v>
      </c>
      <c r="N96" s="70">
        <v>8</v>
      </c>
      <c r="O96" s="70">
        <v>3</v>
      </c>
      <c r="P96" s="70">
        <v>7</v>
      </c>
      <c r="Q96" s="70">
        <v>3</v>
      </c>
      <c r="R96" s="70">
        <v>64</v>
      </c>
      <c r="S96" s="71">
        <v>23</v>
      </c>
      <c r="T96" s="30">
        <f t="shared" si="4"/>
        <v>70.869565217391298</v>
      </c>
      <c r="U96" s="31" t="str">
        <f t="shared" si="5"/>
        <v>Pass</v>
      </c>
    </row>
    <row r="97" spans="1:21" ht="18" customHeight="1">
      <c r="A97" s="51" t="s">
        <v>390</v>
      </c>
      <c r="B97" s="70">
        <v>7</v>
      </c>
      <c r="C97" s="70">
        <v>3</v>
      </c>
      <c r="D97" s="70">
        <v>8</v>
      </c>
      <c r="E97" s="70">
        <v>3</v>
      </c>
      <c r="F97" s="70">
        <v>8</v>
      </c>
      <c r="G97" s="70">
        <v>3</v>
      </c>
      <c r="H97" s="70">
        <v>10</v>
      </c>
      <c r="I97" s="70">
        <v>2</v>
      </c>
      <c r="J97" s="70">
        <v>10</v>
      </c>
      <c r="K97" s="70">
        <v>3</v>
      </c>
      <c r="L97" s="70">
        <v>6</v>
      </c>
      <c r="M97" s="70">
        <v>3</v>
      </c>
      <c r="N97" s="70">
        <v>7</v>
      </c>
      <c r="O97" s="70">
        <v>3</v>
      </c>
      <c r="P97" s="70">
        <v>8</v>
      </c>
      <c r="Q97" s="70">
        <v>3</v>
      </c>
      <c r="R97" s="70">
        <v>64</v>
      </c>
      <c r="S97" s="71">
        <v>23</v>
      </c>
      <c r="T97" s="30">
        <f t="shared" si="4"/>
        <v>71</v>
      </c>
      <c r="U97" s="31" t="str">
        <f t="shared" si="5"/>
        <v>Pass</v>
      </c>
    </row>
    <row r="98" spans="1:21" ht="18" customHeight="1">
      <c r="A98" s="51" t="s">
        <v>391</v>
      </c>
      <c r="B98" s="70">
        <v>7</v>
      </c>
      <c r="C98" s="70">
        <v>3</v>
      </c>
      <c r="D98" s="70">
        <v>8</v>
      </c>
      <c r="E98" s="70">
        <v>3</v>
      </c>
      <c r="F98" s="70">
        <v>7</v>
      </c>
      <c r="G98" s="70">
        <v>3</v>
      </c>
      <c r="H98" s="70">
        <v>10</v>
      </c>
      <c r="I98" s="70">
        <v>2</v>
      </c>
      <c r="J98" s="70">
        <v>10</v>
      </c>
      <c r="K98" s="70">
        <v>3</v>
      </c>
      <c r="L98" s="70">
        <v>6</v>
      </c>
      <c r="M98" s="70">
        <v>3</v>
      </c>
      <c r="N98" s="70">
        <v>0</v>
      </c>
      <c r="O98" s="70">
        <v>0</v>
      </c>
      <c r="P98" s="70">
        <v>7</v>
      </c>
      <c r="Q98" s="70">
        <v>3</v>
      </c>
      <c r="R98" s="70">
        <v>55</v>
      </c>
      <c r="S98" s="71">
        <v>20</v>
      </c>
      <c r="T98" s="30">
        <f t="shared" si="4"/>
        <v>53.652173913043477</v>
      </c>
      <c r="U98" s="31" t="str">
        <f t="shared" si="5"/>
        <v>Fail</v>
      </c>
    </row>
    <row r="99" spans="1:21" ht="18" customHeight="1">
      <c r="A99" s="51" t="s">
        <v>392</v>
      </c>
      <c r="B99" s="70">
        <v>7</v>
      </c>
      <c r="C99" s="70">
        <v>3</v>
      </c>
      <c r="D99" s="70">
        <v>8</v>
      </c>
      <c r="E99" s="70">
        <v>3</v>
      </c>
      <c r="F99" s="70">
        <v>6</v>
      </c>
      <c r="G99" s="70">
        <v>3</v>
      </c>
      <c r="H99" s="70">
        <v>10</v>
      </c>
      <c r="I99" s="70">
        <v>2</v>
      </c>
      <c r="J99" s="70">
        <v>10</v>
      </c>
      <c r="K99" s="70">
        <v>3</v>
      </c>
      <c r="L99" s="70">
        <v>5</v>
      </c>
      <c r="M99" s="70">
        <v>3</v>
      </c>
      <c r="N99" s="70">
        <v>6</v>
      </c>
      <c r="O99" s="70">
        <v>3</v>
      </c>
      <c r="P99" s="70">
        <v>8</v>
      </c>
      <c r="Q99" s="70">
        <v>3</v>
      </c>
      <c r="R99" s="70">
        <v>60</v>
      </c>
      <c r="S99" s="71">
        <v>23</v>
      </c>
      <c r="T99" s="30">
        <f t="shared" si="4"/>
        <v>66.478260869565219</v>
      </c>
      <c r="U99" s="31" t="str">
        <f t="shared" si="5"/>
        <v>Pass</v>
      </c>
    </row>
    <row r="100" spans="1:21" ht="18" customHeight="1">
      <c r="A100" s="51" t="s">
        <v>393</v>
      </c>
      <c r="B100" s="70">
        <v>8</v>
      </c>
      <c r="C100" s="70">
        <v>3</v>
      </c>
      <c r="D100" s="70">
        <v>8</v>
      </c>
      <c r="E100" s="70">
        <v>3</v>
      </c>
      <c r="F100" s="70">
        <v>8</v>
      </c>
      <c r="G100" s="70">
        <v>3</v>
      </c>
      <c r="H100" s="70">
        <v>10</v>
      </c>
      <c r="I100" s="70">
        <v>2</v>
      </c>
      <c r="J100" s="70">
        <v>10</v>
      </c>
      <c r="K100" s="70">
        <v>3</v>
      </c>
      <c r="L100" s="70">
        <v>6</v>
      </c>
      <c r="M100" s="70">
        <v>3</v>
      </c>
      <c r="N100" s="70">
        <v>8</v>
      </c>
      <c r="O100" s="70">
        <v>3</v>
      </c>
      <c r="P100" s="70">
        <v>8</v>
      </c>
      <c r="Q100" s="70">
        <v>3</v>
      </c>
      <c r="R100" s="70">
        <v>66</v>
      </c>
      <c r="S100" s="71">
        <v>23</v>
      </c>
      <c r="T100" s="30">
        <f t="shared" si="4"/>
        <v>73.130434782608702</v>
      </c>
      <c r="U100" s="31" t="str">
        <f t="shared" si="5"/>
        <v>Pass</v>
      </c>
    </row>
    <row r="101" spans="1:21" ht="18" customHeight="1">
      <c r="A101" s="51" t="s">
        <v>394</v>
      </c>
      <c r="B101" s="70">
        <v>8</v>
      </c>
      <c r="C101" s="70">
        <v>3</v>
      </c>
      <c r="D101" s="70">
        <v>8</v>
      </c>
      <c r="E101" s="70">
        <v>3</v>
      </c>
      <c r="F101" s="70">
        <v>9</v>
      </c>
      <c r="G101" s="70">
        <v>3</v>
      </c>
      <c r="H101" s="70">
        <v>10</v>
      </c>
      <c r="I101" s="70">
        <v>2</v>
      </c>
      <c r="J101" s="70">
        <v>10</v>
      </c>
      <c r="K101" s="70">
        <v>3</v>
      </c>
      <c r="L101" s="70">
        <v>5</v>
      </c>
      <c r="M101" s="70">
        <v>3</v>
      </c>
      <c r="N101" s="70">
        <v>8</v>
      </c>
      <c r="O101" s="70">
        <v>3</v>
      </c>
      <c r="P101" s="70">
        <v>8</v>
      </c>
      <c r="Q101" s="70">
        <v>3</v>
      </c>
      <c r="R101" s="70">
        <v>66</v>
      </c>
      <c r="S101" s="71">
        <v>23</v>
      </c>
      <c r="T101" s="30">
        <f t="shared" si="4"/>
        <v>73.130434782608702</v>
      </c>
      <c r="U101" s="31" t="str">
        <f t="shared" si="5"/>
        <v>Pass</v>
      </c>
    </row>
    <row r="102" spans="1:21" ht="18" customHeight="1">
      <c r="A102" s="51" t="s">
        <v>395</v>
      </c>
      <c r="B102" s="70">
        <v>9</v>
      </c>
      <c r="C102" s="70">
        <v>3</v>
      </c>
      <c r="D102" s="70">
        <v>8</v>
      </c>
      <c r="E102" s="70">
        <v>3</v>
      </c>
      <c r="F102" s="70">
        <v>9</v>
      </c>
      <c r="G102" s="70">
        <v>3</v>
      </c>
      <c r="H102" s="70">
        <v>10</v>
      </c>
      <c r="I102" s="70">
        <v>2</v>
      </c>
      <c r="J102" s="70">
        <v>10</v>
      </c>
      <c r="K102" s="70">
        <v>3</v>
      </c>
      <c r="L102" s="70">
        <v>6</v>
      </c>
      <c r="M102" s="70">
        <v>3</v>
      </c>
      <c r="N102" s="70">
        <v>7</v>
      </c>
      <c r="O102" s="70">
        <v>3</v>
      </c>
      <c r="P102" s="70">
        <v>7</v>
      </c>
      <c r="Q102" s="70">
        <v>3</v>
      </c>
      <c r="R102" s="70">
        <v>66</v>
      </c>
      <c r="S102" s="71">
        <v>23</v>
      </c>
      <c r="T102" s="30">
        <f t="shared" si="4"/>
        <v>73</v>
      </c>
      <c r="U102" s="31" t="str">
        <f t="shared" si="5"/>
        <v>Pass</v>
      </c>
    </row>
    <row r="103" spans="1:21" ht="18" customHeight="1">
      <c r="A103" s="51" t="s">
        <v>396</v>
      </c>
      <c r="B103" s="70">
        <v>8</v>
      </c>
      <c r="C103" s="70">
        <v>3</v>
      </c>
      <c r="D103" s="70">
        <v>9</v>
      </c>
      <c r="E103" s="70">
        <v>3</v>
      </c>
      <c r="F103" s="70">
        <v>9</v>
      </c>
      <c r="G103" s="70">
        <v>3</v>
      </c>
      <c r="H103" s="70">
        <v>10</v>
      </c>
      <c r="I103" s="70">
        <v>2</v>
      </c>
      <c r="J103" s="70">
        <v>10</v>
      </c>
      <c r="K103" s="70">
        <v>3</v>
      </c>
      <c r="L103" s="70">
        <v>7</v>
      </c>
      <c r="M103" s="70">
        <v>3</v>
      </c>
      <c r="N103" s="70">
        <v>8</v>
      </c>
      <c r="O103" s="70">
        <v>3</v>
      </c>
      <c r="P103" s="70">
        <v>9</v>
      </c>
      <c r="Q103" s="70">
        <v>3</v>
      </c>
      <c r="R103" s="70">
        <v>70</v>
      </c>
      <c r="S103" s="71">
        <v>23</v>
      </c>
      <c r="T103" s="30">
        <f t="shared" si="4"/>
        <v>77.652173913043484</v>
      </c>
      <c r="U103" s="31" t="str">
        <f t="shared" si="5"/>
        <v>Pass</v>
      </c>
    </row>
    <row r="104" spans="1:21" ht="18" customHeight="1">
      <c r="A104" s="51" t="s">
        <v>397</v>
      </c>
      <c r="B104" s="70">
        <v>7</v>
      </c>
      <c r="C104" s="70">
        <v>3</v>
      </c>
      <c r="D104" s="70">
        <v>8</v>
      </c>
      <c r="E104" s="70">
        <v>3</v>
      </c>
      <c r="F104" s="70">
        <v>7</v>
      </c>
      <c r="G104" s="70">
        <v>3</v>
      </c>
      <c r="H104" s="70">
        <v>10</v>
      </c>
      <c r="I104" s="70">
        <v>2</v>
      </c>
      <c r="J104" s="70">
        <v>10</v>
      </c>
      <c r="K104" s="70">
        <v>3</v>
      </c>
      <c r="L104" s="70">
        <v>6</v>
      </c>
      <c r="M104" s="70">
        <v>3</v>
      </c>
      <c r="N104" s="70">
        <v>8</v>
      </c>
      <c r="O104" s="70">
        <v>3</v>
      </c>
      <c r="P104" s="70">
        <v>8</v>
      </c>
      <c r="Q104" s="70">
        <v>3</v>
      </c>
      <c r="R104" s="70">
        <v>64</v>
      </c>
      <c r="S104" s="71">
        <v>23</v>
      </c>
      <c r="T104" s="30">
        <f t="shared" si="4"/>
        <v>71</v>
      </c>
      <c r="U104" s="31" t="str">
        <f t="shared" si="5"/>
        <v>Pass</v>
      </c>
    </row>
    <row r="105" spans="1:21" ht="18" customHeight="1">
      <c r="A105" s="51" t="s">
        <v>398</v>
      </c>
      <c r="B105" s="70">
        <v>8</v>
      </c>
      <c r="C105" s="70">
        <v>3</v>
      </c>
      <c r="D105" s="70">
        <v>8</v>
      </c>
      <c r="E105" s="70">
        <v>3</v>
      </c>
      <c r="F105" s="70">
        <v>6</v>
      </c>
      <c r="G105" s="70">
        <v>3</v>
      </c>
      <c r="H105" s="70">
        <v>10</v>
      </c>
      <c r="I105" s="70">
        <v>2</v>
      </c>
      <c r="J105" s="70">
        <v>10</v>
      </c>
      <c r="K105" s="70">
        <v>3</v>
      </c>
      <c r="L105" s="70">
        <v>6</v>
      </c>
      <c r="M105" s="70">
        <v>3</v>
      </c>
      <c r="N105" s="70">
        <v>6</v>
      </c>
      <c r="O105" s="70">
        <v>3</v>
      </c>
      <c r="P105" s="70">
        <v>8</v>
      </c>
      <c r="Q105" s="70">
        <v>3</v>
      </c>
      <c r="R105" s="70">
        <v>62</v>
      </c>
      <c r="S105" s="71">
        <v>23</v>
      </c>
      <c r="T105" s="30">
        <f t="shared" si="4"/>
        <v>68.608695652173907</v>
      </c>
      <c r="U105" s="31" t="str">
        <f t="shared" si="5"/>
        <v>Pass</v>
      </c>
    </row>
    <row r="106" spans="1:21" ht="18" customHeight="1">
      <c r="A106" s="51" t="s">
        <v>399</v>
      </c>
      <c r="B106" s="70">
        <v>9</v>
      </c>
      <c r="C106" s="70">
        <v>3</v>
      </c>
      <c r="D106" s="70">
        <v>8</v>
      </c>
      <c r="E106" s="70">
        <v>3</v>
      </c>
      <c r="F106" s="70">
        <v>9</v>
      </c>
      <c r="G106" s="70">
        <v>3</v>
      </c>
      <c r="H106" s="70">
        <v>10</v>
      </c>
      <c r="I106" s="70">
        <v>2</v>
      </c>
      <c r="J106" s="70">
        <v>10</v>
      </c>
      <c r="K106" s="70">
        <v>3</v>
      </c>
      <c r="L106" s="70">
        <v>8</v>
      </c>
      <c r="M106" s="70">
        <v>3</v>
      </c>
      <c r="N106" s="70">
        <v>7</v>
      </c>
      <c r="O106" s="70">
        <v>3</v>
      </c>
      <c r="P106" s="70">
        <v>6</v>
      </c>
      <c r="Q106" s="70">
        <v>3</v>
      </c>
      <c r="R106" s="70">
        <v>67</v>
      </c>
      <c r="S106" s="71">
        <v>23</v>
      </c>
      <c r="T106" s="30">
        <f t="shared" si="4"/>
        <v>74.130434782608702</v>
      </c>
      <c r="U106" s="31" t="str">
        <f t="shared" si="5"/>
        <v>Pass</v>
      </c>
    </row>
    <row r="107" spans="1:21" ht="18" customHeight="1">
      <c r="A107" s="51" t="s">
        <v>400</v>
      </c>
      <c r="B107" s="70">
        <v>9</v>
      </c>
      <c r="C107" s="70">
        <v>3</v>
      </c>
      <c r="D107" s="70">
        <v>8</v>
      </c>
      <c r="E107" s="70">
        <v>3</v>
      </c>
      <c r="F107" s="70">
        <v>10</v>
      </c>
      <c r="G107" s="70">
        <v>3</v>
      </c>
      <c r="H107" s="70">
        <v>10</v>
      </c>
      <c r="I107" s="70">
        <v>2</v>
      </c>
      <c r="J107" s="70">
        <v>10</v>
      </c>
      <c r="K107" s="70">
        <v>3</v>
      </c>
      <c r="L107" s="70">
        <v>9</v>
      </c>
      <c r="M107" s="70">
        <v>3</v>
      </c>
      <c r="N107" s="70">
        <v>8</v>
      </c>
      <c r="O107" s="70">
        <v>3</v>
      </c>
      <c r="P107" s="70">
        <v>9</v>
      </c>
      <c r="Q107" s="70">
        <v>3</v>
      </c>
      <c r="R107" s="70">
        <v>73</v>
      </c>
      <c r="S107" s="71">
        <v>23</v>
      </c>
      <c r="T107" s="30">
        <f t="shared" ref="T107:T119" si="6">((D107*E107)+(F107*G107)+(H107*I107)+(J107*K107)+(L107*M107)+(N107*O107)+(P107*Q107)+(R107*S107))/cr</f>
        <v>80.913043478260875</v>
      </c>
      <c r="U107" s="31" t="str">
        <f t="shared" ref="U107:U119" si="7">IF(S107&gt;=cr,"Pass","Fail")</f>
        <v>Pass</v>
      </c>
    </row>
    <row r="108" spans="1:21" ht="18" customHeight="1">
      <c r="A108" s="51" t="s">
        <v>401</v>
      </c>
      <c r="B108" s="70">
        <v>7</v>
      </c>
      <c r="C108" s="70">
        <v>3</v>
      </c>
      <c r="D108" s="70">
        <v>7</v>
      </c>
      <c r="E108" s="70">
        <v>3</v>
      </c>
      <c r="F108" s="70">
        <v>5</v>
      </c>
      <c r="G108" s="70">
        <v>3</v>
      </c>
      <c r="H108" s="70">
        <v>10</v>
      </c>
      <c r="I108" s="70">
        <v>2</v>
      </c>
      <c r="J108" s="70">
        <v>10</v>
      </c>
      <c r="K108" s="70">
        <v>3</v>
      </c>
      <c r="L108" s="70">
        <v>6</v>
      </c>
      <c r="M108" s="70">
        <v>3</v>
      </c>
      <c r="N108" s="70">
        <v>6</v>
      </c>
      <c r="O108" s="70">
        <v>3</v>
      </c>
      <c r="P108" s="70">
        <v>7</v>
      </c>
      <c r="Q108" s="70">
        <v>3</v>
      </c>
      <c r="R108" s="70">
        <v>58</v>
      </c>
      <c r="S108" s="71">
        <v>23</v>
      </c>
      <c r="T108" s="30">
        <f t="shared" si="6"/>
        <v>64.217391304347828</v>
      </c>
      <c r="U108" s="31" t="str">
        <f t="shared" si="7"/>
        <v>Pass</v>
      </c>
    </row>
    <row r="109" spans="1:21" ht="18" customHeight="1">
      <c r="A109" s="51" t="s">
        <v>402</v>
      </c>
      <c r="B109" s="70">
        <v>8</v>
      </c>
      <c r="C109" s="70">
        <v>3</v>
      </c>
      <c r="D109" s="70">
        <v>8</v>
      </c>
      <c r="E109" s="70">
        <v>3</v>
      </c>
      <c r="F109" s="70">
        <v>8</v>
      </c>
      <c r="G109" s="70">
        <v>3</v>
      </c>
      <c r="H109" s="70">
        <v>10</v>
      </c>
      <c r="I109" s="70">
        <v>2</v>
      </c>
      <c r="J109" s="70">
        <v>10</v>
      </c>
      <c r="K109" s="70">
        <v>3</v>
      </c>
      <c r="L109" s="70">
        <v>6</v>
      </c>
      <c r="M109" s="70">
        <v>3</v>
      </c>
      <c r="N109" s="70">
        <v>8</v>
      </c>
      <c r="O109" s="70">
        <v>3</v>
      </c>
      <c r="P109" s="70">
        <v>9</v>
      </c>
      <c r="Q109" s="70">
        <v>3</v>
      </c>
      <c r="R109" s="70">
        <v>67</v>
      </c>
      <c r="S109" s="71">
        <v>23</v>
      </c>
      <c r="T109" s="30">
        <f t="shared" si="6"/>
        <v>74.260869565217391</v>
      </c>
      <c r="U109" s="31" t="str">
        <f t="shared" si="7"/>
        <v>Pass</v>
      </c>
    </row>
    <row r="110" spans="1:21" ht="18" customHeight="1">
      <c r="A110" s="51" t="s">
        <v>569</v>
      </c>
      <c r="B110" s="70">
        <v>6</v>
      </c>
      <c r="C110" s="70">
        <v>3</v>
      </c>
      <c r="D110" s="70">
        <v>7</v>
      </c>
      <c r="E110" s="70">
        <v>3</v>
      </c>
      <c r="F110" s="70">
        <v>6</v>
      </c>
      <c r="G110" s="70">
        <v>3</v>
      </c>
      <c r="H110" s="70">
        <v>10</v>
      </c>
      <c r="I110" s="70">
        <v>2</v>
      </c>
      <c r="J110" s="70">
        <v>10</v>
      </c>
      <c r="K110" s="70">
        <v>3</v>
      </c>
      <c r="L110" s="70">
        <v>5</v>
      </c>
      <c r="M110" s="70">
        <v>3</v>
      </c>
      <c r="N110" s="70">
        <v>7</v>
      </c>
      <c r="O110" s="70">
        <v>3</v>
      </c>
      <c r="P110" s="70">
        <v>7</v>
      </c>
      <c r="Q110" s="70">
        <v>3</v>
      </c>
      <c r="R110" s="70">
        <v>58</v>
      </c>
      <c r="S110" s="71">
        <v>23</v>
      </c>
      <c r="T110" s="30">
        <f t="shared" si="6"/>
        <v>64.347826086956516</v>
      </c>
      <c r="U110" s="31" t="str">
        <f t="shared" si="7"/>
        <v>Pass</v>
      </c>
    </row>
    <row r="111" spans="1:21" ht="18" customHeight="1">
      <c r="A111" s="51" t="s">
        <v>570</v>
      </c>
      <c r="B111" s="70">
        <v>7</v>
      </c>
      <c r="C111" s="70">
        <v>3</v>
      </c>
      <c r="D111" s="70">
        <v>8</v>
      </c>
      <c r="E111" s="70">
        <v>3</v>
      </c>
      <c r="F111" s="70">
        <v>6</v>
      </c>
      <c r="G111" s="70">
        <v>3</v>
      </c>
      <c r="H111" s="70">
        <v>10</v>
      </c>
      <c r="I111" s="70">
        <v>2</v>
      </c>
      <c r="J111" s="70">
        <v>10</v>
      </c>
      <c r="K111" s="70">
        <v>3</v>
      </c>
      <c r="L111" s="70">
        <v>5</v>
      </c>
      <c r="M111" s="70">
        <v>3</v>
      </c>
      <c r="N111" s="70">
        <v>5</v>
      </c>
      <c r="O111" s="70">
        <v>3</v>
      </c>
      <c r="P111" s="70">
        <v>6</v>
      </c>
      <c r="Q111" s="70">
        <v>3</v>
      </c>
      <c r="R111" s="70">
        <v>57</v>
      </c>
      <c r="S111" s="71">
        <v>23</v>
      </c>
      <c r="T111" s="30">
        <f t="shared" si="6"/>
        <v>63.086956521739133</v>
      </c>
      <c r="U111" s="31" t="str">
        <f t="shared" si="7"/>
        <v>Pass</v>
      </c>
    </row>
    <row r="112" spans="1:21" ht="18" customHeight="1">
      <c r="A112" s="51" t="s">
        <v>571</v>
      </c>
      <c r="B112" s="70">
        <v>7</v>
      </c>
      <c r="C112" s="70">
        <v>3</v>
      </c>
      <c r="D112" s="70">
        <v>8</v>
      </c>
      <c r="E112" s="70">
        <v>3</v>
      </c>
      <c r="F112" s="70">
        <v>7</v>
      </c>
      <c r="G112" s="70">
        <v>3</v>
      </c>
      <c r="H112" s="70">
        <v>10</v>
      </c>
      <c r="I112" s="70">
        <v>2</v>
      </c>
      <c r="J112" s="70">
        <v>10</v>
      </c>
      <c r="K112" s="70">
        <v>3</v>
      </c>
      <c r="L112" s="70">
        <v>7</v>
      </c>
      <c r="M112" s="70">
        <v>3</v>
      </c>
      <c r="N112" s="70">
        <v>9</v>
      </c>
      <c r="O112" s="70">
        <v>3</v>
      </c>
      <c r="P112" s="70">
        <v>7</v>
      </c>
      <c r="Q112" s="70">
        <v>3</v>
      </c>
      <c r="R112" s="70">
        <v>65</v>
      </c>
      <c r="S112" s="71">
        <v>23</v>
      </c>
      <c r="T112" s="30">
        <f t="shared" si="6"/>
        <v>72.130434782608702</v>
      </c>
      <c r="U112" s="31" t="str">
        <f t="shared" si="7"/>
        <v>Pass</v>
      </c>
    </row>
    <row r="113" spans="1:21" ht="18" customHeight="1">
      <c r="A113" s="51" t="s">
        <v>572</v>
      </c>
      <c r="B113" s="70">
        <v>7</v>
      </c>
      <c r="C113" s="70">
        <v>3</v>
      </c>
      <c r="D113" s="70">
        <v>7</v>
      </c>
      <c r="E113" s="70">
        <v>3</v>
      </c>
      <c r="F113" s="70">
        <v>7</v>
      </c>
      <c r="G113" s="70">
        <v>3</v>
      </c>
      <c r="H113" s="70">
        <v>10</v>
      </c>
      <c r="I113" s="70">
        <v>2</v>
      </c>
      <c r="J113" s="70">
        <v>10</v>
      </c>
      <c r="K113" s="70">
        <v>3</v>
      </c>
      <c r="L113" s="70">
        <v>6</v>
      </c>
      <c r="M113" s="70">
        <v>3</v>
      </c>
      <c r="N113" s="70">
        <v>7</v>
      </c>
      <c r="O113" s="70">
        <v>3</v>
      </c>
      <c r="P113" s="70">
        <v>8</v>
      </c>
      <c r="Q113" s="70">
        <v>3</v>
      </c>
      <c r="R113" s="70">
        <v>62</v>
      </c>
      <c r="S113" s="71">
        <v>23</v>
      </c>
      <c r="T113" s="30">
        <f t="shared" si="6"/>
        <v>68.739130434782609</v>
      </c>
      <c r="U113" s="31" t="str">
        <f t="shared" si="7"/>
        <v>Pass</v>
      </c>
    </row>
    <row r="114" spans="1:21" ht="18" customHeight="1">
      <c r="A114" s="51" t="s">
        <v>573</v>
      </c>
      <c r="B114" s="70">
        <v>8</v>
      </c>
      <c r="C114" s="70">
        <v>3</v>
      </c>
      <c r="D114" s="70">
        <v>8</v>
      </c>
      <c r="E114" s="70">
        <v>3</v>
      </c>
      <c r="F114" s="70">
        <v>8</v>
      </c>
      <c r="G114" s="70">
        <v>3</v>
      </c>
      <c r="H114" s="70">
        <v>10</v>
      </c>
      <c r="I114" s="70">
        <v>2</v>
      </c>
      <c r="J114" s="70">
        <v>10</v>
      </c>
      <c r="K114" s="70">
        <v>3</v>
      </c>
      <c r="L114" s="70">
        <v>6</v>
      </c>
      <c r="M114" s="70">
        <v>3</v>
      </c>
      <c r="N114" s="70">
        <v>7</v>
      </c>
      <c r="O114" s="70">
        <v>3</v>
      </c>
      <c r="P114" s="70">
        <v>6</v>
      </c>
      <c r="Q114" s="70">
        <v>3</v>
      </c>
      <c r="R114" s="70">
        <v>63</v>
      </c>
      <c r="S114" s="71">
        <v>23</v>
      </c>
      <c r="T114" s="30">
        <f t="shared" si="6"/>
        <v>69.739130434782609</v>
      </c>
      <c r="U114" s="31" t="str">
        <f t="shared" si="7"/>
        <v>Pass</v>
      </c>
    </row>
    <row r="115" spans="1:21" ht="18" customHeight="1">
      <c r="A115" s="51" t="s">
        <v>574</v>
      </c>
      <c r="B115" s="70">
        <v>7</v>
      </c>
      <c r="C115" s="70">
        <v>3</v>
      </c>
      <c r="D115" s="70">
        <v>8</v>
      </c>
      <c r="E115" s="70">
        <v>3</v>
      </c>
      <c r="F115" s="70">
        <v>5</v>
      </c>
      <c r="G115" s="70">
        <v>3</v>
      </c>
      <c r="H115" s="70">
        <v>10</v>
      </c>
      <c r="I115" s="70">
        <v>2</v>
      </c>
      <c r="J115" s="70">
        <v>10</v>
      </c>
      <c r="K115" s="70">
        <v>3</v>
      </c>
      <c r="L115" s="70">
        <v>6</v>
      </c>
      <c r="M115" s="70">
        <v>3</v>
      </c>
      <c r="N115" s="70">
        <v>6</v>
      </c>
      <c r="O115" s="70">
        <v>3</v>
      </c>
      <c r="P115" s="70">
        <v>7</v>
      </c>
      <c r="Q115" s="70">
        <v>3</v>
      </c>
      <c r="R115" s="70">
        <v>59</v>
      </c>
      <c r="S115" s="71">
        <v>23</v>
      </c>
      <c r="T115" s="30">
        <f t="shared" si="6"/>
        <v>65.347826086956516</v>
      </c>
      <c r="U115" s="31" t="str">
        <f t="shared" si="7"/>
        <v>Pass</v>
      </c>
    </row>
    <row r="116" spans="1:21" ht="18" customHeight="1">
      <c r="A116" s="51" t="s">
        <v>575</v>
      </c>
      <c r="B116" s="70">
        <v>7</v>
      </c>
      <c r="C116" s="70">
        <v>3</v>
      </c>
      <c r="D116" s="70">
        <v>7</v>
      </c>
      <c r="E116" s="70">
        <v>3</v>
      </c>
      <c r="F116" s="70">
        <v>6</v>
      </c>
      <c r="G116" s="70">
        <v>3</v>
      </c>
      <c r="H116" s="70">
        <v>10</v>
      </c>
      <c r="I116" s="70">
        <v>2</v>
      </c>
      <c r="J116" s="70">
        <v>10</v>
      </c>
      <c r="K116" s="70">
        <v>3</v>
      </c>
      <c r="L116" s="70">
        <v>6</v>
      </c>
      <c r="M116" s="70">
        <v>3</v>
      </c>
      <c r="N116" s="70">
        <v>6</v>
      </c>
      <c r="O116" s="70">
        <v>3</v>
      </c>
      <c r="P116" s="70">
        <v>7</v>
      </c>
      <c r="Q116" s="70">
        <v>3</v>
      </c>
      <c r="R116" s="70">
        <v>59</v>
      </c>
      <c r="S116" s="71">
        <v>23</v>
      </c>
      <c r="T116" s="30">
        <f t="shared" si="6"/>
        <v>65.347826086956516</v>
      </c>
      <c r="U116" s="31" t="str">
        <f t="shared" si="7"/>
        <v>Pass</v>
      </c>
    </row>
    <row r="117" spans="1:21" ht="18" customHeight="1">
      <c r="A117" s="51" t="s">
        <v>576</v>
      </c>
      <c r="B117" s="70">
        <v>6</v>
      </c>
      <c r="C117" s="70">
        <v>3</v>
      </c>
      <c r="D117" s="70">
        <v>7</v>
      </c>
      <c r="E117" s="70">
        <v>3</v>
      </c>
      <c r="F117" s="70">
        <v>6</v>
      </c>
      <c r="G117" s="70">
        <v>3</v>
      </c>
      <c r="H117" s="70">
        <v>10</v>
      </c>
      <c r="I117" s="70">
        <v>2</v>
      </c>
      <c r="J117" s="70">
        <v>10</v>
      </c>
      <c r="K117" s="70">
        <v>3</v>
      </c>
      <c r="L117" s="70">
        <v>5</v>
      </c>
      <c r="M117" s="70">
        <v>3</v>
      </c>
      <c r="N117" s="70">
        <v>6</v>
      </c>
      <c r="O117" s="70">
        <v>3</v>
      </c>
      <c r="P117" s="70">
        <v>7</v>
      </c>
      <c r="Q117" s="70">
        <v>3</v>
      </c>
      <c r="R117" s="70">
        <v>57</v>
      </c>
      <c r="S117" s="71">
        <v>23</v>
      </c>
      <c r="T117" s="30">
        <f t="shared" si="6"/>
        <v>63.217391304347828</v>
      </c>
      <c r="U117" s="31" t="str">
        <f t="shared" si="7"/>
        <v>Pass</v>
      </c>
    </row>
    <row r="118" spans="1:21" ht="18" customHeight="1">
      <c r="A118" s="51" t="s">
        <v>577</v>
      </c>
      <c r="B118" s="70">
        <v>7</v>
      </c>
      <c r="C118" s="70">
        <v>3</v>
      </c>
      <c r="D118" s="70">
        <v>7</v>
      </c>
      <c r="E118" s="70">
        <v>3</v>
      </c>
      <c r="F118" s="70">
        <v>7</v>
      </c>
      <c r="G118" s="70">
        <v>3</v>
      </c>
      <c r="H118" s="70">
        <v>10</v>
      </c>
      <c r="I118" s="70">
        <v>2</v>
      </c>
      <c r="J118" s="70">
        <v>10</v>
      </c>
      <c r="K118" s="70">
        <v>3</v>
      </c>
      <c r="L118" s="70">
        <v>6</v>
      </c>
      <c r="M118" s="70">
        <v>3</v>
      </c>
      <c r="N118" s="70">
        <v>6</v>
      </c>
      <c r="O118" s="70">
        <v>3</v>
      </c>
      <c r="P118" s="70">
        <v>6</v>
      </c>
      <c r="Q118" s="70">
        <v>3</v>
      </c>
      <c r="R118" s="70">
        <v>59</v>
      </c>
      <c r="S118" s="71">
        <v>23</v>
      </c>
      <c r="T118" s="30">
        <f t="shared" si="6"/>
        <v>65.347826086956516</v>
      </c>
      <c r="U118" s="31" t="str">
        <f t="shared" si="7"/>
        <v>Pass</v>
      </c>
    </row>
    <row r="119" spans="1:21" ht="18" customHeight="1">
      <c r="A119" s="51" t="s">
        <v>578</v>
      </c>
      <c r="B119" s="70">
        <v>6</v>
      </c>
      <c r="C119" s="70">
        <v>3</v>
      </c>
      <c r="D119" s="70">
        <v>6</v>
      </c>
      <c r="E119" s="70">
        <v>3</v>
      </c>
      <c r="F119" s="70">
        <v>0</v>
      </c>
      <c r="G119" s="70">
        <v>0</v>
      </c>
      <c r="H119" s="70">
        <v>10</v>
      </c>
      <c r="I119" s="70">
        <v>2</v>
      </c>
      <c r="J119" s="70">
        <v>10</v>
      </c>
      <c r="K119" s="70">
        <v>3</v>
      </c>
      <c r="L119" s="70">
        <v>5</v>
      </c>
      <c r="M119" s="70">
        <v>3</v>
      </c>
      <c r="N119" s="70">
        <v>0</v>
      </c>
      <c r="O119" s="70">
        <v>0</v>
      </c>
      <c r="P119" s="70">
        <v>0</v>
      </c>
      <c r="Q119" s="70">
        <v>0</v>
      </c>
      <c r="R119" s="70">
        <v>37</v>
      </c>
      <c r="S119" s="71">
        <v>14</v>
      </c>
      <c r="T119" s="30">
        <f t="shared" si="6"/>
        <v>26.130434782608695</v>
      </c>
      <c r="U119" s="31" t="str">
        <f t="shared" si="7"/>
        <v>Fail</v>
      </c>
    </row>
    <row r="120" spans="1:21" ht="18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21" ht="18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21" ht="18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21" ht="18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21" ht="18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21" ht="18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21" ht="18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</sheetData>
  <mergeCells count="43">
    <mergeCell ref="F4:G4"/>
    <mergeCell ref="H4:I4"/>
    <mergeCell ref="J4:K4"/>
    <mergeCell ref="L4:M4"/>
    <mergeCell ref="V8:W8"/>
    <mergeCell ref="N4:O4"/>
    <mergeCell ref="P4:Q4"/>
    <mergeCell ref="R4:S4"/>
    <mergeCell ref="T4:U4"/>
    <mergeCell ref="L8:M8"/>
    <mergeCell ref="N8:O8"/>
    <mergeCell ref="P8:Q8"/>
    <mergeCell ref="R8:R10"/>
    <mergeCell ref="S8:S10"/>
    <mergeCell ref="L9:M9"/>
    <mergeCell ref="N9:O9"/>
    <mergeCell ref="T9:T10"/>
    <mergeCell ref="U9:U10"/>
    <mergeCell ref="A1:U1"/>
    <mergeCell ref="A2:U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B4:C4"/>
    <mergeCell ref="D4:E4"/>
    <mergeCell ref="B8:C8"/>
    <mergeCell ref="D8:E8"/>
    <mergeCell ref="F8:G8"/>
    <mergeCell ref="H8:I8"/>
    <mergeCell ref="J8:K8"/>
    <mergeCell ref="P9:Q9"/>
    <mergeCell ref="B9:C9"/>
    <mergeCell ref="D9:E9"/>
    <mergeCell ref="F9:G9"/>
    <mergeCell ref="H9:I9"/>
    <mergeCell ref="J9:K9"/>
  </mergeCells>
  <conditionalFormatting sqref="N7:U8">
    <cfRule type="cellIs" dxfId="21" priority="4" operator="lessThanOrEqual">
      <formula>0</formula>
    </cfRule>
  </conditionalFormatting>
  <conditionalFormatting sqref="T9">
    <cfRule type="cellIs" dxfId="20" priority="2" operator="lessThanOrEqual">
      <formula>0</formula>
    </cfRule>
  </conditionalFormatting>
  <conditionalFormatting sqref="U11:U119">
    <cfRule type="containsText" dxfId="19" priority="1" operator="containsText" text="Fail">
      <formula>NOT(ISERROR(SEARCH("Fail",U11)))</formula>
    </cfRule>
  </conditionalFormatting>
  <printOptions horizontalCentered="1"/>
  <pageMargins left="0.25" right="0.25" top="0.5" bottom="0.5" header="0.3" footer="0.3"/>
  <pageSetup paperSize="9" scale="74" fitToHeight="10" orientation="landscape" horizont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7C7C-DC56-4357-A9E8-F16668F11A12}">
  <sheetPr>
    <pageSetUpPr fitToPage="1"/>
  </sheetPr>
  <dimension ref="A1:Y69"/>
  <sheetViews>
    <sheetView showGridLines="0" zoomScaleNormal="100" workbookViewId="0">
      <selection activeCell="A3" sqref="A3"/>
    </sheetView>
  </sheetViews>
  <sheetFormatPr defaultColWidth="9.140625" defaultRowHeight="18" customHeight="1"/>
  <cols>
    <col min="1" max="1" width="20.7109375" style="23" customWidth="1"/>
    <col min="2" max="2" width="8.7109375" style="27" customWidth="1"/>
    <col min="3" max="12" width="8.7109375" style="23" customWidth="1"/>
    <col min="13" max="13" width="8.7109375" style="27" customWidth="1"/>
    <col min="14" max="21" width="8.7109375" style="23" customWidth="1"/>
    <col min="22" max="16384" width="9.140625" style="23"/>
  </cols>
  <sheetData>
    <row r="1" spans="1:25" ht="35.25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5" ht="20.25">
      <c r="A2" s="92" t="str">
        <f>Summery!A2</f>
        <v>Result of IV B.Tech I Semester (R20) Examinations Jan-2024 (20-Batch)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1:25" ht="39.950000000000003" customHeight="1">
      <c r="A3" s="24" t="s">
        <v>37</v>
      </c>
      <c r="B3" s="94">
        <f>COUNTIF(C11:C9863,"=0")</f>
        <v>2</v>
      </c>
      <c r="C3" s="95"/>
      <c r="D3" s="94">
        <f>COUNTIF(E11:E9863,"&gt;0")</f>
        <v>49</v>
      </c>
      <c r="E3" s="95"/>
      <c r="F3" s="94">
        <f>COUNTIF(G11:G9863,"&gt;0")</f>
        <v>49</v>
      </c>
      <c r="G3" s="95"/>
      <c r="H3" s="94">
        <f>COUNTIF(I11:I9863,"&gt;0")</f>
        <v>51</v>
      </c>
      <c r="I3" s="95"/>
      <c r="J3" s="94">
        <f>COUNTIF(K11:K9863,"&gt;0")</f>
        <v>49</v>
      </c>
      <c r="K3" s="95"/>
      <c r="L3" s="94">
        <f>COUNTIF(M11:M9863,"&gt;0")</f>
        <v>50</v>
      </c>
      <c r="M3" s="95"/>
      <c r="N3" s="94">
        <f>COUNTIF(O11:O9863,"&gt;0")</f>
        <v>49</v>
      </c>
      <c r="O3" s="95"/>
      <c r="P3" s="94">
        <f>COUNTIF(Q11:Q9863,"&gt;0")</f>
        <v>52</v>
      </c>
      <c r="Q3" s="95"/>
      <c r="R3" s="96" t="s">
        <v>30</v>
      </c>
      <c r="S3" s="97"/>
      <c r="T3" s="98">
        <f>COUNTA(A11:A1048576)</f>
        <v>52</v>
      </c>
      <c r="U3" s="99"/>
    </row>
    <row r="4" spans="1:25" ht="39.950000000000003" customHeight="1">
      <c r="A4" s="24" t="s">
        <v>31</v>
      </c>
      <c r="B4" s="100">
        <f>B3/$T$3</f>
        <v>3.8461538461538464E-2</v>
      </c>
      <c r="C4" s="101"/>
      <c r="D4" s="100">
        <f>D3/$T$3</f>
        <v>0.94230769230769229</v>
      </c>
      <c r="E4" s="101"/>
      <c r="F4" s="100">
        <f>F3/$T$3</f>
        <v>0.94230769230769229</v>
      </c>
      <c r="G4" s="101"/>
      <c r="H4" s="100">
        <f>H3/$T$3</f>
        <v>0.98076923076923073</v>
      </c>
      <c r="I4" s="101"/>
      <c r="J4" s="100">
        <f>J3/$T$3</f>
        <v>0.94230769230769229</v>
      </c>
      <c r="K4" s="101"/>
      <c r="L4" s="100">
        <f>L3/$T$3</f>
        <v>0.96153846153846156</v>
      </c>
      <c r="M4" s="101"/>
      <c r="N4" s="100">
        <f>N3/$T$3</f>
        <v>0.94230769230769229</v>
      </c>
      <c r="O4" s="101"/>
      <c r="P4" s="100">
        <f>P3/$T$3</f>
        <v>1</v>
      </c>
      <c r="Q4" s="101"/>
      <c r="R4" s="96" t="s">
        <v>32</v>
      </c>
      <c r="S4" s="97"/>
      <c r="T4" s="104">
        <f>COUNTIF(U11:U1006,"=Pass")/T3</f>
        <v>0.88461538461538458</v>
      </c>
      <c r="U4" s="105"/>
    </row>
    <row r="5" spans="1:25">
      <c r="A5" s="42" t="s">
        <v>12</v>
      </c>
      <c r="B5" s="43" t="s">
        <v>29</v>
      </c>
      <c r="C5" s="25"/>
      <c r="D5" s="25"/>
      <c r="E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5" ht="15">
      <c r="B6" s="26"/>
    </row>
    <row r="7" spans="1:25" ht="13.5" hidden="1" customHeight="1">
      <c r="A7" s="44"/>
      <c r="B7" s="45" t="s">
        <v>1</v>
      </c>
      <c r="C7" s="45" t="s">
        <v>2</v>
      </c>
      <c r="D7" s="46" t="s">
        <v>54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/>
      <c r="U7"/>
    </row>
    <row r="8" spans="1:25" ht="0.75" hidden="1" customHeight="1">
      <c r="A8" s="44"/>
      <c r="B8" s="86" t="s">
        <v>78</v>
      </c>
      <c r="C8" s="87" t="s">
        <v>78</v>
      </c>
      <c r="D8" s="86" t="s">
        <v>80</v>
      </c>
      <c r="E8" s="87" t="s">
        <v>80</v>
      </c>
      <c r="F8" s="86" t="s">
        <v>82</v>
      </c>
      <c r="G8" s="87" t="s">
        <v>82</v>
      </c>
      <c r="H8" s="86" t="s">
        <v>84</v>
      </c>
      <c r="I8" s="87" t="s">
        <v>84</v>
      </c>
      <c r="J8" s="86" t="s">
        <v>86</v>
      </c>
      <c r="K8" s="87" t="s">
        <v>86</v>
      </c>
      <c r="L8" s="86" t="s">
        <v>88</v>
      </c>
      <c r="M8" s="87" t="s">
        <v>88</v>
      </c>
      <c r="N8" s="86" t="s">
        <v>90</v>
      </c>
      <c r="O8" s="87" t="s">
        <v>90</v>
      </c>
      <c r="P8" s="86" t="s">
        <v>92</v>
      </c>
      <c r="Q8" s="87" t="s">
        <v>92</v>
      </c>
      <c r="R8" s="106" t="s">
        <v>55</v>
      </c>
      <c r="S8" s="106" t="s">
        <v>57</v>
      </c>
      <c r="T8"/>
      <c r="U8"/>
      <c r="V8" s="102"/>
      <c r="W8" s="103"/>
      <c r="X8" s="28"/>
      <c r="Y8" s="28"/>
    </row>
    <row r="9" spans="1:25" s="28" customFormat="1" ht="62.25" customHeight="1">
      <c r="A9" s="48"/>
      <c r="B9" s="106" t="s">
        <v>79</v>
      </c>
      <c r="C9" s="107" t="s">
        <v>79</v>
      </c>
      <c r="D9" s="106" t="s">
        <v>81</v>
      </c>
      <c r="E9" s="107" t="s">
        <v>81</v>
      </c>
      <c r="F9" s="106" t="s">
        <v>83</v>
      </c>
      <c r="G9" s="107" t="s">
        <v>83</v>
      </c>
      <c r="H9" s="106" t="s">
        <v>85</v>
      </c>
      <c r="I9" s="107" t="s">
        <v>85</v>
      </c>
      <c r="J9" s="106" t="s">
        <v>87</v>
      </c>
      <c r="K9" s="107" t="s">
        <v>87</v>
      </c>
      <c r="L9" s="106" t="s">
        <v>89</v>
      </c>
      <c r="M9" s="107" t="s">
        <v>89</v>
      </c>
      <c r="N9" s="106" t="s">
        <v>91</v>
      </c>
      <c r="O9" s="107" t="s">
        <v>91</v>
      </c>
      <c r="P9" s="106" t="s">
        <v>93</v>
      </c>
      <c r="Q9" s="107" t="s">
        <v>93</v>
      </c>
      <c r="R9" s="106"/>
      <c r="S9" s="106"/>
      <c r="T9" s="88" t="s">
        <v>59</v>
      </c>
      <c r="U9" s="89" t="s">
        <v>33</v>
      </c>
    </row>
    <row r="10" spans="1:25" s="29" customFormat="1" ht="18" customHeight="1">
      <c r="A10" s="49" t="s">
        <v>0</v>
      </c>
      <c r="B10" s="47" t="s">
        <v>56</v>
      </c>
      <c r="C10" s="47" t="s">
        <v>58</v>
      </c>
      <c r="D10" s="47" t="s">
        <v>56</v>
      </c>
      <c r="E10" s="47" t="s">
        <v>58</v>
      </c>
      <c r="F10" s="47" t="s">
        <v>56</v>
      </c>
      <c r="G10" s="47" t="s">
        <v>58</v>
      </c>
      <c r="H10" s="47" t="s">
        <v>56</v>
      </c>
      <c r="I10" s="47" t="s">
        <v>58</v>
      </c>
      <c r="J10" s="47" t="s">
        <v>56</v>
      </c>
      <c r="K10" s="47" t="s">
        <v>58</v>
      </c>
      <c r="L10" s="47" t="s">
        <v>56</v>
      </c>
      <c r="M10" s="47" t="s">
        <v>58</v>
      </c>
      <c r="N10" s="47" t="s">
        <v>56</v>
      </c>
      <c r="O10" s="47" t="s">
        <v>58</v>
      </c>
      <c r="P10" s="47" t="s">
        <v>56</v>
      </c>
      <c r="Q10" s="47" t="s">
        <v>58</v>
      </c>
      <c r="R10" s="84"/>
      <c r="S10" s="84"/>
      <c r="T10" s="88"/>
      <c r="U10" s="89"/>
    </row>
    <row r="11" spans="1:25" ht="18" customHeight="1">
      <c r="A11" s="51" t="s">
        <v>77</v>
      </c>
      <c r="B11" s="70">
        <v>6</v>
      </c>
      <c r="C11" s="70">
        <v>3</v>
      </c>
      <c r="D11" s="70">
        <v>6</v>
      </c>
      <c r="E11" s="70">
        <v>3</v>
      </c>
      <c r="F11" s="70">
        <v>7</v>
      </c>
      <c r="G11" s="70">
        <v>3</v>
      </c>
      <c r="H11" s="70">
        <v>7</v>
      </c>
      <c r="I11" s="70">
        <v>3</v>
      </c>
      <c r="J11" s="70">
        <v>6</v>
      </c>
      <c r="K11" s="70">
        <v>3</v>
      </c>
      <c r="L11" s="70">
        <v>5</v>
      </c>
      <c r="M11" s="70">
        <v>3</v>
      </c>
      <c r="N11" s="70">
        <v>9</v>
      </c>
      <c r="O11" s="70">
        <v>2</v>
      </c>
      <c r="P11" s="70">
        <v>7</v>
      </c>
      <c r="Q11" s="70">
        <v>3</v>
      </c>
      <c r="R11" s="70">
        <v>53</v>
      </c>
      <c r="S11" s="71">
        <v>23</v>
      </c>
      <c r="T11" s="30">
        <f t="shared" ref="T11:T42" si="0">((D11*E11)+(F11*G11)+(H11*I11)+(J11*K11)+(L11*M11)+(N11*O11)+(P11*Q11)+(R11*S11))/cr</f>
        <v>58.739130434782609</v>
      </c>
      <c r="U11" s="31" t="str">
        <f t="shared" ref="U11:U42" si="1">IF(S11&gt;=cr,"Pass","Fail")</f>
        <v>Pass</v>
      </c>
    </row>
    <row r="12" spans="1:25" ht="18" customHeight="1">
      <c r="A12" s="51" t="s">
        <v>453</v>
      </c>
      <c r="B12" s="70">
        <v>8</v>
      </c>
      <c r="C12" s="70">
        <v>3</v>
      </c>
      <c r="D12" s="70">
        <v>6</v>
      </c>
      <c r="E12" s="70">
        <v>3</v>
      </c>
      <c r="F12" s="70">
        <v>6</v>
      </c>
      <c r="G12" s="70">
        <v>3</v>
      </c>
      <c r="H12" s="70">
        <v>7</v>
      </c>
      <c r="I12" s="70">
        <v>3</v>
      </c>
      <c r="J12" s="70">
        <v>5</v>
      </c>
      <c r="K12" s="70">
        <v>3</v>
      </c>
      <c r="L12" s="70">
        <v>5</v>
      </c>
      <c r="M12" s="70">
        <v>3</v>
      </c>
      <c r="N12" s="70">
        <v>9</v>
      </c>
      <c r="O12" s="70">
        <v>2</v>
      </c>
      <c r="P12" s="70">
        <v>7</v>
      </c>
      <c r="Q12" s="70">
        <v>3</v>
      </c>
      <c r="R12" s="70">
        <v>53</v>
      </c>
      <c r="S12" s="71">
        <v>23</v>
      </c>
      <c r="T12" s="30">
        <f t="shared" si="0"/>
        <v>58.478260869565219</v>
      </c>
      <c r="U12" s="31" t="str">
        <f t="shared" si="1"/>
        <v>Pass</v>
      </c>
    </row>
    <row r="13" spans="1:25" ht="18" customHeight="1">
      <c r="A13" s="51" t="s">
        <v>454</v>
      </c>
      <c r="B13" s="70">
        <v>8</v>
      </c>
      <c r="C13" s="70">
        <v>3</v>
      </c>
      <c r="D13" s="70">
        <v>6</v>
      </c>
      <c r="E13" s="70">
        <v>3</v>
      </c>
      <c r="F13" s="70">
        <v>7</v>
      </c>
      <c r="G13" s="70">
        <v>3</v>
      </c>
      <c r="H13" s="70">
        <v>6</v>
      </c>
      <c r="I13" s="70">
        <v>3</v>
      </c>
      <c r="J13" s="70">
        <v>7</v>
      </c>
      <c r="K13" s="70">
        <v>3</v>
      </c>
      <c r="L13" s="70">
        <v>5</v>
      </c>
      <c r="M13" s="70">
        <v>3</v>
      </c>
      <c r="N13" s="70">
        <v>8</v>
      </c>
      <c r="O13" s="70">
        <v>2</v>
      </c>
      <c r="P13" s="70">
        <v>9</v>
      </c>
      <c r="Q13" s="70">
        <v>3</v>
      </c>
      <c r="R13" s="70">
        <v>56</v>
      </c>
      <c r="S13" s="71">
        <v>23</v>
      </c>
      <c r="T13" s="30">
        <f t="shared" si="0"/>
        <v>61.913043478260867</v>
      </c>
      <c r="U13" s="31" t="str">
        <f t="shared" si="1"/>
        <v>Pass</v>
      </c>
    </row>
    <row r="14" spans="1:25" ht="18" customHeight="1">
      <c r="A14" s="51" t="s">
        <v>455</v>
      </c>
      <c r="B14" s="70">
        <v>8</v>
      </c>
      <c r="C14" s="70">
        <v>3</v>
      </c>
      <c r="D14" s="70">
        <v>7</v>
      </c>
      <c r="E14" s="70">
        <v>3</v>
      </c>
      <c r="F14" s="70">
        <v>8</v>
      </c>
      <c r="G14" s="70">
        <v>3</v>
      </c>
      <c r="H14" s="70">
        <v>8</v>
      </c>
      <c r="I14" s="70">
        <v>3</v>
      </c>
      <c r="J14" s="70">
        <v>7</v>
      </c>
      <c r="K14" s="70">
        <v>3</v>
      </c>
      <c r="L14" s="70">
        <v>7</v>
      </c>
      <c r="M14" s="70">
        <v>3</v>
      </c>
      <c r="N14" s="70">
        <v>10</v>
      </c>
      <c r="O14" s="70">
        <v>2</v>
      </c>
      <c r="P14" s="70">
        <v>10</v>
      </c>
      <c r="Q14" s="70">
        <v>3</v>
      </c>
      <c r="R14" s="70">
        <v>65</v>
      </c>
      <c r="S14" s="71">
        <v>23</v>
      </c>
      <c r="T14" s="30">
        <f t="shared" si="0"/>
        <v>72</v>
      </c>
      <c r="U14" s="31" t="str">
        <f t="shared" si="1"/>
        <v>Pass</v>
      </c>
    </row>
    <row r="15" spans="1:25" ht="18" customHeight="1">
      <c r="A15" s="51" t="s">
        <v>456</v>
      </c>
      <c r="B15" s="70">
        <v>7</v>
      </c>
      <c r="C15" s="70">
        <v>3</v>
      </c>
      <c r="D15" s="70">
        <v>8</v>
      </c>
      <c r="E15" s="70">
        <v>3</v>
      </c>
      <c r="F15" s="70">
        <v>8</v>
      </c>
      <c r="G15" s="70">
        <v>3</v>
      </c>
      <c r="H15" s="70">
        <v>9</v>
      </c>
      <c r="I15" s="70">
        <v>3</v>
      </c>
      <c r="J15" s="70">
        <v>7</v>
      </c>
      <c r="K15" s="70">
        <v>3</v>
      </c>
      <c r="L15" s="70">
        <v>7</v>
      </c>
      <c r="M15" s="70">
        <v>3</v>
      </c>
      <c r="N15" s="70">
        <v>10</v>
      </c>
      <c r="O15" s="70">
        <v>2</v>
      </c>
      <c r="P15" s="70">
        <v>10</v>
      </c>
      <c r="Q15" s="70">
        <v>3</v>
      </c>
      <c r="R15" s="70">
        <v>66</v>
      </c>
      <c r="S15" s="71">
        <v>23</v>
      </c>
      <c r="T15" s="30">
        <f t="shared" si="0"/>
        <v>73.260869565217391</v>
      </c>
      <c r="U15" s="31" t="str">
        <f t="shared" si="1"/>
        <v>Pass</v>
      </c>
    </row>
    <row r="16" spans="1:25" ht="18" customHeight="1">
      <c r="A16" s="51" t="s">
        <v>457</v>
      </c>
      <c r="B16" s="70">
        <v>7</v>
      </c>
      <c r="C16" s="70">
        <v>3</v>
      </c>
      <c r="D16" s="70">
        <v>7</v>
      </c>
      <c r="E16" s="70">
        <v>3</v>
      </c>
      <c r="F16" s="70">
        <v>7</v>
      </c>
      <c r="G16" s="70">
        <v>3</v>
      </c>
      <c r="H16" s="70">
        <v>7</v>
      </c>
      <c r="I16" s="70">
        <v>3</v>
      </c>
      <c r="J16" s="70">
        <v>6</v>
      </c>
      <c r="K16" s="70">
        <v>3</v>
      </c>
      <c r="L16" s="70">
        <v>6</v>
      </c>
      <c r="M16" s="70">
        <v>3</v>
      </c>
      <c r="N16" s="70">
        <v>8</v>
      </c>
      <c r="O16" s="70">
        <v>2</v>
      </c>
      <c r="P16" s="70">
        <v>10</v>
      </c>
      <c r="Q16" s="70">
        <v>3</v>
      </c>
      <c r="R16" s="70">
        <v>58</v>
      </c>
      <c r="S16" s="71">
        <v>23</v>
      </c>
      <c r="T16" s="30">
        <f t="shared" si="0"/>
        <v>64.304347826086953</v>
      </c>
      <c r="U16" s="31" t="str">
        <f t="shared" si="1"/>
        <v>Pass</v>
      </c>
    </row>
    <row r="17" spans="1:21" ht="18" customHeight="1">
      <c r="A17" s="51" t="s">
        <v>458</v>
      </c>
      <c r="B17" s="70">
        <v>6</v>
      </c>
      <c r="C17" s="70">
        <v>3</v>
      </c>
      <c r="D17" s="70">
        <v>6</v>
      </c>
      <c r="E17" s="70">
        <v>3</v>
      </c>
      <c r="F17" s="70">
        <v>6</v>
      </c>
      <c r="G17" s="70">
        <v>3</v>
      </c>
      <c r="H17" s="70">
        <v>6</v>
      </c>
      <c r="I17" s="70">
        <v>3</v>
      </c>
      <c r="J17" s="70">
        <v>6</v>
      </c>
      <c r="K17" s="70">
        <v>3</v>
      </c>
      <c r="L17" s="70">
        <v>5</v>
      </c>
      <c r="M17" s="70">
        <v>3</v>
      </c>
      <c r="N17" s="70">
        <v>8</v>
      </c>
      <c r="O17" s="70">
        <v>2</v>
      </c>
      <c r="P17" s="70">
        <v>7</v>
      </c>
      <c r="Q17" s="70">
        <v>3</v>
      </c>
      <c r="R17" s="70">
        <v>50</v>
      </c>
      <c r="S17" s="71">
        <v>23</v>
      </c>
      <c r="T17" s="30">
        <f t="shared" si="0"/>
        <v>55.391304347826086</v>
      </c>
      <c r="U17" s="31" t="str">
        <f t="shared" si="1"/>
        <v>Pass</v>
      </c>
    </row>
    <row r="18" spans="1:21" ht="18" customHeight="1">
      <c r="A18" s="51" t="s">
        <v>459</v>
      </c>
      <c r="B18" s="70">
        <v>8</v>
      </c>
      <c r="C18" s="70">
        <v>3</v>
      </c>
      <c r="D18" s="70">
        <v>6</v>
      </c>
      <c r="E18" s="70">
        <v>3</v>
      </c>
      <c r="F18" s="70">
        <v>9</v>
      </c>
      <c r="G18" s="70">
        <v>3</v>
      </c>
      <c r="H18" s="70">
        <v>9</v>
      </c>
      <c r="I18" s="70">
        <v>3</v>
      </c>
      <c r="J18" s="70">
        <v>8</v>
      </c>
      <c r="K18" s="70">
        <v>3</v>
      </c>
      <c r="L18" s="70">
        <v>7</v>
      </c>
      <c r="M18" s="70">
        <v>3</v>
      </c>
      <c r="N18" s="70">
        <v>10</v>
      </c>
      <c r="O18" s="70">
        <v>2</v>
      </c>
      <c r="P18" s="70">
        <v>10</v>
      </c>
      <c r="Q18" s="70">
        <v>3</v>
      </c>
      <c r="R18" s="70">
        <v>67</v>
      </c>
      <c r="S18" s="71">
        <v>23</v>
      </c>
      <c r="T18" s="30">
        <f t="shared" si="0"/>
        <v>74.260869565217391</v>
      </c>
      <c r="U18" s="31" t="str">
        <f t="shared" si="1"/>
        <v>Pass</v>
      </c>
    </row>
    <row r="19" spans="1:21" ht="18" customHeight="1">
      <c r="A19" s="51" t="s">
        <v>460</v>
      </c>
      <c r="B19" s="70">
        <v>7</v>
      </c>
      <c r="C19" s="70">
        <v>3</v>
      </c>
      <c r="D19" s="70">
        <v>5</v>
      </c>
      <c r="E19" s="70">
        <v>3</v>
      </c>
      <c r="F19" s="70">
        <v>6</v>
      </c>
      <c r="G19" s="70">
        <v>3</v>
      </c>
      <c r="H19" s="70">
        <v>6</v>
      </c>
      <c r="I19" s="70">
        <v>3</v>
      </c>
      <c r="J19" s="70">
        <v>6</v>
      </c>
      <c r="K19" s="70">
        <v>3</v>
      </c>
      <c r="L19" s="70">
        <v>6</v>
      </c>
      <c r="M19" s="70">
        <v>3</v>
      </c>
      <c r="N19" s="70">
        <v>10</v>
      </c>
      <c r="O19" s="70">
        <v>2</v>
      </c>
      <c r="P19" s="70">
        <v>10</v>
      </c>
      <c r="Q19" s="70">
        <v>3</v>
      </c>
      <c r="R19" s="70">
        <v>56</v>
      </c>
      <c r="S19" s="71">
        <v>23</v>
      </c>
      <c r="T19" s="30">
        <f t="shared" si="0"/>
        <v>61.956521739130437</v>
      </c>
      <c r="U19" s="31" t="str">
        <f t="shared" si="1"/>
        <v>Pass</v>
      </c>
    </row>
    <row r="20" spans="1:21" ht="18" customHeight="1">
      <c r="A20" s="51" t="s">
        <v>461</v>
      </c>
      <c r="B20" s="70">
        <v>7</v>
      </c>
      <c r="C20" s="70">
        <v>3</v>
      </c>
      <c r="D20" s="70">
        <v>6</v>
      </c>
      <c r="E20" s="70">
        <v>3</v>
      </c>
      <c r="F20" s="70">
        <v>5</v>
      </c>
      <c r="G20" s="70">
        <v>3</v>
      </c>
      <c r="H20" s="70">
        <v>7</v>
      </c>
      <c r="I20" s="70">
        <v>3</v>
      </c>
      <c r="J20" s="70">
        <v>7</v>
      </c>
      <c r="K20" s="70">
        <v>3</v>
      </c>
      <c r="L20" s="70">
        <v>5</v>
      </c>
      <c r="M20" s="70">
        <v>3</v>
      </c>
      <c r="N20" s="70">
        <v>9</v>
      </c>
      <c r="O20" s="70">
        <v>2</v>
      </c>
      <c r="P20" s="70">
        <v>8</v>
      </c>
      <c r="Q20" s="70">
        <v>3</v>
      </c>
      <c r="R20" s="70">
        <v>54</v>
      </c>
      <c r="S20" s="71">
        <v>23</v>
      </c>
      <c r="T20" s="30">
        <f t="shared" si="0"/>
        <v>59.739130434782609</v>
      </c>
      <c r="U20" s="31" t="str">
        <f t="shared" si="1"/>
        <v>Pass</v>
      </c>
    </row>
    <row r="21" spans="1:21" ht="18" customHeight="1">
      <c r="A21" s="51" t="s">
        <v>462</v>
      </c>
      <c r="B21" s="70">
        <v>8</v>
      </c>
      <c r="C21" s="70">
        <v>3</v>
      </c>
      <c r="D21" s="70">
        <v>6</v>
      </c>
      <c r="E21" s="70">
        <v>3</v>
      </c>
      <c r="F21" s="70">
        <v>7</v>
      </c>
      <c r="G21" s="70">
        <v>3</v>
      </c>
      <c r="H21" s="70">
        <v>7</v>
      </c>
      <c r="I21" s="70">
        <v>3</v>
      </c>
      <c r="J21" s="70">
        <v>7</v>
      </c>
      <c r="K21" s="70">
        <v>3</v>
      </c>
      <c r="L21" s="70">
        <v>6</v>
      </c>
      <c r="M21" s="70">
        <v>3</v>
      </c>
      <c r="N21" s="70">
        <v>10</v>
      </c>
      <c r="O21" s="70">
        <v>2</v>
      </c>
      <c r="P21" s="70">
        <v>9</v>
      </c>
      <c r="Q21" s="70">
        <v>3</v>
      </c>
      <c r="R21" s="70">
        <v>60</v>
      </c>
      <c r="S21" s="71">
        <v>23</v>
      </c>
      <c r="T21" s="30">
        <f t="shared" si="0"/>
        <v>66.347826086956516</v>
      </c>
      <c r="U21" s="31" t="str">
        <f t="shared" si="1"/>
        <v>Pass</v>
      </c>
    </row>
    <row r="22" spans="1:21" ht="18" customHeight="1">
      <c r="A22" s="51" t="s">
        <v>463</v>
      </c>
      <c r="B22" s="70">
        <v>7</v>
      </c>
      <c r="C22" s="70">
        <v>3</v>
      </c>
      <c r="D22" s="70">
        <v>6</v>
      </c>
      <c r="E22" s="70">
        <v>3</v>
      </c>
      <c r="F22" s="70">
        <v>7</v>
      </c>
      <c r="G22" s="70">
        <v>3</v>
      </c>
      <c r="H22" s="70">
        <v>8</v>
      </c>
      <c r="I22" s="70">
        <v>3</v>
      </c>
      <c r="J22" s="70">
        <v>6</v>
      </c>
      <c r="K22" s="70">
        <v>3</v>
      </c>
      <c r="L22" s="70">
        <v>6</v>
      </c>
      <c r="M22" s="70">
        <v>3</v>
      </c>
      <c r="N22" s="70">
        <v>9</v>
      </c>
      <c r="O22" s="70">
        <v>2</v>
      </c>
      <c r="P22" s="70">
        <v>9</v>
      </c>
      <c r="Q22" s="70">
        <v>3</v>
      </c>
      <c r="R22" s="70">
        <v>58</v>
      </c>
      <c r="S22" s="71">
        <v>23</v>
      </c>
      <c r="T22" s="30">
        <f t="shared" si="0"/>
        <v>64.260869565217391</v>
      </c>
      <c r="U22" s="31" t="str">
        <f t="shared" si="1"/>
        <v>Pass</v>
      </c>
    </row>
    <row r="23" spans="1:21" ht="18" customHeight="1">
      <c r="A23" s="51" t="s">
        <v>464</v>
      </c>
      <c r="B23" s="70">
        <v>6</v>
      </c>
      <c r="C23" s="70">
        <v>3</v>
      </c>
      <c r="D23" s="70">
        <v>5</v>
      </c>
      <c r="E23" s="70">
        <v>3</v>
      </c>
      <c r="F23" s="70">
        <v>7</v>
      </c>
      <c r="G23" s="70">
        <v>3</v>
      </c>
      <c r="H23" s="70">
        <v>5</v>
      </c>
      <c r="I23" s="70">
        <v>3</v>
      </c>
      <c r="J23" s="70">
        <v>6</v>
      </c>
      <c r="K23" s="70">
        <v>3</v>
      </c>
      <c r="L23" s="70">
        <v>5</v>
      </c>
      <c r="M23" s="70">
        <v>3</v>
      </c>
      <c r="N23" s="70">
        <v>9</v>
      </c>
      <c r="O23" s="70">
        <v>2</v>
      </c>
      <c r="P23" s="70">
        <v>9</v>
      </c>
      <c r="Q23" s="70">
        <v>3</v>
      </c>
      <c r="R23" s="70">
        <v>52</v>
      </c>
      <c r="S23" s="71">
        <v>23</v>
      </c>
      <c r="T23" s="30">
        <f t="shared" si="0"/>
        <v>57.608695652173914</v>
      </c>
      <c r="U23" s="31" t="str">
        <f t="shared" si="1"/>
        <v>Pass</v>
      </c>
    </row>
    <row r="24" spans="1:21" ht="18" customHeight="1">
      <c r="A24" s="51" t="s">
        <v>465</v>
      </c>
      <c r="B24" s="70">
        <v>7</v>
      </c>
      <c r="C24" s="70">
        <v>3</v>
      </c>
      <c r="D24" s="70">
        <v>5</v>
      </c>
      <c r="E24" s="70">
        <v>3</v>
      </c>
      <c r="F24" s="70">
        <v>6</v>
      </c>
      <c r="G24" s="70">
        <v>3</v>
      </c>
      <c r="H24" s="70">
        <v>6</v>
      </c>
      <c r="I24" s="70">
        <v>3</v>
      </c>
      <c r="J24" s="70">
        <v>6</v>
      </c>
      <c r="K24" s="70">
        <v>3</v>
      </c>
      <c r="L24" s="70">
        <v>5</v>
      </c>
      <c r="M24" s="70">
        <v>3</v>
      </c>
      <c r="N24" s="70">
        <v>8</v>
      </c>
      <c r="O24" s="70">
        <v>2</v>
      </c>
      <c r="P24" s="70">
        <v>9</v>
      </c>
      <c r="Q24" s="70">
        <v>3</v>
      </c>
      <c r="R24" s="70">
        <v>52</v>
      </c>
      <c r="S24" s="71">
        <v>23</v>
      </c>
      <c r="T24" s="30">
        <f t="shared" si="0"/>
        <v>57.521739130434781</v>
      </c>
      <c r="U24" s="31" t="str">
        <f t="shared" si="1"/>
        <v>Pass</v>
      </c>
    </row>
    <row r="25" spans="1:21" ht="18" customHeight="1">
      <c r="A25" s="51" t="s">
        <v>466</v>
      </c>
      <c r="B25" s="70">
        <v>7</v>
      </c>
      <c r="C25" s="70">
        <v>3</v>
      </c>
      <c r="D25" s="70">
        <v>5</v>
      </c>
      <c r="E25" s="70">
        <v>3</v>
      </c>
      <c r="F25" s="70">
        <v>7</v>
      </c>
      <c r="G25" s="70">
        <v>3</v>
      </c>
      <c r="H25" s="70">
        <v>7</v>
      </c>
      <c r="I25" s="70">
        <v>3</v>
      </c>
      <c r="J25" s="70">
        <v>7</v>
      </c>
      <c r="K25" s="70">
        <v>3</v>
      </c>
      <c r="L25" s="70">
        <v>6</v>
      </c>
      <c r="M25" s="70">
        <v>3</v>
      </c>
      <c r="N25" s="70">
        <v>8</v>
      </c>
      <c r="O25" s="70">
        <v>2</v>
      </c>
      <c r="P25" s="70">
        <v>9</v>
      </c>
      <c r="Q25" s="70">
        <v>3</v>
      </c>
      <c r="R25" s="70">
        <v>56</v>
      </c>
      <c r="S25" s="71">
        <v>23</v>
      </c>
      <c r="T25" s="30">
        <f t="shared" si="0"/>
        <v>62.043478260869563</v>
      </c>
      <c r="U25" s="31" t="str">
        <f t="shared" si="1"/>
        <v>Pass</v>
      </c>
    </row>
    <row r="26" spans="1:21" ht="18" customHeight="1">
      <c r="A26" s="51" t="s">
        <v>467</v>
      </c>
      <c r="B26" s="70">
        <v>7</v>
      </c>
      <c r="C26" s="70">
        <v>3</v>
      </c>
      <c r="D26" s="70">
        <v>5</v>
      </c>
      <c r="E26" s="70">
        <v>3</v>
      </c>
      <c r="F26" s="70">
        <v>7</v>
      </c>
      <c r="G26" s="70">
        <v>3</v>
      </c>
      <c r="H26" s="70">
        <v>8</v>
      </c>
      <c r="I26" s="70">
        <v>3</v>
      </c>
      <c r="J26" s="70">
        <v>8</v>
      </c>
      <c r="K26" s="70">
        <v>3</v>
      </c>
      <c r="L26" s="70">
        <v>6</v>
      </c>
      <c r="M26" s="70">
        <v>3</v>
      </c>
      <c r="N26" s="70">
        <v>9</v>
      </c>
      <c r="O26" s="70">
        <v>2</v>
      </c>
      <c r="P26" s="70">
        <v>10</v>
      </c>
      <c r="Q26" s="70">
        <v>3</v>
      </c>
      <c r="R26" s="70">
        <v>60</v>
      </c>
      <c r="S26" s="71">
        <v>23</v>
      </c>
      <c r="T26" s="30">
        <f t="shared" si="0"/>
        <v>66.521739130434781</v>
      </c>
      <c r="U26" s="31" t="str">
        <f t="shared" si="1"/>
        <v>Pass</v>
      </c>
    </row>
    <row r="27" spans="1:21" ht="18" customHeight="1">
      <c r="A27" s="51" t="s">
        <v>468</v>
      </c>
      <c r="B27" s="70">
        <v>6</v>
      </c>
      <c r="C27" s="70">
        <v>3</v>
      </c>
      <c r="D27" s="70">
        <v>6</v>
      </c>
      <c r="E27" s="70">
        <v>3</v>
      </c>
      <c r="F27" s="70">
        <v>7</v>
      </c>
      <c r="G27" s="70">
        <v>3</v>
      </c>
      <c r="H27" s="70">
        <v>5</v>
      </c>
      <c r="I27" s="70">
        <v>3</v>
      </c>
      <c r="J27" s="70">
        <v>6</v>
      </c>
      <c r="K27" s="70">
        <v>3</v>
      </c>
      <c r="L27" s="70">
        <v>6</v>
      </c>
      <c r="M27" s="70">
        <v>3</v>
      </c>
      <c r="N27" s="70">
        <v>9</v>
      </c>
      <c r="O27" s="70">
        <v>2</v>
      </c>
      <c r="P27" s="70">
        <v>10</v>
      </c>
      <c r="Q27" s="70">
        <v>3</v>
      </c>
      <c r="R27" s="70">
        <v>55</v>
      </c>
      <c r="S27" s="71">
        <v>23</v>
      </c>
      <c r="T27" s="30">
        <f t="shared" si="0"/>
        <v>61</v>
      </c>
      <c r="U27" s="31" t="str">
        <f t="shared" si="1"/>
        <v>Pass</v>
      </c>
    </row>
    <row r="28" spans="1:21" ht="18" customHeight="1">
      <c r="A28" s="51" t="s">
        <v>469</v>
      </c>
      <c r="B28" s="70">
        <v>8</v>
      </c>
      <c r="C28" s="70">
        <v>3</v>
      </c>
      <c r="D28" s="70">
        <v>6</v>
      </c>
      <c r="E28" s="70">
        <v>3</v>
      </c>
      <c r="F28" s="70">
        <v>7</v>
      </c>
      <c r="G28" s="70">
        <v>3</v>
      </c>
      <c r="H28" s="70">
        <v>7</v>
      </c>
      <c r="I28" s="70">
        <v>3</v>
      </c>
      <c r="J28" s="70">
        <v>7</v>
      </c>
      <c r="K28" s="70">
        <v>3</v>
      </c>
      <c r="L28" s="70">
        <v>6</v>
      </c>
      <c r="M28" s="70">
        <v>3</v>
      </c>
      <c r="N28" s="70">
        <v>10</v>
      </c>
      <c r="O28" s="70">
        <v>2</v>
      </c>
      <c r="P28" s="70">
        <v>10</v>
      </c>
      <c r="Q28" s="70">
        <v>3</v>
      </c>
      <c r="R28" s="70">
        <v>61</v>
      </c>
      <c r="S28" s="71">
        <v>23</v>
      </c>
      <c r="T28" s="30">
        <f t="shared" si="0"/>
        <v>67.478260869565219</v>
      </c>
      <c r="U28" s="31" t="str">
        <f t="shared" si="1"/>
        <v>Pass</v>
      </c>
    </row>
    <row r="29" spans="1:21" ht="18" customHeight="1">
      <c r="A29" s="51" t="s">
        <v>470</v>
      </c>
      <c r="B29" s="70">
        <v>9</v>
      </c>
      <c r="C29" s="70">
        <v>3</v>
      </c>
      <c r="D29" s="70">
        <v>5</v>
      </c>
      <c r="E29" s="70">
        <v>3</v>
      </c>
      <c r="F29" s="70">
        <v>7</v>
      </c>
      <c r="G29" s="70">
        <v>3</v>
      </c>
      <c r="H29" s="70">
        <v>7</v>
      </c>
      <c r="I29" s="70">
        <v>3</v>
      </c>
      <c r="J29" s="70">
        <v>7</v>
      </c>
      <c r="K29" s="70">
        <v>3</v>
      </c>
      <c r="L29" s="70">
        <v>6</v>
      </c>
      <c r="M29" s="70">
        <v>3</v>
      </c>
      <c r="N29" s="70">
        <v>10</v>
      </c>
      <c r="O29" s="70">
        <v>2</v>
      </c>
      <c r="P29" s="70">
        <v>10</v>
      </c>
      <c r="Q29" s="70">
        <v>3</v>
      </c>
      <c r="R29" s="70">
        <v>61</v>
      </c>
      <c r="S29" s="71">
        <v>23</v>
      </c>
      <c r="T29" s="30">
        <f t="shared" si="0"/>
        <v>67.347826086956516</v>
      </c>
      <c r="U29" s="31" t="str">
        <f t="shared" si="1"/>
        <v>Pass</v>
      </c>
    </row>
    <row r="30" spans="1:21" ht="18" customHeight="1">
      <c r="A30" s="51" t="s">
        <v>471</v>
      </c>
      <c r="B30" s="70">
        <v>7</v>
      </c>
      <c r="C30" s="70">
        <v>3</v>
      </c>
      <c r="D30" s="70">
        <v>5</v>
      </c>
      <c r="E30" s="70">
        <v>3</v>
      </c>
      <c r="F30" s="70">
        <v>6</v>
      </c>
      <c r="G30" s="70">
        <v>3</v>
      </c>
      <c r="H30" s="70">
        <v>7</v>
      </c>
      <c r="I30" s="70">
        <v>3</v>
      </c>
      <c r="J30" s="70">
        <v>6</v>
      </c>
      <c r="K30" s="70">
        <v>3</v>
      </c>
      <c r="L30" s="70">
        <v>5</v>
      </c>
      <c r="M30" s="70">
        <v>3</v>
      </c>
      <c r="N30" s="70">
        <v>9</v>
      </c>
      <c r="O30" s="70">
        <v>2</v>
      </c>
      <c r="P30" s="70">
        <v>10</v>
      </c>
      <c r="Q30" s="70">
        <v>3</v>
      </c>
      <c r="R30" s="70">
        <v>55</v>
      </c>
      <c r="S30" s="71">
        <v>23</v>
      </c>
      <c r="T30" s="30">
        <f t="shared" si="0"/>
        <v>60.869565217391305</v>
      </c>
      <c r="U30" s="31" t="str">
        <f t="shared" si="1"/>
        <v>Pass</v>
      </c>
    </row>
    <row r="31" spans="1:21" ht="18" customHeight="1">
      <c r="A31" s="51" t="s">
        <v>472</v>
      </c>
      <c r="B31" s="70">
        <v>7</v>
      </c>
      <c r="C31" s="70">
        <v>3</v>
      </c>
      <c r="D31" s="70">
        <v>5</v>
      </c>
      <c r="E31" s="70">
        <v>3</v>
      </c>
      <c r="F31" s="70">
        <v>7</v>
      </c>
      <c r="G31" s="70">
        <v>3</v>
      </c>
      <c r="H31" s="70">
        <v>7</v>
      </c>
      <c r="I31" s="70">
        <v>3</v>
      </c>
      <c r="J31" s="70">
        <v>6</v>
      </c>
      <c r="K31" s="70">
        <v>3</v>
      </c>
      <c r="L31" s="70">
        <v>5</v>
      </c>
      <c r="M31" s="70">
        <v>3</v>
      </c>
      <c r="N31" s="70">
        <v>9</v>
      </c>
      <c r="O31" s="70">
        <v>2</v>
      </c>
      <c r="P31" s="70">
        <v>8</v>
      </c>
      <c r="Q31" s="70">
        <v>3</v>
      </c>
      <c r="R31" s="70">
        <v>54</v>
      </c>
      <c r="S31" s="71">
        <v>23</v>
      </c>
      <c r="T31" s="30">
        <f t="shared" si="0"/>
        <v>59.739130434782609</v>
      </c>
      <c r="U31" s="31" t="str">
        <f t="shared" si="1"/>
        <v>Pass</v>
      </c>
    </row>
    <row r="32" spans="1:21" ht="18" customHeight="1">
      <c r="A32" s="51" t="s">
        <v>473</v>
      </c>
      <c r="B32" s="70">
        <v>9</v>
      </c>
      <c r="C32" s="70">
        <v>3</v>
      </c>
      <c r="D32" s="70">
        <v>5</v>
      </c>
      <c r="E32" s="70">
        <v>3</v>
      </c>
      <c r="F32" s="70">
        <v>7</v>
      </c>
      <c r="G32" s="70">
        <v>3</v>
      </c>
      <c r="H32" s="70">
        <v>6</v>
      </c>
      <c r="I32" s="70">
        <v>3</v>
      </c>
      <c r="J32" s="70">
        <v>6</v>
      </c>
      <c r="K32" s="70">
        <v>3</v>
      </c>
      <c r="L32" s="70">
        <v>5</v>
      </c>
      <c r="M32" s="70">
        <v>3</v>
      </c>
      <c r="N32" s="70">
        <v>7</v>
      </c>
      <c r="O32" s="70">
        <v>2</v>
      </c>
      <c r="P32" s="70">
        <v>7</v>
      </c>
      <c r="Q32" s="70">
        <v>3</v>
      </c>
      <c r="R32" s="70">
        <v>52</v>
      </c>
      <c r="S32" s="71">
        <v>23</v>
      </c>
      <c r="T32" s="30">
        <f t="shared" si="0"/>
        <v>57.304347826086953</v>
      </c>
      <c r="U32" s="31" t="str">
        <f t="shared" si="1"/>
        <v>Pass</v>
      </c>
    </row>
    <row r="33" spans="1:21" ht="18" customHeight="1">
      <c r="A33" s="51" t="s">
        <v>474</v>
      </c>
      <c r="B33" s="70">
        <v>7</v>
      </c>
      <c r="C33" s="70">
        <v>3</v>
      </c>
      <c r="D33" s="70">
        <v>5</v>
      </c>
      <c r="E33" s="70">
        <v>3</v>
      </c>
      <c r="F33" s="70">
        <v>7</v>
      </c>
      <c r="G33" s="70">
        <v>3</v>
      </c>
      <c r="H33" s="70">
        <v>5</v>
      </c>
      <c r="I33" s="70">
        <v>3</v>
      </c>
      <c r="J33" s="70">
        <v>7</v>
      </c>
      <c r="K33" s="70">
        <v>3</v>
      </c>
      <c r="L33" s="70">
        <v>5</v>
      </c>
      <c r="M33" s="70">
        <v>3</v>
      </c>
      <c r="N33" s="70">
        <v>8</v>
      </c>
      <c r="O33" s="70">
        <v>2</v>
      </c>
      <c r="P33" s="70">
        <v>7</v>
      </c>
      <c r="Q33" s="70">
        <v>3</v>
      </c>
      <c r="R33" s="70">
        <v>51</v>
      </c>
      <c r="S33" s="71">
        <v>23</v>
      </c>
      <c r="T33" s="30">
        <f t="shared" si="0"/>
        <v>56.391304347826086</v>
      </c>
      <c r="U33" s="31" t="str">
        <f t="shared" si="1"/>
        <v>Pass</v>
      </c>
    </row>
    <row r="34" spans="1:21" ht="18" customHeight="1">
      <c r="A34" s="51" t="s">
        <v>475</v>
      </c>
      <c r="B34" s="70">
        <v>8</v>
      </c>
      <c r="C34" s="70">
        <v>3</v>
      </c>
      <c r="D34" s="70">
        <v>5</v>
      </c>
      <c r="E34" s="70">
        <v>3</v>
      </c>
      <c r="F34" s="70">
        <v>7</v>
      </c>
      <c r="G34" s="70">
        <v>3</v>
      </c>
      <c r="H34" s="70">
        <v>8</v>
      </c>
      <c r="I34" s="70">
        <v>3</v>
      </c>
      <c r="J34" s="70">
        <v>7</v>
      </c>
      <c r="K34" s="70">
        <v>3</v>
      </c>
      <c r="L34" s="70">
        <v>5</v>
      </c>
      <c r="M34" s="70">
        <v>3</v>
      </c>
      <c r="N34" s="70">
        <v>9</v>
      </c>
      <c r="O34" s="70">
        <v>2</v>
      </c>
      <c r="P34" s="70">
        <v>9</v>
      </c>
      <c r="Q34" s="70">
        <v>3</v>
      </c>
      <c r="R34" s="70">
        <v>58</v>
      </c>
      <c r="S34" s="71">
        <v>23</v>
      </c>
      <c r="T34" s="30">
        <f t="shared" si="0"/>
        <v>64.130434782608702</v>
      </c>
      <c r="U34" s="31" t="str">
        <f t="shared" si="1"/>
        <v>Pass</v>
      </c>
    </row>
    <row r="35" spans="1:21" ht="18" customHeight="1">
      <c r="A35" s="51" t="s">
        <v>476</v>
      </c>
      <c r="B35" s="70">
        <v>8</v>
      </c>
      <c r="C35" s="70">
        <v>3</v>
      </c>
      <c r="D35" s="70">
        <v>7</v>
      </c>
      <c r="E35" s="70">
        <v>3</v>
      </c>
      <c r="F35" s="70">
        <v>8</v>
      </c>
      <c r="G35" s="70">
        <v>3</v>
      </c>
      <c r="H35" s="70">
        <v>7</v>
      </c>
      <c r="I35" s="70">
        <v>3</v>
      </c>
      <c r="J35" s="70">
        <v>7</v>
      </c>
      <c r="K35" s="70">
        <v>3</v>
      </c>
      <c r="L35" s="70">
        <v>7</v>
      </c>
      <c r="M35" s="70">
        <v>3</v>
      </c>
      <c r="N35" s="70">
        <v>10</v>
      </c>
      <c r="O35" s="70">
        <v>2</v>
      </c>
      <c r="P35" s="70">
        <v>9</v>
      </c>
      <c r="Q35" s="70">
        <v>3</v>
      </c>
      <c r="R35" s="70">
        <v>63</v>
      </c>
      <c r="S35" s="71">
        <v>23</v>
      </c>
      <c r="T35" s="30">
        <f t="shared" si="0"/>
        <v>69.739130434782609</v>
      </c>
      <c r="U35" s="31" t="str">
        <f t="shared" si="1"/>
        <v>Pass</v>
      </c>
    </row>
    <row r="36" spans="1:21" ht="18" customHeight="1">
      <c r="A36" s="51" t="s">
        <v>477</v>
      </c>
      <c r="B36" s="70">
        <v>8</v>
      </c>
      <c r="C36" s="70">
        <v>3</v>
      </c>
      <c r="D36" s="70">
        <v>6</v>
      </c>
      <c r="E36" s="70">
        <v>3</v>
      </c>
      <c r="F36" s="70">
        <v>8</v>
      </c>
      <c r="G36" s="70">
        <v>3</v>
      </c>
      <c r="H36" s="70">
        <v>8</v>
      </c>
      <c r="I36" s="70">
        <v>3</v>
      </c>
      <c r="J36" s="70">
        <v>6</v>
      </c>
      <c r="K36" s="70">
        <v>3</v>
      </c>
      <c r="L36" s="70">
        <v>8</v>
      </c>
      <c r="M36" s="70">
        <v>3</v>
      </c>
      <c r="N36" s="70">
        <v>10</v>
      </c>
      <c r="O36" s="70">
        <v>2</v>
      </c>
      <c r="P36" s="70">
        <v>10</v>
      </c>
      <c r="Q36" s="70">
        <v>3</v>
      </c>
      <c r="R36" s="70">
        <v>64</v>
      </c>
      <c r="S36" s="71">
        <v>23</v>
      </c>
      <c r="T36" s="30">
        <f t="shared" si="0"/>
        <v>70.869565217391298</v>
      </c>
      <c r="U36" s="31" t="str">
        <f t="shared" si="1"/>
        <v>Pass</v>
      </c>
    </row>
    <row r="37" spans="1:21" ht="18" customHeight="1">
      <c r="A37" s="51" t="s">
        <v>478</v>
      </c>
      <c r="B37" s="70">
        <v>10</v>
      </c>
      <c r="C37" s="70">
        <v>3</v>
      </c>
      <c r="D37" s="70">
        <v>6</v>
      </c>
      <c r="E37" s="70">
        <v>3</v>
      </c>
      <c r="F37" s="70">
        <v>8</v>
      </c>
      <c r="G37" s="70">
        <v>3</v>
      </c>
      <c r="H37" s="70">
        <v>8</v>
      </c>
      <c r="I37" s="70">
        <v>3</v>
      </c>
      <c r="J37" s="70">
        <v>7</v>
      </c>
      <c r="K37" s="70">
        <v>3</v>
      </c>
      <c r="L37" s="70">
        <v>7</v>
      </c>
      <c r="M37" s="70">
        <v>3</v>
      </c>
      <c r="N37" s="70">
        <v>10</v>
      </c>
      <c r="O37" s="70">
        <v>2</v>
      </c>
      <c r="P37" s="70">
        <v>10</v>
      </c>
      <c r="Q37" s="70">
        <v>3</v>
      </c>
      <c r="R37" s="70">
        <v>66</v>
      </c>
      <c r="S37" s="71">
        <v>23</v>
      </c>
      <c r="T37" s="30">
        <f t="shared" si="0"/>
        <v>72.869565217391298</v>
      </c>
      <c r="U37" s="31" t="str">
        <f t="shared" si="1"/>
        <v>Pass</v>
      </c>
    </row>
    <row r="38" spans="1:21" ht="18" customHeight="1">
      <c r="A38" s="51" t="s">
        <v>479</v>
      </c>
      <c r="B38" s="70">
        <v>7</v>
      </c>
      <c r="C38" s="70">
        <v>3</v>
      </c>
      <c r="D38" s="70">
        <v>5</v>
      </c>
      <c r="E38" s="70">
        <v>3</v>
      </c>
      <c r="F38" s="70">
        <v>6</v>
      </c>
      <c r="G38" s="70">
        <v>3</v>
      </c>
      <c r="H38" s="70">
        <v>7</v>
      </c>
      <c r="I38" s="70">
        <v>3</v>
      </c>
      <c r="J38" s="70">
        <v>6</v>
      </c>
      <c r="K38" s="70">
        <v>3</v>
      </c>
      <c r="L38" s="70">
        <v>5</v>
      </c>
      <c r="M38" s="70">
        <v>3</v>
      </c>
      <c r="N38" s="70">
        <v>10</v>
      </c>
      <c r="O38" s="70">
        <v>2</v>
      </c>
      <c r="P38" s="70">
        <v>10</v>
      </c>
      <c r="Q38" s="70">
        <v>3</v>
      </c>
      <c r="R38" s="70">
        <v>56</v>
      </c>
      <c r="S38" s="71">
        <v>23</v>
      </c>
      <c r="T38" s="30">
        <f t="shared" si="0"/>
        <v>61.956521739130437</v>
      </c>
      <c r="U38" s="31" t="str">
        <f t="shared" si="1"/>
        <v>Pass</v>
      </c>
    </row>
    <row r="39" spans="1:21" ht="18" customHeight="1">
      <c r="A39" s="51" t="s">
        <v>480</v>
      </c>
      <c r="B39" s="70">
        <v>6</v>
      </c>
      <c r="C39" s="70">
        <v>3</v>
      </c>
      <c r="D39" s="70">
        <v>6</v>
      </c>
      <c r="E39" s="70">
        <v>3</v>
      </c>
      <c r="F39" s="70">
        <v>7</v>
      </c>
      <c r="G39" s="70">
        <v>3</v>
      </c>
      <c r="H39" s="70">
        <v>7</v>
      </c>
      <c r="I39" s="70">
        <v>3</v>
      </c>
      <c r="J39" s="70">
        <v>7</v>
      </c>
      <c r="K39" s="70">
        <v>3</v>
      </c>
      <c r="L39" s="70">
        <v>6</v>
      </c>
      <c r="M39" s="70">
        <v>3</v>
      </c>
      <c r="N39" s="70">
        <v>10</v>
      </c>
      <c r="O39" s="70">
        <v>2</v>
      </c>
      <c r="P39" s="70">
        <v>10</v>
      </c>
      <c r="Q39" s="70">
        <v>3</v>
      </c>
      <c r="R39" s="70">
        <v>59</v>
      </c>
      <c r="S39" s="71">
        <v>23</v>
      </c>
      <c r="T39" s="30">
        <f t="shared" si="0"/>
        <v>65.478260869565219</v>
      </c>
      <c r="U39" s="31" t="str">
        <f t="shared" si="1"/>
        <v>Pass</v>
      </c>
    </row>
    <row r="40" spans="1:21" ht="18" customHeight="1">
      <c r="A40" s="51" t="s">
        <v>481</v>
      </c>
      <c r="B40" s="70">
        <v>8</v>
      </c>
      <c r="C40" s="70">
        <v>3</v>
      </c>
      <c r="D40" s="70">
        <v>5</v>
      </c>
      <c r="E40" s="70">
        <v>3</v>
      </c>
      <c r="F40" s="70">
        <v>0</v>
      </c>
      <c r="G40" s="70">
        <v>0</v>
      </c>
      <c r="H40" s="70">
        <v>7</v>
      </c>
      <c r="I40" s="70">
        <v>3</v>
      </c>
      <c r="J40" s="70">
        <v>5</v>
      </c>
      <c r="K40" s="70">
        <v>3</v>
      </c>
      <c r="L40" s="70">
        <v>5</v>
      </c>
      <c r="M40" s="70">
        <v>3</v>
      </c>
      <c r="N40" s="70">
        <v>7</v>
      </c>
      <c r="O40" s="70">
        <v>2</v>
      </c>
      <c r="P40" s="70">
        <v>6</v>
      </c>
      <c r="Q40" s="70">
        <v>3</v>
      </c>
      <c r="R40" s="70">
        <v>43</v>
      </c>
      <c r="S40" s="71">
        <v>20</v>
      </c>
      <c r="T40" s="30">
        <f t="shared" si="0"/>
        <v>41.652173913043477</v>
      </c>
      <c r="U40" s="31" t="str">
        <f t="shared" si="1"/>
        <v>Fail</v>
      </c>
    </row>
    <row r="41" spans="1:21" ht="18" customHeight="1">
      <c r="A41" s="51" t="s">
        <v>482</v>
      </c>
      <c r="B41" s="70">
        <v>6</v>
      </c>
      <c r="C41" s="70">
        <v>3</v>
      </c>
      <c r="D41" s="70">
        <v>5</v>
      </c>
      <c r="E41" s="70">
        <v>3</v>
      </c>
      <c r="F41" s="70">
        <v>6</v>
      </c>
      <c r="G41" s="70">
        <v>3</v>
      </c>
      <c r="H41" s="70">
        <v>5</v>
      </c>
      <c r="I41" s="70">
        <v>3</v>
      </c>
      <c r="J41" s="70">
        <v>7</v>
      </c>
      <c r="K41" s="70">
        <v>3</v>
      </c>
      <c r="L41" s="70">
        <v>5</v>
      </c>
      <c r="M41" s="70">
        <v>3</v>
      </c>
      <c r="N41" s="70">
        <v>8</v>
      </c>
      <c r="O41" s="70">
        <v>2</v>
      </c>
      <c r="P41" s="70">
        <v>9</v>
      </c>
      <c r="Q41" s="70">
        <v>3</v>
      </c>
      <c r="R41" s="70">
        <v>51</v>
      </c>
      <c r="S41" s="71">
        <v>23</v>
      </c>
      <c r="T41" s="30">
        <f t="shared" si="0"/>
        <v>56.521739130434781</v>
      </c>
      <c r="U41" s="31" t="str">
        <f t="shared" si="1"/>
        <v>Pass</v>
      </c>
    </row>
    <row r="42" spans="1:21" ht="18" customHeight="1">
      <c r="A42" s="51" t="s">
        <v>483</v>
      </c>
      <c r="B42" s="70">
        <v>8</v>
      </c>
      <c r="C42" s="70">
        <v>3</v>
      </c>
      <c r="D42" s="70">
        <v>6</v>
      </c>
      <c r="E42" s="70">
        <v>3</v>
      </c>
      <c r="F42" s="70">
        <v>8</v>
      </c>
      <c r="G42" s="70">
        <v>3</v>
      </c>
      <c r="H42" s="70">
        <v>8</v>
      </c>
      <c r="I42" s="70">
        <v>3</v>
      </c>
      <c r="J42" s="70">
        <v>8</v>
      </c>
      <c r="K42" s="70">
        <v>3</v>
      </c>
      <c r="L42" s="70">
        <v>7</v>
      </c>
      <c r="M42" s="70">
        <v>3</v>
      </c>
      <c r="N42" s="70">
        <v>10</v>
      </c>
      <c r="O42" s="70">
        <v>2</v>
      </c>
      <c r="P42" s="70">
        <v>10</v>
      </c>
      <c r="Q42" s="70">
        <v>3</v>
      </c>
      <c r="R42" s="70">
        <v>65</v>
      </c>
      <c r="S42" s="71">
        <v>23</v>
      </c>
      <c r="T42" s="30">
        <f t="shared" si="0"/>
        <v>72</v>
      </c>
      <c r="U42" s="31" t="str">
        <f t="shared" si="1"/>
        <v>Pass</v>
      </c>
    </row>
    <row r="43" spans="1:21" ht="18" customHeight="1">
      <c r="A43" s="51" t="s">
        <v>484</v>
      </c>
      <c r="B43" s="70">
        <v>7</v>
      </c>
      <c r="C43" s="70">
        <v>3</v>
      </c>
      <c r="D43" s="70">
        <v>6</v>
      </c>
      <c r="E43" s="70">
        <v>3</v>
      </c>
      <c r="F43" s="70">
        <v>7</v>
      </c>
      <c r="G43" s="70">
        <v>3</v>
      </c>
      <c r="H43" s="70">
        <v>7</v>
      </c>
      <c r="I43" s="70">
        <v>3</v>
      </c>
      <c r="J43" s="70">
        <v>7</v>
      </c>
      <c r="K43" s="70">
        <v>3</v>
      </c>
      <c r="L43" s="70">
        <v>6</v>
      </c>
      <c r="M43" s="70">
        <v>3</v>
      </c>
      <c r="N43" s="70">
        <v>10</v>
      </c>
      <c r="O43" s="70">
        <v>2</v>
      </c>
      <c r="P43" s="70">
        <v>9</v>
      </c>
      <c r="Q43" s="70">
        <v>3</v>
      </c>
      <c r="R43" s="70">
        <v>59</v>
      </c>
      <c r="S43" s="71">
        <v>23</v>
      </c>
      <c r="T43" s="30">
        <f t="shared" ref="T43:T62" si="2">((D43*E43)+(F43*G43)+(H43*I43)+(J43*K43)+(L43*M43)+(N43*O43)+(P43*Q43)+(R43*S43))/cr</f>
        <v>65.347826086956516</v>
      </c>
      <c r="U43" s="31" t="str">
        <f t="shared" ref="U43:U62" si="3">IF(S43&gt;=cr,"Pass","Fail")</f>
        <v>Pass</v>
      </c>
    </row>
    <row r="44" spans="1:21" ht="18" customHeight="1">
      <c r="A44" s="51" t="s">
        <v>485</v>
      </c>
      <c r="B44" s="70">
        <v>7</v>
      </c>
      <c r="C44" s="70">
        <v>3</v>
      </c>
      <c r="D44" s="70">
        <v>5</v>
      </c>
      <c r="E44" s="70">
        <v>3</v>
      </c>
      <c r="F44" s="70">
        <v>6</v>
      </c>
      <c r="G44" s="70">
        <v>3</v>
      </c>
      <c r="H44" s="70">
        <v>8</v>
      </c>
      <c r="I44" s="70">
        <v>3</v>
      </c>
      <c r="J44" s="70">
        <v>6</v>
      </c>
      <c r="K44" s="70">
        <v>3</v>
      </c>
      <c r="L44" s="70">
        <v>5</v>
      </c>
      <c r="M44" s="70">
        <v>3</v>
      </c>
      <c r="N44" s="70">
        <v>9</v>
      </c>
      <c r="O44" s="70">
        <v>2</v>
      </c>
      <c r="P44" s="70">
        <v>9</v>
      </c>
      <c r="Q44" s="70">
        <v>3</v>
      </c>
      <c r="R44" s="70">
        <v>55</v>
      </c>
      <c r="S44" s="71">
        <v>23</v>
      </c>
      <c r="T44" s="30">
        <f t="shared" si="2"/>
        <v>60.869565217391305</v>
      </c>
      <c r="U44" s="31" t="str">
        <f t="shared" si="3"/>
        <v>Pass</v>
      </c>
    </row>
    <row r="45" spans="1:21" ht="18" customHeight="1">
      <c r="A45" s="51" t="s">
        <v>486</v>
      </c>
      <c r="B45" s="70">
        <v>8</v>
      </c>
      <c r="C45" s="70">
        <v>3</v>
      </c>
      <c r="D45" s="70">
        <v>6</v>
      </c>
      <c r="E45" s="70">
        <v>3</v>
      </c>
      <c r="F45" s="70">
        <v>8</v>
      </c>
      <c r="G45" s="70">
        <v>3</v>
      </c>
      <c r="H45" s="70">
        <v>8</v>
      </c>
      <c r="I45" s="70">
        <v>3</v>
      </c>
      <c r="J45" s="70">
        <v>8</v>
      </c>
      <c r="K45" s="70">
        <v>3</v>
      </c>
      <c r="L45" s="70">
        <v>7</v>
      </c>
      <c r="M45" s="70">
        <v>3</v>
      </c>
      <c r="N45" s="70">
        <v>10</v>
      </c>
      <c r="O45" s="70">
        <v>2</v>
      </c>
      <c r="P45" s="70">
        <v>10</v>
      </c>
      <c r="Q45" s="70">
        <v>3</v>
      </c>
      <c r="R45" s="70">
        <v>65</v>
      </c>
      <c r="S45" s="71">
        <v>23</v>
      </c>
      <c r="T45" s="30">
        <f t="shared" si="2"/>
        <v>72</v>
      </c>
      <c r="U45" s="31" t="str">
        <f t="shared" si="3"/>
        <v>Pass</v>
      </c>
    </row>
    <row r="46" spans="1:21" ht="18" customHeight="1">
      <c r="A46" s="51" t="s">
        <v>487</v>
      </c>
      <c r="B46" s="70">
        <v>8</v>
      </c>
      <c r="C46" s="70">
        <v>3</v>
      </c>
      <c r="D46" s="70">
        <v>5</v>
      </c>
      <c r="E46" s="70">
        <v>3</v>
      </c>
      <c r="F46" s="70">
        <v>7</v>
      </c>
      <c r="G46" s="70">
        <v>3</v>
      </c>
      <c r="H46" s="70">
        <v>7</v>
      </c>
      <c r="I46" s="70">
        <v>3</v>
      </c>
      <c r="J46" s="70">
        <v>6</v>
      </c>
      <c r="K46" s="70">
        <v>3</v>
      </c>
      <c r="L46" s="70">
        <v>6</v>
      </c>
      <c r="M46" s="70">
        <v>3</v>
      </c>
      <c r="N46" s="70">
        <v>10</v>
      </c>
      <c r="O46" s="70">
        <v>2</v>
      </c>
      <c r="P46" s="70">
        <v>10</v>
      </c>
      <c r="Q46" s="70">
        <v>3</v>
      </c>
      <c r="R46" s="70">
        <v>59</v>
      </c>
      <c r="S46" s="71">
        <v>23</v>
      </c>
      <c r="T46" s="30">
        <f t="shared" si="2"/>
        <v>65.217391304347828</v>
      </c>
      <c r="U46" s="31" t="str">
        <f t="shared" si="3"/>
        <v>Pass</v>
      </c>
    </row>
    <row r="47" spans="1:21" ht="18" customHeight="1">
      <c r="A47" s="51" t="s">
        <v>488</v>
      </c>
      <c r="B47" s="70">
        <v>6</v>
      </c>
      <c r="C47" s="70">
        <v>3</v>
      </c>
      <c r="D47" s="70">
        <v>5</v>
      </c>
      <c r="E47" s="70">
        <v>3</v>
      </c>
      <c r="F47" s="70">
        <v>6</v>
      </c>
      <c r="G47" s="70">
        <v>3</v>
      </c>
      <c r="H47" s="70">
        <v>5</v>
      </c>
      <c r="I47" s="70">
        <v>3</v>
      </c>
      <c r="J47" s="70">
        <v>6</v>
      </c>
      <c r="K47" s="70">
        <v>3</v>
      </c>
      <c r="L47" s="70">
        <v>5</v>
      </c>
      <c r="M47" s="70">
        <v>3</v>
      </c>
      <c r="N47" s="70">
        <v>8</v>
      </c>
      <c r="O47" s="70">
        <v>2</v>
      </c>
      <c r="P47" s="70">
        <v>9</v>
      </c>
      <c r="Q47" s="70">
        <v>3</v>
      </c>
      <c r="R47" s="70">
        <v>50</v>
      </c>
      <c r="S47" s="71">
        <v>23</v>
      </c>
      <c r="T47" s="30">
        <f t="shared" si="2"/>
        <v>55.391304347826086</v>
      </c>
      <c r="U47" s="31" t="str">
        <f t="shared" si="3"/>
        <v>Pass</v>
      </c>
    </row>
    <row r="48" spans="1:21" ht="18" customHeight="1">
      <c r="A48" s="51" t="s">
        <v>489</v>
      </c>
      <c r="B48" s="70">
        <v>7</v>
      </c>
      <c r="C48" s="70">
        <v>3</v>
      </c>
      <c r="D48" s="70">
        <v>5</v>
      </c>
      <c r="E48" s="70">
        <v>3</v>
      </c>
      <c r="F48" s="70">
        <v>5</v>
      </c>
      <c r="G48" s="70">
        <v>3</v>
      </c>
      <c r="H48" s="70">
        <v>6</v>
      </c>
      <c r="I48" s="70">
        <v>3</v>
      </c>
      <c r="J48" s="70">
        <v>5</v>
      </c>
      <c r="K48" s="70">
        <v>3</v>
      </c>
      <c r="L48" s="70">
        <v>5</v>
      </c>
      <c r="M48" s="70">
        <v>3</v>
      </c>
      <c r="N48" s="70">
        <v>8</v>
      </c>
      <c r="O48" s="70">
        <v>2</v>
      </c>
      <c r="P48" s="70">
        <v>7</v>
      </c>
      <c r="Q48" s="70">
        <v>3</v>
      </c>
      <c r="R48" s="70">
        <v>48</v>
      </c>
      <c r="S48" s="71">
        <v>23</v>
      </c>
      <c r="T48" s="30">
        <f t="shared" si="2"/>
        <v>53</v>
      </c>
      <c r="U48" s="31" t="str">
        <f t="shared" si="3"/>
        <v>Pass</v>
      </c>
    </row>
    <row r="49" spans="1:21" ht="18" customHeight="1">
      <c r="A49" s="51" t="s">
        <v>490</v>
      </c>
      <c r="B49" s="70">
        <v>8</v>
      </c>
      <c r="C49" s="70">
        <v>3</v>
      </c>
      <c r="D49" s="70">
        <v>5</v>
      </c>
      <c r="E49" s="70">
        <v>3</v>
      </c>
      <c r="F49" s="70">
        <v>7</v>
      </c>
      <c r="G49" s="70">
        <v>3</v>
      </c>
      <c r="H49" s="70">
        <v>6</v>
      </c>
      <c r="I49" s="70">
        <v>3</v>
      </c>
      <c r="J49" s="70">
        <v>6</v>
      </c>
      <c r="K49" s="70">
        <v>3</v>
      </c>
      <c r="L49" s="70">
        <v>6</v>
      </c>
      <c r="M49" s="70">
        <v>3</v>
      </c>
      <c r="N49" s="70">
        <v>0</v>
      </c>
      <c r="O49" s="70">
        <v>0</v>
      </c>
      <c r="P49" s="70">
        <v>6</v>
      </c>
      <c r="Q49" s="70">
        <v>3</v>
      </c>
      <c r="R49" s="70">
        <v>44</v>
      </c>
      <c r="S49" s="71">
        <v>21</v>
      </c>
      <c r="T49" s="30">
        <f t="shared" si="2"/>
        <v>44.869565217391305</v>
      </c>
      <c r="U49" s="31" t="str">
        <f t="shared" si="3"/>
        <v>Fail</v>
      </c>
    </row>
    <row r="50" spans="1:21" ht="18" customHeight="1">
      <c r="A50" s="51" t="s">
        <v>491</v>
      </c>
      <c r="B50" s="70">
        <v>0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7</v>
      </c>
      <c r="Q50" s="70">
        <v>3</v>
      </c>
      <c r="R50" s="70">
        <v>7</v>
      </c>
      <c r="S50" s="71">
        <v>3</v>
      </c>
      <c r="T50" s="30">
        <f t="shared" si="2"/>
        <v>1.826086956521739</v>
      </c>
      <c r="U50" s="31" t="str">
        <f t="shared" si="3"/>
        <v>Fail</v>
      </c>
    </row>
    <row r="51" spans="1:21" ht="18" customHeight="1">
      <c r="A51" s="51" t="s">
        <v>492</v>
      </c>
      <c r="B51" s="70">
        <v>6</v>
      </c>
      <c r="C51" s="70">
        <v>3</v>
      </c>
      <c r="D51" s="70">
        <v>5</v>
      </c>
      <c r="E51" s="70">
        <v>3</v>
      </c>
      <c r="F51" s="70">
        <v>7</v>
      </c>
      <c r="G51" s="70">
        <v>3</v>
      </c>
      <c r="H51" s="70">
        <v>7</v>
      </c>
      <c r="I51" s="70">
        <v>3</v>
      </c>
      <c r="J51" s="70">
        <v>7</v>
      </c>
      <c r="K51" s="70">
        <v>3</v>
      </c>
      <c r="L51" s="70">
        <v>5</v>
      </c>
      <c r="M51" s="70">
        <v>3</v>
      </c>
      <c r="N51" s="70">
        <v>9</v>
      </c>
      <c r="O51" s="70">
        <v>2</v>
      </c>
      <c r="P51" s="70">
        <v>9</v>
      </c>
      <c r="Q51" s="70">
        <v>3</v>
      </c>
      <c r="R51" s="70">
        <v>55</v>
      </c>
      <c r="S51" s="71">
        <v>23</v>
      </c>
      <c r="T51" s="30">
        <f t="shared" si="2"/>
        <v>61</v>
      </c>
      <c r="U51" s="31" t="str">
        <f t="shared" si="3"/>
        <v>Pass</v>
      </c>
    </row>
    <row r="52" spans="1:21" ht="18" customHeight="1">
      <c r="A52" s="51" t="s">
        <v>493</v>
      </c>
      <c r="B52" s="70">
        <v>7</v>
      </c>
      <c r="C52" s="70">
        <v>3</v>
      </c>
      <c r="D52" s="70">
        <v>5</v>
      </c>
      <c r="E52" s="70">
        <v>3</v>
      </c>
      <c r="F52" s="70">
        <v>6</v>
      </c>
      <c r="G52" s="70">
        <v>3</v>
      </c>
      <c r="H52" s="70">
        <v>5</v>
      </c>
      <c r="I52" s="70">
        <v>3</v>
      </c>
      <c r="J52" s="70">
        <v>0</v>
      </c>
      <c r="K52" s="70">
        <v>0</v>
      </c>
      <c r="L52" s="70">
        <v>5</v>
      </c>
      <c r="M52" s="70">
        <v>3</v>
      </c>
      <c r="N52" s="70">
        <v>9</v>
      </c>
      <c r="O52" s="70">
        <v>2</v>
      </c>
      <c r="P52" s="70">
        <v>10</v>
      </c>
      <c r="Q52" s="70">
        <v>3</v>
      </c>
      <c r="R52" s="70">
        <v>47</v>
      </c>
      <c r="S52" s="71">
        <v>20</v>
      </c>
      <c r="T52" s="30">
        <f t="shared" si="2"/>
        <v>45.695652173913047</v>
      </c>
      <c r="U52" s="31" t="str">
        <f t="shared" si="3"/>
        <v>Fail</v>
      </c>
    </row>
    <row r="53" spans="1:21" ht="18" customHeight="1">
      <c r="A53" s="51" t="s">
        <v>494</v>
      </c>
      <c r="B53" s="70">
        <v>8</v>
      </c>
      <c r="C53" s="70">
        <v>3</v>
      </c>
      <c r="D53" s="70">
        <v>5</v>
      </c>
      <c r="E53" s="70">
        <v>3</v>
      </c>
      <c r="F53" s="70">
        <v>7</v>
      </c>
      <c r="G53" s="70">
        <v>3</v>
      </c>
      <c r="H53" s="70">
        <v>6</v>
      </c>
      <c r="I53" s="70">
        <v>3</v>
      </c>
      <c r="J53" s="70">
        <v>6</v>
      </c>
      <c r="K53" s="70">
        <v>3</v>
      </c>
      <c r="L53" s="70">
        <v>6</v>
      </c>
      <c r="M53" s="70">
        <v>3</v>
      </c>
      <c r="N53" s="70">
        <v>9</v>
      </c>
      <c r="O53" s="70">
        <v>2</v>
      </c>
      <c r="P53" s="70">
        <v>10</v>
      </c>
      <c r="Q53" s="70">
        <v>3</v>
      </c>
      <c r="R53" s="70">
        <v>57</v>
      </c>
      <c r="S53" s="71">
        <v>23</v>
      </c>
      <c r="T53" s="30">
        <f t="shared" si="2"/>
        <v>63</v>
      </c>
      <c r="U53" s="31" t="str">
        <f t="shared" si="3"/>
        <v>Pass</v>
      </c>
    </row>
    <row r="54" spans="1:21" ht="18" customHeight="1">
      <c r="A54" s="51" t="s">
        <v>495</v>
      </c>
      <c r="B54" s="70">
        <v>0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0">
        <v>5</v>
      </c>
      <c r="I54" s="70">
        <v>3</v>
      </c>
      <c r="J54" s="70">
        <v>0</v>
      </c>
      <c r="K54" s="70">
        <v>0</v>
      </c>
      <c r="L54" s="70">
        <v>0</v>
      </c>
      <c r="M54" s="70">
        <v>0</v>
      </c>
      <c r="N54" s="70">
        <v>0</v>
      </c>
      <c r="O54" s="70">
        <v>0</v>
      </c>
      <c r="P54" s="70">
        <v>6</v>
      </c>
      <c r="Q54" s="70">
        <v>3</v>
      </c>
      <c r="R54" s="70">
        <v>11</v>
      </c>
      <c r="S54" s="71">
        <v>6</v>
      </c>
      <c r="T54" s="30">
        <f t="shared" si="2"/>
        <v>4.3043478260869561</v>
      </c>
      <c r="U54" s="31" t="str">
        <f t="shared" si="3"/>
        <v>Fail</v>
      </c>
    </row>
    <row r="55" spans="1:21" ht="18" customHeight="1">
      <c r="A55" s="51" t="s">
        <v>496</v>
      </c>
      <c r="B55" s="70">
        <v>6</v>
      </c>
      <c r="C55" s="70">
        <v>3</v>
      </c>
      <c r="D55" s="70">
        <v>0</v>
      </c>
      <c r="E55" s="70">
        <v>0</v>
      </c>
      <c r="F55" s="70">
        <v>6</v>
      </c>
      <c r="G55" s="70">
        <v>3</v>
      </c>
      <c r="H55" s="70">
        <v>5</v>
      </c>
      <c r="I55" s="70">
        <v>3</v>
      </c>
      <c r="J55" s="70">
        <v>6</v>
      </c>
      <c r="K55" s="70">
        <v>3</v>
      </c>
      <c r="L55" s="70">
        <v>5</v>
      </c>
      <c r="M55" s="70">
        <v>3</v>
      </c>
      <c r="N55" s="70">
        <v>9</v>
      </c>
      <c r="O55" s="70">
        <v>2</v>
      </c>
      <c r="P55" s="70">
        <v>9</v>
      </c>
      <c r="Q55" s="70">
        <v>3</v>
      </c>
      <c r="R55" s="70">
        <v>46</v>
      </c>
      <c r="S55" s="71">
        <v>20</v>
      </c>
      <c r="T55" s="30">
        <f t="shared" si="2"/>
        <v>44.826086956521742</v>
      </c>
      <c r="U55" s="31" t="str">
        <f t="shared" si="3"/>
        <v>Fail</v>
      </c>
    </row>
    <row r="56" spans="1:21" ht="18" customHeight="1">
      <c r="A56" s="51" t="s">
        <v>497</v>
      </c>
      <c r="B56" s="70">
        <v>8</v>
      </c>
      <c r="C56" s="70">
        <v>3</v>
      </c>
      <c r="D56" s="70">
        <v>6</v>
      </c>
      <c r="E56" s="70">
        <v>3</v>
      </c>
      <c r="F56" s="70">
        <v>8</v>
      </c>
      <c r="G56" s="70">
        <v>3</v>
      </c>
      <c r="H56" s="70">
        <v>7</v>
      </c>
      <c r="I56" s="70">
        <v>3</v>
      </c>
      <c r="J56" s="70">
        <v>6</v>
      </c>
      <c r="K56" s="70">
        <v>3</v>
      </c>
      <c r="L56" s="70">
        <v>7</v>
      </c>
      <c r="M56" s="70">
        <v>3</v>
      </c>
      <c r="N56" s="70">
        <v>10</v>
      </c>
      <c r="O56" s="70">
        <v>2</v>
      </c>
      <c r="P56" s="70">
        <v>10</v>
      </c>
      <c r="Q56" s="70">
        <v>3</v>
      </c>
      <c r="R56" s="70">
        <v>62</v>
      </c>
      <c r="S56" s="71">
        <v>23</v>
      </c>
      <c r="T56" s="30">
        <f t="shared" si="2"/>
        <v>68.608695652173907</v>
      </c>
      <c r="U56" s="31" t="str">
        <f t="shared" si="3"/>
        <v>Pass</v>
      </c>
    </row>
    <row r="57" spans="1:21" ht="18" customHeight="1">
      <c r="A57" s="51" t="s">
        <v>498</v>
      </c>
      <c r="B57" s="70">
        <v>8</v>
      </c>
      <c r="C57" s="70">
        <v>3</v>
      </c>
      <c r="D57" s="70">
        <v>5</v>
      </c>
      <c r="E57" s="70">
        <v>3</v>
      </c>
      <c r="F57" s="70">
        <v>6</v>
      </c>
      <c r="G57" s="70">
        <v>3</v>
      </c>
      <c r="H57" s="70">
        <v>6</v>
      </c>
      <c r="I57" s="70">
        <v>3</v>
      </c>
      <c r="J57" s="70">
        <v>7</v>
      </c>
      <c r="K57" s="70">
        <v>3</v>
      </c>
      <c r="L57" s="70">
        <v>5</v>
      </c>
      <c r="M57" s="70">
        <v>3</v>
      </c>
      <c r="N57" s="70">
        <v>7</v>
      </c>
      <c r="O57" s="70">
        <v>2</v>
      </c>
      <c r="P57" s="70">
        <v>10</v>
      </c>
      <c r="Q57" s="70">
        <v>3</v>
      </c>
      <c r="R57" s="70">
        <v>54</v>
      </c>
      <c r="S57" s="71">
        <v>23</v>
      </c>
      <c r="T57" s="30">
        <f t="shared" si="2"/>
        <v>59.695652173913047</v>
      </c>
      <c r="U57" s="31" t="str">
        <f t="shared" si="3"/>
        <v>Pass</v>
      </c>
    </row>
    <row r="58" spans="1:21" ht="18" customHeight="1">
      <c r="A58" s="51" t="s">
        <v>499</v>
      </c>
      <c r="B58" s="70">
        <v>6</v>
      </c>
      <c r="C58" s="70">
        <v>3</v>
      </c>
      <c r="D58" s="70">
        <v>5</v>
      </c>
      <c r="E58" s="70">
        <v>3</v>
      </c>
      <c r="F58" s="70">
        <v>7</v>
      </c>
      <c r="G58" s="70">
        <v>3</v>
      </c>
      <c r="H58" s="70">
        <v>6</v>
      </c>
      <c r="I58" s="70">
        <v>3</v>
      </c>
      <c r="J58" s="70">
        <v>6</v>
      </c>
      <c r="K58" s="70">
        <v>3</v>
      </c>
      <c r="L58" s="70">
        <v>6</v>
      </c>
      <c r="M58" s="70">
        <v>3</v>
      </c>
      <c r="N58" s="70">
        <v>10</v>
      </c>
      <c r="O58" s="70">
        <v>2</v>
      </c>
      <c r="P58" s="70">
        <v>10</v>
      </c>
      <c r="Q58" s="70">
        <v>3</v>
      </c>
      <c r="R58" s="70">
        <v>56</v>
      </c>
      <c r="S58" s="71">
        <v>23</v>
      </c>
      <c r="T58" s="30">
        <f t="shared" si="2"/>
        <v>62.086956521739133</v>
      </c>
      <c r="U58" s="31" t="str">
        <f t="shared" si="3"/>
        <v>Pass</v>
      </c>
    </row>
    <row r="59" spans="1:21" ht="18" customHeight="1">
      <c r="A59" s="51" t="s">
        <v>500</v>
      </c>
      <c r="B59" s="70">
        <v>6</v>
      </c>
      <c r="C59" s="70">
        <v>3</v>
      </c>
      <c r="D59" s="70">
        <v>6</v>
      </c>
      <c r="E59" s="70">
        <v>3</v>
      </c>
      <c r="F59" s="70">
        <v>6</v>
      </c>
      <c r="G59" s="70">
        <v>3</v>
      </c>
      <c r="H59" s="70">
        <v>5</v>
      </c>
      <c r="I59" s="70">
        <v>3</v>
      </c>
      <c r="J59" s="70">
        <v>6</v>
      </c>
      <c r="K59" s="70">
        <v>3</v>
      </c>
      <c r="L59" s="70">
        <v>5</v>
      </c>
      <c r="M59" s="70">
        <v>3</v>
      </c>
      <c r="N59" s="70">
        <v>10</v>
      </c>
      <c r="O59" s="70">
        <v>2</v>
      </c>
      <c r="P59" s="70">
        <v>9</v>
      </c>
      <c r="Q59" s="70">
        <v>3</v>
      </c>
      <c r="R59" s="70">
        <v>53</v>
      </c>
      <c r="S59" s="71">
        <v>23</v>
      </c>
      <c r="T59" s="30">
        <f t="shared" si="2"/>
        <v>58.695652173913047</v>
      </c>
      <c r="U59" s="31" t="str">
        <f t="shared" si="3"/>
        <v>Pass</v>
      </c>
    </row>
    <row r="60" spans="1:21" ht="18" customHeight="1">
      <c r="A60" s="51" t="s">
        <v>501</v>
      </c>
      <c r="B60" s="70">
        <v>9</v>
      </c>
      <c r="C60" s="70">
        <v>3</v>
      </c>
      <c r="D60" s="70">
        <v>6</v>
      </c>
      <c r="E60" s="70">
        <v>3</v>
      </c>
      <c r="F60" s="70">
        <v>7</v>
      </c>
      <c r="G60" s="70">
        <v>3</v>
      </c>
      <c r="H60" s="70">
        <v>7</v>
      </c>
      <c r="I60" s="70">
        <v>3</v>
      </c>
      <c r="J60" s="70">
        <v>8</v>
      </c>
      <c r="K60" s="70">
        <v>3</v>
      </c>
      <c r="L60" s="70">
        <v>7</v>
      </c>
      <c r="M60" s="70">
        <v>3</v>
      </c>
      <c r="N60" s="70">
        <v>10</v>
      </c>
      <c r="O60" s="70">
        <v>2</v>
      </c>
      <c r="P60" s="70">
        <v>10</v>
      </c>
      <c r="Q60" s="70">
        <v>3</v>
      </c>
      <c r="R60" s="70">
        <v>64</v>
      </c>
      <c r="S60" s="71">
        <v>23</v>
      </c>
      <c r="T60" s="30">
        <f t="shared" si="2"/>
        <v>70.739130434782609</v>
      </c>
      <c r="U60" s="31" t="str">
        <f t="shared" si="3"/>
        <v>Pass</v>
      </c>
    </row>
    <row r="61" spans="1:21" ht="18" customHeight="1">
      <c r="A61" s="51" t="s">
        <v>502</v>
      </c>
      <c r="B61" s="70">
        <v>9</v>
      </c>
      <c r="C61" s="70">
        <v>3</v>
      </c>
      <c r="D61" s="70">
        <v>6</v>
      </c>
      <c r="E61" s="70">
        <v>3</v>
      </c>
      <c r="F61" s="70">
        <v>8</v>
      </c>
      <c r="G61" s="70">
        <v>3</v>
      </c>
      <c r="H61" s="70">
        <v>8</v>
      </c>
      <c r="I61" s="70">
        <v>3</v>
      </c>
      <c r="J61" s="70">
        <v>8</v>
      </c>
      <c r="K61" s="70">
        <v>3</v>
      </c>
      <c r="L61" s="70">
        <v>6</v>
      </c>
      <c r="M61" s="70">
        <v>3</v>
      </c>
      <c r="N61" s="70">
        <v>9</v>
      </c>
      <c r="O61" s="70">
        <v>2</v>
      </c>
      <c r="P61" s="70">
        <v>10</v>
      </c>
      <c r="Q61" s="70">
        <v>3</v>
      </c>
      <c r="R61" s="70">
        <v>64</v>
      </c>
      <c r="S61" s="71">
        <v>23</v>
      </c>
      <c r="T61" s="30">
        <f t="shared" si="2"/>
        <v>70.782608695652172</v>
      </c>
      <c r="U61" s="31" t="str">
        <f t="shared" si="3"/>
        <v>Pass</v>
      </c>
    </row>
    <row r="62" spans="1:21" ht="18" customHeight="1">
      <c r="A62" s="51" t="s">
        <v>503</v>
      </c>
      <c r="B62" s="70">
        <v>7</v>
      </c>
      <c r="C62" s="70">
        <v>3</v>
      </c>
      <c r="D62" s="70">
        <v>6</v>
      </c>
      <c r="E62" s="70">
        <v>3</v>
      </c>
      <c r="F62" s="70">
        <v>8</v>
      </c>
      <c r="G62" s="70">
        <v>3</v>
      </c>
      <c r="H62" s="70">
        <v>10</v>
      </c>
      <c r="I62" s="70">
        <v>3</v>
      </c>
      <c r="J62" s="70">
        <v>7</v>
      </c>
      <c r="K62" s="70">
        <v>3</v>
      </c>
      <c r="L62" s="70">
        <v>6</v>
      </c>
      <c r="M62" s="70">
        <v>3</v>
      </c>
      <c r="N62" s="70">
        <v>10</v>
      </c>
      <c r="O62" s="70">
        <v>2</v>
      </c>
      <c r="P62" s="70">
        <v>10</v>
      </c>
      <c r="Q62" s="70">
        <v>3</v>
      </c>
      <c r="R62" s="70">
        <v>64</v>
      </c>
      <c r="S62" s="71">
        <v>23</v>
      </c>
      <c r="T62" s="30">
        <f t="shared" si="2"/>
        <v>71</v>
      </c>
      <c r="U62" s="31" t="str">
        <f t="shared" si="3"/>
        <v>Pass</v>
      </c>
    </row>
    <row r="63" spans="1:21" ht="18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1" ht="18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ht="18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ht="18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ht="18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ht="18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</sheetData>
  <mergeCells count="43">
    <mergeCell ref="B4:C4"/>
    <mergeCell ref="D4:E4"/>
    <mergeCell ref="F4:G4"/>
    <mergeCell ref="A1:U1"/>
    <mergeCell ref="A2:U2"/>
    <mergeCell ref="B3:C3"/>
    <mergeCell ref="D3:E3"/>
    <mergeCell ref="F3:G3"/>
    <mergeCell ref="H3:I3"/>
    <mergeCell ref="J3:K3"/>
    <mergeCell ref="L3:M3"/>
    <mergeCell ref="N3:O3"/>
    <mergeCell ref="P3:Q3"/>
    <mergeCell ref="H4:I4"/>
    <mergeCell ref="J4:K4"/>
    <mergeCell ref="V8:W8"/>
    <mergeCell ref="R4:S4"/>
    <mergeCell ref="T4:U4"/>
    <mergeCell ref="L4:M4"/>
    <mergeCell ref="N4:O4"/>
    <mergeCell ref="P4:Q4"/>
    <mergeCell ref="R3:S3"/>
    <mergeCell ref="T3:U3"/>
    <mergeCell ref="T9:T10"/>
    <mergeCell ref="U9:U10"/>
    <mergeCell ref="B8:C8"/>
    <mergeCell ref="D8:E8"/>
    <mergeCell ref="F8:G8"/>
    <mergeCell ref="H8:I8"/>
    <mergeCell ref="J8:K8"/>
    <mergeCell ref="L8:M8"/>
    <mergeCell ref="N8:O8"/>
    <mergeCell ref="P9:Q9"/>
    <mergeCell ref="P8:Q8"/>
    <mergeCell ref="R8:R10"/>
    <mergeCell ref="S8:S10"/>
    <mergeCell ref="B9:C9"/>
    <mergeCell ref="N9:O9"/>
    <mergeCell ref="D9:E9"/>
    <mergeCell ref="F9:G9"/>
    <mergeCell ref="H9:I9"/>
    <mergeCell ref="J9:K9"/>
    <mergeCell ref="L9:M9"/>
  </mergeCells>
  <conditionalFormatting sqref="N7:U8">
    <cfRule type="cellIs" dxfId="18" priority="3" operator="lessThanOrEqual">
      <formula>0</formula>
    </cfRule>
  </conditionalFormatting>
  <conditionalFormatting sqref="T9">
    <cfRule type="cellIs" dxfId="17" priority="2" operator="lessThanOrEqual">
      <formula>0</formula>
    </cfRule>
  </conditionalFormatting>
  <conditionalFormatting sqref="U11:U62">
    <cfRule type="containsText" dxfId="16" priority="1" operator="containsText" text="Fail">
      <formula>NOT(ISERROR(SEARCH("Fail",U11)))</formula>
    </cfRule>
  </conditionalFormatting>
  <printOptions horizontalCentered="1"/>
  <pageMargins left="0.25" right="0.25" top="0.5" bottom="0.5" header="0.3" footer="0.3"/>
  <pageSetup paperSize="9" scale="74" fitToHeight="10" orientation="landscape" horizont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67A8-4762-4B11-8668-DC49AEFBB581}">
  <sheetPr>
    <pageSetUpPr fitToPage="1"/>
  </sheetPr>
  <dimension ref="A1:Y63"/>
  <sheetViews>
    <sheetView showGridLines="0" zoomScaleNormal="100" workbookViewId="0">
      <selection activeCell="T4" sqref="T4:U4"/>
    </sheetView>
  </sheetViews>
  <sheetFormatPr defaultColWidth="9.140625" defaultRowHeight="18" customHeight="1"/>
  <cols>
    <col min="1" max="1" width="20.7109375" style="23" customWidth="1"/>
    <col min="2" max="2" width="8.7109375" style="27" customWidth="1"/>
    <col min="3" max="12" width="8.7109375" style="23" customWidth="1"/>
    <col min="13" max="13" width="8.7109375" style="27" customWidth="1"/>
    <col min="14" max="21" width="8.7109375" style="23" customWidth="1"/>
    <col min="22" max="16384" width="9.140625" style="23"/>
  </cols>
  <sheetData>
    <row r="1" spans="1:25" ht="35.25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5" ht="20.25">
      <c r="A2" s="92" t="str">
        <f>Summery!A2</f>
        <v>Result of IV B.Tech I Semester (R20) Examinations Jan-2024 (20-Batch)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1:25" ht="39.950000000000003" customHeight="1">
      <c r="A3" s="24" t="s">
        <v>37</v>
      </c>
      <c r="B3" s="94">
        <f>COUNTIF(C11:C9857,"=0")</f>
        <v>0</v>
      </c>
      <c r="C3" s="95"/>
      <c r="D3" s="94">
        <f>COUNTIF(E11:E9857,"&gt;0")</f>
        <v>37</v>
      </c>
      <c r="E3" s="95"/>
      <c r="F3" s="94">
        <f>COUNTIF(G11:G9857,"&gt;0")</f>
        <v>45</v>
      </c>
      <c r="G3" s="95"/>
      <c r="H3" s="94">
        <f>COUNTIF(I11:I9857,"&gt;0")</f>
        <v>44</v>
      </c>
      <c r="I3" s="95"/>
      <c r="J3" s="94">
        <f>COUNTIF(K11:K9857,"&gt;0")</f>
        <v>46</v>
      </c>
      <c r="K3" s="95"/>
      <c r="L3" s="94">
        <f>COUNTIF(M11:M9857,"&gt;0")</f>
        <v>45</v>
      </c>
      <c r="M3" s="95"/>
      <c r="N3" s="94">
        <f>COUNTIF(O11:O9857,"&gt;0")</f>
        <v>46</v>
      </c>
      <c r="O3" s="95"/>
      <c r="P3" s="94">
        <f>COUNTIF(Q11:Q9857,"&gt;0")</f>
        <v>46</v>
      </c>
      <c r="Q3" s="95"/>
      <c r="R3" s="96" t="s">
        <v>30</v>
      </c>
      <c r="S3" s="97"/>
      <c r="T3" s="98">
        <f>COUNTA(A11:A1048576)</f>
        <v>46</v>
      </c>
      <c r="U3" s="99"/>
    </row>
    <row r="4" spans="1:25" ht="39.950000000000003" customHeight="1">
      <c r="A4" s="24" t="s">
        <v>31</v>
      </c>
      <c r="B4" s="100">
        <f>B3/$T$3</f>
        <v>0</v>
      </c>
      <c r="C4" s="101"/>
      <c r="D4" s="100">
        <f>D3/$T$3</f>
        <v>0.80434782608695654</v>
      </c>
      <c r="E4" s="101"/>
      <c r="F4" s="100">
        <f>F3/$T$3</f>
        <v>0.97826086956521741</v>
      </c>
      <c r="G4" s="101"/>
      <c r="H4" s="100">
        <f>H3/$T$3</f>
        <v>0.95652173913043481</v>
      </c>
      <c r="I4" s="101"/>
      <c r="J4" s="100">
        <f>J3/$T$3</f>
        <v>1</v>
      </c>
      <c r="K4" s="101"/>
      <c r="L4" s="100">
        <f>L3/$T$3</f>
        <v>0.97826086956521741</v>
      </c>
      <c r="M4" s="101"/>
      <c r="N4" s="100">
        <f>N3/$T$3</f>
        <v>1</v>
      </c>
      <c r="O4" s="101"/>
      <c r="P4" s="100">
        <f>P3/$T$3</f>
        <v>1</v>
      </c>
      <c r="Q4" s="101"/>
      <c r="R4" s="96" t="s">
        <v>32</v>
      </c>
      <c r="S4" s="97"/>
      <c r="T4" s="104">
        <f>COUNTIF(U11:U1000,"=Pass")/T3</f>
        <v>0.76086956521739135</v>
      </c>
      <c r="U4" s="105"/>
    </row>
    <row r="5" spans="1:25">
      <c r="A5" s="42" t="s">
        <v>12</v>
      </c>
      <c r="B5" s="43" t="s">
        <v>28</v>
      </c>
      <c r="C5" s="25"/>
      <c r="D5" s="25"/>
      <c r="E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5" ht="15">
      <c r="B6" s="26"/>
    </row>
    <row r="7" spans="1:25" ht="13.5" hidden="1" customHeight="1">
      <c r="A7" s="44"/>
      <c r="B7" s="45" t="s">
        <v>1</v>
      </c>
      <c r="C7" s="45" t="s">
        <v>2</v>
      </c>
      <c r="D7" s="46" t="s">
        <v>54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/>
      <c r="U7"/>
    </row>
    <row r="8" spans="1:25" ht="0.75" hidden="1" customHeight="1">
      <c r="A8" s="44"/>
      <c r="B8" s="86" t="s">
        <v>78</v>
      </c>
      <c r="C8" s="87" t="s">
        <v>78</v>
      </c>
      <c r="D8" s="86" t="s">
        <v>80</v>
      </c>
      <c r="E8" s="87" t="s">
        <v>80</v>
      </c>
      <c r="F8" s="86" t="s">
        <v>82</v>
      </c>
      <c r="G8" s="87" t="s">
        <v>82</v>
      </c>
      <c r="H8" s="86" t="s">
        <v>301</v>
      </c>
      <c r="I8" s="87" t="s">
        <v>301</v>
      </c>
      <c r="J8" s="86" t="s">
        <v>404</v>
      </c>
      <c r="K8" s="87" t="s">
        <v>404</v>
      </c>
      <c r="L8" s="86" t="s">
        <v>405</v>
      </c>
      <c r="M8" s="87" t="s">
        <v>405</v>
      </c>
      <c r="N8" s="86" t="s">
        <v>406</v>
      </c>
      <c r="O8" s="87" t="s">
        <v>406</v>
      </c>
      <c r="P8" s="86" t="s">
        <v>407</v>
      </c>
      <c r="Q8" s="87" t="s">
        <v>407</v>
      </c>
      <c r="R8" s="106" t="s">
        <v>55</v>
      </c>
      <c r="S8" s="106" t="s">
        <v>57</v>
      </c>
      <c r="T8"/>
      <c r="U8"/>
      <c r="V8" s="102"/>
      <c r="W8" s="103"/>
      <c r="X8" s="28"/>
      <c r="Y8" s="28"/>
    </row>
    <row r="9" spans="1:25" s="28" customFormat="1" ht="62.25" customHeight="1">
      <c r="A9" s="48"/>
      <c r="B9" s="106" t="s">
        <v>79</v>
      </c>
      <c r="C9" s="107" t="s">
        <v>79</v>
      </c>
      <c r="D9" s="106" t="s">
        <v>81</v>
      </c>
      <c r="E9" s="107" t="s">
        <v>81</v>
      </c>
      <c r="F9" s="106" t="s">
        <v>83</v>
      </c>
      <c r="G9" s="107" t="s">
        <v>83</v>
      </c>
      <c r="H9" s="106" t="s">
        <v>302</v>
      </c>
      <c r="I9" s="107" t="s">
        <v>302</v>
      </c>
      <c r="J9" s="106" t="s">
        <v>85</v>
      </c>
      <c r="K9" s="107" t="s">
        <v>85</v>
      </c>
      <c r="L9" s="106" t="s">
        <v>87</v>
      </c>
      <c r="M9" s="107" t="s">
        <v>87</v>
      </c>
      <c r="N9" s="106" t="s">
        <v>297</v>
      </c>
      <c r="O9" s="107" t="s">
        <v>297</v>
      </c>
      <c r="P9" s="106" t="s">
        <v>93</v>
      </c>
      <c r="Q9" s="107" t="s">
        <v>93</v>
      </c>
      <c r="R9" s="106"/>
      <c r="S9" s="106"/>
      <c r="T9" s="88" t="s">
        <v>59</v>
      </c>
      <c r="U9" s="89" t="s">
        <v>33</v>
      </c>
    </row>
    <row r="10" spans="1:25" s="29" customFormat="1" ht="18" customHeight="1">
      <c r="A10" s="49" t="s">
        <v>0</v>
      </c>
      <c r="B10" s="47" t="s">
        <v>56</v>
      </c>
      <c r="C10" s="47" t="s">
        <v>58</v>
      </c>
      <c r="D10" s="47" t="s">
        <v>56</v>
      </c>
      <c r="E10" s="47" t="s">
        <v>58</v>
      </c>
      <c r="F10" s="47" t="s">
        <v>56</v>
      </c>
      <c r="G10" s="47" t="s">
        <v>58</v>
      </c>
      <c r="H10" s="47" t="s">
        <v>56</v>
      </c>
      <c r="I10" s="47" t="s">
        <v>58</v>
      </c>
      <c r="J10" s="47" t="s">
        <v>56</v>
      </c>
      <c r="K10" s="47" t="s">
        <v>58</v>
      </c>
      <c r="L10" s="47" t="s">
        <v>56</v>
      </c>
      <c r="M10" s="47" t="s">
        <v>58</v>
      </c>
      <c r="N10" s="47" t="s">
        <v>56</v>
      </c>
      <c r="O10" s="47" t="s">
        <v>58</v>
      </c>
      <c r="P10" s="47" t="s">
        <v>56</v>
      </c>
      <c r="Q10" s="47" t="s">
        <v>58</v>
      </c>
      <c r="R10" s="84"/>
      <c r="S10" s="84"/>
      <c r="T10" s="88"/>
      <c r="U10" s="89"/>
    </row>
    <row r="11" spans="1:25" ht="18" customHeight="1">
      <c r="A11" s="72" t="s">
        <v>403</v>
      </c>
      <c r="B11" s="70">
        <v>7</v>
      </c>
      <c r="C11" s="70">
        <v>3</v>
      </c>
      <c r="D11" s="70">
        <v>7</v>
      </c>
      <c r="E11" s="70">
        <v>3</v>
      </c>
      <c r="F11" s="70">
        <v>8</v>
      </c>
      <c r="G11" s="70">
        <v>3</v>
      </c>
      <c r="H11" s="70">
        <v>8</v>
      </c>
      <c r="I11" s="70">
        <v>3</v>
      </c>
      <c r="J11" s="70">
        <v>10</v>
      </c>
      <c r="K11" s="70">
        <v>3</v>
      </c>
      <c r="L11" s="70">
        <v>9</v>
      </c>
      <c r="M11" s="70">
        <v>3</v>
      </c>
      <c r="N11" s="70">
        <v>10</v>
      </c>
      <c r="O11" s="70">
        <v>2</v>
      </c>
      <c r="P11" s="70">
        <v>10</v>
      </c>
      <c r="Q11" s="70">
        <v>3</v>
      </c>
      <c r="R11" s="70">
        <v>69</v>
      </c>
      <c r="S11" s="70">
        <v>23</v>
      </c>
      <c r="T11" s="30">
        <f t="shared" ref="T11:T56" si="0">((D11*E11)+(F11*G11)+(H11*I11)+(J11*K11)+(L11*M11)+(N11*O11)+(P11*Q11)+(R11*S11))/cr</f>
        <v>76.652173913043484</v>
      </c>
      <c r="U11" s="31" t="str">
        <f t="shared" ref="U11:U56" si="1">IF(S11&gt;=cr,"Pass","Fail")</f>
        <v>Pass</v>
      </c>
    </row>
    <row r="12" spans="1:25" ht="18" customHeight="1">
      <c r="A12" s="72" t="s">
        <v>408</v>
      </c>
      <c r="B12" s="70">
        <v>8</v>
      </c>
      <c r="C12" s="70">
        <v>3</v>
      </c>
      <c r="D12" s="70">
        <v>6</v>
      </c>
      <c r="E12" s="70">
        <v>3</v>
      </c>
      <c r="F12" s="70">
        <v>8</v>
      </c>
      <c r="G12" s="70">
        <v>3</v>
      </c>
      <c r="H12" s="70">
        <v>8</v>
      </c>
      <c r="I12" s="70">
        <v>3</v>
      </c>
      <c r="J12" s="70">
        <v>7</v>
      </c>
      <c r="K12" s="70">
        <v>3</v>
      </c>
      <c r="L12" s="70">
        <v>6</v>
      </c>
      <c r="M12" s="70">
        <v>3</v>
      </c>
      <c r="N12" s="70">
        <v>10</v>
      </c>
      <c r="O12" s="70">
        <v>2</v>
      </c>
      <c r="P12" s="70">
        <v>10</v>
      </c>
      <c r="Q12" s="70">
        <v>3</v>
      </c>
      <c r="R12" s="70">
        <v>63</v>
      </c>
      <c r="S12" s="70">
        <v>23</v>
      </c>
      <c r="T12" s="30">
        <f t="shared" si="0"/>
        <v>69.739130434782609</v>
      </c>
      <c r="U12" s="31" t="str">
        <f t="shared" si="1"/>
        <v>Pass</v>
      </c>
    </row>
    <row r="13" spans="1:25" ht="18" customHeight="1">
      <c r="A13" s="72" t="s">
        <v>409</v>
      </c>
      <c r="B13" s="70">
        <v>8</v>
      </c>
      <c r="C13" s="70">
        <v>3</v>
      </c>
      <c r="D13" s="70">
        <v>0</v>
      </c>
      <c r="E13" s="70">
        <v>0</v>
      </c>
      <c r="F13" s="70">
        <v>0</v>
      </c>
      <c r="G13" s="70">
        <v>0</v>
      </c>
      <c r="H13" s="70">
        <v>6</v>
      </c>
      <c r="I13" s="70">
        <v>3</v>
      </c>
      <c r="J13" s="70">
        <v>8</v>
      </c>
      <c r="K13" s="70">
        <v>3</v>
      </c>
      <c r="L13" s="70">
        <v>6</v>
      </c>
      <c r="M13" s="70">
        <v>3</v>
      </c>
      <c r="N13" s="70">
        <v>9</v>
      </c>
      <c r="O13" s="70">
        <v>2</v>
      </c>
      <c r="P13" s="70">
        <v>10</v>
      </c>
      <c r="Q13" s="70">
        <v>3</v>
      </c>
      <c r="R13" s="70">
        <v>47</v>
      </c>
      <c r="S13" s="70">
        <v>17</v>
      </c>
      <c r="T13" s="30">
        <f t="shared" si="0"/>
        <v>39.434782608695649</v>
      </c>
      <c r="U13" s="31" t="str">
        <f t="shared" si="1"/>
        <v>Fail</v>
      </c>
    </row>
    <row r="14" spans="1:25" ht="18" customHeight="1">
      <c r="A14" s="72" t="s">
        <v>410</v>
      </c>
      <c r="B14" s="70">
        <v>9</v>
      </c>
      <c r="C14" s="70">
        <v>3</v>
      </c>
      <c r="D14" s="70">
        <v>8</v>
      </c>
      <c r="E14" s="70">
        <v>3</v>
      </c>
      <c r="F14" s="70">
        <v>8</v>
      </c>
      <c r="G14" s="70">
        <v>3</v>
      </c>
      <c r="H14" s="70">
        <v>7</v>
      </c>
      <c r="I14" s="70">
        <v>3</v>
      </c>
      <c r="J14" s="70">
        <v>7</v>
      </c>
      <c r="K14" s="70">
        <v>3</v>
      </c>
      <c r="L14" s="70">
        <v>9</v>
      </c>
      <c r="M14" s="70">
        <v>3</v>
      </c>
      <c r="N14" s="70">
        <v>10</v>
      </c>
      <c r="O14" s="70">
        <v>2</v>
      </c>
      <c r="P14" s="70">
        <v>10</v>
      </c>
      <c r="Q14" s="70">
        <v>3</v>
      </c>
      <c r="R14" s="70">
        <v>68</v>
      </c>
      <c r="S14" s="70">
        <v>23</v>
      </c>
      <c r="T14" s="30">
        <f t="shared" si="0"/>
        <v>75.260869565217391</v>
      </c>
      <c r="U14" s="31" t="str">
        <f t="shared" si="1"/>
        <v>Pass</v>
      </c>
    </row>
    <row r="15" spans="1:25" ht="18" customHeight="1">
      <c r="A15" s="72" t="s">
        <v>411</v>
      </c>
      <c r="B15" s="70">
        <v>7</v>
      </c>
      <c r="C15" s="70">
        <v>3</v>
      </c>
      <c r="D15" s="70">
        <v>10</v>
      </c>
      <c r="E15" s="70">
        <v>3</v>
      </c>
      <c r="F15" s="70">
        <v>9</v>
      </c>
      <c r="G15" s="70">
        <v>3</v>
      </c>
      <c r="H15" s="70">
        <v>7</v>
      </c>
      <c r="I15" s="70">
        <v>3</v>
      </c>
      <c r="J15" s="70">
        <v>10</v>
      </c>
      <c r="K15" s="70">
        <v>3</v>
      </c>
      <c r="L15" s="70">
        <v>9</v>
      </c>
      <c r="M15" s="70">
        <v>3</v>
      </c>
      <c r="N15" s="70">
        <v>10</v>
      </c>
      <c r="O15" s="70">
        <v>2</v>
      </c>
      <c r="P15" s="70">
        <v>9</v>
      </c>
      <c r="Q15" s="70">
        <v>3</v>
      </c>
      <c r="R15" s="70">
        <v>71</v>
      </c>
      <c r="S15" s="70">
        <v>23</v>
      </c>
      <c r="T15" s="30">
        <f t="shared" si="0"/>
        <v>78.913043478260875</v>
      </c>
      <c r="U15" s="31" t="str">
        <f t="shared" si="1"/>
        <v>Pass</v>
      </c>
    </row>
    <row r="16" spans="1:25" ht="18" customHeight="1">
      <c r="A16" s="72" t="s">
        <v>412</v>
      </c>
      <c r="B16" s="70">
        <v>8</v>
      </c>
      <c r="C16" s="70">
        <v>3</v>
      </c>
      <c r="D16" s="70">
        <v>6</v>
      </c>
      <c r="E16" s="70">
        <v>3</v>
      </c>
      <c r="F16" s="70">
        <v>6</v>
      </c>
      <c r="G16" s="70">
        <v>3</v>
      </c>
      <c r="H16" s="70">
        <v>6</v>
      </c>
      <c r="I16" s="70">
        <v>3</v>
      </c>
      <c r="J16" s="70">
        <v>6</v>
      </c>
      <c r="K16" s="70">
        <v>3</v>
      </c>
      <c r="L16" s="70">
        <v>6</v>
      </c>
      <c r="M16" s="70">
        <v>3</v>
      </c>
      <c r="N16" s="70">
        <v>9</v>
      </c>
      <c r="O16" s="70">
        <v>2</v>
      </c>
      <c r="P16" s="70">
        <v>10</v>
      </c>
      <c r="Q16" s="70">
        <v>3</v>
      </c>
      <c r="R16" s="70">
        <v>57</v>
      </c>
      <c r="S16" s="70">
        <v>23</v>
      </c>
      <c r="T16" s="30">
        <f t="shared" si="0"/>
        <v>63</v>
      </c>
      <c r="U16" s="31" t="str">
        <f t="shared" si="1"/>
        <v>Pass</v>
      </c>
    </row>
    <row r="17" spans="1:21" ht="18" customHeight="1">
      <c r="A17" s="72" t="s">
        <v>413</v>
      </c>
      <c r="B17" s="70">
        <v>6</v>
      </c>
      <c r="C17" s="70">
        <v>3</v>
      </c>
      <c r="D17" s="70">
        <v>0</v>
      </c>
      <c r="E17" s="70">
        <v>0</v>
      </c>
      <c r="F17" s="70">
        <v>5</v>
      </c>
      <c r="G17" s="70">
        <v>3</v>
      </c>
      <c r="H17" s="70">
        <v>6</v>
      </c>
      <c r="I17" s="70">
        <v>3</v>
      </c>
      <c r="J17" s="70">
        <v>6</v>
      </c>
      <c r="K17" s="70">
        <v>3</v>
      </c>
      <c r="L17" s="70">
        <v>5</v>
      </c>
      <c r="M17" s="70">
        <v>3</v>
      </c>
      <c r="N17" s="70">
        <v>9</v>
      </c>
      <c r="O17" s="70">
        <v>2</v>
      </c>
      <c r="P17" s="70">
        <v>10</v>
      </c>
      <c r="Q17" s="70">
        <v>3</v>
      </c>
      <c r="R17" s="70">
        <v>47</v>
      </c>
      <c r="S17" s="70">
        <v>20</v>
      </c>
      <c r="T17" s="30">
        <f t="shared" si="0"/>
        <v>45.826086956521742</v>
      </c>
      <c r="U17" s="31" t="str">
        <f t="shared" si="1"/>
        <v>Fail</v>
      </c>
    </row>
    <row r="18" spans="1:21" ht="18" customHeight="1">
      <c r="A18" s="72" t="s">
        <v>414</v>
      </c>
      <c r="B18" s="70">
        <v>9</v>
      </c>
      <c r="C18" s="70">
        <v>3</v>
      </c>
      <c r="D18" s="70">
        <v>8</v>
      </c>
      <c r="E18" s="70">
        <v>3</v>
      </c>
      <c r="F18" s="70">
        <v>9</v>
      </c>
      <c r="G18" s="70">
        <v>3</v>
      </c>
      <c r="H18" s="70">
        <v>8</v>
      </c>
      <c r="I18" s="70">
        <v>3</v>
      </c>
      <c r="J18" s="70">
        <v>8</v>
      </c>
      <c r="K18" s="70">
        <v>3</v>
      </c>
      <c r="L18" s="70">
        <v>8</v>
      </c>
      <c r="M18" s="70">
        <v>3</v>
      </c>
      <c r="N18" s="70">
        <v>10</v>
      </c>
      <c r="O18" s="70">
        <v>2</v>
      </c>
      <c r="P18" s="70">
        <v>10</v>
      </c>
      <c r="Q18" s="70">
        <v>3</v>
      </c>
      <c r="R18" s="70">
        <v>70</v>
      </c>
      <c r="S18" s="70">
        <v>23</v>
      </c>
      <c r="T18" s="30">
        <f t="shared" si="0"/>
        <v>77.521739130434781</v>
      </c>
      <c r="U18" s="31" t="str">
        <f t="shared" si="1"/>
        <v>Pass</v>
      </c>
    </row>
    <row r="19" spans="1:21" ht="18" customHeight="1">
      <c r="A19" s="72" t="s">
        <v>415</v>
      </c>
      <c r="B19" s="70">
        <v>8</v>
      </c>
      <c r="C19" s="70">
        <v>3</v>
      </c>
      <c r="D19" s="70">
        <v>7</v>
      </c>
      <c r="E19" s="70">
        <v>3</v>
      </c>
      <c r="F19" s="70">
        <v>8</v>
      </c>
      <c r="G19" s="70">
        <v>3</v>
      </c>
      <c r="H19" s="70">
        <v>7</v>
      </c>
      <c r="I19" s="70">
        <v>3</v>
      </c>
      <c r="J19" s="70">
        <v>10</v>
      </c>
      <c r="K19" s="70">
        <v>3</v>
      </c>
      <c r="L19" s="70">
        <v>9</v>
      </c>
      <c r="M19" s="70">
        <v>3</v>
      </c>
      <c r="N19" s="70">
        <v>10</v>
      </c>
      <c r="O19" s="70">
        <v>2</v>
      </c>
      <c r="P19" s="70">
        <v>10</v>
      </c>
      <c r="Q19" s="70">
        <v>3</v>
      </c>
      <c r="R19" s="70">
        <v>69</v>
      </c>
      <c r="S19" s="70">
        <v>23</v>
      </c>
      <c r="T19" s="30">
        <f t="shared" si="0"/>
        <v>76.521739130434781</v>
      </c>
      <c r="U19" s="31" t="str">
        <f t="shared" si="1"/>
        <v>Pass</v>
      </c>
    </row>
    <row r="20" spans="1:21" ht="18" customHeight="1">
      <c r="A20" s="72" t="s">
        <v>416</v>
      </c>
      <c r="B20" s="70">
        <v>8</v>
      </c>
      <c r="C20" s="70">
        <v>3</v>
      </c>
      <c r="D20" s="70">
        <v>7</v>
      </c>
      <c r="E20" s="70">
        <v>3</v>
      </c>
      <c r="F20" s="70">
        <v>6</v>
      </c>
      <c r="G20" s="70">
        <v>3</v>
      </c>
      <c r="H20" s="70">
        <v>7</v>
      </c>
      <c r="I20" s="70">
        <v>3</v>
      </c>
      <c r="J20" s="70">
        <v>7</v>
      </c>
      <c r="K20" s="70">
        <v>3</v>
      </c>
      <c r="L20" s="70">
        <v>7</v>
      </c>
      <c r="M20" s="70">
        <v>3</v>
      </c>
      <c r="N20" s="70">
        <v>10</v>
      </c>
      <c r="O20" s="70">
        <v>2</v>
      </c>
      <c r="P20" s="70">
        <v>10</v>
      </c>
      <c r="Q20" s="70">
        <v>3</v>
      </c>
      <c r="R20" s="70">
        <v>62</v>
      </c>
      <c r="S20" s="70">
        <v>23</v>
      </c>
      <c r="T20" s="30">
        <f t="shared" si="0"/>
        <v>68.608695652173907</v>
      </c>
      <c r="U20" s="31" t="str">
        <f t="shared" si="1"/>
        <v>Pass</v>
      </c>
    </row>
    <row r="21" spans="1:21" ht="18" customHeight="1">
      <c r="A21" s="72" t="s">
        <v>417</v>
      </c>
      <c r="B21" s="70">
        <v>9</v>
      </c>
      <c r="C21" s="70">
        <v>3</v>
      </c>
      <c r="D21" s="70">
        <v>7</v>
      </c>
      <c r="E21" s="70">
        <v>3</v>
      </c>
      <c r="F21" s="70">
        <v>8</v>
      </c>
      <c r="G21" s="70">
        <v>3</v>
      </c>
      <c r="H21" s="70">
        <v>9</v>
      </c>
      <c r="I21" s="70">
        <v>3</v>
      </c>
      <c r="J21" s="70">
        <v>8</v>
      </c>
      <c r="K21" s="70">
        <v>3</v>
      </c>
      <c r="L21" s="70">
        <v>6</v>
      </c>
      <c r="M21" s="70">
        <v>3</v>
      </c>
      <c r="N21" s="70">
        <v>10</v>
      </c>
      <c r="O21" s="70">
        <v>2</v>
      </c>
      <c r="P21" s="70">
        <v>10</v>
      </c>
      <c r="Q21" s="70">
        <v>3</v>
      </c>
      <c r="R21" s="70">
        <v>67</v>
      </c>
      <c r="S21" s="70">
        <v>23</v>
      </c>
      <c r="T21" s="30">
        <f t="shared" si="0"/>
        <v>74.130434782608702</v>
      </c>
      <c r="U21" s="31" t="str">
        <f t="shared" si="1"/>
        <v>Pass</v>
      </c>
    </row>
    <row r="22" spans="1:21" ht="18" customHeight="1">
      <c r="A22" s="72" t="s">
        <v>418</v>
      </c>
      <c r="B22" s="70">
        <v>8</v>
      </c>
      <c r="C22" s="70">
        <v>3</v>
      </c>
      <c r="D22" s="70">
        <v>0</v>
      </c>
      <c r="E22" s="70">
        <v>0</v>
      </c>
      <c r="F22" s="70">
        <v>6</v>
      </c>
      <c r="G22" s="70">
        <v>3</v>
      </c>
      <c r="H22" s="70">
        <v>0</v>
      </c>
      <c r="I22" s="70">
        <v>0</v>
      </c>
      <c r="J22" s="70">
        <v>5</v>
      </c>
      <c r="K22" s="70">
        <v>3</v>
      </c>
      <c r="L22" s="70">
        <v>6</v>
      </c>
      <c r="M22" s="70">
        <v>3</v>
      </c>
      <c r="N22" s="70">
        <v>9</v>
      </c>
      <c r="O22" s="70">
        <v>2</v>
      </c>
      <c r="P22" s="70">
        <v>10</v>
      </c>
      <c r="Q22" s="70">
        <v>3</v>
      </c>
      <c r="R22" s="70">
        <v>44</v>
      </c>
      <c r="S22" s="70">
        <v>17</v>
      </c>
      <c r="T22" s="30">
        <f t="shared" si="0"/>
        <v>36.826086956521742</v>
      </c>
      <c r="U22" s="31" t="str">
        <f t="shared" si="1"/>
        <v>Fail</v>
      </c>
    </row>
    <row r="23" spans="1:21" ht="18" customHeight="1">
      <c r="A23" s="72" t="s">
        <v>419</v>
      </c>
      <c r="B23" s="70">
        <v>6</v>
      </c>
      <c r="C23" s="70">
        <v>3</v>
      </c>
      <c r="D23" s="70">
        <v>6</v>
      </c>
      <c r="E23" s="70">
        <v>3</v>
      </c>
      <c r="F23" s="70">
        <v>8</v>
      </c>
      <c r="G23" s="70">
        <v>3</v>
      </c>
      <c r="H23" s="70">
        <v>6</v>
      </c>
      <c r="I23" s="70">
        <v>3</v>
      </c>
      <c r="J23" s="70">
        <v>8</v>
      </c>
      <c r="K23" s="70">
        <v>3</v>
      </c>
      <c r="L23" s="70">
        <v>8</v>
      </c>
      <c r="M23" s="70">
        <v>3</v>
      </c>
      <c r="N23" s="70">
        <v>10</v>
      </c>
      <c r="O23" s="70">
        <v>2</v>
      </c>
      <c r="P23" s="70">
        <v>10</v>
      </c>
      <c r="Q23" s="70">
        <v>3</v>
      </c>
      <c r="R23" s="70">
        <v>62</v>
      </c>
      <c r="S23" s="70">
        <v>23</v>
      </c>
      <c r="T23" s="30">
        <f t="shared" si="0"/>
        <v>68.869565217391298</v>
      </c>
      <c r="U23" s="31" t="str">
        <f t="shared" si="1"/>
        <v>Pass</v>
      </c>
    </row>
    <row r="24" spans="1:21" ht="18" customHeight="1">
      <c r="A24" s="72" t="s">
        <v>420</v>
      </c>
      <c r="B24" s="70">
        <v>8</v>
      </c>
      <c r="C24" s="70">
        <v>3</v>
      </c>
      <c r="D24" s="70">
        <v>7</v>
      </c>
      <c r="E24" s="70">
        <v>3</v>
      </c>
      <c r="F24" s="70">
        <v>9</v>
      </c>
      <c r="G24" s="70">
        <v>3</v>
      </c>
      <c r="H24" s="70">
        <v>8</v>
      </c>
      <c r="I24" s="70">
        <v>3</v>
      </c>
      <c r="J24" s="70">
        <v>8</v>
      </c>
      <c r="K24" s="70">
        <v>3</v>
      </c>
      <c r="L24" s="70">
        <v>7</v>
      </c>
      <c r="M24" s="70">
        <v>3</v>
      </c>
      <c r="N24" s="70">
        <v>10</v>
      </c>
      <c r="O24" s="70">
        <v>2</v>
      </c>
      <c r="P24" s="70">
        <v>10</v>
      </c>
      <c r="Q24" s="70">
        <v>3</v>
      </c>
      <c r="R24" s="70">
        <v>67</v>
      </c>
      <c r="S24" s="70">
        <v>23</v>
      </c>
      <c r="T24" s="30">
        <f t="shared" si="0"/>
        <v>74.260869565217391</v>
      </c>
      <c r="U24" s="31" t="str">
        <f t="shared" si="1"/>
        <v>Pass</v>
      </c>
    </row>
    <row r="25" spans="1:21" ht="18" customHeight="1">
      <c r="A25" s="72" t="s">
        <v>421</v>
      </c>
      <c r="B25" s="70">
        <v>10</v>
      </c>
      <c r="C25" s="70">
        <v>3</v>
      </c>
      <c r="D25" s="70">
        <v>8</v>
      </c>
      <c r="E25" s="70">
        <v>3</v>
      </c>
      <c r="F25" s="70">
        <v>9</v>
      </c>
      <c r="G25" s="70">
        <v>3</v>
      </c>
      <c r="H25" s="70">
        <v>8</v>
      </c>
      <c r="I25" s="70">
        <v>3</v>
      </c>
      <c r="J25" s="70">
        <v>8</v>
      </c>
      <c r="K25" s="70">
        <v>3</v>
      </c>
      <c r="L25" s="70">
        <v>7</v>
      </c>
      <c r="M25" s="70">
        <v>3</v>
      </c>
      <c r="N25" s="70">
        <v>10</v>
      </c>
      <c r="O25" s="70">
        <v>2</v>
      </c>
      <c r="P25" s="70">
        <v>10</v>
      </c>
      <c r="Q25" s="70">
        <v>3</v>
      </c>
      <c r="R25" s="70">
        <v>70</v>
      </c>
      <c r="S25" s="70">
        <v>23</v>
      </c>
      <c r="T25" s="30">
        <f t="shared" si="0"/>
        <v>77.391304347826093</v>
      </c>
      <c r="U25" s="31" t="str">
        <f t="shared" si="1"/>
        <v>Pass</v>
      </c>
    </row>
    <row r="26" spans="1:21" ht="18" customHeight="1">
      <c r="A26" s="72" t="s">
        <v>422</v>
      </c>
      <c r="B26" s="70">
        <v>9</v>
      </c>
      <c r="C26" s="70">
        <v>3</v>
      </c>
      <c r="D26" s="70">
        <v>6</v>
      </c>
      <c r="E26" s="70">
        <v>3</v>
      </c>
      <c r="F26" s="70">
        <v>7</v>
      </c>
      <c r="G26" s="70">
        <v>3</v>
      </c>
      <c r="H26" s="70">
        <v>6</v>
      </c>
      <c r="I26" s="70">
        <v>3</v>
      </c>
      <c r="J26" s="70">
        <v>5</v>
      </c>
      <c r="K26" s="70">
        <v>3</v>
      </c>
      <c r="L26" s="70">
        <v>6</v>
      </c>
      <c r="M26" s="70">
        <v>3</v>
      </c>
      <c r="N26" s="70">
        <v>10</v>
      </c>
      <c r="O26" s="70">
        <v>2</v>
      </c>
      <c r="P26" s="70">
        <v>10</v>
      </c>
      <c r="Q26" s="70">
        <v>3</v>
      </c>
      <c r="R26" s="70">
        <v>59</v>
      </c>
      <c r="S26" s="70">
        <v>23</v>
      </c>
      <c r="T26" s="30">
        <f t="shared" si="0"/>
        <v>65.086956521739125</v>
      </c>
      <c r="U26" s="31" t="str">
        <f t="shared" si="1"/>
        <v>Pass</v>
      </c>
    </row>
    <row r="27" spans="1:21" ht="18" customHeight="1">
      <c r="A27" s="72" t="s">
        <v>423</v>
      </c>
      <c r="B27" s="70">
        <v>6</v>
      </c>
      <c r="C27" s="70">
        <v>3</v>
      </c>
      <c r="D27" s="70">
        <v>5</v>
      </c>
      <c r="E27" s="70">
        <v>3</v>
      </c>
      <c r="F27" s="70">
        <v>6</v>
      </c>
      <c r="G27" s="70">
        <v>3</v>
      </c>
      <c r="H27" s="70">
        <v>0</v>
      </c>
      <c r="I27" s="70">
        <v>0</v>
      </c>
      <c r="J27" s="70">
        <v>6</v>
      </c>
      <c r="K27" s="70">
        <v>3</v>
      </c>
      <c r="L27" s="70">
        <v>6</v>
      </c>
      <c r="M27" s="70">
        <v>3</v>
      </c>
      <c r="N27" s="70">
        <v>9</v>
      </c>
      <c r="O27" s="70">
        <v>2</v>
      </c>
      <c r="P27" s="70">
        <v>10</v>
      </c>
      <c r="Q27" s="70">
        <v>3</v>
      </c>
      <c r="R27" s="70">
        <v>48</v>
      </c>
      <c r="S27" s="70">
        <v>20</v>
      </c>
      <c r="T27" s="30">
        <f t="shared" si="0"/>
        <v>46.826086956521742</v>
      </c>
      <c r="U27" s="31" t="str">
        <f t="shared" si="1"/>
        <v>Fail</v>
      </c>
    </row>
    <row r="28" spans="1:21" ht="18" customHeight="1">
      <c r="A28" s="72" t="s">
        <v>424</v>
      </c>
      <c r="B28" s="70">
        <v>7</v>
      </c>
      <c r="C28" s="70">
        <v>3</v>
      </c>
      <c r="D28" s="70">
        <v>5</v>
      </c>
      <c r="E28" s="70">
        <v>3</v>
      </c>
      <c r="F28" s="70">
        <v>6</v>
      </c>
      <c r="G28" s="70">
        <v>3</v>
      </c>
      <c r="H28" s="70">
        <v>6</v>
      </c>
      <c r="I28" s="70">
        <v>3</v>
      </c>
      <c r="J28" s="70">
        <v>6</v>
      </c>
      <c r="K28" s="70">
        <v>3</v>
      </c>
      <c r="L28" s="70">
        <v>6</v>
      </c>
      <c r="M28" s="70">
        <v>3</v>
      </c>
      <c r="N28" s="70">
        <v>10</v>
      </c>
      <c r="O28" s="70">
        <v>2</v>
      </c>
      <c r="P28" s="70">
        <v>10</v>
      </c>
      <c r="Q28" s="70">
        <v>3</v>
      </c>
      <c r="R28" s="70">
        <v>56</v>
      </c>
      <c r="S28" s="70">
        <v>23</v>
      </c>
      <c r="T28" s="30">
        <f t="shared" si="0"/>
        <v>61.956521739130437</v>
      </c>
      <c r="U28" s="31" t="str">
        <f t="shared" si="1"/>
        <v>Pass</v>
      </c>
    </row>
    <row r="29" spans="1:21" ht="18" customHeight="1">
      <c r="A29" s="72" t="s">
        <v>425</v>
      </c>
      <c r="B29" s="70">
        <v>7</v>
      </c>
      <c r="C29" s="70">
        <v>3</v>
      </c>
      <c r="D29" s="70">
        <v>0</v>
      </c>
      <c r="E29" s="70">
        <v>0</v>
      </c>
      <c r="F29" s="70">
        <v>7</v>
      </c>
      <c r="G29" s="70">
        <v>3</v>
      </c>
      <c r="H29" s="70">
        <v>7</v>
      </c>
      <c r="I29" s="70">
        <v>3</v>
      </c>
      <c r="J29" s="70">
        <v>7</v>
      </c>
      <c r="K29" s="70">
        <v>3</v>
      </c>
      <c r="L29" s="70">
        <v>6</v>
      </c>
      <c r="M29" s="70">
        <v>3</v>
      </c>
      <c r="N29" s="70">
        <v>9</v>
      </c>
      <c r="O29" s="70">
        <v>2</v>
      </c>
      <c r="P29" s="70">
        <v>10</v>
      </c>
      <c r="Q29" s="70">
        <v>3</v>
      </c>
      <c r="R29" s="70">
        <v>53</v>
      </c>
      <c r="S29" s="70">
        <v>20</v>
      </c>
      <c r="T29" s="30">
        <f t="shared" si="0"/>
        <v>51.695652173913047</v>
      </c>
      <c r="U29" s="31" t="str">
        <f t="shared" si="1"/>
        <v>Fail</v>
      </c>
    </row>
    <row r="30" spans="1:21" ht="18" customHeight="1">
      <c r="A30" s="72" t="s">
        <v>426</v>
      </c>
      <c r="B30" s="70">
        <v>8</v>
      </c>
      <c r="C30" s="70">
        <v>3</v>
      </c>
      <c r="D30" s="70">
        <v>7</v>
      </c>
      <c r="E30" s="70">
        <v>3</v>
      </c>
      <c r="F30" s="70">
        <v>8</v>
      </c>
      <c r="G30" s="70">
        <v>3</v>
      </c>
      <c r="H30" s="70">
        <v>8</v>
      </c>
      <c r="I30" s="70">
        <v>3</v>
      </c>
      <c r="J30" s="70">
        <v>7</v>
      </c>
      <c r="K30" s="70">
        <v>3</v>
      </c>
      <c r="L30" s="70">
        <v>8</v>
      </c>
      <c r="M30" s="70">
        <v>3</v>
      </c>
      <c r="N30" s="70">
        <v>10</v>
      </c>
      <c r="O30" s="70">
        <v>2</v>
      </c>
      <c r="P30" s="70">
        <v>9</v>
      </c>
      <c r="Q30" s="70">
        <v>3</v>
      </c>
      <c r="R30" s="70">
        <v>65</v>
      </c>
      <c r="S30" s="70">
        <v>23</v>
      </c>
      <c r="T30" s="30">
        <f t="shared" si="0"/>
        <v>72</v>
      </c>
      <c r="U30" s="31" t="str">
        <f t="shared" si="1"/>
        <v>Pass</v>
      </c>
    </row>
    <row r="31" spans="1:21" ht="18" customHeight="1">
      <c r="A31" s="72" t="s">
        <v>427</v>
      </c>
      <c r="B31" s="70">
        <v>7</v>
      </c>
      <c r="C31" s="70">
        <v>3</v>
      </c>
      <c r="D31" s="70">
        <v>6</v>
      </c>
      <c r="E31" s="70">
        <v>3</v>
      </c>
      <c r="F31" s="70">
        <v>7</v>
      </c>
      <c r="G31" s="70">
        <v>3</v>
      </c>
      <c r="H31" s="70">
        <v>8</v>
      </c>
      <c r="I31" s="70">
        <v>3</v>
      </c>
      <c r="J31" s="70">
        <v>9</v>
      </c>
      <c r="K31" s="70">
        <v>3</v>
      </c>
      <c r="L31" s="70">
        <v>9</v>
      </c>
      <c r="M31" s="70">
        <v>3</v>
      </c>
      <c r="N31" s="70">
        <v>10</v>
      </c>
      <c r="O31" s="70">
        <v>2</v>
      </c>
      <c r="P31" s="70">
        <v>10</v>
      </c>
      <c r="Q31" s="70">
        <v>3</v>
      </c>
      <c r="R31" s="70">
        <v>66</v>
      </c>
      <c r="S31" s="70">
        <v>23</v>
      </c>
      <c r="T31" s="30">
        <f t="shared" si="0"/>
        <v>73.260869565217391</v>
      </c>
      <c r="U31" s="31" t="str">
        <f t="shared" si="1"/>
        <v>Pass</v>
      </c>
    </row>
    <row r="32" spans="1:21" ht="18" customHeight="1">
      <c r="A32" s="72" t="s">
        <v>428</v>
      </c>
      <c r="B32" s="70">
        <v>7</v>
      </c>
      <c r="C32" s="70">
        <v>3</v>
      </c>
      <c r="D32" s="70">
        <v>7</v>
      </c>
      <c r="E32" s="70">
        <v>3</v>
      </c>
      <c r="F32" s="70">
        <v>8</v>
      </c>
      <c r="G32" s="70">
        <v>3</v>
      </c>
      <c r="H32" s="70">
        <v>8</v>
      </c>
      <c r="I32" s="70">
        <v>3</v>
      </c>
      <c r="J32" s="70">
        <v>7</v>
      </c>
      <c r="K32" s="70">
        <v>3</v>
      </c>
      <c r="L32" s="70">
        <v>6</v>
      </c>
      <c r="M32" s="70">
        <v>3</v>
      </c>
      <c r="N32" s="70">
        <v>10</v>
      </c>
      <c r="O32" s="70">
        <v>2</v>
      </c>
      <c r="P32" s="70">
        <v>10</v>
      </c>
      <c r="Q32" s="70">
        <v>3</v>
      </c>
      <c r="R32" s="70">
        <v>63</v>
      </c>
      <c r="S32" s="70">
        <v>23</v>
      </c>
      <c r="T32" s="30">
        <f t="shared" si="0"/>
        <v>69.869565217391298</v>
      </c>
      <c r="U32" s="31" t="str">
        <f t="shared" si="1"/>
        <v>Pass</v>
      </c>
    </row>
    <row r="33" spans="1:21" ht="18" customHeight="1">
      <c r="A33" s="72" t="s">
        <v>429</v>
      </c>
      <c r="B33" s="70">
        <v>9</v>
      </c>
      <c r="C33" s="70">
        <v>3</v>
      </c>
      <c r="D33" s="70">
        <v>7</v>
      </c>
      <c r="E33" s="70">
        <v>3</v>
      </c>
      <c r="F33" s="70">
        <v>8</v>
      </c>
      <c r="G33" s="70">
        <v>3</v>
      </c>
      <c r="H33" s="70">
        <v>8</v>
      </c>
      <c r="I33" s="70">
        <v>3</v>
      </c>
      <c r="J33" s="70">
        <v>8</v>
      </c>
      <c r="K33" s="70">
        <v>3</v>
      </c>
      <c r="L33" s="70">
        <v>7</v>
      </c>
      <c r="M33" s="70">
        <v>3</v>
      </c>
      <c r="N33" s="70">
        <v>10</v>
      </c>
      <c r="O33" s="70">
        <v>2</v>
      </c>
      <c r="P33" s="70">
        <v>10</v>
      </c>
      <c r="Q33" s="70">
        <v>3</v>
      </c>
      <c r="R33" s="70">
        <v>67</v>
      </c>
      <c r="S33" s="70">
        <v>23</v>
      </c>
      <c r="T33" s="30">
        <f t="shared" si="0"/>
        <v>74.130434782608702</v>
      </c>
      <c r="U33" s="31" t="str">
        <f t="shared" si="1"/>
        <v>Pass</v>
      </c>
    </row>
    <row r="34" spans="1:21" ht="18" customHeight="1">
      <c r="A34" s="72" t="s">
        <v>430</v>
      </c>
      <c r="B34" s="70">
        <v>8</v>
      </c>
      <c r="C34" s="70">
        <v>3</v>
      </c>
      <c r="D34" s="70">
        <v>8</v>
      </c>
      <c r="E34" s="70">
        <v>3</v>
      </c>
      <c r="F34" s="70">
        <v>8</v>
      </c>
      <c r="G34" s="70">
        <v>3</v>
      </c>
      <c r="H34" s="70">
        <v>8</v>
      </c>
      <c r="I34" s="70">
        <v>3</v>
      </c>
      <c r="J34" s="70">
        <v>7</v>
      </c>
      <c r="K34" s="70">
        <v>3</v>
      </c>
      <c r="L34" s="70">
        <v>8</v>
      </c>
      <c r="M34" s="70">
        <v>3</v>
      </c>
      <c r="N34" s="70">
        <v>10</v>
      </c>
      <c r="O34" s="70">
        <v>2</v>
      </c>
      <c r="P34" s="70">
        <v>10</v>
      </c>
      <c r="Q34" s="70">
        <v>3</v>
      </c>
      <c r="R34" s="70">
        <v>67</v>
      </c>
      <c r="S34" s="70">
        <v>23</v>
      </c>
      <c r="T34" s="30">
        <f t="shared" si="0"/>
        <v>74.260869565217391</v>
      </c>
      <c r="U34" s="31" t="str">
        <f t="shared" si="1"/>
        <v>Pass</v>
      </c>
    </row>
    <row r="35" spans="1:21" ht="18" customHeight="1">
      <c r="A35" s="72" t="s">
        <v>431</v>
      </c>
      <c r="B35" s="70">
        <v>7</v>
      </c>
      <c r="C35" s="70">
        <v>3</v>
      </c>
      <c r="D35" s="70">
        <v>6</v>
      </c>
      <c r="E35" s="70">
        <v>3</v>
      </c>
      <c r="F35" s="70">
        <v>7</v>
      </c>
      <c r="G35" s="70">
        <v>3</v>
      </c>
      <c r="H35" s="70">
        <v>7</v>
      </c>
      <c r="I35" s="70">
        <v>3</v>
      </c>
      <c r="J35" s="70">
        <v>10</v>
      </c>
      <c r="K35" s="70">
        <v>3</v>
      </c>
      <c r="L35" s="70">
        <v>8</v>
      </c>
      <c r="M35" s="70">
        <v>3</v>
      </c>
      <c r="N35" s="70">
        <v>10</v>
      </c>
      <c r="O35" s="70">
        <v>2</v>
      </c>
      <c r="P35" s="70">
        <v>10</v>
      </c>
      <c r="Q35" s="70">
        <v>3</v>
      </c>
      <c r="R35" s="70">
        <v>65</v>
      </c>
      <c r="S35" s="70">
        <v>23</v>
      </c>
      <c r="T35" s="30">
        <f t="shared" si="0"/>
        <v>72.130434782608702</v>
      </c>
      <c r="U35" s="31" t="str">
        <f t="shared" si="1"/>
        <v>Pass</v>
      </c>
    </row>
    <row r="36" spans="1:21" ht="18" customHeight="1">
      <c r="A36" s="72" t="s">
        <v>432</v>
      </c>
      <c r="B36" s="70">
        <v>8</v>
      </c>
      <c r="C36" s="70">
        <v>3</v>
      </c>
      <c r="D36" s="70">
        <v>8</v>
      </c>
      <c r="E36" s="70">
        <v>3</v>
      </c>
      <c r="F36" s="70">
        <v>8</v>
      </c>
      <c r="G36" s="70">
        <v>3</v>
      </c>
      <c r="H36" s="70">
        <v>7</v>
      </c>
      <c r="I36" s="70">
        <v>3</v>
      </c>
      <c r="J36" s="70">
        <v>8</v>
      </c>
      <c r="K36" s="70">
        <v>3</v>
      </c>
      <c r="L36" s="70">
        <v>7</v>
      </c>
      <c r="M36" s="70">
        <v>3</v>
      </c>
      <c r="N36" s="70">
        <v>10</v>
      </c>
      <c r="O36" s="70">
        <v>2</v>
      </c>
      <c r="P36" s="70">
        <v>10</v>
      </c>
      <c r="Q36" s="70">
        <v>3</v>
      </c>
      <c r="R36" s="70">
        <v>66</v>
      </c>
      <c r="S36" s="70">
        <v>23</v>
      </c>
      <c r="T36" s="30">
        <f t="shared" si="0"/>
        <v>73.130434782608702</v>
      </c>
      <c r="U36" s="31" t="str">
        <f t="shared" si="1"/>
        <v>Pass</v>
      </c>
    </row>
    <row r="37" spans="1:21" ht="18" customHeight="1">
      <c r="A37" s="72" t="s">
        <v>433</v>
      </c>
      <c r="B37" s="70">
        <v>7</v>
      </c>
      <c r="C37" s="70">
        <v>3</v>
      </c>
      <c r="D37" s="70">
        <v>0</v>
      </c>
      <c r="E37" s="70">
        <v>0</v>
      </c>
      <c r="F37" s="70">
        <v>6</v>
      </c>
      <c r="G37" s="70">
        <v>3</v>
      </c>
      <c r="H37" s="70">
        <v>6</v>
      </c>
      <c r="I37" s="70">
        <v>3</v>
      </c>
      <c r="J37" s="70">
        <v>7</v>
      </c>
      <c r="K37" s="70">
        <v>3</v>
      </c>
      <c r="L37" s="70">
        <v>5</v>
      </c>
      <c r="M37" s="70">
        <v>3</v>
      </c>
      <c r="N37" s="70">
        <v>10</v>
      </c>
      <c r="O37" s="70">
        <v>2</v>
      </c>
      <c r="P37" s="70">
        <v>10</v>
      </c>
      <c r="Q37" s="70">
        <v>3</v>
      </c>
      <c r="R37" s="70">
        <v>51</v>
      </c>
      <c r="S37" s="70">
        <v>20</v>
      </c>
      <c r="T37" s="30">
        <f t="shared" si="0"/>
        <v>49.652173913043477</v>
      </c>
      <c r="U37" s="31" t="str">
        <f t="shared" si="1"/>
        <v>Fail</v>
      </c>
    </row>
    <row r="38" spans="1:21" ht="18" customHeight="1">
      <c r="A38" s="72" t="s">
        <v>434</v>
      </c>
      <c r="B38" s="70">
        <v>7</v>
      </c>
      <c r="C38" s="70">
        <v>3</v>
      </c>
      <c r="D38" s="70">
        <v>5</v>
      </c>
      <c r="E38" s="70">
        <v>3</v>
      </c>
      <c r="F38" s="70">
        <v>6</v>
      </c>
      <c r="G38" s="70">
        <v>3</v>
      </c>
      <c r="H38" s="70">
        <v>6</v>
      </c>
      <c r="I38" s="70">
        <v>3</v>
      </c>
      <c r="J38" s="70">
        <v>6</v>
      </c>
      <c r="K38" s="70">
        <v>3</v>
      </c>
      <c r="L38" s="70">
        <v>6</v>
      </c>
      <c r="M38" s="70">
        <v>3</v>
      </c>
      <c r="N38" s="70">
        <v>9</v>
      </c>
      <c r="O38" s="70">
        <v>2</v>
      </c>
      <c r="P38" s="70">
        <v>10</v>
      </c>
      <c r="Q38" s="70">
        <v>3</v>
      </c>
      <c r="R38" s="70">
        <v>55</v>
      </c>
      <c r="S38" s="70">
        <v>23</v>
      </c>
      <c r="T38" s="30">
        <f t="shared" si="0"/>
        <v>60.869565217391305</v>
      </c>
      <c r="U38" s="31" t="str">
        <f t="shared" si="1"/>
        <v>Pass</v>
      </c>
    </row>
    <row r="39" spans="1:21" ht="18" customHeight="1">
      <c r="A39" s="72" t="s">
        <v>435</v>
      </c>
      <c r="B39" s="70">
        <v>6</v>
      </c>
      <c r="C39" s="70">
        <v>3</v>
      </c>
      <c r="D39" s="70">
        <v>5</v>
      </c>
      <c r="E39" s="70">
        <v>3</v>
      </c>
      <c r="F39" s="70">
        <v>7</v>
      </c>
      <c r="G39" s="70">
        <v>3</v>
      </c>
      <c r="H39" s="70">
        <v>6</v>
      </c>
      <c r="I39" s="70">
        <v>3</v>
      </c>
      <c r="J39" s="70">
        <v>10</v>
      </c>
      <c r="K39" s="70">
        <v>3</v>
      </c>
      <c r="L39" s="70">
        <v>8</v>
      </c>
      <c r="M39" s="70">
        <v>3</v>
      </c>
      <c r="N39" s="70">
        <v>10</v>
      </c>
      <c r="O39" s="70">
        <v>2</v>
      </c>
      <c r="P39" s="70">
        <v>10</v>
      </c>
      <c r="Q39" s="70">
        <v>3</v>
      </c>
      <c r="R39" s="70">
        <v>62</v>
      </c>
      <c r="S39" s="70">
        <v>23</v>
      </c>
      <c r="T39" s="30">
        <f t="shared" si="0"/>
        <v>68.869565217391298</v>
      </c>
      <c r="U39" s="31" t="str">
        <f t="shared" si="1"/>
        <v>Pass</v>
      </c>
    </row>
    <row r="40" spans="1:21" ht="18" customHeight="1">
      <c r="A40" s="72" t="s">
        <v>436</v>
      </c>
      <c r="B40" s="70">
        <v>7</v>
      </c>
      <c r="C40" s="70">
        <v>3</v>
      </c>
      <c r="D40" s="70">
        <v>7</v>
      </c>
      <c r="E40" s="70">
        <v>3</v>
      </c>
      <c r="F40" s="70">
        <v>7</v>
      </c>
      <c r="G40" s="70">
        <v>3</v>
      </c>
      <c r="H40" s="70">
        <v>7</v>
      </c>
      <c r="I40" s="70">
        <v>3</v>
      </c>
      <c r="J40" s="70">
        <v>7</v>
      </c>
      <c r="K40" s="70">
        <v>3</v>
      </c>
      <c r="L40" s="70">
        <v>6</v>
      </c>
      <c r="M40" s="70">
        <v>3</v>
      </c>
      <c r="N40" s="70">
        <v>10</v>
      </c>
      <c r="O40" s="70">
        <v>2</v>
      </c>
      <c r="P40" s="70">
        <v>10</v>
      </c>
      <c r="Q40" s="70">
        <v>3</v>
      </c>
      <c r="R40" s="70">
        <v>61</v>
      </c>
      <c r="S40" s="70">
        <v>23</v>
      </c>
      <c r="T40" s="30">
        <f t="shared" si="0"/>
        <v>67.608695652173907</v>
      </c>
      <c r="U40" s="31" t="str">
        <f t="shared" si="1"/>
        <v>Pass</v>
      </c>
    </row>
    <row r="41" spans="1:21" ht="18" customHeight="1">
      <c r="A41" s="72" t="s">
        <v>437</v>
      </c>
      <c r="B41" s="70">
        <v>8</v>
      </c>
      <c r="C41" s="70">
        <v>3</v>
      </c>
      <c r="D41" s="70">
        <v>7</v>
      </c>
      <c r="E41" s="70">
        <v>3</v>
      </c>
      <c r="F41" s="70">
        <v>8</v>
      </c>
      <c r="G41" s="70">
        <v>3</v>
      </c>
      <c r="H41" s="70">
        <v>8</v>
      </c>
      <c r="I41" s="70">
        <v>3</v>
      </c>
      <c r="J41" s="70">
        <v>7</v>
      </c>
      <c r="K41" s="70">
        <v>3</v>
      </c>
      <c r="L41" s="70">
        <v>7</v>
      </c>
      <c r="M41" s="70">
        <v>3</v>
      </c>
      <c r="N41" s="70">
        <v>10</v>
      </c>
      <c r="O41" s="70">
        <v>2</v>
      </c>
      <c r="P41" s="70">
        <v>10</v>
      </c>
      <c r="Q41" s="70">
        <v>3</v>
      </c>
      <c r="R41" s="70">
        <v>65</v>
      </c>
      <c r="S41" s="70">
        <v>23</v>
      </c>
      <c r="T41" s="30">
        <f t="shared" si="0"/>
        <v>72</v>
      </c>
      <c r="U41" s="31" t="str">
        <f t="shared" si="1"/>
        <v>Pass</v>
      </c>
    </row>
    <row r="42" spans="1:21" ht="18" customHeight="1">
      <c r="A42" s="72" t="s">
        <v>438</v>
      </c>
      <c r="B42" s="70">
        <v>6</v>
      </c>
      <c r="C42" s="70">
        <v>3</v>
      </c>
      <c r="D42" s="70">
        <v>5</v>
      </c>
      <c r="E42" s="70">
        <v>3</v>
      </c>
      <c r="F42" s="70">
        <v>6</v>
      </c>
      <c r="G42" s="70">
        <v>3</v>
      </c>
      <c r="H42" s="70">
        <v>6</v>
      </c>
      <c r="I42" s="70">
        <v>3</v>
      </c>
      <c r="J42" s="70">
        <v>5</v>
      </c>
      <c r="K42" s="70">
        <v>3</v>
      </c>
      <c r="L42" s="70">
        <v>0</v>
      </c>
      <c r="M42" s="70">
        <v>0</v>
      </c>
      <c r="N42" s="70">
        <v>10</v>
      </c>
      <c r="O42" s="70">
        <v>2</v>
      </c>
      <c r="P42" s="70">
        <v>10</v>
      </c>
      <c r="Q42" s="70">
        <v>3</v>
      </c>
      <c r="R42" s="70">
        <v>48</v>
      </c>
      <c r="S42" s="70">
        <v>20</v>
      </c>
      <c r="T42" s="30">
        <f t="shared" si="0"/>
        <v>46.782608695652172</v>
      </c>
      <c r="U42" s="31" t="str">
        <f t="shared" si="1"/>
        <v>Fail</v>
      </c>
    </row>
    <row r="43" spans="1:21" ht="18" customHeight="1">
      <c r="A43" s="72" t="s">
        <v>439</v>
      </c>
      <c r="B43" s="70">
        <v>7</v>
      </c>
      <c r="C43" s="70">
        <v>3</v>
      </c>
      <c r="D43" s="70">
        <v>5</v>
      </c>
      <c r="E43" s="70">
        <v>3</v>
      </c>
      <c r="F43" s="70">
        <v>8</v>
      </c>
      <c r="G43" s="70">
        <v>3</v>
      </c>
      <c r="H43" s="70">
        <v>6</v>
      </c>
      <c r="I43" s="70">
        <v>3</v>
      </c>
      <c r="J43" s="70">
        <v>8</v>
      </c>
      <c r="K43" s="70">
        <v>3</v>
      </c>
      <c r="L43" s="70">
        <v>8</v>
      </c>
      <c r="M43" s="70">
        <v>3</v>
      </c>
      <c r="N43" s="70">
        <v>10</v>
      </c>
      <c r="O43" s="70">
        <v>2</v>
      </c>
      <c r="P43" s="70">
        <v>10</v>
      </c>
      <c r="Q43" s="70">
        <v>3</v>
      </c>
      <c r="R43" s="70">
        <v>62</v>
      </c>
      <c r="S43" s="70">
        <v>23</v>
      </c>
      <c r="T43" s="30">
        <f t="shared" si="0"/>
        <v>68.739130434782609</v>
      </c>
      <c r="U43" s="31" t="str">
        <f t="shared" si="1"/>
        <v>Pass</v>
      </c>
    </row>
    <row r="44" spans="1:21" ht="18" customHeight="1">
      <c r="A44" s="72" t="s">
        <v>440</v>
      </c>
      <c r="B44" s="70">
        <v>7</v>
      </c>
      <c r="C44" s="70">
        <v>3</v>
      </c>
      <c r="D44" s="70">
        <v>0</v>
      </c>
      <c r="E44" s="70">
        <v>0</v>
      </c>
      <c r="F44" s="70">
        <v>6</v>
      </c>
      <c r="G44" s="70">
        <v>3</v>
      </c>
      <c r="H44" s="70">
        <v>6</v>
      </c>
      <c r="I44" s="70">
        <v>3</v>
      </c>
      <c r="J44" s="70">
        <v>6</v>
      </c>
      <c r="K44" s="70">
        <v>3</v>
      </c>
      <c r="L44" s="70">
        <v>5</v>
      </c>
      <c r="M44" s="70">
        <v>3</v>
      </c>
      <c r="N44" s="70">
        <v>10</v>
      </c>
      <c r="O44" s="70">
        <v>2</v>
      </c>
      <c r="P44" s="70">
        <v>10</v>
      </c>
      <c r="Q44" s="70">
        <v>3</v>
      </c>
      <c r="R44" s="70">
        <v>50</v>
      </c>
      <c r="S44" s="70">
        <v>20</v>
      </c>
      <c r="T44" s="30">
        <f t="shared" si="0"/>
        <v>48.652173913043477</v>
      </c>
      <c r="U44" s="31" t="str">
        <f t="shared" si="1"/>
        <v>Fail</v>
      </c>
    </row>
    <row r="45" spans="1:21" ht="18" customHeight="1">
      <c r="A45" s="72" t="s">
        <v>441</v>
      </c>
      <c r="B45" s="70">
        <v>10</v>
      </c>
      <c r="C45" s="70">
        <v>3</v>
      </c>
      <c r="D45" s="70">
        <v>7</v>
      </c>
      <c r="E45" s="70">
        <v>3</v>
      </c>
      <c r="F45" s="70">
        <v>10</v>
      </c>
      <c r="G45" s="70">
        <v>3</v>
      </c>
      <c r="H45" s="70">
        <v>9</v>
      </c>
      <c r="I45" s="70">
        <v>3</v>
      </c>
      <c r="J45" s="70">
        <v>9</v>
      </c>
      <c r="K45" s="70">
        <v>3</v>
      </c>
      <c r="L45" s="70">
        <v>6</v>
      </c>
      <c r="M45" s="70">
        <v>3</v>
      </c>
      <c r="N45" s="70">
        <v>10</v>
      </c>
      <c r="O45" s="70">
        <v>2</v>
      </c>
      <c r="P45" s="70">
        <v>10</v>
      </c>
      <c r="Q45" s="70">
        <v>3</v>
      </c>
      <c r="R45" s="70">
        <v>71</v>
      </c>
      <c r="S45" s="70">
        <v>23</v>
      </c>
      <c r="T45" s="30">
        <f t="shared" si="0"/>
        <v>78.521739130434781</v>
      </c>
      <c r="U45" s="31" t="str">
        <f t="shared" si="1"/>
        <v>Pass</v>
      </c>
    </row>
    <row r="46" spans="1:21" ht="18" customHeight="1">
      <c r="A46" s="72" t="s">
        <v>442</v>
      </c>
      <c r="B46" s="70">
        <v>8</v>
      </c>
      <c r="C46" s="70">
        <v>3</v>
      </c>
      <c r="D46" s="70">
        <v>6</v>
      </c>
      <c r="E46" s="70">
        <v>3</v>
      </c>
      <c r="F46" s="70">
        <v>8</v>
      </c>
      <c r="G46" s="70">
        <v>3</v>
      </c>
      <c r="H46" s="70">
        <v>6</v>
      </c>
      <c r="I46" s="70">
        <v>3</v>
      </c>
      <c r="J46" s="70">
        <v>7</v>
      </c>
      <c r="K46" s="70">
        <v>3</v>
      </c>
      <c r="L46" s="70">
        <v>6</v>
      </c>
      <c r="M46" s="70">
        <v>3</v>
      </c>
      <c r="N46" s="70">
        <v>10</v>
      </c>
      <c r="O46" s="70">
        <v>2</v>
      </c>
      <c r="P46" s="70">
        <v>10</v>
      </c>
      <c r="Q46" s="70">
        <v>3</v>
      </c>
      <c r="R46" s="70">
        <v>61</v>
      </c>
      <c r="S46" s="70">
        <v>23</v>
      </c>
      <c r="T46" s="30">
        <f t="shared" si="0"/>
        <v>67.478260869565219</v>
      </c>
      <c r="U46" s="31" t="str">
        <f t="shared" si="1"/>
        <v>Pass</v>
      </c>
    </row>
    <row r="47" spans="1:21" ht="18" customHeight="1">
      <c r="A47" s="72" t="s">
        <v>443</v>
      </c>
      <c r="B47" s="70">
        <v>7</v>
      </c>
      <c r="C47" s="70">
        <v>3</v>
      </c>
      <c r="D47" s="70">
        <v>5</v>
      </c>
      <c r="E47" s="70">
        <v>3</v>
      </c>
      <c r="F47" s="70">
        <v>8</v>
      </c>
      <c r="G47" s="70">
        <v>3</v>
      </c>
      <c r="H47" s="70">
        <v>7</v>
      </c>
      <c r="I47" s="70">
        <v>3</v>
      </c>
      <c r="J47" s="70">
        <v>10</v>
      </c>
      <c r="K47" s="70">
        <v>3</v>
      </c>
      <c r="L47" s="70">
        <v>8</v>
      </c>
      <c r="M47" s="70">
        <v>3</v>
      </c>
      <c r="N47" s="70">
        <v>10</v>
      </c>
      <c r="O47" s="70">
        <v>2</v>
      </c>
      <c r="P47" s="70">
        <v>10</v>
      </c>
      <c r="Q47" s="70">
        <v>3</v>
      </c>
      <c r="R47" s="70">
        <v>65</v>
      </c>
      <c r="S47" s="70">
        <v>23</v>
      </c>
      <c r="T47" s="30">
        <f t="shared" si="0"/>
        <v>72.130434782608702</v>
      </c>
      <c r="U47" s="31" t="str">
        <f t="shared" si="1"/>
        <v>Pass</v>
      </c>
    </row>
    <row r="48" spans="1:21" ht="18" customHeight="1">
      <c r="A48" s="72" t="s">
        <v>444</v>
      </c>
      <c r="B48" s="70">
        <v>9</v>
      </c>
      <c r="C48" s="70">
        <v>3</v>
      </c>
      <c r="D48" s="70">
        <v>8</v>
      </c>
      <c r="E48" s="70">
        <v>3</v>
      </c>
      <c r="F48" s="70">
        <v>8</v>
      </c>
      <c r="G48" s="70">
        <v>3</v>
      </c>
      <c r="H48" s="70">
        <v>9</v>
      </c>
      <c r="I48" s="70">
        <v>3</v>
      </c>
      <c r="J48" s="70">
        <v>9</v>
      </c>
      <c r="K48" s="70">
        <v>3</v>
      </c>
      <c r="L48" s="70">
        <v>7</v>
      </c>
      <c r="M48" s="70">
        <v>3</v>
      </c>
      <c r="N48" s="70">
        <v>10</v>
      </c>
      <c r="O48" s="70">
        <v>2</v>
      </c>
      <c r="P48" s="70">
        <v>10</v>
      </c>
      <c r="Q48" s="70">
        <v>3</v>
      </c>
      <c r="R48" s="70">
        <v>70</v>
      </c>
      <c r="S48" s="70">
        <v>23</v>
      </c>
      <c r="T48" s="30">
        <f t="shared" si="0"/>
        <v>77.521739130434781</v>
      </c>
      <c r="U48" s="31" t="str">
        <f t="shared" si="1"/>
        <v>Pass</v>
      </c>
    </row>
    <row r="49" spans="1:21" ht="18" customHeight="1">
      <c r="A49" s="72" t="s">
        <v>445</v>
      </c>
      <c r="B49" s="70">
        <v>9</v>
      </c>
      <c r="C49" s="70">
        <v>3</v>
      </c>
      <c r="D49" s="70">
        <v>6</v>
      </c>
      <c r="E49" s="70">
        <v>3</v>
      </c>
      <c r="F49" s="70">
        <v>9</v>
      </c>
      <c r="G49" s="70">
        <v>3</v>
      </c>
      <c r="H49" s="70">
        <v>8</v>
      </c>
      <c r="I49" s="70">
        <v>3</v>
      </c>
      <c r="J49" s="70">
        <v>8</v>
      </c>
      <c r="K49" s="70">
        <v>3</v>
      </c>
      <c r="L49" s="70">
        <v>5</v>
      </c>
      <c r="M49" s="70">
        <v>3</v>
      </c>
      <c r="N49" s="70">
        <v>10</v>
      </c>
      <c r="O49" s="70">
        <v>2</v>
      </c>
      <c r="P49" s="70">
        <v>10</v>
      </c>
      <c r="Q49" s="70">
        <v>3</v>
      </c>
      <c r="R49" s="70">
        <v>65</v>
      </c>
      <c r="S49" s="70">
        <v>23</v>
      </c>
      <c r="T49" s="30">
        <f t="shared" si="0"/>
        <v>71.869565217391298</v>
      </c>
      <c r="U49" s="31" t="str">
        <f t="shared" si="1"/>
        <v>Pass</v>
      </c>
    </row>
    <row r="50" spans="1:21" ht="18" customHeight="1">
      <c r="A50" s="72" t="s">
        <v>446</v>
      </c>
      <c r="B50" s="70">
        <v>9</v>
      </c>
      <c r="C50" s="70">
        <v>3</v>
      </c>
      <c r="D50" s="70">
        <v>6</v>
      </c>
      <c r="E50" s="70">
        <v>3</v>
      </c>
      <c r="F50" s="70">
        <v>8</v>
      </c>
      <c r="G50" s="70">
        <v>3</v>
      </c>
      <c r="H50" s="70">
        <v>7</v>
      </c>
      <c r="I50" s="70">
        <v>3</v>
      </c>
      <c r="J50" s="70">
        <v>6</v>
      </c>
      <c r="K50" s="70">
        <v>3</v>
      </c>
      <c r="L50" s="70">
        <v>6</v>
      </c>
      <c r="M50" s="70">
        <v>3</v>
      </c>
      <c r="N50" s="70">
        <v>10</v>
      </c>
      <c r="O50" s="70">
        <v>2</v>
      </c>
      <c r="P50" s="70">
        <v>10</v>
      </c>
      <c r="Q50" s="70">
        <v>3</v>
      </c>
      <c r="R50" s="70">
        <v>62</v>
      </c>
      <c r="S50" s="70">
        <v>23</v>
      </c>
      <c r="T50" s="30">
        <f t="shared" si="0"/>
        <v>68.478260869565219</v>
      </c>
      <c r="U50" s="31" t="str">
        <f t="shared" si="1"/>
        <v>Pass</v>
      </c>
    </row>
    <row r="51" spans="1:21" ht="18" customHeight="1">
      <c r="A51" s="72" t="s">
        <v>447</v>
      </c>
      <c r="B51" s="70">
        <v>6</v>
      </c>
      <c r="C51" s="70">
        <v>3</v>
      </c>
      <c r="D51" s="70">
        <v>0</v>
      </c>
      <c r="E51" s="70">
        <v>0</v>
      </c>
      <c r="F51" s="70">
        <v>8</v>
      </c>
      <c r="G51" s="70">
        <v>3</v>
      </c>
      <c r="H51" s="70">
        <v>7</v>
      </c>
      <c r="I51" s="70">
        <v>3</v>
      </c>
      <c r="J51" s="70">
        <v>8</v>
      </c>
      <c r="K51" s="70">
        <v>3</v>
      </c>
      <c r="L51" s="70">
        <v>8</v>
      </c>
      <c r="M51" s="70">
        <v>3</v>
      </c>
      <c r="N51" s="70">
        <v>10</v>
      </c>
      <c r="O51" s="70">
        <v>2</v>
      </c>
      <c r="P51" s="70">
        <v>10</v>
      </c>
      <c r="Q51" s="70">
        <v>3</v>
      </c>
      <c r="R51" s="70">
        <v>57</v>
      </c>
      <c r="S51" s="70">
        <v>20</v>
      </c>
      <c r="T51" s="30">
        <f t="shared" si="0"/>
        <v>55.782608695652172</v>
      </c>
      <c r="U51" s="31" t="str">
        <f t="shared" si="1"/>
        <v>Fail</v>
      </c>
    </row>
    <row r="52" spans="1:21" ht="18" customHeight="1">
      <c r="A52" s="72" t="s">
        <v>448</v>
      </c>
      <c r="B52" s="70">
        <v>8</v>
      </c>
      <c r="C52" s="70">
        <v>3</v>
      </c>
      <c r="D52" s="70">
        <v>6</v>
      </c>
      <c r="E52" s="70">
        <v>3</v>
      </c>
      <c r="F52" s="70">
        <v>6</v>
      </c>
      <c r="G52" s="70">
        <v>3</v>
      </c>
      <c r="H52" s="70">
        <v>7</v>
      </c>
      <c r="I52" s="70">
        <v>3</v>
      </c>
      <c r="J52" s="70">
        <v>6</v>
      </c>
      <c r="K52" s="70">
        <v>3</v>
      </c>
      <c r="L52" s="70">
        <v>6</v>
      </c>
      <c r="M52" s="70">
        <v>3</v>
      </c>
      <c r="N52" s="70">
        <v>10</v>
      </c>
      <c r="O52" s="70">
        <v>2</v>
      </c>
      <c r="P52" s="70">
        <v>10</v>
      </c>
      <c r="Q52" s="70">
        <v>3</v>
      </c>
      <c r="R52" s="70">
        <v>59</v>
      </c>
      <c r="S52" s="70">
        <v>23</v>
      </c>
      <c r="T52" s="30">
        <f t="shared" si="0"/>
        <v>65.217391304347828</v>
      </c>
      <c r="U52" s="31" t="str">
        <f t="shared" si="1"/>
        <v>Pass</v>
      </c>
    </row>
    <row r="53" spans="1:21" ht="18" customHeight="1">
      <c r="A53" s="72" t="s">
        <v>449</v>
      </c>
      <c r="B53" s="70">
        <v>7</v>
      </c>
      <c r="C53" s="70">
        <v>3</v>
      </c>
      <c r="D53" s="70">
        <v>6</v>
      </c>
      <c r="E53" s="70">
        <v>3</v>
      </c>
      <c r="F53" s="70">
        <v>8</v>
      </c>
      <c r="G53" s="70">
        <v>3</v>
      </c>
      <c r="H53" s="70">
        <v>7</v>
      </c>
      <c r="I53" s="70">
        <v>3</v>
      </c>
      <c r="J53" s="70">
        <v>6</v>
      </c>
      <c r="K53" s="70">
        <v>3</v>
      </c>
      <c r="L53" s="70">
        <v>6</v>
      </c>
      <c r="M53" s="70">
        <v>3</v>
      </c>
      <c r="N53" s="70">
        <v>10</v>
      </c>
      <c r="O53" s="70">
        <v>2</v>
      </c>
      <c r="P53" s="70">
        <v>10</v>
      </c>
      <c r="Q53" s="70">
        <v>3</v>
      </c>
      <c r="R53" s="70">
        <v>60</v>
      </c>
      <c r="S53" s="70">
        <v>23</v>
      </c>
      <c r="T53" s="30">
        <f t="shared" si="0"/>
        <v>66.478260869565219</v>
      </c>
      <c r="U53" s="31" t="str">
        <f t="shared" si="1"/>
        <v>Pass</v>
      </c>
    </row>
    <row r="54" spans="1:21" ht="18" customHeight="1">
      <c r="A54" s="72" t="s">
        <v>450</v>
      </c>
      <c r="B54" s="70">
        <v>7</v>
      </c>
      <c r="C54" s="70">
        <v>3</v>
      </c>
      <c r="D54" s="70">
        <v>0</v>
      </c>
      <c r="E54" s="70">
        <v>0</v>
      </c>
      <c r="F54" s="70">
        <v>7</v>
      </c>
      <c r="G54" s="70">
        <v>3</v>
      </c>
      <c r="H54" s="70">
        <v>6</v>
      </c>
      <c r="I54" s="70">
        <v>3</v>
      </c>
      <c r="J54" s="70">
        <v>5</v>
      </c>
      <c r="K54" s="70">
        <v>3</v>
      </c>
      <c r="L54" s="70">
        <v>6</v>
      </c>
      <c r="M54" s="70">
        <v>3</v>
      </c>
      <c r="N54" s="70">
        <v>10</v>
      </c>
      <c r="O54" s="70">
        <v>2</v>
      </c>
      <c r="P54" s="70">
        <v>10</v>
      </c>
      <c r="Q54" s="70">
        <v>3</v>
      </c>
      <c r="R54" s="70">
        <v>51</v>
      </c>
      <c r="S54" s="70">
        <v>20</v>
      </c>
      <c r="T54" s="30">
        <f t="shared" si="0"/>
        <v>49.652173913043477</v>
      </c>
      <c r="U54" s="31" t="str">
        <f t="shared" si="1"/>
        <v>Fail</v>
      </c>
    </row>
    <row r="55" spans="1:21" ht="18" customHeight="1">
      <c r="A55" s="72" t="s">
        <v>451</v>
      </c>
      <c r="B55" s="70">
        <v>6</v>
      </c>
      <c r="C55" s="70">
        <v>3</v>
      </c>
      <c r="D55" s="70">
        <v>7</v>
      </c>
      <c r="E55" s="70">
        <v>3</v>
      </c>
      <c r="F55" s="70">
        <v>8</v>
      </c>
      <c r="G55" s="70">
        <v>3</v>
      </c>
      <c r="H55" s="70">
        <v>8</v>
      </c>
      <c r="I55" s="70">
        <v>3</v>
      </c>
      <c r="J55" s="70">
        <v>9</v>
      </c>
      <c r="K55" s="70">
        <v>3</v>
      </c>
      <c r="L55" s="70">
        <v>8</v>
      </c>
      <c r="M55" s="70">
        <v>3</v>
      </c>
      <c r="N55" s="70">
        <v>10</v>
      </c>
      <c r="O55" s="70">
        <v>2</v>
      </c>
      <c r="P55" s="70">
        <v>10</v>
      </c>
      <c r="Q55" s="70">
        <v>3</v>
      </c>
      <c r="R55" s="70">
        <v>66</v>
      </c>
      <c r="S55" s="70">
        <v>23</v>
      </c>
      <c r="T55" s="30">
        <f t="shared" si="0"/>
        <v>73.391304347826093</v>
      </c>
      <c r="U55" s="31" t="str">
        <f t="shared" si="1"/>
        <v>Pass</v>
      </c>
    </row>
    <row r="56" spans="1:21" ht="18" customHeight="1">
      <c r="A56" s="72" t="s">
        <v>452</v>
      </c>
      <c r="B56" s="70">
        <v>7</v>
      </c>
      <c r="C56" s="70">
        <v>3</v>
      </c>
      <c r="D56" s="70">
        <v>0</v>
      </c>
      <c r="E56" s="70">
        <v>0</v>
      </c>
      <c r="F56" s="70">
        <v>7</v>
      </c>
      <c r="G56" s="70">
        <v>3</v>
      </c>
      <c r="H56" s="70">
        <v>6</v>
      </c>
      <c r="I56" s="70">
        <v>3</v>
      </c>
      <c r="J56" s="70">
        <v>6</v>
      </c>
      <c r="K56" s="70">
        <v>3</v>
      </c>
      <c r="L56" s="70">
        <v>5</v>
      </c>
      <c r="M56" s="70">
        <v>3</v>
      </c>
      <c r="N56" s="70">
        <v>10</v>
      </c>
      <c r="O56" s="70">
        <v>2</v>
      </c>
      <c r="P56" s="70">
        <v>10</v>
      </c>
      <c r="Q56" s="70">
        <v>3</v>
      </c>
      <c r="R56" s="70">
        <v>51</v>
      </c>
      <c r="S56" s="70">
        <v>20</v>
      </c>
      <c r="T56" s="30">
        <f t="shared" si="0"/>
        <v>49.652173913043477</v>
      </c>
      <c r="U56" s="31" t="str">
        <f t="shared" si="1"/>
        <v>Fail</v>
      </c>
    </row>
    <row r="57" spans="1:2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21" ht="18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21" ht="18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21" ht="18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1" ht="18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1" ht="18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1" ht="18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</sheetData>
  <mergeCells count="43">
    <mergeCell ref="B4:C4"/>
    <mergeCell ref="D4:E4"/>
    <mergeCell ref="F4:G4"/>
    <mergeCell ref="A1:U1"/>
    <mergeCell ref="A2:U2"/>
    <mergeCell ref="B3:C3"/>
    <mergeCell ref="D3:E3"/>
    <mergeCell ref="F3:G3"/>
    <mergeCell ref="H3:I3"/>
    <mergeCell ref="J3:K3"/>
    <mergeCell ref="L3:M3"/>
    <mergeCell ref="N3:O3"/>
    <mergeCell ref="P3:Q3"/>
    <mergeCell ref="H4:I4"/>
    <mergeCell ref="J4:K4"/>
    <mergeCell ref="V8:W8"/>
    <mergeCell ref="R4:S4"/>
    <mergeCell ref="T4:U4"/>
    <mergeCell ref="L4:M4"/>
    <mergeCell ref="N4:O4"/>
    <mergeCell ref="P4:Q4"/>
    <mergeCell ref="R3:S3"/>
    <mergeCell ref="T3:U3"/>
    <mergeCell ref="T9:T10"/>
    <mergeCell ref="U9:U10"/>
    <mergeCell ref="B8:C8"/>
    <mergeCell ref="D8:E8"/>
    <mergeCell ref="F8:G8"/>
    <mergeCell ref="H8:I8"/>
    <mergeCell ref="J8:K8"/>
    <mergeCell ref="L8:M8"/>
    <mergeCell ref="N8:O8"/>
    <mergeCell ref="P9:Q9"/>
    <mergeCell ref="P8:Q8"/>
    <mergeCell ref="R8:R10"/>
    <mergeCell ref="S8:S10"/>
    <mergeCell ref="B9:C9"/>
    <mergeCell ref="N9:O9"/>
    <mergeCell ref="D9:E9"/>
    <mergeCell ref="F9:G9"/>
    <mergeCell ref="H9:I9"/>
    <mergeCell ref="J9:K9"/>
    <mergeCell ref="L9:M9"/>
  </mergeCells>
  <conditionalFormatting sqref="N7:U8">
    <cfRule type="cellIs" dxfId="15" priority="3" operator="lessThanOrEqual">
      <formula>0</formula>
    </cfRule>
  </conditionalFormatting>
  <conditionalFormatting sqref="T9">
    <cfRule type="cellIs" dxfId="14" priority="2" operator="lessThanOrEqual">
      <formula>0</formula>
    </cfRule>
  </conditionalFormatting>
  <conditionalFormatting sqref="U11:U56">
    <cfRule type="containsText" dxfId="13" priority="1" operator="containsText" text="Fail">
      <formula>NOT(ISERROR(SEARCH("Fail",U11)))</formula>
    </cfRule>
  </conditionalFormatting>
  <printOptions horizontalCentered="1"/>
  <pageMargins left="0.25" right="0.25" top="0.5" bottom="0.5" header="0.3" footer="0.3"/>
  <pageSetup paperSize="9" scale="74" fitToHeight="10" orientation="landscape" horizont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8FAF-D7FB-45E4-8A0A-3223419B41AF}">
  <sheetPr>
    <pageSetUpPr fitToPage="1"/>
  </sheetPr>
  <dimension ref="A1:Y159"/>
  <sheetViews>
    <sheetView showGridLines="0" zoomScaleNormal="100" workbookViewId="0">
      <selection activeCell="Q12" sqref="Q12"/>
    </sheetView>
  </sheetViews>
  <sheetFormatPr defaultColWidth="9.140625" defaultRowHeight="18" customHeight="1"/>
  <cols>
    <col min="1" max="1" width="20.7109375" style="23" customWidth="1"/>
    <col min="2" max="2" width="8.7109375" style="27" customWidth="1"/>
    <col min="3" max="12" width="8.7109375" style="23" customWidth="1"/>
    <col min="13" max="13" width="8.7109375" style="27" customWidth="1"/>
    <col min="14" max="21" width="8.7109375" style="23" customWidth="1"/>
    <col min="22" max="16384" width="9.140625" style="23"/>
  </cols>
  <sheetData>
    <row r="1" spans="1:25" ht="35.25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5" ht="20.25">
      <c r="A2" s="92" t="str">
        <f>Summery!A2</f>
        <v>Result of IV B.Tech I Semester (R20) Examinations Jan-2024 (20-Batch)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1:25" ht="39.950000000000003" customHeight="1">
      <c r="A3" s="24" t="s">
        <v>37</v>
      </c>
      <c r="B3" s="94">
        <f>COUNTIF(C11:C9857,"&gt;0")</f>
        <v>140</v>
      </c>
      <c r="C3" s="95"/>
      <c r="D3" s="94">
        <f>COUNTIF(E11:E9857,"&gt;0")</f>
        <v>149</v>
      </c>
      <c r="E3" s="95"/>
      <c r="F3" s="94">
        <f>COUNTIF(G11:G9857,"&gt;0")</f>
        <v>104</v>
      </c>
      <c r="G3" s="95"/>
      <c r="H3" s="94">
        <f>COUNTIF(I11:I9857,"&gt;0")</f>
        <v>117</v>
      </c>
      <c r="I3" s="95"/>
      <c r="J3" s="94">
        <f>COUNTIF(K11:K9857,"&gt;0")</f>
        <v>124</v>
      </c>
      <c r="K3" s="95"/>
      <c r="L3" s="94">
        <f>COUNTIF(M11:M9857,"&gt;0")</f>
        <v>148</v>
      </c>
      <c r="M3" s="95"/>
      <c r="N3" s="94">
        <f>COUNTIF(O11:O9857,"&gt;0")</f>
        <v>115</v>
      </c>
      <c r="O3" s="95"/>
      <c r="P3" s="94">
        <f>COUNTIF(Q11:Q9857,"&gt;0")</f>
        <v>103</v>
      </c>
      <c r="Q3" s="95"/>
      <c r="R3" s="96" t="s">
        <v>30</v>
      </c>
      <c r="S3" s="97"/>
      <c r="T3" s="98">
        <f>COUNTA(A11:A1048576)</f>
        <v>149</v>
      </c>
      <c r="U3" s="99"/>
    </row>
    <row r="4" spans="1:25" ht="39.950000000000003" customHeight="1">
      <c r="A4" s="24" t="s">
        <v>31</v>
      </c>
      <c r="B4" s="100">
        <f>B3/$T$3</f>
        <v>0.93959731543624159</v>
      </c>
      <c r="C4" s="101"/>
      <c r="D4" s="100">
        <f>D3/$T$3</f>
        <v>1</v>
      </c>
      <c r="E4" s="101"/>
      <c r="F4" s="100">
        <f>F3/$T$3</f>
        <v>0.69798657718120805</v>
      </c>
      <c r="G4" s="101"/>
      <c r="H4" s="100">
        <f>H3/$T$3</f>
        <v>0.78523489932885904</v>
      </c>
      <c r="I4" s="101"/>
      <c r="J4" s="100">
        <f>J3/$T$3</f>
        <v>0.83221476510067116</v>
      </c>
      <c r="K4" s="101"/>
      <c r="L4" s="100">
        <f>L3/$T$3</f>
        <v>0.99328859060402686</v>
      </c>
      <c r="M4" s="101"/>
      <c r="N4" s="100">
        <f>N3/$T$3</f>
        <v>0.77181208053691275</v>
      </c>
      <c r="O4" s="101"/>
      <c r="P4" s="100">
        <f>P3/$T$3</f>
        <v>0.6912751677852349</v>
      </c>
      <c r="Q4" s="101"/>
      <c r="R4" s="96" t="s">
        <v>32</v>
      </c>
      <c r="S4" s="97"/>
      <c r="T4" s="104">
        <f>COUNTIF(U11:U1000,"=Pass")/T3</f>
        <v>0.53691275167785235</v>
      </c>
      <c r="U4" s="105"/>
    </row>
    <row r="5" spans="1:25">
      <c r="A5" s="42" t="s">
        <v>12</v>
      </c>
      <c r="B5" s="43" t="s">
        <v>26</v>
      </c>
      <c r="C5" s="25"/>
      <c r="D5" s="25"/>
      <c r="E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5" ht="15">
      <c r="B6" s="26"/>
    </row>
    <row r="7" spans="1:25" ht="13.5" hidden="1" customHeight="1">
      <c r="A7" s="44"/>
      <c r="B7" s="45" t="s">
        <v>1</v>
      </c>
      <c r="C7" s="45" t="s">
        <v>2</v>
      </c>
      <c r="D7" s="46" t="s">
        <v>54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/>
      <c r="U7"/>
    </row>
    <row r="8" spans="1:25" ht="0.75" hidden="1" customHeight="1">
      <c r="A8" s="44"/>
      <c r="B8" s="86" t="s">
        <v>78</v>
      </c>
      <c r="C8" s="87" t="s">
        <v>78</v>
      </c>
      <c r="D8" s="86" t="s">
        <v>144</v>
      </c>
      <c r="E8" s="87" t="s">
        <v>144</v>
      </c>
      <c r="F8" s="86" t="s">
        <v>145</v>
      </c>
      <c r="G8" s="87" t="s">
        <v>145</v>
      </c>
      <c r="H8" s="86" t="s">
        <v>147</v>
      </c>
      <c r="I8" s="87" t="s">
        <v>147</v>
      </c>
      <c r="J8" s="86" t="s">
        <v>149</v>
      </c>
      <c r="K8" s="87" t="s">
        <v>149</v>
      </c>
      <c r="L8" s="86" t="s">
        <v>151</v>
      </c>
      <c r="M8" s="87" t="s">
        <v>151</v>
      </c>
      <c r="N8" s="86" t="s">
        <v>153</v>
      </c>
      <c r="O8" s="87" t="s">
        <v>153</v>
      </c>
      <c r="P8" s="86" t="s">
        <v>155</v>
      </c>
      <c r="Q8" s="87" t="s">
        <v>155</v>
      </c>
      <c r="R8" s="106" t="s">
        <v>55</v>
      </c>
      <c r="S8" s="106" t="s">
        <v>57</v>
      </c>
      <c r="T8"/>
      <c r="U8"/>
      <c r="V8" s="102"/>
      <c r="W8" s="103"/>
      <c r="X8" s="28"/>
      <c r="Y8" s="28"/>
    </row>
    <row r="9" spans="1:25" s="28" customFormat="1" ht="62.25" customHeight="1">
      <c r="A9" s="48"/>
      <c r="B9" s="106" t="s">
        <v>79</v>
      </c>
      <c r="C9" s="107" t="s">
        <v>79</v>
      </c>
      <c r="D9" s="106" t="s">
        <v>93</v>
      </c>
      <c r="E9" s="107" t="s">
        <v>93</v>
      </c>
      <c r="F9" s="106" t="s">
        <v>146</v>
      </c>
      <c r="G9" s="107" t="s">
        <v>146</v>
      </c>
      <c r="H9" s="106" t="s">
        <v>148</v>
      </c>
      <c r="I9" s="107" t="s">
        <v>148</v>
      </c>
      <c r="J9" s="106" t="s">
        <v>150</v>
      </c>
      <c r="K9" s="107" t="s">
        <v>150</v>
      </c>
      <c r="L9" s="106" t="s">
        <v>152</v>
      </c>
      <c r="M9" s="107" t="s">
        <v>152</v>
      </c>
      <c r="N9" s="106" t="s">
        <v>154</v>
      </c>
      <c r="O9" s="107" t="s">
        <v>154</v>
      </c>
      <c r="P9" s="106" t="s">
        <v>156</v>
      </c>
      <c r="Q9" s="107" t="s">
        <v>156</v>
      </c>
      <c r="R9" s="106"/>
      <c r="S9" s="106"/>
      <c r="T9" s="88" t="s">
        <v>59</v>
      </c>
      <c r="U9" s="89" t="s">
        <v>33</v>
      </c>
    </row>
    <row r="10" spans="1:25" s="29" customFormat="1" ht="18" customHeight="1">
      <c r="A10" s="49" t="s">
        <v>0</v>
      </c>
      <c r="B10" s="47" t="s">
        <v>56</v>
      </c>
      <c r="C10" s="47" t="s">
        <v>58</v>
      </c>
      <c r="D10" s="47" t="s">
        <v>56</v>
      </c>
      <c r="E10" s="47" t="s">
        <v>58</v>
      </c>
      <c r="F10" s="47" t="s">
        <v>56</v>
      </c>
      <c r="G10" s="47" t="s">
        <v>58</v>
      </c>
      <c r="H10" s="47" t="s">
        <v>56</v>
      </c>
      <c r="I10" s="47" t="s">
        <v>58</v>
      </c>
      <c r="J10" s="47" t="s">
        <v>56</v>
      </c>
      <c r="K10" s="47" t="s">
        <v>58</v>
      </c>
      <c r="L10" s="47" t="s">
        <v>56</v>
      </c>
      <c r="M10" s="47" t="s">
        <v>58</v>
      </c>
      <c r="N10" s="47" t="s">
        <v>56</v>
      </c>
      <c r="O10" s="47" t="s">
        <v>58</v>
      </c>
      <c r="P10" s="47" t="s">
        <v>56</v>
      </c>
      <c r="Q10" s="47" t="s">
        <v>58</v>
      </c>
      <c r="R10" s="84"/>
      <c r="S10" s="84"/>
      <c r="T10" s="88"/>
      <c r="U10" s="89"/>
    </row>
    <row r="11" spans="1:25" ht="18" customHeight="1">
      <c r="A11" s="51" t="s">
        <v>143</v>
      </c>
      <c r="B11" s="70">
        <v>7</v>
      </c>
      <c r="C11" s="70">
        <v>3</v>
      </c>
      <c r="D11" s="70">
        <v>10</v>
      </c>
      <c r="E11" s="70">
        <v>3</v>
      </c>
      <c r="F11" s="70">
        <v>6</v>
      </c>
      <c r="G11" s="70">
        <v>3</v>
      </c>
      <c r="H11" s="70">
        <v>9</v>
      </c>
      <c r="I11" s="70">
        <v>3</v>
      </c>
      <c r="J11" s="70">
        <v>7</v>
      </c>
      <c r="K11" s="70">
        <v>3</v>
      </c>
      <c r="L11" s="70">
        <v>10</v>
      </c>
      <c r="M11" s="70">
        <v>2</v>
      </c>
      <c r="N11" s="70">
        <v>7</v>
      </c>
      <c r="O11" s="70">
        <v>3</v>
      </c>
      <c r="P11" s="70">
        <v>6</v>
      </c>
      <c r="Q11" s="70">
        <v>3</v>
      </c>
      <c r="R11" s="70">
        <v>62</v>
      </c>
      <c r="S11" s="71">
        <v>23</v>
      </c>
      <c r="T11" s="30">
        <f t="shared" ref="T11:T42" si="0">((D11*E11)+(F11*G11)+(H11*I11)+(J11*K11)+(L11*M11)+(N11*O11)+(P11*Q11)+(R11*S11))/cr</f>
        <v>68.739130434782609</v>
      </c>
      <c r="U11" s="31" t="str">
        <f t="shared" ref="U11:U42" si="1">IF(S11&gt;=cr,"Pass","Fail")</f>
        <v>Pass</v>
      </c>
    </row>
    <row r="12" spans="1:25" ht="18" customHeight="1">
      <c r="A12" s="51" t="s">
        <v>157</v>
      </c>
      <c r="B12" s="70">
        <v>0</v>
      </c>
      <c r="C12" s="70">
        <v>0</v>
      </c>
      <c r="D12" s="70">
        <v>9</v>
      </c>
      <c r="E12" s="70">
        <v>3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9</v>
      </c>
      <c r="M12" s="70">
        <v>2</v>
      </c>
      <c r="N12" s="70">
        <v>0</v>
      </c>
      <c r="O12" s="70">
        <v>0</v>
      </c>
      <c r="P12" s="70">
        <v>0</v>
      </c>
      <c r="Q12" s="70">
        <v>0</v>
      </c>
      <c r="R12" s="70">
        <v>18</v>
      </c>
      <c r="S12" s="71">
        <v>5</v>
      </c>
      <c r="T12" s="30">
        <f t="shared" si="0"/>
        <v>5.8695652173913047</v>
      </c>
      <c r="U12" s="31" t="str">
        <f t="shared" si="1"/>
        <v>Fail</v>
      </c>
    </row>
    <row r="13" spans="1:25" ht="18" customHeight="1">
      <c r="A13" s="51" t="s">
        <v>158</v>
      </c>
      <c r="B13" s="70">
        <v>6</v>
      </c>
      <c r="C13" s="70">
        <v>3</v>
      </c>
      <c r="D13" s="70">
        <v>10</v>
      </c>
      <c r="E13" s="70">
        <v>3</v>
      </c>
      <c r="F13" s="70">
        <v>7</v>
      </c>
      <c r="G13" s="70">
        <v>3</v>
      </c>
      <c r="H13" s="70">
        <v>8</v>
      </c>
      <c r="I13" s="70">
        <v>3</v>
      </c>
      <c r="J13" s="70">
        <v>8</v>
      </c>
      <c r="K13" s="70">
        <v>3</v>
      </c>
      <c r="L13" s="70">
        <v>10</v>
      </c>
      <c r="M13" s="70">
        <v>2</v>
      </c>
      <c r="N13" s="70">
        <v>7</v>
      </c>
      <c r="O13" s="70">
        <v>3</v>
      </c>
      <c r="P13" s="70">
        <v>8</v>
      </c>
      <c r="Q13" s="70">
        <v>3</v>
      </c>
      <c r="R13" s="70">
        <v>64</v>
      </c>
      <c r="S13" s="71">
        <v>23</v>
      </c>
      <c r="T13" s="30">
        <f t="shared" si="0"/>
        <v>71.130434782608702</v>
      </c>
      <c r="U13" s="31" t="str">
        <f t="shared" si="1"/>
        <v>Pass</v>
      </c>
    </row>
    <row r="14" spans="1:25" ht="18" customHeight="1">
      <c r="A14" s="51" t="s">
        <v>159</v>
      </c>
      <c r="B14" s="70">
        <v>8</v>
      </c>
      <c r="C14" s="70">
        <v>3</v>
      </c>
      <c r="D14" s="70">
        <v>10</v>
      </c>
      <c r="E14" s="70">
        <v>3</v>
      </c>
      <c r="F14" s="70">
        <v>6</v>
      </c>
      <c r="G14" s="70">
        <v>3</v>
      </c>
      <c r="H14" s="70">
        <v>7</v>
      </c>
      <c r="I14" s="70">
        <v>3</v>
      </c>
      <c r="J14" s="70">
        <v>7</v>
      </c>
      <c r="K14" s="70">
        <v>3</v>
      </c>
      <c r="L14" s="70">
        <v>10</v>
      </c>
      <c r="M14" s="70">
        <v>2</v>
      </c>
      <c r="N14" s="70">
        <v>9</v>
      </c>
      <c r="O14" s="70">
        <v>3</v>
      </c>
      <c r="P14" s="70">
        <v>6</v>
      </c>
      <c r="Q14" s="70">
        <v>3</v>
      </c>
      <c r="R14" s="70">
        <v>63</v>
      </c>
      <c r="S14" s="71">
        <v>23</v>
      </c>
      <c r="T14" s="30">
        <f t="shared" si="0"/>
        <v>69.739130434782609</v>
      </c>
      <c r="U14" s="31" t="str">
        <f t="shared" si="1"/>
        <v>Pass</v>
      </c>
    </row>
    <row r="15" spans="1:25" ht="18" customHeight="1">
      <c r="A15" s="51" t="s">
        <v>160</v>
      </c>
      <c r="B15" s="70">
        <v>6</v>
      </c>
      <c r="C15" s="70">
        <v>3</v>
      </c>
      <c r="D15" s="70">
        <v>10</v>
      </c>
      <c r="E15" s="70">
        <v>3</v>
      </c>
      <c r="F15" s="70">
        <v>0</v>
      </c>
      <c r="G15" s="70">
        <v>0</v>
      </c>
      <c r="H15" s="70">
        <v>0</v>
      </c>
      <c r="I15" s="70">
        <v>0</v>
      </c>
      <c r="J15" s="70">
        <v>0</v>
      </c>
      <c r="K15" s="70">
        <v>0</v>
      </c>
      <c r="L15" s="70">
        <v>10</v>
      </c>
      <c r="M15" s="70">
        <v>2</v>
      </c>
      <c r="N15" s="70">
        <v>0</v>
      </c>
      <c r="O15" s="70">
        <v>0</v>
      </c>
      <c r="P15" s="70">
        <v>0</v>
      </c>
      <c r="Q15" s="70">
        <v>0</v>
      </c>
      <c r="R15" s="70">
        <v>26</v>
      </c>
      <c r="S15" s="71">
        <v>8</v>
      </c>
      <c r="T15" s="30">
        <f t="shared" si="0"/>
        <v>11.217391304347826</v>
      </c>
      <c r="U15" s="31" t="str">
        <f t="shared" si="1"/>
        <v>Fail</v>
      </c>
    </row>
    <row r="16" spans="1:25" ht="18" customHeight="1">
      <c r="A16" s="51" t="s">
        <v>161</v>
      </c>
      <c r="B16" s="70">
        <v>7</v>
      </c>
      <c r="C16" s="70">
        <v>3</v>
      </c>
      <c r="D16" s="70">
        <v>10</v>
      </c>
      <c r="E16" s="70">
        <v>3</v>
      </c>
      <c r="F16" s="70">
        <v>5</v>
      </c>
      <c r="G16" s="70">
        <v>3</v>
      </c>
      <c r="H16" s="70">
        <v>6</v>
      </c>
      <c r="I16" s="70">
        <v>3</v>
      </c>
      <c r="J16" s="70">
        <v>7</v>
      </c>
      <c r="K16" s="70">
        <v>3</v>
      </c>
      <c r="L16" s="70">
        <v>10</v>
      </c>
      <c r="M16" s="70">
        <v>2</v>
      </c>
      <c r="N16" s="70">
        <v>6</v>
      </c>
      <c r="O16" s="70">
        <v>3</v>
      </c>
      <c r="P16" s="70">
        <v>7</v>
      </c>
      <c r="Q16" s="70">
        <v>3</v>
      </c>
      <c r="R16" s="70">
        <v>58</v>
      </c>
      <c r="S16" s="71">
        <v>23</v>
      </c>
      <c r="T16" s="30">
        <f t="shared" si="0"/>
        <v>64.217391304347828</v>
      </c>
      <c r="U16" s="31" t="str">
        <f t="shared" si="1"/>
        <v>Pass</v>
      </c>
    </row>
    <row r="17" spans="1:21" ht="18" customHeight="1">
      <c r="A17" s="51" t="s">
        <v>162</v>
      </c>
      <c r="B17" s="70">
        <v>6</v>
      </c>
      <c r="C17" s="70">
        <v>3</v>
      </c>
      <c r="D17" s="70">
        <v>10</v>
      </c>
      <c r="E17" s="70">
        <v>3</v>
      </c>
      <c r="F17" s="70">
        <v>0</v>
      </c>
      <c r="G17" s="70">
        <v>0</v>
      </c>
      <c r="H17" s="70">
        <v>6</v>
      </c>
      <c r="I17" s="70">
        <v>3</v>
      </c>
      <c r="J17" s="70">
        <v>0</v>
      </c>
      <c r="K17" s="70">
        <v>0</v>
      </c>
      <c r="L17" s="70">
        <v>10</v>
      </c>
      <c r="M17" s="70">
        <v>2</v>
      </c>
      <c r="N17" s="70">
        <v>0</v>
      </c>
      <c r="O17" s="70">
        <v>0</v>
      </c>
      <c r="P17" s="70">
        <v>0</v>
      </c>
      <c r="Q17" s="70">
        <v>0</v>
      </c>
      <c r="R17" s="70">
        <v>32</v>
      </c>
      <c r="S17" s="71">
        <v>11</v>
      </c>
      <c r="T17" s="30">
        <f t="shared" si="0"/>
        <v>18.260869565217391</v>
      </c>
      <c r="U17" s="31" t="str">
        <f t="shared" si="1"/>
        <v>Fail</v>
      </c>
    </row>
    <row r="18" spans="1:21" ht="18" customHeight="1">
      <c r="A18" s="51" t="s">
        <v>163</v>
      </c>
      <c r="B18" s="70">
        <v>6</v>
      </c>
      <c r="C18" s="70">
        <v>3</v>
      </c>
      <c r="D18" s="70">
        <v>10</v>
      </c>
      <c r="E18" s="70">
        <v>3</v>
      </c>
      <c r="F18" s="70">
        <v>0</v>
      </c>
      <c r="G18" s="70">
        <v>0</v>
      </c>
      <c r="H18" s="70">
        <v>0</v>
      </c>
      <c r="I18" s="70">
        <v>0</v>
      </c>
      <c r="J18" s="70">
        <v>5</v>
      </c>
      <c r="K18" s="70">
        <v>3</v>
      </c>
      <c r="L18" s="70">
        <v>10</v>
      </c>
      <c r="M18" s="70">
        <v>2</v>
      </c>
      <c r="N18" s="70">
        <v>0</v>
      </c>
      <c r="O18" s="70">
        <v>0</v>
      </c>
      <c r="P18" s="70">
        <v>0</v>
      </c>
      <c r="Q18" s="70">
        <v>0</v>
      </c>
      <c r="R18" s="70">
        <v>31</v>
      </c>
      <c r="S18" s="71">
        <v>11</v>
      </c>
      <c r="T18" s="30">
        <f t="shared" si="0"/>
        <v>17.652173913043477</v>
      </c>
      <c r="U18" s="31" t="str">
        <f t="shared" si="1"/>
        <v>Fail</v>
      </c>
    </row>
    <row r="19" spans="1:21" ht="18" customHeight="1">
      <c r="A19" s="51" t="s">
        <v>164</v>
      </c>
      <c r="B19" s="70">
        <v>6</v>
      </c>
      <c r="C19" s="70">
        <v>3</v>
      </c>
      <c r="D19" s="70">
        <v>10</v>
      </c>
      <c r="E19" s="70">
        <v>3</v>
      </c>
      <c r="F19" s="70">
        <v>6</v>
      </c>
      <c r="G19" s="70">
        <v>3</v>
      </c>
      <c r="H19" s="70">
        <v>7</v>
      </c>
      <c r="I19" s="70">
        <v>3</v>
      </c>
      <c r="J19" s="70">
        <v>6</v>
      </c>
      <c r="K19" s="70">
        <v>3</v>
      </c>
      <c r="L19" s="70">
        <v>10</v>
      </c>
      <c r="M19" s="70">
        <v>2</v>
      </c>
      <c r="N19" s="70">
        <v>6</v>
      </c>
      <c r="O19" s="70">
        <v>3</v>
      </c>
      <c r="P19" s="70">
        <v>0</v>
      </c>
      <c r="Q19" s="70">
        <v>0</v>
      </c>
      <c r="R19" s="70">
        <v>51</v>
      </c>
      <c r="S19" s="71">
        <v>20</v>
      </c>
      <c r="T19" s="30">
        <f t="shared" si="0"/>
        <v>49.782608695652172</v>
      </c>
      <c r="U19" s="31" t="str">
        <f t="shared" si="1"/>
        <v>Fail</v>
      </c>
    </row>
    <row r="20" spans="1:21" ht="18" customHeight="1">
      <c r="A20" s="51" t="s">
        <v>165</v>
      </c>
      <c r="B20" s="70">
        <v>8</v>
      </c>
      <c r="C20" s="70">
        <v>3</v>
      </c>
      <c r="D20" s="70">
        <v>10</v>
      </c>
      <c r="E20" s="70">
        <v>3</v>
      </c>
      <c r="F20" s="70">
        <v>6</v>
      </c>
      <c r="G20" s="70">
        <v>3</v>
      </c>
      <c r="H20" s="70">
        <v>7</v>
      </c>
      <c r="I20" s="70">
        <v>3</v>
      </c>
      <c r="J20" s="70">
        <v>8</v>
      </c>
      <c r="K20" s="70">
        <v>3</v>
      </c>
      <c r="L20" s="70">
        <v>10</v>
      </c>
      <c r="M20" s="70">
        <v>2</v>
      </c>
      <c r="N20" s="70">
        <v>5</v>
      </c>
      <c r="O20" s="70">
        <v>3</v>
      </c>
      <c r="P20" s="70">
        <v>6</v>
      </c>
      <c r="Q20" s="70">
        <v>3</v>
      </c>
      <c r="R20" s="70">
        <v>60</v>
      </c>
      <c r="S20" s="71">
        <v>23</v>
      </c>
      <c r="T20" s="30">
        <f t="shared" si="0"/>
        <v>66.347826086956516</v>
      </c>
      <c r="U20" s="31" t="str">
        <f t="shared" si="1"/>
        <v>Pass</v>
      </c>
    </row>
    <row r="21" spans="1:21" ht="18" customHeight="1">
      <c r="A21" s="51" t="s">
        <v>166</v>
      </c>
      <c r="B21" s="70">
        <v>7</v>
      </c>
      <c r="C21" s="70">
        <v>3</v>
      </c>
      <c r="D21" s="70">
        <v>10</v>
      </c>
      <c r="E21" s="70">
        <v>3</v>
      </c>
      <c r="F21" s="70">
        <v>6</v>
      </c>
      <c r="G21" s="70">
        <v>3</v>
      </c>
      <c r="H21" s="70">
        <v>7</v>
      </c>
      <c r="I21" s="70">
        <v>3</v>
      </c>
      <c r="J21" s="70">
        <v>7</v>
      </c>
      <c r="K21" s="70">
        <v>3</v>
      </c>
      <c r="L21" s="70">
        <v>10</v>
      </c>
      <c r="M21" s="70">
        <v>2</v>
      </c>
      <c r="N21" s="70">
        <v>6</v>
      </c>
      <c r="O21" s="70">
        <v>3</v>
      </c>
      <c r="P21" s="70">
        <v>8</v>
      </c>
      <c r="Q21" s="70">
        <v>3</v>
      </c>
      <c r="R21" s="70">
        <v>61</v>
      </c>
      <c r="S21" s="71">
        <v>23</v>
      </c>
      <c r="T21" s="30">
        <f t="shared" si="0"/>
        <v>67.608695652173907</v>
      </c>
      <c r="U21" s="31" t="str">
        <f t="shared" si="1"/>
        <v>Pass</v>
      </c>
    </row>
    <row r="22" spans="1:21" ht="18" customHeight="1">
      <c r="A22" s="51" t="s">
        <v>167</v>
      </c>
      <c r="B22" s="70">
        <v>6</v>
      </c>
      <c r="C22" s="70">
        <v>3</v>
      </c>
      <c r="D22" s="70">
        <v>10</v>
      </c>
      <c r="E22" s="70">
        <v>3</v>
      </c>
      <c r="F22" s="70">
        <v>0</v>
      </c>
      <c r="G22" s="70">
        <v>0</v>
      </c>
      <c r="H22" s="70">
        <v>5</v>
      </c>
      <c r="I22" s="70">
        <v>3</v>
      </c>
      <c r="J22" s="70">
        <v>5</v>
      </c>
      <c r="K22" s="70">
        <v>3</v>
      </c>
      <c r="L22" s="70">
        <v>10</v>
      </c>
      <c r="M22" s="70">
        <v>2</v>
      </c>
      <c r="N22" s="70">
        <v>6</v>
      </c>
      <c r="O22" s="70">
        <v>3</v>
      </c>
      <c r="P22" s="70">
        <v>0</v>
      </c>
      <c r="Q22" s="70">
        <v>0</v>
      </c>
      <c r="R22" s="70">
        <v>42</v>
      </c>
      <c r="S22" s="71">
        <v>17</v>
      </c>
      <c r="T22" s="30">
        <f t="shared" si="0"/>
        <v>35.304347826086953</v>
      </c>
      <c r="U22" s="31" t="str">
        <f t="shared" si="1"/>
        <v>Fail</v>
      </c>
    </row>
    <row r="23" spans="1:21" ht="18" customHeight="1">
      <c r="A23" s="51" t="s">
        <v>168</v>
      </c>
      <c r="B23" s="70">
        <v>7</v>
      </c>
      <c r="C23" s="70">
        <v>3</v>
      </c>
      <c r="D23" s="70">
        <v>10</v>
      </c>
      <c r="E23" s="70">
        <v>3</v>
      </c>
      <c r="F23" s="70">
        <v>7</v>
      </c>
      <c r="G23" s="70">
        <v>3</v>
      </c>
      <c r="H23" s="70">
        <v>8</v>
      </c>
      <c r="I23" s="70">
        <v>3</v>
      </c>
      <c r="J23" s="70">
        <v>6</v>
      </c>
      <c r="K23" s="70">
        <v>3</v>
      </c>
      <c r="L23" s="70">
        <v>10</v>
      </c>
      <c r="M23" s="70">
        <v>2</v>
      </c>
      <c r="N23" s="70">
        <v>6</v>
      </c>
      <c r="O23" s="70">
        <v>3</v>
      </c>
      <c r="P23" s="70">
        <v>6</v>
      </c>
      <c r="Q23" s="70">
        <v>3</v>
      </c>
      <c r="R23" s="70">
        <v>60</v>
      </c>
      <c r="S23" s="71">
        <v>23</v>
      </c>
      <c r="T23" s="30">
        <f t="shared" si="0"/>
        <v>66.478260869565219</v>
      </c>
      <c r="U23" s="31" t="str">
        <f t="shared" si="1"/>
        <v>Pass</v>
      </c>
    </row>
    <row r="24" spans="1:21" ht="18" customHeight="1">
      <c r="A24" s="51" t="s">
        <v>169</v>
      </c>
      <c r="B24" s="70">
        <v>9</v>
      </c>
      <c r="C24" s="70">
        <v>3</v>
      </c>
      <c r="D24" s="70">
        <v>10</v>
      </c>
      <c r="E24" s="70">
        <v>3</v>
      </c>
      <c r="F24" s="70">
        <v>7</v>
      </c>
      <c r="G24" s="70">
        <v>3</v>
      </c>
      <c r="H24" s="70">
        <v>7</v>
      </c>
      <c r="I24" s="70">
        <v>3</v>
      </c>
      <c r="J24" s="70">
        <v>9</v>
      </c>
      <c r="K24" s="70">
        <v>3</v>
      </c>
      <c r="L24" s="70">
        <v>10</v>
      </c>
      <c r="M24" s="70">
        <v>2</v>
      </c>
      <c r="N24" s="70">
        <v>7</v>
      </c>
      <c r="O24" s="70">
        <v>3</v>
      </c>
      <c r="P24" s="70">
        <v>9</v>
      </c>
      <c r="Q24" s="70">
        <v>3</v>
      </c>
      <c r="R24" s="70">
        <v>68</v>
      </c>
      <c r="S24" s="71">
        <v>23</v>
      </c>
      <c r="T24" s="30">
        <f t="shared" si="0"/>
        <v>75.260869565217391</v>
      </c>
      <c r="U24" s="31" t="str">
        <f t="shared" si="1"/>
        <v>Pass</v>
      </c>
    </row>
    <row r="25" spans="1:21" ht="18" customHeight="1">
      <c r="A25" s="51" t="s">
        <v>170</v>
      </c>
      <c r="B25" s="70">
        <v>7</v>
      </c>
      <c r="C25" s="70">
        <v>3</v>
      </c>
      <c r="D25" s="70">
        <v>10</v>
      </c>
      <c r="E25" s="70">
        <v>3</v>
      </c>
      <c r="F25" s="70">
        <v>7</v>
      </c>
      <c r="G25" s="70">
        <v>3</v>
      </c>
      <c r="H25" s="70">
        <v>8</v>
      </c>
      <c r="I25" s="70">
        <v>3</v>
      </c>
      <c r="J25" s="70">
        <v>8</v>
      </c>
      <c r="K25" s="70">
        <v>3</v>
      </c>
      <c r="L25" s="70">
        <v>10</v>
      </c>
      <c r="M25" s="70">
        <v>2</v>
      </c>
      <c r="N25" s="70">
        <v>7</v>
      </c>
      <c r="O25" s="70">
        <v>3</v>
      </c>
      <c r="P25" s="70">
        <v>8</v>
      </c>
      <c r="Q25" s="70">
        <v>3</v>
      </c>
      <c r="R25" s="70">
        <v>65</v>
      </c>
      <c r="S25" s="71">
        <v>23</v>
      </c>
      <c r="T25" s="30">
        <f t="shared" si="0"/>
        <v>72.130434782608702</v>
      </c>
      <c r="U25" s="31" t="str">
        <f t="shared" si="1"/>
        <v>Pass</v>
      </c>
    </row>
    <row r="26" spans="1:21" ht="18" customHeight="1">
      <c r="A26" s="51" t="s">
        <v>171</v>
      </c>
      <c r="B26" s="70">
        <v>8</v>
      </c>
      <c r="C26" s="70">
        <v>3</v>
      </c>
      <c r="D26" s="70">
        <v>10</v>
      </c>
      <c r="E26" s="70">
        <v>3</v>
      </c>
      <c r="F26" s="70">
        <v>0</v>
      </c>
      <c r="G26" s="70">
        <v>0</v>
      </c>
      <c r="H26" s="70">
        <v>7</v>
      </c>
      <c r="I26" s="70">
        <v>3</v>
      </c>
      <c r="J26" s="70">
        <v>6</v>
      </c>
      <c r="K26" s="70">
        <v>3</v>
      </c>
      <c r="L26" s="70">
        <v>10</v>
      </c>
      <c r="M26" s="70">
        <v>2</v>
      </c>
      <c r="N26" s="70">
        <v>5</v>
      </c>
      <c r="O26" s="70">
        <v>3</v>
      </c>
      <c r="P26" s="70">
        <v>6</v>
      </c>
      <c r="Q26" s="70">
        <v>3</v>
      </c>
      <c r="R26" s="70">
        <v>52</v>
      </c>
      <c r="S26" s="71">
        <v>20</v>
      </c>
      <c r="T26" s="30">
        <f t="shared" si="0"/>
        <v>50.521739130434781</v>
      </c>
      <c r="U26" s="31" t="str">
        <f t="shared" si="1"/>
        <v>Fail</v>
      </c>
    </row>
    <row r="27" spans="1:21" ht="18" customHeight="1">
      <c r="A27" s="51" t="s">
        <v>172</v>
      </c>
      <c r="B27" s="70">
        <v>7</v>
      </c>
      <c r="C27" s="70">
        <v>3</v>
      </c>
      <c r="D27" s="70">
        <v>10</v>
      </c>
      <c r="E27" s="70">
        <v>3</v>
      </c>
      <c r="F27" s="70">
        <v>7</v>
      </c>
      <c r="G27" s="70">
        <v>3</v>
      </c>
      <c r="H27" s="70">
        <v>8</v>
      </c>
      <c r="I27" s="70">
        <v>3</v>
      </c>
      <c r="J27" s="70">
        <v>6</v>
      </c>
      <c r="K27" s="70">
        <v>3</v>
      </c>
      <c r="L27" s="70">
        <v>10</v>
      </c>
      <c r="M27" s="70">
        <v>2</v>
      </c>
      <c r="N27" s="70">
        <v>7</v>
      </c>
      <c r="O27" s="70">
        <v>3</v>
      </c>
      <c r="P27" s="70">
        <v>0</v>
      </c>
      <c r="Q27" s="70">
        <v>0</v>
      </c>
      <c r="R27" s="70">
        <v>55</v>
      </c>
      <c r="S27" s="71">
        <v>20</v>
      </c>
      <c r="T27" s="30">
        <f t="shared" si="0"/>
        <v>53.652173913043477</v>
      </c>
      <c r="U27" s="31" t="str">
        <f t="shared" si="1"/>
        <v>Fail</v>
      </c>
    </row>
    <row r="28" spans="1:21" ht="18" customHeight="1">
      <c r="A28" s="51" t="s">
        <v>173</v>
      </c>
      <c r="B28" s="70">
        <v>6</v>
      </c>
      <c r="C28" s="70">
        <v>3</v>
      </c>
      <c r="D28" s="70">
        <v>10</v>
      </c>
      <c r="E28" s="70">
        <v>3</v>
      </c>
      <c r="F28" s="70">
        <v>5</v>
      </c>
      <c r="G28" s="70">
        <v>3</v>
      </c>
      <c r="H28" s="70">
        <v>0</v>
      </c>
      <c r="I28" s="70">
        <v>0</v>
      </c>
      <c r="J28" s="70">
        <v>7</v>
      </c>
      <c r="K28" s="70">
        <v>3</v>
      </c>
      <c r="L28" s="70">
        <v>10</v>
      </c>
      <c r="M28" s="70">
        <v>2</v>
      </c>
      <c r="N28" s="70">
        <v>5</v>
      </c>
      <c r="O28" s="70">
        <v>3</v>
      </c>
      <c r="P28" s="70">
        <v>7</v>
      </c>
      <c r="Q28" s="70">
        <v>3</v>
      </c>
      <c r="R28" s="70">
        <v>50</v>
      </c>
      <c r="S28" s="71">
        <v>20</v>
      </c>
      <c r="T28" s="30">
        <f t="shared" si="0"/>
        <v>48.782608695652172</v>
      </c>
      <c r="U28" s="31" t="str">
        <f t="shared" si="1"/>
        <v>Fail</v>
      </c>
    </row>
    <row r="29" spans="1:21" ht="18" customHeight="1">
      <c r="A29" s="51" t="s">
        <v>174</v>
      </c>
      <c r="B29" s="70">
        <v>7</v>
      </c>
      <c r="C29" s="70">
        <v>3</v>
      </c>
      <c r="D29" s="70">
        <v>10</v>
      </c>
      <c r="E29" s="70">
        <v>3</v>
      </c>
      <c r="F29" s="70">
        <v>6</v>
      </c>
      <c r="G29" s="70">
        <v>3</v>
      </c>
      <c r="H29" s="70">
        <v>8</v>
      </c>
      <c r="I29" s="70">
        <v>3</v>
      </c>
      <c r="J29" s="70">
        <v>7</v>
      </c>
      <c r="K29" s="70">
        <v>3</v>
      </c>
      <c r="L29" s="70">
        <v>10</v>
      </c>
      <c r="M29" s="70">
        <v>2</v>
      </c>
      <c r="N29" s="70">
        <v>7</v>
      </c>
      <c r="O29" s="70">
        <v>3</v>
      </c>
      <c r="P29" s="70">
        <v>8</v>
      </c>
      <c r="Q29" s="70">
        <v>3</v>
      </c>
      <c r="R29" s="70">
        <v>63</v>
      </c>
      <c r="S29" s="71">
        <v>23</v>
      </c>
      <c r="T29" s="30">
        <f t="shared" si="0"/>
        <v>69.869565217391298</v>
      </c>
      <c r="U29" s="31" t="str">
        <f t="shared" si="1"/>
        <v>Pass</v>
      </c>
    </row>
    <row r="30" spans="1:21" ht="18" customHeight="1">
      <c r="A30" s="51" t="s">
        <v>175</v>
      </c>
      <c r="B30" s="70">
        <v>6</v>
      </c>
      <c r="C30" s="70">
        <v>3</v>
      </c>
      <c r="D30" s="70">
        <v>10</v>
      </c>
      <c r="E30" s="70">
        <v>3</v>
      </c>
      <c r="F30" s="70">
        <v>0</v>
      </c>
      <c r="G30" s="70">
        <v>0</v>
      </c>
      <c r="H30" s="70">
        <v>5</v>
      </c>
      <c r="I30" s="70">
        <v>3</v>
      </c>
      <c r="J30" s="70">
        <v>0</v>
      </c>
      <c r="K30" s="70">
        <v>0</v>
      </c>
      <c r="L30" s="70">
        <v>10</v>
      </c>
      <c r="M30" s="70">
        <v>2</v>
      </c>
      <c r="N30" s="70">
        <v>0</v>
      </c>
      <c r="O30" s="70">
        <v>0</v>
      </c>
      <c r="P30" s="70">
        <v>0</v>
      </c>
      <c r="Q30" s="70">
        <v>0</v>
      </c>
      <c r="R30" s="70">
        <v>31</v>
      </c>
      <c r="S30" s="71">
        <v>11</v>
      </c>
      <c r="T30" s="30">
        <f t="shared" si="0"/>
        <v>17.652173913043477</v>
      </c>
      <c r="U30" s="31" t="str">
        <f t="shared" si="1"/>
        <v>Fail</v>
      </c>
    </row>
    <row r="31" spans="1:21" ht="18" customHeight="1">
      <c r="A31" s="51" t="s">
        <v>176</v>
      </c>
      <c r="B31" s="70">
        <v>6</v>
      </c>
      <c r="C31" s="70">
        <v>3</v>
      </c>
      <c r="D31" s="70">
        <v>10</v>
      </c>
      <c r="E31" s="70">
        <v>3</v>
      </c>
      <c r="F31" s="70">
        <v>5</v>
      </c>
      <c r="G31" s="70">
        <v>3</v>
      </c>
      <c r="H31" s="70">
        <v>7</v>
      </c>
      <c r="I31" s="70">
        <v>3</v>
      </c>
      <c r="J31" s="70">
        <v>0</v>
      </c>
      <c r="K31" s="70">
        <v>0</v>
      </c>
      <c r="L31" s="70">
        <v>10</v>
      </c>
      <c r="M31" s="70">
        <v>2</v>
      </c>
      <c r="N31" s="70">
        <v>5</v>
      </c>
      <c r="O31" s="70">
        <v>3</v>
      </c>
      <c r="P31" s="70">
        <v>5</v>
      </c>
      <c r="Q31" s="70">
        <v>3</v>
      </c>
      <c r="R31" s="70">
        <v>48</v>
      </c>
      <c r="S31" s="71">
        <v>20</v>
      </c>
      <c r="T31" s="30">
        <f t="shared" si="0"/>
        <v>46.782608695652172</v>
      </c>
      <c r="U31" s="31" t="str">
        <f t="shared" si="1"/>
        <v>Fail</v>
      </c>
    </row>
    <row r="32" spans="1:21" ht="18" customHeight="1">
      <c r="A32" s="51" t="s">
        <v>177</v>
      </c>
      <c r="B32" s="70">
        <v>8</v>
      </c>
      <c r="C32" s="70">
        <v>3</v>
      </c>
      <c r="D32" s="70">
        <v>10</v>
      </c>
      <c r="E32" s="70">
        <v>3</v>
      </c>
      <c r="F32" s="70">
        <v>5</v>
      </c>
      <c r="G32" s="70">
        <v>3</v>
      </c>
      <c r="H32" s="70">
        <v>5</v>
      </c>
      <c r="I32" s="70">
        <v>3</v>
      </c>
      <c r="J32" s="70">
        <v>8</v>
      </c>
      <c r="K32" s="70">
        <v>3</v>
      </c>
      <c r="L32" s="70">
        <v>10</v>
      </c>
      <c r="M32" s="70">
        <v>2</v>
      </c>
      <c r="N32" s="70">
        <v>0</v>
      </c>
      <c r="O32" s="70">
        <v>0</v>
      </c>
      <c r="P32" s="70">
        <v>0</v>
      </c>
      <c r="Q32" s="70">
        <v>0</v>
      </c>
      <c r="R32" s="70">
        <v>46</v>
      </c>
      <c r="S32" s="71">
        <v>17</v>
      </c>
      <c r="T32" s="30">
        <f t="shared" si="0"/>
        <v>38.521739130434781</v>
      </c>
      <c r="U32" s="31" t="str">
        <f t="shared" si="1"/>
        <v>Fail</v>
      </c>
    </row>
    <row r="33" spans="1:21" ht="18" customHeight="1">
      <c r="A33" s="51" t="s">
        <v>178</v>
      </c>
      <c r="B33" s="70">
        <v>8</v>
      </c>
      <c r="C33" s="70">
        <v>3</v>
      </c>
      <c r="D33" s="70">
        <v>10</v>
      </c>
      <c r="E33" s="70">
        <v>3</v>
      </c>
      <c r="F33" s="70">
        <v>7</v>
      </c>
      <c r="G33" s="70">
        <v>3</v>
      </c>
      <c r="H33" s="70">
        <v>8</v>
      </c>
      <c r="I33" s="70">
        <v>3</v>
      </c>
      <c r="J33" s="70">
        <v>8</v>
      </c>
      <c r="K33" s="70">
        <v>3</v>
      </c>
      <c r="L33" s="70">
        <v>10</v>
      </c>
      <c r="M33" s="70">
        <v>2</v>
      </c>
      <c r="N33" s="70">
        <v>6</v>
      </c>
      <c r="O33" s="70">
        <v>3</v>
      </c>
      <c r="P33" s="70">
        <v>7</v>
      </c>
      <c r="Q33" s="70">
        <v>3</v>
      </c>
      <c r="R33" s="70">
        <v>64</v>
      </c>
      <c r="S33" s="71">
        <v>23</v>
      </c>
      <c r="T33" s="30">
        <f t="shared" si="0"/>
        <v>70.869565217391298</v>
      </c>
      <c r="U33" s="31" t="str">
        <f t="shared" si="1"/>
        <v>Pass</v>
      </c>
    </row>
    <row r="34" spans="1:21" ht="18" customHeight="1">
      <c r="A34" s="51" t="s">
        <v>179</v>
      </c>
      <c r="B34" s="70">
        <v>6</v>
      </c>
      <c r="C34" s="70">
        <v>3</v>
      </c>
      <c r="D34" s="70">
        <v>10</v>
      </c>
      <c r="E34" s="70">
        <v>3</v>
      </c>
      <c r="F34" s="70">
        <v>0</v>
      </c>
      <c r="G34" s="70">
        <v>0</v>
      </c>
      <c r="H34" s="70">
        <v>0</v>
      </c>
      <c r="I34" s="70">
        <v>0</v>
      </c>
      <c r="J34" s="70">
        <v>5</v>
      </c>
      <c r="K34" s="70">
        <v>3</v>
      </c>
      <c r="L34" s="70">
        <v>10</v>
      </c>
      <c r="M34" s="70">
        <v>2</v>
      </c>
      <c r="N34" s="70">
        <v>6</v>
      </c>
      <c r="O34" s="70">
        <v>3</v>
      </c>
      <c r="P34" s="70">
        <v>5</v>
      </c>
      <c r="Q34" s="70">
        <v>3</v>
      </c>
      <c r="R34" s="70">
        <v>42</v>
      </c>
      <c r="S34" s="71">
        <v>17</v>
      </c>
      <c r="T34" s="30">
        <f t="shared" si="0"/>
        <v>35.304347826086953</v>
      </c>
      <c r="U34" s="31" t="str">
        <f t="shared" si="1"/>
        <v>Fail</v>
      </c>
    </row>
    <row r="35" spans="1:21" ht="18" customHeight="1">
      <c r="A35" s="51" t="s">
        <v>180</v>
      </c>
      <c r="B35" s="70">
        <v>7</v>
      </c>
      <c r="C35" s="70">
        <v>3</v>
      </c>
      <c r="D35" s="70">
        <v>10</v>
      </c>
      <c r="E35" s="70">
        <v>3</v>
      </c>
      <c r="F35" s="70">
        <v>0</v>
      </c>
      <c r="G35" s="70">
        <v>0</v>
      </c>
      <c r="H35" s="70">
        <v>6</v>
      </c>
      <c r="I35" s="70">
        <v>3</v>
      </c>
      <c r="J35" s="70">
        <v>5</v>
      </c>
      <c r="K35" s="70">
        <v>3</v>
      </c>
      <c r="L35" s="70">
        <v>10</v>
      </c>
      <c r="M35" s="70">
        <v>2</v>
      </c>
      <c r="N35" s="70">
        <v>5</v>
      </c>
      <c r="O35" s="70">
        <v>3</v>
      </c>
      <c r="P35" s="70">
        <v>6</v>
      </c>
      <c r="Q35" s="70">
        <v>3</v>
      </c>
      <c r="R35" s="70">
        <v>49</v>
      </c>
      <c r="S35" s="71">
        <v>20</v>
      </c>
      <c r="T35" s="30">
        <f t="shared" si="0"/>
        <v>47.652173913043477</v>
      </c>
      <c r="U35" s="31" t="str">
        <f t="shared" si="1"/>
        <v>Fail</v>
      </c>
    </row>
    <row r="36" spans="1:21" ht="18" customHeight="1">
      <c r="A36" s="51" t="s">
        <v>181</v>
      </c>
      <c r="B36" s="70">
        <v>7</v>
      </c>
      <c r="C36" s="70">
        <v>3</v>
      </c>
      <c r="D36" s="70">
        <v>10</v>
      </c>
      <c r="E36" s="70">
        <v>3</v>
      </c>
      <c r="F36" s="70">
        <v>7</v>
      </c>
      <c r="G36" s="70">
        <v>3</v>
      </c>
      <c r="H36" s="70">
        <v>7</v>
      </c>
      <c r="I36" s="70">
        <v>3</v>
      </c>
      <c r="J36" s="70">
        <v>7</v>
      </c>
      <c r="K36" s="70">
        <v>3</v>
      </c>
      <c r="L36" s="70">
        <v>10</v>
      </c>
      <c r="M36" s="70">
        <v>2</v>
      </c>
      <c r="N36" s="70">
        <v>7</v>
      </c>
      <c r="O36" s="70">
        <v>3</v>
      </c>
      <c r="P36" s="70">
        <v>7</v>
      </c>
      <c r="Q36" s="70">
        <v>3</v>
      </c>
      <c r="R36" s="70">
        <v>62</v>
      </c>
      <c r="S36" s="71">
        <v>23</v>
      </c>
      <c r="T36" s="30">
        <f t="shared" si="0"/>
        <v>68.739130434782609</v>
      </c>
      <c r="U36" s="31" t="str">
        <f t="shared" si="1"/>
        <v>Pass</v>
      </c>
    </row>
    <row r="37" spans="1:21" ht="18" customHeight="1">
      <c r="A37" s="51" t="s">
        <v>182</v>
      </c>
      <c r="B37" s="70">
        <v>7</v>
      </c>
      <c r="C37" s="70">
        <v>3</v>
      </c>
      <c r="D37" s="70">
        <v>10</v>
      </c>
      <c r="E37" s="70">
        <v>3</v>
      </c>
      <c r="F37" s="70">
        <v>5</v>
      </c>
      <c r="G37" s="70">
        <v>3</v>
      </c>
      <c r="H37" s="70">
        <v>6</v>
      </c>
      <c r="I37" s="70">
        <v>3</v>
      </c>
      <c r="J37" s="70">
        <v>5</v>
      </c>
      <c r="K37" s="70">
        <v>3</v>
      </c>
      <c r="L37" s="70">
        <v>10</v>
      </c>
      <c r="M37" s="70">
        <v>2</v>
      </c>
      <c r="N37" s="70">
        <v>5</v>
      </c>
      <c r="O37" s="70">
        <v>3</v>
      </c>
      <c r="P37" s="70">
        <v>5</v>
      </c>
      <c r="Q37" s="70">
        <v>3</v>
      </c>
      <c r="R37" s="70">
        <v>53</v>
      </c>
      <c r="S37" s="71">
        <v>23</v>
      </c>
      <c r="T37" s="30">
        <f t="shared" si="0"/>
        <v>58.565217391304351</v>
      </c>
      <c r="U37" s="31" t="str">
        <f t="shared" si="1"/>
        <v>Pass</v>
      </c>
    </row>
    <row r="38" spans="1:21" ht="18" customHeight="1">
      <c r="A38" s="51" t="s">
        <v>183</v>
      </c>
      <c r="B38" s="70">
        <v>8</v>
      </c>
      <c r="C38" s="70">
        <v>3</v>
      </c>
      <c r="D38" s="70">
        <v>10</v>
      </c>
      <c r="E38" s="70">
        <v>3</v>
      </c>
      <c r="F38" s="70">
        <v>7</v>
      </c>
      <c r="G38" s="70">
        <v>3</v>
      </c>
      <c r="H38" s="70">
        <v>6</v>
      </c>
      <c r="I38" s="70">
        <v>3</v>
      </c>
      <c r="J38" s="70">
        <v>6</v>
      </c>
      <c r="K38" s="70">
        <v>3</v>
      </c>
      <c r="L38" s="70">
        <v>10</v>
      </c>
      <c r="M38" s="70">
        <v>2</v>
      </c>
      <c r="N38" s="70">
        <v>5</v>
      </c>
      <c r="O38" s="70">
        <v>3</v>
      </c>
      <c r="P38" s="70">
        <v>6</v>
      </c>
      <c r="Q38" s="70">
        <v>3</v>
      </c>
      <c r="R38" s="70">
        <v>58</v>
      </c>
      <c r="S38" s="71">
        <v>23</v>
      </c>
      <c r="T38" s="30">
        <f t="shared" si="0"/>
        <v>64.086956521739125</v>
      </c>
      <c r="U38" s="31" t="str">
        <f t="shared" si="1"/>
        <v>Pass</v>
      </c>
    </row>
    <row r="39" spans="1:21" ht="18" customHeight="1">
      <c r="A39" s="51" t="s">
        <v>184</v>
      </c>
      <c r="B39" s="70">
        <v>7</v>
      </c>
      <c r="C39" s="70">
        <v>3</v>
      </c>
      <c r="D39" s="70">
        <v>10</v>
      </c>
      <c r="E39" s="70">
        <v>3</v>
      </c>
      <c r="F39" s="70">
        <v>0</v>
      </c>
      <c r="G39" s="70">
        <v>0</v>
      </c>
      <c r="H39" s="70">
        <v>7</v>
      </c>
      <c r="I39" s="70">
        <v>3</v>
      </c>
      <c r="J39" s="70">
        <v>0</v>
      </c>
      <c r="K39" s="70">
        <v>0</v>
      </c>
      <c r="L39" s="70">
        <v>10</v>
      </c>
      <c r="M39" s="70">
        <v>2</v>
      </c>
      <c r="N39" s="70">
        <v>5</v>
      </c>
      <c r="O39" s="70">
        <v>3</v>
      </c>
      <c r="P39" s="70">
        <v>5</v>
      </c>
      <c r="Q39" s="70">
        <v>3</v>
      </c>
      <c r="R39" s="70">
        <v>44</v>
      </c>
      <c r="S39" s="71">
        <v>17</v>
      </c>
      <c r="T39" s="30">
        <f t="shared" si="0"/>
        <v>36.913043478260867</v>
      </c>
      <c r="U39" s="31" t="str">
        <f t="shared" si="1"/>
        <v>Fail</v>
      </c>
    </row>
    <row r="40" spans="1:21" ht="18" customHeight="1">
      <c r="A40" s="51" t="s">
        <v>185</v>
      </c>
      <c r="B40" s="70">
        <v>6</v>
      </c>
      <c r="C40" s="70">
        <v>3</v>
      </c>
      <c r="D40" s="70">
        <v>10</v>
      </c>
      <c r="E40" s="70">
        <v>3</v>
      </c>
      <c r="F40" s="70">
        <v>0</v>
      </c>
      <c r="G40" s="70">
        <v>0</v>
      </c>
      <c r="H40" s="70">
        <v>5</v>
      </c>
      <c r="I40" s="70">
        <v>3</v>
      </c>
      <c r="J40" s="70">
        <v>6</v>
      </c>
      <c r="K40" s="70">
        <v>3</v>
      </c>
      <c r="L40" s="70">
        <v>10</v>
      </c>
      <c r="M40" s="70">
        <v>2</v>
      </c>
      <c r="N40" s="70">
        <v>5</v>
      </c>
      <c r="O40" s="70">
        <v>3</v>
      </c>
      <c r="P40" s="70">
        <v>0</v>
      </c>
      <c r="Q40" s="70">
        <v>0</v>
      </c>
      <c r="R40" s="70">
        <v>42</v>
      </c>
      <c r="S40" s="71">
        <v>17</v>
      </c>
      <c r="T40" s="30">
        <f t="shared" si="0"/>
        <v>35.304347826086953</v>
      </c>
      <c r="U40" s="31" t="str">
        <f t="shared" si="1"/>
        <v>Fail</v>
      </c>
    </row>
    <row r="41" spans="1:21" ht="18" customHeight="1">
      <c r="A41" s="51" t="s">
        <v>186</v>
      </c>
      <c r="B41" s="70">
        <v>7</v>
      </c>
      <c r="C41" s="70">
        <v>3</v>
      </c>
      <c r="D41" s="70">
        <v>10</v>
      </c>
      <c r="E41" s="70">
        <v>3</v>
      </c>
      <c r="F41" s="70">
        <v>7</v>
      </c>
      <c r="G41" s="70">
        <v>3</v>
      </c>
      <c r="H41" s="70">
        <v>7</v>
      </c>
      <c r="I41" s="70">
        <v>3</v>
      </c>
      <c r="J41" s="70">
        <v>7</v>
      </c>
      <c r="K41" s="70">
        <v>3</v>
      </c>
      <c r="L41" s="70">
        <v>10</v>
      </c>
      <c r="M41" s="70">
        <v>2</v>
      </c>
      <c r="N41" s="70">
        <v>6</v>
      </c>
      <c r="O41" s="70">
        <v>3</v>
      </c>
      <c r="P41" s="70">
        <v>7</v>
      </c>
      <c r="Q41" s="70">
        <v>3</v>
      </c>
      <c r="R41" s="70">
        <v>61</v>
      </c>
      <c r="S41" s="71">
        <v>23</v>
      </c>
      <c r="T41" s="30">
        <f t="shared" si="0"/>
        <v>67.608695652173907</v>
      </c>
      <c r="U41" s="31" t="str">
        <f t="shared" si="1"/>
        <v>Pass</v>
      </c>
    </row>
    <row r="42" spans="1:21" ht="18" customHeight="1">
      <c r="A42" s="51" t="s">
        <v>187</v>
      </c>
      <c r="B42" s="70">
        <v>7</v>
      </c>
      <c r="C42" s="70">
        <v>3</v>
      </c>
      <c r="D42" s="70">
        <v>10</v>
      </c>
      <c r="E42" s="70">
        <v>3</v>
      </c>
      <c r="F42" s="70">
        <v>6</v>
      </c>
      <c r="G42" s="70">
        <v>3</v>
      </c>
      <c r="H42" s="70">
        <v>6</v>
      </c>
      <c r="I42" s="70">
        <v>3</v>
      </c>
      <c r="J42" s="70">
        <v>7</v>
      </c>
      <c r="K42" s="70">
        <v>3</v>
      </c>
      <c r="L42" s="70">
        <v>10</v>
      </c>
      <c r="M42" s="70">
        <v>2</v>
      </c>
      <c r="N42" s="70">
        <v>5</v>
      </c>
      <c r="O42" s="70">
        <v>3</v>
      </c>
      <c r="P42" s="70">
        <v>6</v>
      </c>
      <c r="Q42" s="70">
        <v>3</v>
      </c>
      <c r="R42" s="70">
        <v>57</v>
      </c>
      <c r="S42" s="71">
        <v>23</v>
      </c>
      <c r="T42" s="30">
        <f t="shared" si="0"/>
        <v>63.086956521739133</v>
      </c>
      <c r="U42" s="31" t="str">
        <f t="shared" si="1"/>
        <v>Pass</v>
      </c>
    </row>
    <row r="43" spans="1:21" ht="18" customHeight="1">
      <c r="A43" s="51" t="s">
        <v>188</v>
      </c>
      <c r="B43" s="70">
        <v>7</v>
      </c>
      <c r="C43" s="70">
        <v>3</v>
      </c>
      <c r="D43" s="70">
        <v>10</v>
      </c>
      <c r="E43" s="70">
        <v>3</v>
      </c>
      <c r="F43" s="70">
        <v>0</v>
      </c>
      <c r="G43" s="70">
        <v>0</v>
      </c>
      <c r="H43" s="70">
        <v>7</v>
      </c>
      <c r="I43" s="70">
        <v>3</v>
      </c>
      <c r="J43" s="70">
        <v>5</v>
      </c>
      <c r="K43" s="70">
        <v>3</v>
      </c>
      <c r="L43" s="70">
        <v>10</v>
      </c>
      <c r="M43" s="70">
        <v>2</v>
      </c>
      <c r="N43" s="70">
        <v>5</v>
      </c>
      <c r="O43" s="70">
        <v>3</v>
      </c>
      <c r="P43" s="70">
        <v>5</v>
      </c>
      <c r="Q43" s="70">
        <v>3</v>
      </c>
      <c r="R43" s="70">
        <v>49</v>
      </c>
      <c r="S43" s="71">
        <v>20</v>
      </c>
      <c r="T43" s="30">
        <f t="shared" ref="T43:T74" si="2">((D43*E43)+(F43*G43)+(H43*I43)+(J43*K43)+(L43*M43)+(N43*O43)+(P43*Q43)+(R43*S43))/cr</f>
        <v>47.652173913043477</v>
      </c>
      <c r="U43" s="31" t="str">
        <f t="shared" ref="U43:U74" si="3">IF(S43&gt;=cr,"Pass","Fail")</f>
        <v>Fail</v>
      </c>
    </row>
    <row r="44" spans="1:21" ht="18" customHeight="1">
      <c r="A44" s="51" t="s">
        <v>189</v>
      </c>
      <c r="B44" s="70">
        <v>7</v>
      </c>
      <c r="C44" s="70">
        <v>3</v>
      </c>
      <c r="D44" s="70">
        <v>10</v>
      </c>
      <c r="E44" s="70">
        <v>3</v>
      </c>
      <c r="F44" s="70">
        <v>5</v>
      </c>
      <c r="G44" s="70">
        <v>3</v>
      </c>
      <c r="H44" s="70">
        <v>6</v>
      </c>
      <c r="I44" s="70">
        <v>3</v>
      </c>
      <c r="J44" s="70">
        <v>8</v>
      </c>
      <c r="K44" s="70">
        <v>3</v>
      </c>
      <c r="L44" s="70">
        <v>10</v>
      </c>
      <c r="M44" s="70">
        <v>2</v>
      </c>
      <c r="N44" s="70">
        <v>7</v>
      </c>
      <c r="O44" s="70">
        <v>3</v>
      </c>
      <c r="P44" s="70">
        <v>8</v>
      </c>
      <c r="Q44" s="70">
        <v>3</v>
      </c>
      <c r="R44" s="70">
        <v>61</v>
      </c>
      <c r="S44" s="71">
        <v>23</v>
      </c>
      <c r="T44" s="30">
        <f t="shared" si="2"/>
        <v>67.608695652173907</v>
      </c>
      <c r="U44" s="31" t="str">
        <f t="shared" si="3"/>
        <v>Pass</v>
      </c>
    </row>
    <row r="45" spans="1:21" ht="18" customHeight="1">
      <c r="A45" s="51" t="s">
        <v>190</v>
      </c>
      <c r="B45" s="70">
        <v>6</v>
      </c>
      <c r="C45" s="70">
        <v>3</v>
      </c>
      <c r="D45" s="70">
        <v>10</v>
      </c>
      <c r="E45" s="70">
        <v>3</v>
      </c>
      <c r="F45" s="70">
        <v>5</v>
      </c>
      <c r="G45" s="70">
        <v>3</v>
      </c>
      <c r="H45" s="70">
        <v>0</v>
      </c>
      <c r="I45" s="70">
        <v>0</v>
      </c>
      <c r="J45" s="70">
        <v>0</v>
      </c>
      <c r="K45" s="70">
        <v>0</v>
      </c>
      <c r="L45" s="70">
        <v>10</v>
      </c>
      <c r="M45" s="70">
        <v>2</v>
      </c>
      <c r="N45" s="70">
        <v>0</v>
      </c>
      <c r="O45" s="70">
        <v>0</v>
      </c>
      <c r="P45" s="70">
        <v>0</v>
      </c>
      <c r="Q45" s="70">
        <v>0</v>
      </c>
      <c r="R45" s="70">
        <v>31</v>
      </c>
      <c r="S45" s="71">
        <v>11</v>
      </c>
      <c r="T45" s="30">
        <f t="shared" si="2"/>
        <v>17.652173913043477</v>
      </c>
      <c r="U45" s="31" t="str">
        <f t="shared" si="3"/>
        <v>Fail</v>
      </c>
    </row>
    <row r="46" spans="1:21" ht="18" customHeight="1">
      <c r="A46" s="51" t="s">
        <v>191</v>
      </c>
      <c r="B46" s="70">
        <v>6</v>
      </c>
      <c r="C46" s="70">
        <v>3</v>
      </c>
      <c r="D46" s="70">
        <v>10</v>
      </c>
      <c r="E46" s="70">
        <v>3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10</v>
      </c>
      <c r="M46" s="70">
        <v>2</v>
      </c>
      <c r="N46" s="70">
        <v>0</v>
      </c>
      <c r="O46" s="70">
        <v>0</v>
      </c>
      <c r="P46" s="70">
        <v>0</v>
      </c>
      <c r="Q46" s="70">
        <v>0</v>
      </c>
      <c r="R46" s="70">
        <v>26</v>
      </c>
      <c r="S46" s="71">
        <v>8</v>
      </c>
      <c r="T46" s="30">
        <f t="shared" si="2"/>
        <v>11.217391304347826</v>
      </c>
      <c r="U46" s="31" t="str">
        <f t="shared" si="3"/>
        <v>Fail</v>
      </c>
    </row>
    <row r="47" spans="1:21" ht="18" customHeight="1">
      <c r="A47" s="51" t="s">
        <v>192</v>
      </c>
      <c r="B47" s="70">
        <v>7</v>
      </c>
      <c r="C47" s="70">
        <v>3</v>
      </c>
      <c r="D47" s="70">
        <v>10</v>
      </c>
      <c r="E47" s="70">
        <v>3</v>
      </c>
      <c r="F47" s="70">
        <v>6</v>
      </c>
      <c r="G47" s="70">
        <v>3</v>
      </c>
      <c r="H47" s="70">
        <v>7</v>
      </c>
      <c r="I47" s="70">
        <v>3</v>
      </c>
      <c r="J47" s="70">
        <v>6</v>
      </c>
      <c r="K47" s="70">
        <v>3</v>
      </c>
      <c r="L47" s="70">
        <v>10</v>
      </c>
      <c r="M47" s="70">
        <v>2</v>
      </c>
      <c r="N47" s="70">
        <v>5</v>
      </c>
      <c r="O47" s="70">
        <v>3</v>
      </c>
      <c r="P47" s="70">
        <v>6</v>
      </c>
      <c r="Q47" s="70">
        <v>3</v>
      </c>
      <c r="R47" s="70">
        <v>57</v>
      </c>
      <c r="S47" s="71">
        <v>23</v>
      </c>
      <c r="T47" s="30">
        <f t="shared" si="2"/>
        <v>63.086956521739133</v>
      </c>
      <c r="U47" s="31" t="str">
        <f t="shared" si="3"/>
        <v>Pass</v>
      </c>
    </row>
    <row r="48" spans="1:21" ht="18" customHeight="1">
      <c r="A48" s="51" t="s">
        <v>193</v>
      </c>
      <c r="B48" s="70">
        <v>8</v>
      </c>
      <c r="C48" s="70">
        <v>3</v>
      </c>
      <c r="D48" s="70">
        <v>10</v>
      </c>
      <c r="E48" s="70">
        <v>3</v>
      </c>
      <c r="F48" s="70">
        <v>6</v>
      </c>
      <c r="G48" s="70">
        <v>3</v>
      </c>
      <c r="H48" s="70">
        <v>6</v>
      </c>
      <c r="I48" s="70">
        <v>3</v>
      </c>
      <c r="J48" s="70">
        <v>8</v>
      </c>
      <c r="K48" s="70">
        <v>3</v>
      </c>
      <c r="L48" s="70">
        <v>10</v>
      </c>
      <c r="M48" s="70">
        <v>2</v>
      </c>
      <c r="N48" s="70">
        <v>8</v>
      </c>
      <c r="O48" s="70">
        <v>3</v>
      </c>
      <c r="P48" s="70">
        <v>9</v>
      </c>
      <c r="Q48" s="70">
        <v>3</v>
      </c>
      <c r="R48" s="70">
        <v>65</v>
      </c>
      <c r="S48" s="71">
        <v>23</v>
      </c>
      <c r="T48" s="30">
        <f t="shared" si="2"/>
        <v>72</v>
      </c>
      <c r="U48" s="31" t="str">
        <f t="shared" si="3"/>
        <v>Pass</v>
      </c>
    </row>
    <row r="49" spans="1:21" ht="18" customHeight="1">
      <c r="A49" s="51" t="s">
        <v>194</v>
      </c>
      <c r="B49" s="70">
        <v>8</v>
      </c>
      <c r="C49" s="70">
        <v>3</v>
      </c>
      <c r="D49" s="70">
        <v>10</v>
      </c>
      <c r="E49" s="70">
        <v>3</v>
      </c>
      <c r="F49" s="70">
        <v>6</v>
      </c>
      <c r="G49" s="70">
        <v>3</v>
      </c>
      <c r="H49" s="70">
        <v>7</v>
      </c>
      <c r="I49" s="70">
        <v>3</v>
      </c>
      <c r="J49" s="70">
        <v>8</v>
      </c>
      <c r="K49" s="70">
        <v>3</v>
      </c>
      <c r="L49" s="70">
        <v>10</v>
      </c>
      <c r="M49" s="70">
        <v>2</v>
      </c>
      <c r="N49" s="70">
        <v>7</v>
      </c>
      <c r="O49" s="70">
        <v>3</v>
      </c>
      <c r="P49" s="70">
        <v>7</v>
      </c>
      <c r="Q49" s="70">
        <v>3</v>
      </c>
      <c r="R49" s="70">
        <v>63</v>
      </c>
      <c r="S49" s="71">
        <v>23</v>
      </c>
      <c r="T49" s="30">
        <f t="shared" si="2"/>
        <v>69.739130434782609</v>
      </c>
      <c r="U49" s="31" t="str">
        <f t="shared" si="3"/>
        <v>Pass</v>
      </c>
    </row>
    <row r="50" spans="1:21" ht="18" customHeight="1">
      <c r="A50" s="51" t="s">
        <v>195</v>
      </c>
      <c r="B50" s="70">
        <v>8</v>
      </c>
      <c r="C50" s="70">
        <v>3</v>
      </c>
      <c r="D50" s="70">
        <v>10</v>
      </c>
      <c r="E50" s="70">
        <v>3</v>
      </c>
      <c r="F50" s="70">
        <v>9</v>
      </c>
      <c r="G50" s="70">
        <v>3</v>
      </c>
      <c r="H50" s="70">
        <v>8</v>
      </c>
      <c r="I50" s="70">
        <v>3</v>
      </c>
      <c r="J50" s="70">
        <v>8</v>
      </c>
      <c r="K50" s="70">
        <v>3</v>
      </c>
      <c r="L50" s="70">
        <v>10</v>
      </c>
      <c r="M50" s="70">
        <v>2</v>
      </c>
      <c r="N50" s="70">
        <v>7</v>
      </c>
      <c r="O50" s="70">
        <v>3</v>
      </c>
      <c r="P50" s="70">
        <v>8</v>
      </c>
      <c r="Q50" s="70">
        <v>3</v>
      </c>
      <c r="R50" s="70">
        <v>68</v>
      </c>
      <c r="S50" s="71">
        <v>23</v>
      </c>
      <c r="T50" s="30">
        <f t="shared" si="2"/>
        <v>75.391304347826093</v>
      </c>
      <c r="U50" s="31" t="str">
        <f t="shared" si="3"/>
        <v>Pass</v>
      </c>
    </row>
    <row r="51" spans="1:21" ht="18" customHeight="1">
      <c r="A51" s="51" t="s">
        <v>196</v>
      </c>
      <c r="B51" s="70">
        <v>6</v>
      </c>
      <c r="C51" s="70">
        <v>3</v>
      </c>
      <c r="D51" s="70">
        <v>10</v>
      </c>
      <c r="E51" s="70">
        <v>3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0</v>
      </c>
      <c r="L51" s="70">
        <v>10</v>
      </c>
      <c r="M51" s="70">
        <v>2</v>
      </c>
      <c r="N51" s="70">
        <v>0</v>
      </c>
      <c r="O51" s="70">
        <v>0</v>
      </c>
      <c r="P51" s="70">
        <v>0</v>
      </c>
      <c r="Q51" s="70">
        <v>0</v>
      </c>
      <c r="R51" s="70">
        <v>26</v>
      </c>
      <c r="S51" s="71">
        <v>8</v>
      </c>
      <c r="T51" s="30">
        <f t="shared" si="2"/>
        <v>11.217391304347826</v>
      </c>
      <c r="U51" s="31" t="str">
        <f t="shared" si="3"/>
        <v>Fail</v>
      </c>
    </row>
    <row r="52" spans="1:21" ht="18" customHeight="1">
      <c r="A52" s="51" t="s">
        <v>197</v>
      </c>
      <c r="B52" s="70">
        <v>8</v>
      </c>
      <c r="C52" s="70">
        <v>3</v>
      </c>
      <c r="D52" s="70">
        <v>10</v>
      </c>
      <c r="E52" s="70">
        <v>3</v>
      </c>
      <c r="F52" s="70">
        <v>7</v>
      </c>
      <c r="G52" s="70">
        <v>3</v>
      </c>
      <c r="H52" s="70">
        <v>8</v>
      </c>
      <c r="I52" s="70">
        <v>3</v>
      </c>
      <c r="J52" s="70">
        <v>8</v>
      </c>
      <c r="K52" s="70">
        <v>3</v>
      </c>
      <c r="L52" s="70">
        <v>10</v>
      </c>
      <c r="M52" s="70">
        <v>2</v>
      </c>
      <c r="N52" s="70">
        <v>8</v>
      </c>
      <c r="O52" s="70">
        <v>3</v>
      </c>
      <c r="P52" s="70">
        <v>9</v>
      </c>
      <c r="Q52" s="70">
        <v>3</v>
      </c>
      <c r="R52" s="70">
        <v>68</v>
      </c>
      <c r="S52" s="71">
        <v>23</v>
      </c>
      <c r="T52" s="30">
        <f t="shared" si="2"/>
        <v>75.391304347826093</v>
      </c>
      <c r="U52" s="31" t="str">
        <f t="shared" si="3"/>
        <v>Pass</v>
      </c>
    </row>
    <row r="53" spans="1:21" ht="18" customHeight="1">
      <c r="A53" s="51" t="s">
        <v>198</v>
      </c>
      <c r="B53" s="70">
        <v>6</v>
      </c>
      <c r="C53" s="70">
        <v>3</v>
      </c>
      <c r="D53" s="70">
        <v>10</v>
      </c>
      <c r="E53" s="70">
        <v>3</v>
      </c>
      <c r="F53" s="70">
        <v>7</v>
      </c>
      <c r="G53" s="70">
        <v>3</v>
      </c>
      <c r="H53" s="70">
        <v>7</v>
      </c>
      <c r="I53" s="70">
        <v>3</v>
      </c>
      <c r="J53" s="70">
        <v>7</v>
      </c>
      <c r="K53" s="70">
        <v>3</v>
      </c>
      <c r="L53" s="70">
        <v>10</v>
      </c>
      <c r="M53" s="70">
        <v>2</v>
      </c>
      <c r="N53" s="70">
        <v>6</v>
      </c>
      <c r="O53" s="70">
        <v>3</v>
      </c>
      <c r="P53" s="70">
        <v>7</v>
      </c>
      <c r="Q53" s="70">
        <v>3</v>
      </c>
      <c r="R53" s="70">
        <v>60</v>
      </c>
      <c r="S53" s="71">
        <v>23</v>
      </c>
      <c r="T53" s="30">
        <f t="shared" si="2"/>
        <v>66.608695652173907</v>
      </c>
      <c r="U53" s="31" t="str">
        <f t="shared" si="3"/>
        <v>Pass</v>
      </c>
    </row>
    <row r="54" spans="1:21" ht="18" customHeight="1">
      <c r="A54" s="51" t="s">
        <v>199</v>
      </c>
      <c r="B54" s="70">
        <v>7</v>
      </c>
      <c r="C54" s="70">
        <v>3</v>
      </c>
      <c r="D54" s="70">
        <v>10</v>
      </c>
      <c r="E54" s="70">
        <v>3</v>
      </c>
      <c r="F54" s="70">
        <v>0</v>
      </c>
      <c r="G54" s="70">
        <v>0</v>
      </c>
      <c r="H54" s="70">
        <v>6</v>
      </c>
      <c r="I54" s="70">
        <v>3</v>
      </c>
      <c r="J54" s="70">
        <v>6</v>
      </c>
      <c r="K54" s="70">
        <v>3</v>
      </c>
      <c r="L54" s="70">
        <v>10</v>
      </c>
      <c r="M54" s="70">
        <v>2</v>
      </c>
      <c r="N54" s="70">
        <v>6</v>
      </c>
      <c r="O54" s="70">
        <v>3</v>
      </c>
      <c r="P54" s="70">
        <v>6</v>
      </c>
      <c r="Q54" s="70">
        <v>3</v>
      </c>
      <c r="R54" s="70">
        <v>51</v>
      </c>
      <c r="S54" s="71">
        <v>20</v>
      </c>
      <c r="T54" s="30">
        <f t="shared" si="2"/>
        <v>49.652173913043477</v>
      </c>
      <c r="U54" s="31" t="str">
        <f t="shared" si="3"/>
        <v>Fail</v>
      </c>
    </row>
    <row r="55" spans="1:21" ht="18" customHeight="1">
      <c r="A55" s="51" t="s">
        <v>200</v>
      </c>
      <c r="B55" s="70">
        <v>6</v>
      </c>
      <c r="C55" s="70">
        <v>3</v>
      </c>
      <c r="D55" s="70">
        <v>10</v>
      </c>
      <c r="E55" s="70">
        <v>3</v>
      </c>
      <c r="F55" s="70">
        <v>6</v>
      </c>
      <c r="G55" s="70">
        <v>3</v>
      </c>
      <c r="H55" s="70">
        <v>8</v>
      </c>
      <c r="I55" s="70">
        <v>3</v>
      </c>
      <c r="J55" s="70">
        <v>5</v>
      </c>
      <c r="K55" s="70">
        <v>3</v>
      </c>
      <c r="L55" s="70">
        <v>10</v>
      </c>
      <c r="M55" s="70">
        <v>2</v>
      </c>
      <c r="N55" s="70">
        <v>6</v>
      </c>
      <c r="O55" s="70">
        <v>3</v>
      </c>
      <c r="P55" s="70">
        <v>0</v>
      </c>
      <c r="Q55" s="70">
        <v>0</v>
      </c>
      <c r="R55" s="70">
        <v>51</v>
      </c>
      <c r="S55" s="71">
        <v>20</v>
      </c>
      <c r="T55" s="30">
        <f t="shared" si="2"/>
        <v>49.782608695652172</v>
      </c>
      <c r="U55" s="31" t="str">
        <f t="shared" si="3"/>
        <v>Fail</v>
      </c>
    </row>
    <row r="56" spans="1:21" ht="18" customHeight="1">
      <c r="A56" s="51" t="s">
        <v>201</v>
      </c>
      <c r="B56" s="70">
        <v>6</v>
      </c>
      <c r="C56" s="70">
        <v>3</v>
      </c>
      <c r="D56" s="70">
        <v>10</v>
      </c>
      <c r="E56" s="70">
        <v>3</v>
      </c>
      <c r="F56" s="70">
        <v>6</v>
      </c>
      <c r="G56" s="70">
        <v>3</v>
      </c>
      <c r="H56" s="70">
        <v>8</v>
      </c>
      <c r="I56" s="70">
        <v>3</v>
      </c>
      <c r="J56" s="70">
        <v>7</v>
      </c>
      <c r="K56" s="70">
        <v>3</v>
      </c>
      <c r="L56" s="70">
        <v>10</v>
      </c>
      <c r="M56" s="70">
        <v>2</v>
      </c>
      <c r="N56" s="70">
        <v>8</v>
      </c>
      <c r="O56" s="70">
        <v>3</v>
      </c>
      <c r="P56" s="70">
        <v>8</v>
      </c>
      <c r="Q56" s="70">
        <v>3</v>
      </c>
      <c r="R56" s="70">
        <v>63</v>
      </c>
      <c r="S56" s="71">
        <v>23</v>
      </c>
      <c r="T56" s="30">
        <f t="shared" si="2"/>
        <v>70</v>
      </c>
      <c r="U56" s="31" t="str">
        <f t="shared" si="3"/>
        <v>Pass</v>
      </c>
    </row>
    <row r="57" spans="1:21" ht="18" customHeight="1">
      <c r="A57" s="51" t="s">
        <v>202</v>
      </c>
      <c r="B57" s="70">
        <v>8</v>
      </c>
      <c r="C57" s="70">
        <v>3</v>
      </c>
      <c r="D57" s="70">
        <v>10</v>
      </c>
      <c r="E57" s="70">
        <v>3</v>
      </c>
      <c r="F57" s="70">
        <v>6</v>
      </c>
      <c r="G57" s="70">
        <v>3</v>
      </c>
      <c r="H57" s="70">
        <v>7</v>
      </c>
      <c r="I57" s="70">
        <v>3</v>
      </c>
      <c r="J57" s="70">
        <v>5</v>
      </c>
      <c r="K57" s="70">
        <v>3</v>
      </c>
      <c r="L57" s="70">
        <v>10</v>
      </c>
      <c r="M57" s="70">
        <v>2</v>
      </c>
      <c r="N57" s="70">
        <v>5</v>
      </c>
      <c r="O57" s="70">
        <v>3</v>
      </c>
      <c r="P57" s="70">
        <v>7</v>
      </c>
      <c r="Q57" s="70">
        <v>3</v>
      </c>
      <c r="R57" s="70">
        <v>58</v>
      </c>
      <c r="S57" s="71">
        <v>23</v>
      </c>
      <c r="T57" s="30">
        <f t="shared" si="2"/>
        <v>64.086956521739125</v>
      </c>
      <c r="U57" s="31" t="str">
        <f t="shared" si="3"/>
        <v>Pass</v>
      </c>
    </row>
    <row r="58" spans="1:21" ht="18" customHeight="1">
      <c r="A58" s="51" t="s">
        <v>203</v>
      </c>
      <c r="B58" s="70">
        <v>7</v>
      </c>
      <c r="C58" s="70">
        <v>3</v>
      </c>
      <c r="D58" s="70">
        <v>10</v>
      </c>
      <c r="E58" s="70">
        <v>3</v>
      </c>
      <c r="F58" s="70">
        <v>5</v>
      </c>
      <c r="G58" s="70">
        <v>3</v>
      </c>
      <c r="H58" s="70">
        <v>6</v>
      </c>
      <c r="I58" s="70">
        <v>3</v>
      </c>
      <c r="J58" s="70">
        <v>7</v>
      </c>
      <c r="K58" s="70">
        <v>3</v>
      </c>
      <c r="L58" s="70">
        <v>10</v>
      </c>
      <c r="M58" s="70">
        <v>2</v>
      </c>
      <c r="N58" s="70">
        <v>6</v>
      </c>
      <c r="O58" s="70">
        <v>3</v>
      </c>
      <c r="P58" s="70">
        <v>6</v>
      </c>
      <c r="Q58" s="70">
        <v>3</v>
      </c>
      <c r="R58" s="70">
        <v>57</v>
      </c>
      <c r="S58" s="71">
        <v>23</v>
      </c>
      <c r="T58" s="30">
        <f t="shared" si="2"/>
        <v>63.086956521739133</v>
      </c>
      <c r="U58" s="31" t="str">
        <f t="shared" si="3"/>
        <v>Pass</v>
      </c>
    </row>
    <row r="59" spans="1:21" ht="18" customHeight="1">
      <c r="A59" s="51" t="s">
        <v>204</v>
      </c>
      <c r="B59" s="70">
        <v>6</v>
      </c>
      <c r="C59" s="70">
        <v>3</v>
      </c>
      <c r="D59" s="70">
        <v>10</v>
      </c>
      <c r="E59" s="70">
        <v>3</v>
      </c>
      <c r="F59" s="70">
        <v>0</v>
      </c>
      <c r="G59" s="70">
        <v>0</v>
      </c>
      <c r="H59" s="70">
        <v>6</v>
      </c>
      <c r="I59" s="70">
        <v>3</v>
      </c>
      <c r="J59" s="70">
        <v>5</v>
      </c>
      <c r="K59" s="70">
        <v>3</v>
      </c>
      <c r="L59" s="70">
        <v>10</v>
      </c>
      <c r="M59" s="70">
        <v>2</v>
      </c>
      <c r="N59" s="70">
        <v>5</v>
      </c>
      <c r="O59" s="70">
        <v>3</v>
      </c>
      <c r="P59" s="70">
        <v>6</v>
      </c>
      <c r="Q59" s="70">
        <v>3</v>
      </c>
      <c r="R59" s="70">
        <v>48</v>
      </c>
      <c r="S59" s="71">
        <v>20</v>
      </c>
      <c r="T59" s="30">
        <f t="shared" si="2"/>
        <v>46.782608695652172</v>
      </c>
      <c r="U59" s="31" t="str">
        <f t="shared" si="3"/>
        <v>Fail</v>
      </c>
    </row>
    <row r="60" spans="1:21" ht="18" customHeight="1">
      <c r="A60" s="51" t="s">
        <v>205</v>
      </c>
      <c r="B60" s="70">
        <v>7</v>
      </c>
      <c r="C60" s="70">
        <v>3</v>
      </c>
      <c r="D60" s="70">
        <v>10</v>
      </c>
      <c r="E60" s="70">
        <v>3</v>
      </c>
      <c r="F60" s="70">
        <v>6</v>
      </c>
      <c r="G60" s="70">
        <v>3</v>
      </c>
      <c r="H60" s="70">
        <v>7</v>
      </c>
      <c r="I60" s="70">
        <v>3</v>
      </c>
      <c r="J60" s="70">
        <v>7</v>
      </c>
      <c r="K60" s="70">
        <v>3</v>
      </c>
      <c r="L60" s="70">
        <v>10</v>
      </c>
      <c r="M60" s="70">
        <v>2</v>
      </c>
      <c r="N60" s="70">
        <v>7</v>
      </c>
      <c r="O60" s="70">
        <v>3</v>
      </c>
      <c r="P60" s="70">
        <v>7</v>
      </c>
      <c r="Q60" s="70">
        <v>3</v>
      </c>
      <c r="R60" s="70">
        <v>61</v>
      </c>
      <c r="S60" s="71">
        <v>23</v>
      </c>
      <c r="T60" s="30">
        <f t="shared" si="2"/>
        <v>67.608695652173907</v>
      </c>
      <c r="U60" s="31" t="str">
        <f t="shared" si="3"/>
        <v>Pass</v>
      </c>
    </row>
    <row r="61" spans="1:21" ht="18" customHeight="1">
      <c r="A61" s="51" t="s">
        <v>206</v>
      </c>
      <c r="B61" s="70">
        <v>7</v>
      </c>
      <c r="C61" s="70">
        <v>3</v>
      </c>
      <c r="D61" s="70">
        <v>10</v>
      </c>
      <c r="E61" s="70">
        <v>3</v>
      </c>
      <c r="F61" s="70">
        <v>5</v>
      </c>
      <c r="G61" s="70">
        <v>3</v>
      </c>
      <c r="H61" s="70">
        <v>7</v>
      </c>
      <c r="I61" s="70">
        <v>3</v>
      </c>
      <c r="J61" s="70">
        <v>6</v>
      </c>
      <c r="K61" s="70">
        <v>3</v>
      </c>
      <c r="L61" s="70">
        <v>10</v>
      </c>
      <c r="M61" s="70">
        <v>2</v>
      </c>
      <c r="N61" s="70">
        <v>5</v>
      </c>
      <c r="O61" s="70">
        <v>3</v>
      </c>
      <c r="P61" s="70">
        <v>6</v>
      </c>
      <c r="Q61" s="70">
        <v>3</v>
      </c>
      <c r="R61" s="70">
        <v>56</v>
      </c>
      <c r="S61" s="71">
        <v>23</v>
      </c>
      <c r="T61" s="30">
        <f t="shared" si="2"/>
        <v>61.956521739130437</v>
      </c>
      <c r="U61" s="31" t="str">
        <f t="shared" si="3"/>
        <v>Pass</v>
      </c>
    </row>
    <row r="62" spans="1:21" ht="18" customHeight="1">
      <c r="A62" s="51" t="s">
        <v>207</v>
      </c>
      <c r="B62" s="70">
        <v>8</v>
      </c>
      <c r="C62" s="70">
        <v>3</v>
      </c>
      <c r="D62" s="70">
        <v>10</v>
      </c>
      <c r="E62" s="70">
        <v>3</v>
      </c>
      <c r="F62" s="70">
        <v>0</v>
      </c>
      <c r="G62" s="70">
        <v>0</v>
      </c>
      <c r="H62" s="70">
        <v>7</v>
      </c>
      <c r="I62" s="70">
        <v>3</v>
      </c>
      <c r="J62" s="70">
        <v>7</v>
      </c>
      <c r="K62" s="70">
        <v>3</v>
      </c>
      <c r="L62" s="70">
        <v>10</v>
      </c>
      <c r="M62" s="70">
        <v>2</v>
      </c>
      <c r="N62" s="70">
        <v>6</v>
      </c>
      <c r="O62" s="70">
        <v>3</v>
      </c>
      <c r="P62" s="70">
        <v>7</v>
      </c>
      <c r="Q62" s="70">
        <v>3</v>
      </c>
      <c r="R62" s="70">
        <v>55</v>
      </c>
      <c r="S62" s="71">
        <v>20</v>
      </c>
      <c r="T62" s="30">
        <f t="shared" si="2"/>
        <v>53.521739130434781</v>
      </c>
      <c r="U62" s="31" t="str">
        <f t="shared" si="3"/>
        <v>Fail</v>
      </c>
    </row>
    <row r="63" spans="1:21" ht="18" customHeight="1">
      <c r="A63" s="51" t="s">
        <v>208</v>
      </c>
      <c r="B63" s="70">
        <v>7</v>
      </c>
      <c r="C63" s="70">
        <v>3</v>
      </c>
      <c r="D63" s="70">
        <v>10</v>
      </c>
      <c r="E63" s="70">
        <v>3</v>
      </c>
      <c r="F63" s="70">
        <v>6</v>
      </c>
      <c r="G63" s="70">
        <v>3</v>
      </c>
      <c r="H63" s="70">
        <v>9</v>
      </c>
      <c r="I63" s="70">
        <v>3</v>
      </c>
      <c r="J63" s="70">
        <v>6</v>
      </c>
      <c r="K63" s="70">
        <v>3</v>
      </c>
      <c r="L63" s="70">
        <v>10</v>
      </c>
      <c r="M63" s="70">
        <v>2</v>
      </c>
      <c r="N63" s="70">
        <v>6</v>
      </c>
      <c r="O63" s="70">
        <v>3</v>
      </c>
      <c r="P63" s="70">
        <v>6</v>
      </c>
      <c r="Q63" s="70">
        <v>3</v>
      </c>
      <c r="R63" s="70">
        <v>60</v>
      </c>
      <c r="S63" s="71">
        <v>23</v>
      </c>
      <c r="T63" s="30">
        <f t="shared" si="2"/>
        <v>66.478260869565219</v>
      </c>
      <c r="U63" s="31" t="str">
        <f t="shared" si="3"/>
        <v>Pass</v>
      </c>
    </row>
    <row r="64" spans="1:21" ht="18" customHeight="1">
      <c r="A64" s="51" t="s">
        <v>209</v>
      </c>
      <c r="B64" s="70">
        <v>9</v>
      </c>
      <c r="C64" s="70">
        <v>3</v>
      </c>
      <c r="D64" s="70">
        <v>10</v>
      </c>
      <c r="E64" s="70">
        <v>3</v>
      </c>
      <c r="F64" s="70">
        <v>7</v>
      </c>
      <c r="G64" s="70">
        <v>3</v>
      </c>
      <c r="H64" s="70">
        <v>7</v>
      </c>
      <c r="I64" s="70">
        <v>3</v>
      </c>
      <c r="J64" s="70">
        <v>8</v>
      </c>
      <c r="K64" s="70">
        <v>3</v>
      </c>
      <c r="L64" s="70">
        <v>10</v>
      </c>
      <c r="M64" s="70">
        <v>2</v>
      </c>
      <c r="N64" s="70">
        <v>7</v>
      </c>
      <c r="O64" s="70">
        <v>3</v>
      </c>
      <c r="P64" s="70">
        <v>8</v>
      </c>
      <c r="Q64" s="70">
        <v>3</v>
      </c>
      <c r="R64" s="70">
        <v>66</v>
      </c>
      <c r="S64" s="71">
        <v>23</v>
      </c>
      <c r="T64" s="30">
        <f t="shared" si="2"/>
        <v>73</v>
      </c>
      <c r="U64" s="31" t="str">
        <f t="shared" si="3"/>
        <v>Pass</v>
      </c>
    </row>
    <row r="65" spans="1:21" ht="18" customHeight="1">
      <c r="A65" s="51" t="s">
        <v>210</v>
      </c>
      <c r="B65" s="70">
        <v>6</v>
      </c>
      <c r="C65" s="70">
        <v>3</v>
      </c>
      <c r="D65" s="70">
        <v>10</v>
      </c>
      <c r="E65" s="70">
        <v>3</v>
      </c>
      <c r="F65" s="70">
        <v>5</v>
      </c>
      <c r="G65" s="70">
        <v>3</v>
      </c>
      <c r="H65" s="70">
        <v>6</v>
      </c>
      <c r="I65" s="70">
        <v>3</v>
      </c>
      <c r="J65" s="70">
        <v>5</v>
      </c>
      <c r="K65" s="70">
        <v>3</v>
      </c>
      <c r="L65" s="70">
        <v>10</v>
      </c>
      <c r="M65" s="70">
        <v>2</v>
      </c>
      <c r="N65" s="70">
        <v>5</v>
      </c>
      <c r="O65" s="70">
        <v>3</v>
      </c>
      <c r="P65" s="70">
        <v>5</v>
      </c>
      <c r="Q65" s="70">
        <v>3</v>
      </c>
      <c r="R65" s="70">
        <v>52</v>
      </c>
      <c r="S65" s="71">
        <v>23</v>
      </c>
      <c r="T65" s="30">
        <f t="shared" si="2"/>
        <v>57.565217391304351</v>
      </c>
      <c r="U65" s="31" t="str">
        <f t="shared" si="3"/>
        <v>Pass</v>
      </c>
    </row>
    <row r="66" spans="1:21" ht="18" customHeight="1">
      <c r="A66" s="51" t="s">
        <v>211</v>
      </c>
      <c r="B66" s="70">
        <v>8</v>
      </c>
      <c r="C66" s="70">
        <v>3</v>
      </c>
      <c r="D66" s="70">
        <v>10</v>
      </c>
      <c r="E66" s="70">
        <v>3</v>
      </c>
      <c r="F66" s="70">
        <v>6</v>
      </c>
      <c r="G66" s="70">
        <v>3</v>
      </c>
      <c r="H66" s="70">
        <v>6</v>
      </c>
      <c r="I66" s="70">
        <v>3</v>
      </c>
      <c r="J66" s="70">
        <v>7</v>
      </c>
      <c r="K66" s="70">
        <v>3</v>
      </c>
      <c r="L66" s="70">
        <v>10</v>
      </c>
      <c r="M66" s="70">
        <v>2</v>
      </c>
      <c r="N66" s="70">
        <v>7</v>
      </c>
      <c r="O66" s="70">
        <v>3</v>
      </c>
      <c r="P66" s="70">
        <v>6</v>
      </c>
      <c r="Q66" s="70">
        <v>3</v>
      </c>
      <c r="R66" s="70">
        <v>60</v>
      </c>
      <c r="S66" s="71">
        <v>23</v>
      </c>
      <c r="T66" s="30">
        <f t="shared" si="2"/>
        <v>66.347826086956516</v>
      </c>
      <c r="U66" s="31" t="str">
        <f t="shared" si="3"/>
        <v>Pass</v>
      </c>
    </row>
    <row r="67" spans="1:21" ht="18" customHeight="1">
      <c r="A67" s="51" t="s">
        <v>212</v>
      </c>
      <c r="B67" s="70">
        <v>6</v>
      </c>
      <c r="C67" s="70">
        <v>3</v>
      </c>
      <c r="D67" s="70">
        <v>10</v>
      </c>
      <c r="E67" s="70">
        <v>3</v>
      </c>
      <c r="F67" s="70">
        <v>0</v>
      </c>
      <c r="G67" s="70">
        <v>0</v>
      </c>
      <c r="H67" s="70">
        <v>5</v>
      </c>
      <c r="I67" s="70">
        <v>3</v>
      </c>
      <c r="J67" s="70">
        <v>5</v>
      </c>
      <c r="K67" s="70">
        <v>3</v>
      </c>
      <c r="L67" s="70">
        <v>10</v>
      </c>
      <c r="M67" s="70">
        <v>2</v>
      </c>
      <c r="N67" s="70">
        <v>0</v>
      </c>
      <c r="O67" s="70">
        <v>0</v>
      </c>
      <c r="P67" s="70">
        <v>0</v>
      </c>
      <c r="Q67" s="70">
        <v>0</v>
      </c>
      <c r="R67" s="70">
        <v>36</v>
      </c>
      <c r="S67" s="71">
        <v>14</v>
      </c>
      <c r="T67" s="30">
        <f t="shared" si="2"/>
        <v>25.391304347826086</v>
      </c>
      <c r="U67" s="31" t="str">
        <f t="shared" si="3"/>
        <v>Fail</v>
      </c>
    </row>
    <row r="68" spans="1:21" ht="18" customHeight="1">
      <c r="A68" s="51" t="s">
        <v>213</v>
      </c>
      <c r="B68" s="70">
        <v>7</v>
      </c>
      <c r="C68" s="70">
        <v>3</v>
      </c>
      <c r="D68" s="70">
        <v>10</v>
      </c>
      <c r="E68" s="70">
        <v>3</v>
      </c>
      <c r="F68" s="70">
        <v>6</v>
      </c>
      <c r="G68" s="70">
        <v>3</v>
      </c>
      <c r="H68" s="70">
        <v>7</v>
      </c>
      <c r="I68" s="70">
        <v>3</v>
      </c>
      <c r="J68" s="70">
        <v>7</v>
      </c>
      <c r="K68" s="70">
        <v>3</v>
      </c>
      <c r="L68" s="70">
        <v>10</v>
      </c>
      <c r="M68" s="70">
        <v>2</v>
      </c>
      <c r="N68" s="70">
        <v>7</v>
      </c>
      <c r="O68" s="70">
        <v>3</v>
      </c>
      <c r="P68" s="70">
        <v>8</v>
      </c>
      <c r="Q68" s="70">
        <v>3</v>
      </c>
      <c r="R68" s="70">
        <v>62</v>
      </c>
      <c r="S68" s="71">
        <v>23</v>
      </c>
      <c r="T68" s="30">
        <f t="shared" si="2"/>
        <v>68.739130434782609</v>
      </c>
      <c r="U68" s="31" t="str">
        <f t="shared" si="3"/>
        <v>Pass</v>
      </c>
    </row>
    <row r="69" spans="1:21" ht="18" customHeight="1">
      <c r="A69" s="51" t="s">
        <v>214</v>
      </c>
      <c r="B69" s="70">
        <v>6</v>
      </c>
      <c r="C69" s="70">
        <v>3</v>
      </c>
      <c r="D69" s="70">
        <v>10</v>
      </c>
      <c r="E69" s="70">
        <v>3</v>
      </c>
      <c r="F69" s="70">
        <v>0</v>
      </c>
      <c r="G69" s="70">
        <v>0</v>
      </c>
      <c r="H69" s="70">
        <v>6</v>
      </c>
      <c r="I69" s="70">
        <v>3</v>
      </c>
      <c r="J69" s="70">
        <v>6</v>
      </c>
      <c r="K69" s="70">
        <v>3</v>
      </c>
      <c r="L69" s="70">
        <v>10</v>
      </c>
      <c r="M69" s="70">
        <v>2</v>
      </c>
      <c r="N69" s="70">
        <v>0</v>
      </c>
      <c r="O69" s="70">
        <v>0</v>
      </c>
      <c r="P69" s="70">
        <v>6</v>
      </c>
      <c r="Q69" s="70">
        <v>3</v>
      </c>
      <c r="R69" s="70">
        <v>44</v>
      </c>
      <c r="S69" s="71">
        <v>17</v>
      </c>
      <c r="T69" s="30">
        <f t="shared" si="2"/>
        <v>37.043478260869563</v>
      </c>
      <c r="U69" s="31" t="str">
        <f t="shared" si="3"/>
        <v>Fail</v>
      </c>
    </row>
    <row r="70" spans="1:21" ht="18" customHeight="1">
      <c r="A70" s="51" t="s">
        <v>215</v>
      </c>
      <c r="B70" s="70">
        <v>8</v>
      </c>
      <c r="C70" s="70">
        <v>3</v>
      </c>
      <c r="D70" s="70">
        <v>10</v>
      </c>
      <c r="E70" s="70">
        <v>3</v>
      </c>
      <c r="F70" s="70">
        <v>0</v>
      </c>
      <c r="G70" s="70">
        <v>0</v>
      </c>
      <c r="H70" s="70">
        <v>6</v>
      </c>
      <c r="I70" s="70">
        <v>3</v>
      </c>
      <c r="J70" s="70">
        <v>7</v>
      </c>
      <c r="K70" s="70">
        <v>3</v>
      </c>
      <c r="L70" s="70">
        <v>10</v>
      </c>
      <c r="M70" s="70">
        <v>2</v>
      </c>
      <c r="N70" s="70">
        <v>6</v>
      </c>
      <c r="O70" s="70">
        <v>3</v>
      </c>
      <c r="P70" s="70">
        <v>6</v>
      </c>
      <c r="Q70" s="70">
        <v>3</v>
      </c>
      <c r="R70" s="70">
        <v>53</v>
      </c>
      <c r="S70" s="71">
        <v>20</v>
      </c>
      <c r="T70" s="30">
        <f t="shared" si="2"/>
        <v>51.521739130434781</v>
      </c>
      <c r="U70" s="31" t="str">
        <f t="shared" si="3"/>
        <v>Fail</v>
      </c>
    </row>
    <row r="71" spans="1:21" ht="18" customHeight="1">
      <c r="A71" s="51" t="s">
        <v>216</v>
      </c>
      <c r="B71" s="70">
        <v>7</v>
      </c>
      <c r="C71" s="70">
        <v>3</v>
      </c>
      <c r="D71" s="70">
        <v>10</v>
      </c>
      <c r="E71" s="70">
        <v>3</v>
      </c>
      <c r="F71" s="70">
        <v>5</v>
      </c>
      <c r="G71" s="70">
        <v>3</v>
      </c>
      <c r="H71" s="70">
        <v>8</v>
      </c>
      <c r="I71" s="70">
        <v>3</v>
      </c>
      <c r="J71" s="70">
        <v>6</v>
      </c>
      <c r="K71" s="70">
        <v>3</v>
      </c>
      <c r="L71" s="70">
        <v>10</v>
      </c>
      <c r="M71" s="70">
        <v>2</v>
      </c>
      <c r="N71" s="70">
        <v>6</v>
      </c>
      <c r="O71" s="70">
        <v>3</v>
      </c>
      <c r="P71" s="70">
        <v>6</v>
      </c>
      <c r="Q71" s="70">
        <v>3</v>
      </c>
      <c r="R71" s="70">
        <v>58</v>
      </c>
      <c r="S71" s="71">
        <v>23</v>
      </c>
      <c r="T71" s="30">
        <f t="shared" si="2"/>
        <v>64.217391304347828</v>
      </c>
      <c r="U71" s="31" t="str">
        <f t="shared" si="3"/>
        <v>Pass</v>
      </c>
    </row>
    <row r="72" spans="1:21" ht="18" customHeight="1">
      <c r="A72" s="51" t="s">
        <v>217</v>
      </c>
      <c r="B72" s="70">
        <v>7</v>
      </c>
      <c r="C72" s="70">
        <v>3</v>
      </c>
      <c r="D72" s="70">
        <v>10</v>
      </c>
      <c r="E72" s="70">
        <v>3</v>
      </c>
      <c r="F72" s="70">
        <v>6</v>
      </c>
      <c r="G72" s="70">
        <v>3</v>
      </c>
      <c r="H72" s="70">
        <v>5</v>
      </c>
      <c r="I72" s="70">
        <v>3</v>
      </c>
      <c r="J72" s="70">
        <v>8</v>
      </c>
      <c r="K72" s="70">
        <v>3</v>
      </c>
      <c r="L72" s="70">
        <v>10</v>
      </c>
      <c r="M72" s="70">
        <v>2</v>
      </c>
      <c r="N72" s="70">
        <v>0</v>
      </c>
      <c r="O72" s="70">
        <v>0</v>
      </c>
      <c r="P72" s="70">
        <v>6</v>
      </c>
      <c r="Q72" s="70">
        <v>3</v>
      </c>
      <c r="R72" s="70">
        <v>52</v>
      </c>
      <c r="S72" s="71">
        <v>20</v>
      </c>
      <c r="T72" s="30">
        <f t="shared" si="2"/>
        <v>50.652173913043477</v>
      </c>
      <c r="U72" s="31" t="str">
        <f t="shared" si="3"/>
        <v>Fail</v>
      </c>
    </row>
    <row r="73" spans="1:21" ht="18" customHeight="1">
      <c r="A73" s="51" t="s">
        <v>218</v>
      </c>
      <c r="B73" s="70">
        <v>7</v>
      </c>
      <c r="C73" s="70">
        <v>3</v>
      </c>
      <c r="D73" s="70">
        <v>10</v>
      </c>
      <c r="E73" s="70">
        <v>3</v>
      </c>
      <c r="F73" s="70">
        <v>6</v>
      </c>
      <c r="G73" s="70">
        <v>3</v>
      </c>
      <c r="H73" s="70">
        <v>6</v>
      </c>
      <c r="I73" s="70">
        <v>3</v>
      </c>
      <c r="J73" s="70">
        <v>7</v>
      </c>
      <c r="K73" s="70">
        <v>3</v>
      </c>
      <c r="L73" s="70">
        <v>10</v>
      </c>
      <c r="M73" s="70">
        <v>2</v>
      </c>
      <c r="N73" s="70">
        <v>6</v>
      </c>
      <c r="O73" s="70">
        <v>3</v>
      </c>
      <c r="P73" s="70">
        <v>7</v>
      </c>
      <c r="Q73" s="70">
        <v>3</v>
      </c>
      <c r="R73" s="70">
        <v>59</v>
      </c>
      <c r="S73" s="71">
        <v>23</v>
      </c>
      <c r="T73" s="30">
        <f t="shared" si="2"/>
        <v>65.347826086956516</v>
      </c>
      <c r="U73" s="31" t="str">
        <f t="shared" si="3"/>
        <v>Pass</v>
      </c>
    </row>
    <row r="74" spans="1:21" ht="18" customHeight="1">
      <c r="A74" s="51" t="s">
        <v>219</v>
      </c>
      <c r="B74" s="70">
        <v>7</v>
      </c>
      <c r="C74" s="70">
        <v>3</v>
      </c>
      <c r="D74" s="70">
        <v>10</v>
      </c>
      <c r="E74" s="70">
        <v>3</v>
      </c>
      <c r="F74" s="70">
        <v>6</v>
      </c>
      <c r="G74" s="70">
        <v>3</v>
      </c>
      <c r="H74" s="70">
        <v>5</v>
      </c>
      <c r="I74" s="70">
        <v>3</v>
      </c>
      <c r="J74" s="70">
        <v>7</v>
      </c>
      <c r="K74" s="70">
        <v>3</v>
      </c>
      <c r="L74" s="70">
        <v>10</v>
      </c>
      <c r="M74" s="70">
        <v>2</v>
      </c>
      <c r="N74" s="70">
        <v>7</v>
      </c>
      <c r="O74" s="70">
        <v>3</v>
      </c>
      <c r="P74" s="70">
        <v>5</v>
      </c>
      <c r="Q74" s="70">
        <v>3</v>
      </c>
      <c r="R74" s="70">
        <v>57</v>
      </c>
      <c r="S74" s="71">
        <v>23</v>
      </c>
      <c r="T74" s="30">
        <f t="shared" si="2"/>
        <v>63.086956521739133</v>
      </c>
      <c r="U74" s="31" t="str">
        <f t="shared" si="3"/>
        <v>Pass</v>
      </c>
    </row>
    <row r="75" spans="1:21" ht="18" customHeight="1">
      <c r="A75" s="51" t="s">
        <v>220</v>
      </c>
      <c r="B75" s="70">
        <v>7</v>
      </c>
      <c r="C75" s="70">
        <v>3</v>
      </c>
      <c r="D75" s="70">
        <v>10</v>
      </c>
      <c r="E75" s="70">
        <v>3</v>
      </c>
      <c r="F75" s="70">
        <v>6</v>
      </c>
      <c r="G75" s="70">
        <v>3</v>
      </c>
      <c r="H75" s="70">
        <v>7</v>
      </c>
      <c r="I75" s="70">
        <v>3</v>
      </c>
      <c r="J75" s="70">
        <v>5</v>
      </c>
      <c r="K75" s="70">
        <v>3</v>
      </c>
      <c r="L75" s="70">
        <v>10</v>
      </c>
      <c r="M75" s="70">
        <v>2</v>
      </c>
      <c r="N75" s="70">
        <v>6</v>
      </c>
      <c r="O75" s="70">
        <v>3</v>
      </c>
      <c r="P75" s="70">
        <v>6</v>
      </c>
      <c r="Q75" s="70">
        <v>3</v>
      </c>
      <c r="R75" s="70">
        <v>57</v>
      </c>
      <c r="S75" s="71">
        <v>23</v>
      </c>
      <c r="T75" s="30">
        <f t="shared" ref="T75:T106" si="4">((D75*E75)+(F75*G75)+(H75*I75)+(J75*K75)+(L75*M75)+(N75*O75)+(P75*Q75)+(R75*S75))/cr</f>
        <v>63.086956521739133</v>
      </c>
      <c r="U75" s="31" t="str">
        <f t="shared" ref="U75:U106" si="5">IF(S75&gt;=cr,"Pass","Fail")</f>
        <v>Pass</v>
      </c>
    </row>
    <row r="76" spans="1:21" ht="18" customHeight="1">
      <c r="A76" s="51" t="s">
        <v>221</v>
      </c>
      <c r="B76" s="70">
        <v>6</v>
      </c>
      <c r="C76" s="70">
        <v>3</v>
      </c>
      <c r="D76" s="70">
        <v>10</v>
      </c>
      <c r="E76" s="70">
        <v>3</v>
      </c>
      <c r="F76" s="70">
        <v>5</v>
      </c>
      <c r="G76" s="70">
        <v>3</v>
      </c>
      <c r="H76" s="70">
        <v>6</v>
      </c>
      <c r="I76" s="70">
        <v>3</v>
      </c>
      <c r="J76" s="70">
        <v>7</v>
      </c>
      <c r="K76" s="70">
        <v>3</v>
      </c>
      <c r="L76" s="70">
        <v>10</v>
      </c>
      <c r="M76" s="70">
        <v>2</v>
      </c>
      <c r="N76" s="70">
        <v>0</v>
      </c>
      <c r="O76" s="70">
        <v>0</v>
      </c>
      <c r="P76" s="70">
        <v>0</v>
      </c>
      <c r="Q76" s="70">
        <v>0</v>
      </c>
      <c r="R76" s="70">
        <v>44</v>
      </c>
      <c r="S76" s="71">
        <v>17</v>
      </c>
      <c r="T76" s="30">
        <f t="shared" si="4"/>
        <v>37.043478260869563</v>
      </c>
      <c r="U76" s="31" t="str">
        <f t="shared" si="5"/>
        <v>Fail</v>
      </c>
    </row>
    <row r="77" spans="1:21" ht="18" customHeight="1">
      <c r="A77" s="51" t="s">
        <v>222</v>
      </c>
      <c r="B77" s="70">
        <v>0</v>
      </c>
      <c r="C77" s="70">
        <v>0</v>
      </c>
      <c r="D77" s="70">
        <v>10</v>
      </c>
      <c r="E77" s="70">
        <v>3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9</v>
      </c>
      <c r="M77" s="70">
        <v>2</v>
      </c>
      <c r="N77" s="70">
        <v>0</v>
      </c>
      <c r="O77" s="70">
        <v>0</v>
      </c>
      <c r="P77" s="70">
        <v>0</v>
      </c>
      <c r="Q77" s="70">
        <v>0</v>
      </c>
      <c r="R77" s="70">
        <v>19</v>
      </c>
      <c r="S77" s="71">
        <v>5</v>
      </c>
      <c r="T77" s="30">
        <f t="shared" si="4"/>
        <v>6.2173913043478262</v>
      </c>
      <c r="U77" s="31" t="str">
        <f t="shared" si="5"/>
        <v>Fail</v>
      </c>
    </row>
    <row r="78" spans="1:21" ht="18" customHeight="1">
      <c r="A78" s="51" t="s">
        <v>223</v>
      </c>
      <c r="B78" s="70">
        <v>6</v>
      </c>
      <c r="C78" s="70">
        <v>3</v>
      </c>
      <c r="D78" s="70">
        <v>10</v>
      </c>
      <c r="E78" s="70">
        <v>3</v>
      </c>
      <c r="F78" s="70">
        <v>6</v>
      </c>
      <c r="G78" s="70">
        <v>3</v>
      </c>
      <c r="H78" s="70">
        <v>5</v>
      </c>
      <c r="I78" s="70">
        <v>3</v>
      </c>
      <c r="J78" s="70">
        <v>7</v>
      </c>
      <c r="K78" s="70">
        <v>3</v>
      </c>
      <c r="L78" s="70">
        <v>10</v>
      </c>
      <c r="M78" s="70">
        <v>2</v>
      </c>
      <c r="N78" s="70">
        <v>7</v>
      </c>
      <c r="O78" s="70">
        <v>3</v>
      </c>
      <c r="P78" s="70">
        <v>6</v>
      </c>
      <c r="Q78" s="70">
        <v>3</v>
      </c>
      <c r="R78" s="70">
        <v>57</v>
      </c>
      <c r="S78" s="71">
        <v>23</v>
      </c>
      <c r="T78" s="30">
        <f t="shared" si="4"/>
        <v>63.217391304347828</v>
      </c>
      <c r="U78" s="31" t="str">
        <f t="shared" si="5"/>
        <v>Pass</v>
      </c>
    </row>
    <row r="79" spans="1:21" ht="18" customHeight="1">
      <c r="A79" s="51" t="s">
        <v>224</v>
      </c>
      <c r="B79" s="70">
        <v>6</v>
      </c>
      <c r="C79" s="70">
        <v>3</v>
      </c>
      <c r="D79" s="70">
        <v>10</v>
      </c>
      <c r="E79" s="70">
        <v>3</v>
      </c>
      <c r="F79" s="70">
        <v>0</v>
      </c>
      <c r="G79" s="70">
        <v>0</v>
      </c>
      <c r="H79" s="70">
        <v>0</v>
      </c>
      <c r="I79" s="70">
        <v>0</v>
      </c>
      <c r="J79" s="70">
        <v>5</v>
      </c>
      <c r="K79" s="70">
        <v>3</v>
      </c>
      <c r="L79" s="70">
        <v>10</v>
      </c>
      <c r="M79" s="70">
        <v>2</v>
      </c>
      <c r="N79" s="70">
        <v>5</v>
      </c>
      <c r="O79" s="70">
        <v>3</v>
      </c>
      <c r="P79" s="70">
        <v>0</v>
      </c>
      <c r="Q79" s="70">
        <v>0</v>
      </c>
      <c r="R79" s="70">
        <v>36</v>
      </c>
      <c r="S79" s="71">
        <v>14</v>
      </c>
      <c r="T79" s="30">
        <f t="shared" si="4"/>
        <v>25.391304347826086</v>
      </c>
      <c r="U79" s="31" t="str">
        <f t="shared" si="5"/>
        <v>Fail</v>
      </c>
    </row>
    <row r="80" spans="1:21" ht="18" customHeight="1">
      <c r="A80" s="51" t="s">
        <v>225</v>
      </c>
      <c r="B80" s="70">
        <v>0</v>
      </c>
      <c r="C80" s="70">
        <v>0</v>
      </c>
      <c r="D80" s="70">
        <v>9</v>
      </c>
      <c r="E80" s="70">
        <v>3</v>
      </c>
      <c r="F80" s="70">
        <v>0</v>
      </c>
      <c r="G80" s="70">
        <v>0</v>
      </c>
      <c r="H80" s="70">
        <v>0</v>
      </c>
      <c r="I80" s="70">
        <v>0</v>
      </c>
      <c r="J80" s="70">
        <v>0</v>
      </c>
      <c r="K80" s="70">
        <v>0</v>
      </c>
      <c r="L80" s="70">
        <v>9</v>
      </c>
      <c r="M80" s="70">
        <v>2</v>
      </c>
      <c r="N80" s="70">
        <v>0</v>
      </c>
      <c r="O80" s="70">
        <v>0</v>
      </c>
      <c r="P80" s="70">
        <v>0</v>
      </c>
      <c r="Q80" s="70">
        <v>0</v>
      </c>
      <c r="R80" s="70">
        <v>18</v>
      </c>
      <c r="S80" s="71">
        <v>5</v>
      </c>
      <c r="T80" s="30">
        <f t="shared" si="4"/>
        <v>5.8695652173913047</v>
      </c>
      <c r="U80" s="31" t="str">
        <f t="shared" si="5"/>
        <v>Fail</v>
      </c>
    </row>
    <row r="81" spans="1:21" ht="18" customHeight="1">
      <c r="A81" s="51" t="s">
        <v>226</v>
      </c>
      <c r="B81" s="70">
        <v>6</v>
      </c>
      <c r="C81" s="70">
        <v>3</v>
      </c>
      <c r="D81" s="70">
        <v>10</v>
      </c>
      <c r="E81" s="70">
        <v>3</v>
      </c>
      <c r="F81" s="70">
        <v>5</v>
      </c>
      <c r="G81" s="70">
        <v>3</v>
      </c>
      <c r="H81" s="70">
        <v>5</v>
      </c>
      <c r="I81" s="70">
        <v>3</v>
      </c>
      <c r="J81" s="70">
        <v>5</v>
      </c>
      <c r="K81" s="70">
        <v>3</v>
      </c>
      <c r="L81" s="70">
        <v>10</v>
      </c>
      <c r="M81" s="70">
        <v>2</v>
      </c>
      <c r="N81" s="70">
        <v>5</v>
      </c>
      <c r="O81" s="70">
        <v>3</v>
      </c>
      <c r="P81" s="70">
        <v>6</v>
      </c>
      <c r="Q81" s="70">
        <v>3</v>
      </c>
      <c r="R81" s="70">
        <v>52</v>
      </c>
      <c r="S81" s="71">
        <v>23</v>
      </c>
      <c r="T81" s="30">
        <f t="shared" si="4"/>
        <v>57.565217391304351</v>
      </c>
      <c r="U81" s="31" t="str">
        <f t="shared" si="5"/>
        <v>Pass</v>
      </c>
    </row>
    <row r="82" spans="1:21" ht="18" customHeight="1">
      <c r="A82" s="51" t="s">
        <v>227</v>
      </c>
      <c r="B82" s="70">
        <v>7</v>
      </c>
      <c r="C82" s="70">
        <v>3</v>
      </c>
      <c r="D82" s="70">
        <v>10</v>
      </c>
      <c r="E82" s="70">
        <v>3</v>
      </c>
      <c r="F82" s="70">
        <v>6</v>
      </c>
      <c r="G82" s="70">
        <v>3</v>
      </c>
      <c r="H82" s="70">
        <v>5</v>
      </c>
      <c r="I82" s="70">
        <v>3</v>
      </c>
      <c r="J82" s="70">
        <v>7</v>
      </c>
      <c r="K82" s="70">
        <v>3</v>
      </c>
      <c r="L82" s="70">
        <v>10</v>
      </c>
      <c r="M82" s="70">
        <v>2</v>
      </c>
      <c r="N82" s="70">
        <v>7</v>
      </c>
      <c r="O82" s="70">
        <v>3</v>
      </c>
      <c r="P82" s="70">
        <v>5</v>
      </c>
      <c r="Q82" s="70">
        <v>3</v>
      </c>
      <c r="R82" s="70">
        <v>57</v>
      </c>
      <c r="S82" s="71">
        <v>23</v>
      </c>
      <c r="T82" s="30">
        <f t="shared" si="4"/>
        <v>63.086956521739133</v>
      </c>
      <c r="U82" s="31" t="str">
        <f t="shared" si="5"/>
        <v>Pass</v>
      </c>
    </row>
    <row r="83" spans="1:21" ht="18" customHeight="1">
      <c r="A83" s="51" t="s">
        <v>228</v>
      </c>
      <c r="B83" s="70">
        <v>7</v>
      </c>
      <c r="C83" s="70">
        <v>3</v>
      </c>
      <c r="D83" s="70">
        <v>10</v>
      </c>
      <c r="E83" s="70">
        <v>3</v>
      </c>
      <c r="F83" s="70">
        <v>0</v>
      </c>
      <c r="G83" s="70">
        <v>0</v>
      </c>
      <c r="H83" s="70">
        <v>7</v>
      </c>
      <c r="I83" s="70">
        <v>3</v>
      </c>
      <c r="J83" s="70">
        <v>0</v>
      </c>
      <c r="K83" s="70">
        <v>0</v>
      </c>
      <c r="L83" s="70">
        <v>10</v>
      </c>
      <c r="M83" s="70">
        <v>2</v>
      </c>
      <c r="N83" s="70">
        <v>0</v>
      </c>
      <c r="O83" s="70">
        <v>0</v>
      </c>
      <c r="P83" s="70">
        <v>0</v>
      </c>
      <c r="Q83" s="70">
        <v>0</v>
      </c>
      <c r="R83" s="70">
        <v>34</v>
      </c>
      <c r="S83" s="71">
        <v>11</v>
      </c>
      <c r="T83" s="30">
        <f t="shared" si="4"/>
        <v>19.347826086956523</v>
      </c>
      <c r="U83" s="31" t="str">
        <f t="shared" si="5"/>
        <v>Fail</v>
      </c>
    </row>
    <row r="84" spans="1:21" ht="18" customHeight="1">
      <c r="A84" s="51" t="s">
        <v>229</v>
      </c>
      <c r="B84" s="70">
        <v>7</v>
      </c>
      <c r="C84" s="70">
        <v>3</v>
      </c>
      <c r="D84" s="70">
        <v>10</v>
      </c>
      <c r="E84" s="70">
        <v>3</v>
      </c>
      <c r="F84" s="70">
        <v>6</v>
      </c>
      <c r="G84" s="70">
        <v>3</v>
      </c>
      <c r="H84" s="70">
        <v>7</v>
      </c>
      <c r="I84" s="70">
        <v>3</v>
      </c>
      <c r="J84" s="70">
        <v>6</v>
      </c>
      <c r="K84" s="70">
        <v>3</v>
      </c>
      <c r="L84" s="70">
        <v>10</v>
      </c>
      <c r="M84" s="70">
        <v>2</v>
      </c>
      <c r="N84" s="70">
        <v>0</v>
      </c>
      <c r="O84" s="70">
        <v>0</v>
      </c>
      <c r="P84" s="70">
        <v>7</v>
      </c>
      <c r="Q84" s="70">
        <v>3</v>
      </c>
      <c r="R84" s="70">
        <v>53</v>
      </c>
      <c r="S84" s="71">
        <v>20</v>
      </c>
      <c r="T84" s="30">
        <f t="shared" si="4"/>
        <v>51.652173913043477</v>
      </c>
      <c r="U84" s="31" t="str">
        <f t="shared" si="5"/>
        <v>Fail</v>
      </c>
    </row>
    <row r="85" spans="1:21" ht="18" customHeight="1">
      <c r="A85" s="51" t="s">
        <v>230</v>
      </c>
      <c r="B85" s="70">
        <v>8</v>
      </c>
      <c r="C85" s="70">
        <v>3</v>
      </c>
      <c r="D85" s="70">
        <v>10</v>
      </c>
      <c r="E85" s="70">
        <v>3</v>
      </c>
      <c r="F85" s="70">
        <v>7</v>
      </c>
      <c r="G85" s="70">
        <v>3</v>
      </c>
      <c r="H85" s="70">
        <v>8</v>
      </c>
      <c r="I85" s="70">
        <v>3</v>
      </c>
      <c r="J85" s="70">
        <v>8</v>
      </c>
      <c r="K85" s="70">
        <v>3</v>
      </c>
      <c r="L85" s="70">
        <v>10</v>
      </c>
      <c r="M85" s="70">
        <v>2</v>
      </c>
      <c r="N85" s="70">
        <v>7</v>
      </c>
      <c r="O85" s="70">
        <v>3</v>
      </c>
      <c r="P85" s="70">
        <v>8</v>
      </c>
      <c r="Q85" s="70">
        <v>3</v>
      </c>
      <c r="R85" s="70">
        <v>66</v>
      </c>
      <c r="S85" s="71">
        <v>23</v>
      </c>
      <c r="T85" s="30">
        <f t="shared" si="4"/>
        <v>73.130434782608702</v>
      </c>
      <c r="U85" s="31" t="str">
        <f t="shared" si="5"/>
        <v>Pass</v>
      </c>
    </row>
    <row r="86" spans="1:21" ht="18" customHeight="1">
      <c r="A86" s="51" t="s">
        <v>231</v>
      </c>
      <c r="B86" s="70">
        <v>8</v>
      </c>
      <c r="C86" s="70">
        <v>3</v>
      </c>
      <c r="D86" s="70">
        <v>10</v>
      </c>
      <c r="E86" s="70">
        <v>3</v>
      </c>
      <c r="F86" s="70">
        <v>0</v>
      </c>
      <c r="G86" s="70">
        <v>0</v>
      </c>
      <c r="H86" s="70">
        <v>0</v>
      </c>
      <c r="I86" s="70">
        <v>0</v>
      </c>
      <c r="J86" s="70">
        <v>7</v>
      </c>
      <c r="K86" s="70">
        <v>3</v>
      </c>
      <c r="L86" s="70">
        <v>10</v>
      </c>
      <c r="M86" s="70">
        <v>2</v>
      </c>
      <c r="N86" s="70">
        <v>0</v>
      </c>
      <c r="O86" s="70">
        <v>0</v>
      </c>
      <c r="P86" s="70">
        <v>0</v>
      </c>
      <c r="Q86" s="70">
        <v>0</v>
      </c>
      <c r="R86" s="70">
        <v>35</v>
      </c>
      <c r="S86" s="71">
        <v>11</v>
      </c>
      <c r="T86" s="30">
        <f t="shared" si="4"/>
        <v>19.826086956521738</v>
      </c>
      <c r="U86" s="31" t="str">
        <f t="shared" si="5"/>
        <v>Fail</v>
      </c>
    </row>
    <row r="87" spans="1:21" ht="18" customHeight="1">
      <c r="A87" s="51" t="s">
        <v>232</v>
      </c>
      <c r="B87" s="70">
        <v>7</v>
      </c>
      <c r="C87" s="70">
        <v>3</v>
      </c>
      <c r="D87" s="70">
        <v>10</v>
      </c>
      <c r="E87" s="70">
        <v>3</v>
      </c>
      <c r="F87" s="70">
        <v>6</v>
      </c>
      <c r="G87" s="70">
        <v>3</v>
      </c>
      <c r="H87" s="70">
        <v>8</v>
      </c>
      <c r="I87" s="70">
        <v>3</v>
      </c>
      <c r="J87" s="70">
        <v>6</v>
      </c>
      <c r="K87" s="70">
        <v>3</v>
      </c>
      <c r="L87" s="70">
        <v>10</v>
      </c>
      <c r="M87" s="70">
        <v>2</v>
      </c>
      <c r="N87" s="70">
        <v>6</v>
      </c>
      <c r="O87" s="70">
        <v>3</v>
      </c>
      <c r="P87" s="70">
        <v>6</v>
      </c>
      <c r="Q87" s="70">
        <v>3</v>
      </c>
      <c r="R87" s="70">
        <v>59</v>
      </c>
      <c r="S87" s="71">
        <v>23</v>
      </c>
      <c r="T87" s="30">
        <f t="shared" si="4"/>
        <v>65.347826086956516</v>
      </c>
      <c r="U87" s="31" t="str">
        <f t="shared" si="5"/>
        <v>Pass</v>
      </c>
    </row>
    <row r="88" spans="1:21" ht="18" customHeight="1">
      <c r="A88" s="51" t="s">
        <v>233</v>
      </c>
      <c r="B88" s="70">
        <v>6</v>
      </c>
      <c r="C88" s="70">
        <v>3</v>
      </c>
      <c r="D88" s="70">
        <v>10</v>
      </c>
      <c r="E88" s="70">
        <v>3</v>
      </c>
      <c r="F88" s="70">
        <v>5</v>
      </c>
      <c r="G88" s="70">
        <v>3</v>
      </c>
      <c r="H88" s="70">
        <v>0</v>
      </c>
      <c r="I88" s="70">
        <v>0</v>
      </c>
      <c r="J88" s="70">
        <v>6</v>
      </c>
      <c r="K88" s="70">
        <v>3</v>
      </c>
      <c r="L88" s="70">
        <v>10</v>
      </c>
      <c r="M88" s="70">
        <v>2</v>
      </c>
      <c r="N88" s="70">
        <v>5</v>
      </c>
      <c r="O88" s="70">
        <v>3</v>
      </c>
      <c r="P88" s="70">
        <v>6</v>
      </c>
      <c r="Q88" s="70">
        <v>3</v>
      </c>
      <c r="R88" s="70">
        <v>48</v>
      </c>
      <c r="S88" s="71">
        <v>20</v>
      </c>
      <c r="T88" s="30">
        <f t="shared" si="4"/>
        <v>46.782608695652172</v>
      </c>
      <c r="U88" s="31" t="str">
        <f t="shared" si="5"/>
        <v>Fail</v>
      </c>
    </row>
    <row r="89" spans="1:21" ht="18" customHeight="1">
      <c r="A89" s="51" t="s">
        <v>234</v>
      </c>
      <c r="B89" s="70">
        <v>7</v>
      </c>
      <c r="C89" s="70">
        <v>3</v>
      </c>
      <c r="D89" s="70">
        <v>10</v>
      </c>
      <c r="E89" s="70">
        <v>3</v>
      </c>
      <c r="F89" s="70">
        <v>7</v>
      </c>
      <c r="G89" s="70">
        <v>3</v>
      </c>
      <c r="H89" s="70">
        <v>7</v>
      </c>
      <c r="I89" s="70">
        <v>3</v>
      </c>
      <c r="J89" s="70">
        <v>8</v>
      </c>
      <c r="K89" s="70">
        <v>3</v>
      </c>
      <c r="L89" s="70">
        <v>10</v>
      </c>
      <c r="M89" s="70">
        <v>2</v>
      </c>
      <c r="N89" s="70">
        <v>8</v>
      </c>
      <c r="O89" s="70">
        <v>3</v>
      </c>
      <c r="P89" s="70">
        <v>8</v>
      </c>
      <c r="Q89" s="70">
        <v>3</v>
      </c>
      <c r="R89" s="70">
        <v>65</v>
      </c>
      <c r="S89" s="71">
        <v>23</v>
      </c>
      <c r="T89" s="30">
        <f t="shared" si="4"/>
        <v>72.130434782608702</v>
      </c>
      <c r="U89" s="31" t="str">
        <f t="shared" si="5"/>
        <v>Pass</v>
      </c>
    </row>
    <row r="90" spans="1:21" ht="18" customHeight="1">
      <c r="A90" s="51" t="s">
        <v>235</v>
      </c>
      <c r="B90" s="70">
        <v>8</v>
      </c>
      <c r="C90" s="70">
        <v>3</v>
      </c>
      <c r="D90" s="70">
        <v>10</v>
      </c>
      <c r="E90" s="70">
        <v>3</v>
      </c>
      <c r="F90" s="70">
        <v>5</v>
      </c>
      <c r="G90" s="70">
        <v>3</v>
      </c>
      <c r="H90" s="70">
        <v>0</v>
      </c>
      <c r="I90" s="70">
        <v>0</v>
      </c>
      <c r="J90" s="70">
        <v>6</v>
      </c>
      <c r="K90" s="70">
        <v>3</v>
      </c>
      <c r="L90" s="70">
        <v>10</v>
      </c>
      <c r="M90" s="70">
        <v>2</v>
      </c>
      <c r="N90" s="70">
        <v>6</v>
      </c>
      <c r="O90" s="70">
        <v>3</v>
      </c>
      <c r="P90" s="70">
        <v>5</v>
      </c>
      <c r="Q90" s="70">
        <v>3</v>
      </c>
      <c r="R90" s="70">
        <v>50</v>
      </c>
      <c r="S90" s="71">
        <v>20</v>
      </c>
      <c r="T90" s="30">
        <f t="shared" si="4"/>
        <v>48.521739130434781</v>
      </c>
      <c r="U90" s="31" t="str">
        <f t="shared" si="5"/>
        <v>Fail</v>
      </c>
    </row>
    <row r="91" spans="1:21" ht="18" customHeight="1">
      <c r="A91" s="51" t="s">
        <v>236</v>
      </c>
      <c r="B91" s="70">
        <v>7</v>
      </c>
      <c r="C91" s="70">
        <v>3</v>
      </c>
      <c r="D91" s="70">
        <v>10</v>
      </c>
      <c r="E91" s="70">
        <v>3</v>
      </c>
      <c r="F91" s="70">
        <v>0</v>
      </c>
      <c r="G91" s="70">
        <v>0</v>
      </c>
      <c r="H91" s="70">
        <v>7</v>
      </c>
      <c r="I91" s="70">
        <v>3</v>
      </c>
      <c r="J91" s="70">
        <v>5</v>
      </c>
      <c r="K91" s="70">
        <v>3</v>
      </c>
      <c r="L91" s="70">
        <v>10</v>
      </c>
      <c r="M91" s="70">
        <v>2</v>
      </c>
      <c r="N91" s="70">
        <v>5</v>
      </c>
      <c r="O91" s="70">
        <v>3</v>
      </c>
      <c r="P91" s="70">
        <v>5</v>
      </c>
      <c r="Q91" s="70">
        <v>3</v>
      </c>
      <c r="R91" s="70">
        <v>49</v>
      </c>
      <c r="S91" s="71">
        <v>20</v>
      </c>
      <c r="T91" s="30">
        <f t="shared" si="4"/>
        <v>47.652173913043477</v>
      </c>
      <c r="U91" s="31" t="str">
        <f t="shared" si="5"/>
        <v>Fail</v>
      </c>
    </row>
    <row r="92" spans="1:21" ht="18" customHeight="1">
      <c r="A92" s="51" t="s">
        <v>237</v>
      </c>
      <c r="B92" s="70">
        <v>6</v>
      </c>
      <c r="C92" s="70">
        <v>3</v>
      </c>
      <c r="D92" s="70">
        <v>10</v>
      </c>
      <c r="E92" s="70">
        <v>3</v>
      </c>
      <c r="F92" s="70">
        <v>6</v>
      </c>
      <c r="G92" s="70">
        <v>3</v>
      </c>
      <c r="H92" s="70">
        <v>6</v>
      </c>
      <c r="I92" s="70">
        <v>3</v>
      </c>
      <c r="J92" s="70">
        <v>7</v>
      </c>
      <c r="K92" s="70">
        <v>3</v>
      </c>
      <c r="L92" s="70">
        <v>10</v>
      </c>
      <c r="M92" s="70">
        <v>2</v>
      </c>
      <c r="N92" s="70">
        <v>5</v>
      </c>
      <c r="O92" s="70">
        <v>3</v>
      </c>
      <c r="P92" s="70">
        <v>0</v>
      </c>
      <c r="Q92" s="70">
        <v>0</v>
      </c>
      <c r="R92" s="70">
        <v>50</v>
      </c>
      <c r="S92" s="71">
        <v>20</v>
      </c>
      <c r="T92" s="30">
        <f t="shared" si="4"/>
        <v>48.782608695652172</v>
      </c>
      <c r="U92" s="31" t="str">
        <f t="shared" si="5"/>
        <v>Fail</v>
      </c>
    </row>
    <row r="93" spans="1:21" ht="18" customHeight="1">
      <c r="A93" s="51" t="s">
        <v>238</v>
      </c>
      <c r="B93" s="70">
        <v>6</v>
      </c>
      <c r="C93" s="70">
        <v>3</v>
      </c>
      <c r="D93" s="70">
        <v>10</v>
      </c>
      <c r="E93" s="70">
        <v>3</v>
      </c>
      <c r="F93" s="70">
        <v>6</v>
      </c>
      <c r="G93" s="70">
        <v>3</v>
      </c>
      <c r="H93" s="70">
        <v>6</v>
      </c>
      <c r="I93" s="70">
        <v>3</v>
      </c>
      <c r="J93" s="70">
        <v>6</v>
      </c>
      <c r="K93" s="70">
        <v>3</v>
      </c>
      <c r="L93" s="70">
        <v>10</v>
      </c>
      <c r="M93" s="70">
        <v>2</v>
      </c>
      <c r="N93" s="70">
        <v>5</v>
      </c>
      <c r="O93" s="70">
        <v>3</v>
      </c>
      <c r="P93" s="70">
        <v>6</v>
      </c>
      <c r="Q93" s="70">
        <v>3</v>
      </c>
      <c r="R93" s="70">
        <v>55</v>
      </c>
      <c r="S93" s="71">
        <v>23</v>
      </c>
      <c r="T93" s="30">
        <f t="shared" si="4"/>
        <v>60.956521739130437</v>
      </c>
      <c r="U93" s="31" t="str">
        <f t="shared" si="5"/>
        <v>Pass</v>
      </c>
    </row>
    <row r="94" spans="1:21" ht="18" customHeight="1">
      <c r="A94" s="51" t="s">
        <v>239</v>
      </c>
      <c r="B94" s="70">
        <v>7</v>
      </c>
      <c r="C94" s="70">
        <v>3</v>
      </c>
      <c r="D94" s="70">
        <v>10</v>
      </c>
      <c r="E94" s="70">
        <v>3</v>
      </c>
      <c r="F94" s="70">
        <v>5</v>
      </c>
      <c r="G94" s="70">
        <v>3</v>
      </c>
      <c r="H94" s="70">
        <v>0</v>
      </c>
      <c r="I94" s="70">
        <v>0</v>
      </c>
      <c r="J94" s="70">
        <v>6</v>
      </c>
      <c r="K94" s="70">
        <v>3</v>
      </c>
      <c r="L94" s="70">
        <v>10</v>
      </c>
      <c r="M94" s="70">
        <v>2</v>
      </c>
      <c r="N94" s="70">
        <v>0</v>
      </c>
      <c r="O94" s="70">
        <v>0</v>
      </c>
      <c r="P94" s="70">
        <v>0</v>
      </c>
      <c r="Q94" s="70">
        <v>0</v>
      </c>
      <c r="R94" s="70">
        <v>38</v>
      </c>
      <c r="S94" s="71">
        <v>14</v>
      </c>
      <c r="T94" s="30">
        <f t="shared" si="4"/>
        <v>26.739130434782609</v>
      </c>
      <c r="U94" s="31" t="str">
        <f t="shared" si="5"/>
        <v>Fail</v>
      </c>
    </row>
    <row r="95" spans="1:21" ht="18" customHeight="1">
      <c r="A95" s="51" t="s">
        <v>240</v>
      </c>
      <c r="B95" s="70">
        <v>7</v>
      </c>
      <c r="C95" s="70">
        <v>3</v>
      </c>
      <c r="D95" s="70">
        <v>10</v>
      </c>
      <c r="E95" s="70">
        <v>3</v>
      </c>
      <c r="F95" s="70">
        <v>6</v>
      </c>
      <c r="G95" s="70">
        <v>3</v>
      </c>
      <c r="H95" s="70">
        <v>8</v>
      </c>
      <c r="I95" s="70">
        <v>3</v>
      </c>
      <c r="J95" s="70">
        <v>6</v>
      </c>
      <c r="K95" s="70">
        <v>3</v>
      </c>
      <c r="L95" s="70">
        <v>10</v>
      </c>
      <c r="M95" s="70">
        <v>2</v>
      </c>
      <c r="N95" s="70">
        <v>7</v>
      </c>
      <c r="O95" s="70">
        <v>3</v>
      </c>
      <c r="P95" s="70">
        <v>6</v>
      </c>
      <c r="Q95" s="70">
        <v>3</v>
      </c>
      <c r="R95" s="70">
        <v>60</v>
      </c>
      <c r="S95" s="71">
        <v>23</v>
      </c>
      <c r="T95" s="30">
        <f t="shared" si="4"/>
        <v>66.478260869565219</v>
      </c>
      <c r="U95" s="31" t="str">
        <f t="shared" si="5"/>
        <v>Pass</v>
      </c>
    </row>
    <row r="96" spans="1:21" ht="18" customHeight="1">
      <c r="A96" s="51" t="s">
        <v>241</v>
      </c>
      <c r="B96" s="70">
        <v>7</v>
      </c>
      <c r="C96" s="70">
        <v>3</v>
      </c>
      <c r="D96" s="70">
        <v>10</v>
      </c>
      <c r="E96" s="70">
        <v>3</v>
      </c>
      <c r="F96" s="70">
        <v>0</v>
      </c>
      <c r="G96" s="70">
        <v>0</v>
      </c>
      <c r="H96" s="70">
        <v>6</v>
      </c>
      <c r="I96" s="70">
        <v>3</v>
      </c>
      <c r="J96" s="70">
        <v>7</v>
      </c>
      <c r="K96" s="70">
        <v>3</v>
      </c>
      <c r="L96" s="70">
        <v>10</v>
      </c>
      <c r="M96" s="70">
        <v>2</v>
      </c>
      <c r="N96" s="70">
        <v>6</v>
      </c>
      <c r="O96" s="70">
        <v>3</v>
      </c>
      <c r="P96" s="70">
        <v>9</v>
      </c>
      <c r="Q96" s="70">
        <v>3</v>
      </c>
      <c r="R96" s="70">
        <v>55</v>
      </c>
      <c r="S96" s="71">
        <v>20</v>
      </c>
      <c r="T96" s="30">
        <f t="shared" si="4"/>
        <v>53.652173913043477</v>
      </c>
      <c r="U96" s="31" t="str">
        <f t="shared" si="5"/>
        <v>Fail</v>
      </c>
    </row>
    <row r="97" spans="1:21" ht="18" customHeight="1">
      <c r="A97" s="51" t="s">
        <v>242</v>
      </c>
      <c r="B97" s="70">
        <v>7</v>
      </c>
      <c r="C97" s="70">
        <v>3</v>
      </c>
      <c r="D97" s="70">
        <v>10</v>
      </c>
      <c r="E97" s="70">
        <v>3</v>
      </c>
      <c r="F97" s="70">
        <v>6</v>
      </c>
      <c r="G97" s="70">
        <v>3</v>
      </c>
      <c r="H97" s="70">
        <v>7</v>
      </c>
      <c r="I97" s="70">
        <v>3</v>
      </c>
      <c r="J97" s="70">
        <v>6</v>
      </c>
      <c r="K97" s="70">
        <v>3</v>
      </c>
      <c r="L97" s="70">
        <v>10</v>
      </c>
      <c r="M97" s="70">
        <v>2</v>
      </c>
      <c r="N97" s="70">
        <v>6</v>
      </c>
      <c r="O97" s="70">
        <v>3</v>
      </c>
      <c r="P97" s="70">
        <v>7</v>
      </c>
      <c r="Q97" s="70">
        <v>3</v>
      </c>
      <c r="R97" s="70">
        <v>59</v>
      </c>
      <c r="S97" s="71">
        <v>23</v>
      </c>
      <c r="T97" s="30">
        <f t="shared" si="4"/>
        <v>65.347826086956516</v>
      </c>
      <c r="U97" s="31" t="str">
        <f t="shared" si="5"/>
        <v>Pass</v>
      </c>
    </row>
    <row r="98" spans="1:21" ht="18" customHeight="1">
      <c r="A98" s="51" t="s">
        <v>243</v>
      </c>
      <c r="B98" s="70">
        <v>8</v>
      </c>
      <c r="C98" s="70">
        <v>3</v>
      </c>
      <c r="D98" s="70">
        <v>10</v>
      </c>
      <c r="E98" s="70">
        <v>3</v>
      </c>
      <c r="F98" s="70">
        <v>6</v>
      </c>
      <c r="G98" s="70">
        <v>3</v>
      </c>
      <c r="H98" s="70">
        <v>6</v>
      </c>
      <c r="I98" s="70">
        <v>3</v>
      </c>
      <c r="J98" s="70">
        <v>7</v>
      </c>
      <c r="K98" s="70">
        <v>3</v>
      </c>
      <c r="L98" s="70">
        <v>10</v>
      </c>
      <c r="M98" s="70">
        <v>2</v>
      </c>
      <c r="N98" s="70">
        <v>7</v>
      </c>
      <c r="O98" s="70">
        <v>3</v>
      </c>
      <c r="P98" s="70">
        <v>6</v>
      </c>
      <c r="Q98" s="70">
        <v>3</v>
      </c>
      <c r="R98" s="70">
        <v>60</v>
      </c>
      <c r="S98" s="71">
        <v>23</v>
      </c>
      <c r="T98" s="30">
        <f t="shared" si="4"/>
        <v>66.347826086956516</v>
      </c>
      <c r="U98" s="31" t="str">
        <f t="shared" si="5"/>
        <v>Pass</v>
      </c>
    </row>
    <row r="99" spans="1:21" ht="18" customHeight="1">
      <c r="A99" s="51" t="s">
        <v>244</v>
      </c>
      <c r="B99" s="70">
        <v>7</v>
      </c>
      <c r="C99" s="70">
        <v>3</v>
      </c>
      <c r="D99" s="70">
        <v>10</v>
      </c>
      <c r="E99" s="70">
        <v>3</v>
      </c>
      <c r="F99" s="70">
        <v>6</v>
      </c>
      <c r="G99" s="70">
        <v>3</v>
      </c>
      <c r="H99" s="70">
        <v>7</v>
      </c>
      <c r="I99" s="70">
        <v>3</v>
      </c>
      <c r="J99" s="70">
        <v>5</v>
      </c>
      <c r="K99" s="70">
        <v>3</v>
      </c>
      <c r="L99" s="70">
        <v>10</v>
      </c>
      <c r="M99" s="70">
        <v>2</v>
      </c>
      <c r="N99" s="70">
        <v>0</v>
      </c>
      <c r="O99" s="70">
        <v>0</v>
      </c>
      <c r="P99" s="70">
        <v>0</v>
      </c>
      <c r="Q99" s="70">
        <v>0</v>
      </c>
      <c r="R99" s="70">
        <v>45</v>
      </c>
      <c r="S99" s="71">
        <v>17</v>
      </c>
      <c r="T99" s="30">
        <f t="shared" si="4"/>
        <v>37.782608695652172</v>
      </c>
      <c r="U99" s="31" t="str">
        <f t="shared" si="5"/>
        <v>Fail</v>
      </c>
    </row>
    <row r="100" spans="1:21" ht="18" customHeight="1">
      <c r="A100" s="51" t="s">
        <v>245</v>
      </c>
      <c r="B100" s="70">
        <v>8</v>
      </c>
      <c r="C100" s="70">
        <v>3</v>
      </c>
      <c r="D100" s="70">
        <v>10</v>
      </c>
      <c r="E100" s="70">
        <v>3</v>
      </c>
      <c r="F100" s="70">
        <v>6</v>
      </c>
      <c r="G100" s="70">
        <v>3</v>
      </c>
      <c r="H100" s="70">
        <v>7</v>
      </c>
      <c r="I100" s="70">
        <v>3</v>
      </c>
      <c r="J100" s="70">
        <v>7</v>
      </c>
      <c r="K100" s="70">
        <v>3</v>
      </c>
      <c r="L100" s="70">
        <v>10</v>
      </c>
      <c r="M100" s="70">
        <v>2</v>
      </c>
      <c r="N100" s="70">
        <v>6</v>
      </c>
      <c r="O100" s="70">
        <v>3</v>
      </c>
      <c r="P100" s="70">
        <v>8</v>
      </c>
      <c r="Q100" s="70">
        <v>3</v>
      </c>
      <c r="R100" s="70">
        <v>62</v>
      </c>
      <c r="S100" s="71">
        <v>23</v>
      </c>
      <c r="T100" s="30">
        <f t="shared" si="4"/>
        <v>68.608695652173907</v>
      </c>
      <c r="U100" s="31" t="str">
        <f t="shared" si="5"/>
        <v>Pass</v>
      </c>
    </row>
    <row r="101" spans="1:21" ht="18" customHeight="1">
      <c r="A101" s="51" t="s">
        <v>246</v>
      </c>
      <c r="B101" s="70">
        <v>6</v>
      </c>
      <c r="C101" s="70">
        <v>3</v>
      </c>
      <c r="D101" s="70">
        <v>10</v>
      </c>
      <c r="E101" s="70">
        <v>3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10</v>
      </c>
      <c r="M101" s="70">
        <v>2</v>
      </c>
      <c r="N101" s="70">
        <v>0</v>
      </c>
      <c r="O101" s="70">
        <v>0</v>
      </c>
      <c r="P101" s="70">
        <v>0</v>
      </c>
      <c r="Q101" s="70">
        <v>0</v>
      </c>
      <c r="R101" s="70">
        <v>26</v>
      </c>
      <c r="S101" s="71">
        <v>8</v>
      </c>
      <c r="T101" s="30">
        <f t="shared" si="4"/>
        <v>11.217391304347826</v>
      </c>
      <c r="U101" s="31" t="str">
        <f t="shared" si="5"/>
        <v>Fail</v>
      </c>
    </row>
    <row r="102" spans="1:21" ht="18" customHeight="1">
      <c r="A102" s="51" t="s">
        <v>247</v>
      </c>
      <c r="B102" s="70">
        <v>7</v>
      </c>
      <c r="C102" s="70">
        <v>3</v>
      </c>
      <c r="D102" s="70">
        <v>10</v>
      </c>
      <c r="E102" s="70">
        <v>3</v>
      </c>
      <c r="F102" s="70">
        <v>7</v>
      </c>
      <c r="G102" s="70">
        <v>3</v>
      </c>
      <c r="H102" s="70">
        <v>6</v>
      </c>
      <c r="I102" s="70">
        <v>3</v>
      </c>
      <c r="J102" s="70">
        <v>7</v>
      </c>
      <c r="K102" s="70">
        <v>3</v>
      </c>
      <c r="L102" s="70">
        <v>10</v>
      </c>
      <c r="M102" s="70">
        <v>2</v>
      </c>
      <c r="N102" s="70">
        <v>6</v>
      </c>
      <c r="O102" s="70">
        <v>3</v>
      </c>
      <c r="P102" s="70">
        <v>6</v>
      </c>
      <c r="Q102" s="70">
        <v>3</v>
      </c>
      <c r="R102" s="70">
        <v>59</v>
      </c>
      <c r="S102" s="71">
        <v>23</v>
      </c>
      <c r="T102" s="30">
        <f t="shared" si="4"/>
        <v>65.347826086956516</v>
      </c>
      <c r="U102" s="31" t="str">
        <f t="shared" si="5"/>
        <v>Pass</v>
      </c>
    </row>
    <row r="103" spans="1:21" ht="18" customHeight="1">
      <c r="A103" s="51" t="s">
        <v>248</v>
      </c>
      <c r="B103" s="70">
        <v>7</v>
      </c>
      <c r="C103" s="70">
        <v>3</v>
      </c>
      <c r="D103" s="70">
        <v>10</v>
      </c>
      <c r="E103" s="70">
        <v>3</v>
      </c>
      <c r="F103" s="70">
        <v>7</v>
      </c>
      <c r="G103" s="70">
        <v>3</v>
      </c>
      <c r="H103" s="70">
        <v>9</v>
      </c>
      <c r="I103" s="70">
        <v>3</v>
      </c>
      <c r="J103" s="70">
        <v>6</v>
      </c>
      <c r="K103" s="70">
        <v>3</v>
      </c>
      <c r="L103" s="70">
        <v>10</v>
      </c>
      <c r="M103" s="70">
        <v>2</v>
      </c>
      <c r="N103" s="70">
        <v>6</v>
      </c>
      <c r="O103" s="70">
        <v>3</v>
      </c>
      <c r="P103" s="70">
        <v>6</v>
      </c>
      <c r="Q103" s="70">
        <v>3</v>
      </c>
      <c r="R103" s="70">
        <v>61</v>
      </c>
      <c r="S103" s="71">
        <v>23</v>
      </c>
      <c r="T103" s="30">
        <f t="shared" si="4"/>
        <v>67.608695652173907</v>
      </c>
      <c r="U103" s="31" t="str">
        <f t="shared" si="5"/>
        <v>Pass</v>
      </c>
    </row>
    <row r="104" spans="1:21" ht="18" customHeight="1">
      <c r="A104" s="51" t="s">
        <v>249</v>
      </c>
      <c r="B104" s="70">
        <v>8</v>
      </c>
      <c r="C104" s="70">
        <v>3</v>
      </c>
      <c r="D104" s="70">
        <v>10</v>
      </c>
      <c r="E104" s="70">
        <v>3</v>
      </c>
      <c r="F104" s="70">
        <v>6</v>
      </c>
      <c r="G104" s="70">
        <v>3</v>
      </c>
      <c r="H104" s="70">
        <v>8</v>
      </c>
      <c r="I104" s="70">
        <v>3</v>
      </c>
      <c r="J104" s="70">
        <v>7</v>
      </c>
      <c r="K104" s="70">
        <v>3</v>
      </c>
      <c r="L104" s="70">
        <v>10</v>
      </c>
      <c r="M104" s="70">
        <v>2</v>
      </c>
      <c r="N104" s="70">
        <v>7</v>
      </c>
      <c r="O104" s="70">
        <v>3</v>
      </c>
      <c r="P104" s="70">
        <v>8</v>
      </c>
      <c r="Q104" s="70">
        <v>3</v>
      </c>
      <c r="R104" s="70">
        <v>64</v>
      </c>
      <c r="S104" s="71">
        <v>23</v>
      </c>
      <c r="T104" s="30">
        <f t="shared" si="4"/>
        <v>70.869565217391298</v>
      </c>
      <c r="U104" s="31" t="str">
        <f t="shared" si="5"/>
        <v>Pass</v>
      </c>
    </row>
    <row r="105" spans="1:21" ht="18" customHeight="1">
      <c r="A105" s="51" t="s">
        <v>250</v>
      </c>
      <c r="B105" s="70">
        <v>7</v>
      </c>
      <c r="C105" s="70">
        <v>3</v>
      </c>
      <c r="D105" s="70">
        <v>10</v>
      </c>
      <c r="E105" s="70">
        <v>3</v>
      </c>
      <c r="F105" s="70">
        <v>7</v>
      </c>
      <c r="G105" s="70">
        <v>3</v>
      </c>
      <c r="H105" s="70">
        <v>6</v>
      </c>
      <c r="I105" s="70">
        <v>3</v>
      </c>
      <c r="J105" s="70">
        <v>7</v>
      </c>
      <c r="K105" s="70">
        <v>3</v>
      </c>
      <c r="L105" s="70">
        <v>10</v>
      </c>
      <c r="M105" s="70">
        <v>2</v>
      </c>
      <c r="N105" s="70">
        <v>6</v>
      </c>
      <c r="O105" s="70">
        <v>3</v>
      </c>
      <c r="P105" s="70">
        <v>7</v>
      </c>
      <c r="Q105" s="70">
        <v>3</v>
      </c>
      <c r="R105" s="70">
        <v>60</v>
      </c>
      <c r="S105" s="71">
        <v>23</v>
      </c>
      <c r="T105" s="30">
        <f t="shared" si="4"/>
        <v>66.478260869565219</v>
      </c>
      <c r="U105" s="31" t="str">
        <f t="shared" si="5"/>
        <v>Pass</v>
      </c>
    </row>
    <row r="106" spans="1:21" ht="18" customHeight="1">
      <c r="A106" s="51" t="s">
        <v>251</v>
      </c>
      <c r="B106" s="70">
        <v>8</v>
      </c>
      <c r="C106" s="70">
        <v>3</v>
      </c>
      <c r="D106" s="70">
        <v>10</v>
      </c>
      <c r="E106" s="70">
        <v>3</v>
      </c>
      <c r="F106" s="70">
        <v>7</v>
      </c>
      <c r="G106" s="70">
        <v>3</v>
      </c>
      <c r="H106" s="70">
        <v>7</v>
      </c>
      <c r="I106" s="70">
        <v>3</v>
      </c>
      <c r="J106" s="70">
        <v>7</v>
      </c>
      <c r="K106" s="70">
        <v>3</v>
      </c>
      <c r="L106" s="70">
        <v>10</v>
      </c>
      <c r="M106" s="70">
        <v>2</v>
      </c>
      <c r="N106" s="70">
        <v>7</v>
      </c>
      <c r="O106" s="70">
        <v>3</v>
      </c>
      <c r="P106" s="70">
        <v>7</v>
      </c>
      <c r="Q106" s="70">
        <v>3</v>
      </c>
      <c r="R106" s="70">
        <v>63</v>
      </c>
      <c r="S106" s="71">
        <v>23</v>
      </c>
      <c r="T106" s="30">
        <f t="shared" si="4"/>
        <v>69.739130434782609</v>
      </c>
      <c r="U106" s="31" t="str">
        <f t="shared" si="5"/>
        <v>Pass</v>
      </c>
    </row>
    <row r="107" spans="1:21" ht="18" customHeight="1">
      <c r="A107" s="51" t="s">
        <v>252</v>
      </c>
      <c r="B107" s="70">
        <v>0</v>
      </c>
      <c r="C107" s="70">
        <v>0</v>
      </c>
      <c r="D107" s="70">
        <v>10</v>
      </c>
      <c r="E107" s="70">
        <v>3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10</v>
      </c>
      <c r="M107" s="70">
        <v>2</v>
      </c>
      <c r="N107" s="70">
        <v>0</v>
      </c>
      <c r="O107" s="70">
        <v>0</v>
      </c>
      <c r="P107" s="70">
        <v>0</v>
      </c>
      <c r="Q107" s="70">
        <v>0</v>
      </c>
      <c r="R107" s="70">
        <v>20</v>
      </c>
      <c r="S107" s="71">
        <v>5</v>
      </c>
      <c r="T107" s="30">
        <f t="shared" ref="T107:T138" si="6">((D107*E107)+(F107*G107)+(H107*I107)+(J107*K107)+(L107*M107)+(N107*O107)+(P107*Q107)+(R107*S107))/cr</f>
        <v>6.5217391304347823</v>
      </c>
      <c r="U107" s="31" t="str">
        <f t="shared" ref="U107:U138" si="7">IF(S107&gt;=cr,"Pass","Fail")</f>
        <v>Fail</v>
      </c>
    </row>
    <row r="108" spans="1:21" ht="18" customHeight="1">
      <c r="A108" s="51" t="s">
        <v>253</v>
      </c>
      <c r="B108" s="70">
        <v>6</v>
      </c>
      <c r="C108" s="70">
        <v>3</v>
      </c>
      <c r="D108" s="70">
        <v>10</v>
      </c>
      <c r="E108" s="70">
        <v>3</v>
      </c>
      <c r="F108" s="70">
        <v>6</v>
      </c>
      <c r="G108" s="70">
        <v>3</v>
      </c>
      <c r="H108" s="70">
        <v>8</v>
      </c>
      <c r="I108" s="70">
        <v>3</v>
      </c>
      <c r="J108" s="70">
        <v>6</v>
      </c>
      <c r="K108" s="70">
        <v>3</v>
      </c>
      <c r="L108" s="70">
        <v>10</v>
      </c>
      <c r="M108" s="70">
        <v>2</v>
      </c>
      <c r="N108" s="70">
        <v>8</v>
      </c>
      <c r="O108" s="70">
        <v>3</v>
      </c>
      <c r="P108" s="70">
        <v>8</v>
      </c>
      <c r="Q108" s="70">
        <v>3</v>
      </c>
      <c r="R108" s="70">
        <v>62</v>
      </c>
      <c r="S108" s="71">
        <v>23</v>
      </c>
      <c r="T108" s="30">
        <f t="shared" si="6"/>
        <v>68.869565217391298</v>
      </c>
      <c r="U108" s="31" t="str">
        <f t="shared" si="7"/>
        <v>Pass</v>
      </c>
    </row>
    <row r="109" spans="1:21" ht="18" customHeight="1">
      <c r="A109" s="51" t="s">
        <v>254</v>
      </c>
      <c r="B109" s="70">
        <v>8</v>
      </c>
      <c r="C109" s="70">
        <v>3</v>
      </c>
      <c r="D109" s="70">
        <v>10</v>
      </c>
      <c r="E109" s="70">
        <v>3</v>
      </c>
      <c r="F109" s="70">
        <v>7</v>
      </c>
      <c r="G109" s="70">
        <v>3</v>
      </c>
      <c r="H109" s="70">
        <v>8</v>
      </c>
      <c r="I109" s="70">
        <v>3</v>
      </c>
      <c r="J109" s="70">
        <v>8</v>
      </c>
      <c r="K109" s="70">
        <v>3</v>
      </c>
      <c r="L109" s="70">
        <v>10</v>
      </c>
      <c r="M109" s="70">
        <v>2</v>
      </c>
      <c r="N109" s="70">
        <v>7</v>
      </c>
      <c r="O109" s="70">
        <v>3</v>
      </c>
      <c r="P109" s="70">
        <v>8</v>
      </c>
      <c r="Q109" s="70">
        <v>3</v>
      </c>
      <c r="R109" s="70">
        <v>66</v>
      </c>
      <c r="S109" s="71">
        <v>23</v>
      </c>
      <c r="T109" s="30">
        <f t="shared" si="6"/>
        <v>73.130434782608702</v>
      </c>
      <c r="U109" s="31" t="str">
        <f t="shared" si="7"/>
        <v>Pass</v>
      </c>
    </row>
    <row r="110" spans="1:21" ht="18" customHeight="1">
      <c r="A110" s="51" t="s">
        <v>255</v>
      </c>
      <c r="B110" s="70">
        <v>0</v>
      </c>
      <c r="C110" s="70">
        <v>0</v>
      </c>
      <c r="D110" s="70">
        <v>10</v>
      </c>
      <c r="E110" s="70">
        <v>3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10</v>
      </c>
      <c r="M110" s="70">
        <v>2</v>
      </c>
      <c r="N110" s="70">
        <v>0</v>
      </c>
      <c r="O110" s="70">
        <v>0</v>
      </c>
      <c r="P110" s="70">
        <v>0</v>
      </c>
      <c r="Q110" s="70">
        <v>0</v>
      </c>
      <c r="R110" s="70">
        <v>20</v>
      </c>
      <c r="S110" s="71">
        <v>5</v>
      </c>
      <c r="T110" s="30">
        <f t="shared" si="6"/>
        <v>6.5217391304347823</v>
      </c>
      <c r="U110" s="31" t="str">
        <f t="shared" si="7"/>
        <v>Fail</v>
      </c>
    </row>
    <row r="111" spans="1:21" ht="18" customHeight="1">
      <c r="A111" s="51" t="s">
        <v>256</v>
      </c>
      <c r="B111" s="70">
        <v>0</v>
      </c>
      <c r="C111" s="70">
        <v>0</v>
      </c>
      <c r="D111" s="70">
        <v>10</v>
      </c>
      <c r="E111" s="70">
        <v>3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10</v>
      </c>
      <c r="M111" s="70">
        <v>2</v>
      </c>
      <c r="N111" s="70">
        <v>0</v>
      </c>
      <c r="O111" s="70">
        <v>0</v>
      </c>
      <c r="P111" s="70">
        <v>0</v>
      </c>
      <c r="Q111" s="70">
        <v>0</v>
      </c>
      <c r="R111" s="70">
        <v>20</v>
      </c>
      <c r="S111" s="71">
        <v>5</v>
      </c>
      <c r="T111" s="30">
        <f t="shared" si="6"/>
        <v>6.5217391304347823</v>
      </c>
      <c r="U111" s="31" t="str">
        <f t="shared" si="7"/>
        <v>Fail</v>
      </c>
    </row>
    <row r="112" spans="1:21" ht="18" customHeight="1">
      <c r="A112" s="51" t="s">
        <v>257</v>
      </c>
      <c r="B112" s="70">
        <v>7</v>
      </c>
      <c r="C112" s="70">
        <v>3</v>
      </c>
      <c r="D112" s="70">
        <v>10</v>
      </c>
      <c r="E112" s="70">
        <v>3</v>
      </c>
      <c r="F112" s="70">
        <v>6</v>
      </c>
      <c r="G112" s="70">
        <v>3</v>
      </c>
      <c r="H112" s="70">
        <v>6</v>
      </c>
      <c r="I112" s="70">
        <v>3</v>
      </c>
      <c r="J112" s="70">
        <v>7</v>
      </c>
      <c r="K112" s="70">
        <v>3</v>
      </c>
      <c r="L112" s="70">
        <v>10</v>
      </c>
      <c r="M112" s="70">
        <v>2</v>
      </c>
      <c r="N112" s="70">
        <v>6</v>
      </c>
      <c r="O112" s="70">
        <v>3</v>
      </c>
      <c r="P112" s="70">
        <v>7</v>
      </c>
      <c r="Q112" s="70">
        <v>3</v>
      </c>
      <c r="R112" s="70">
        <v>59</v>
      </c>
      <c r="S112" s="71">
        <v>23</v>
      </c>
      <c r="T112" s="30">
        <f t="shared" si="6"/>
        <v>65.347826086956516</v>
      </c>
      <c r="U112" s="31" t="str">
        <f t="shared" si="7"/>
        <v>Pass</v>
      </c>
    </row>
    <row r="113" spans="1:21" ht="18" customHeight="1">
      <c r="A113" s="51" t="s">
        <v>258</v>
      </c>
      <c r="B113" s="70">
        <v>6</v>
      </c>
      <c r="C113" s="70">
        <v>3</v>
      </c>
      <c r="D113" s="70">
        <v>10</v>
      </c>
      <c r="E113" s="70">
        <v>3</v>
      </c>
      <c r="F113" s="70">
        <v>6</v>
      </c>
      <c r="G113" s="70">
        <v>3</v>
      </c>
      <c r="H113" s="70">
        <v>7</v>
      </c>
      <c r="I113" s="70">
        <v>3</v>
      </c>
      <c r="J113" s="70">
        <v>7</v>
      </c>
      <c r="K113" s="70">
        <v>3</v>
      </c>
      <c r="L113" s="70">
        <v>10</v>
      </c>
      <c r="M113" s="70">
        <v>2</v>
      </c>
      <c r="N113" s="70">
        <v>6</v>
      </c>
      <c r="O113" s="70">
        <v>3</v>
      </c>
      <c r="P113" s="70">
        <v>7</v>
      </c>
      <c r="Q113" s="70">
        <v>3</v>
      </c>
      <c r="R113" s="70">
        <v>59</v>
      </c>
      <c r="S113" s="71">
        <v>23</v>
      </c>
      <c r="T113" s="30">
        <f t="shared" si="6"/>
        <v>65.478260869565219</v>
      </c>
      <c r="U113" s="31" t="str">
        <f t="shared" si="7"/>
        <v>Pass</v>
      </c>
    </row>
    <row r="114" spans="1:21" ht="18" customHeight="1">
      <c r="A114" s="51" t="s">
        <v>259</v>
      </c>
      <c r="B114" s="70">
        <v>6</v>
      </c>
      <c r="C114" s="70">
        <v>3</v>
      </c>
      <c r="D114" s="70">
        <v>10</v>
      </c>
      <c r="E114" s="70">
        <v>3</v>
      </c>
      <c r="F114" s="70">
        <v>0</v>
      </c>
      <c r="G114" s="70">
        <v>0</v>
      </c>
      <c r="H114" s="70">
        <v>5</v>
      </c>
      <c r="I114" s="70">
        <v>3</v>
      </c>
      <c r="J114" s="70">
        <v>5</v>
      </c>
      <c r="K114" s="70">
        <v>3</v>
      </c>
      <c r="L114" s="70">
        <v>10</v>
      </c>
      <c r="M114" s="70">
        <v>2</v>
      </c>
      <c r="N114" s="70">
        <v>0</v>
      </c>
      <c r="O114" s="70">
        <v>0</v>
      </c>
      <c r="P114" s="70">
        <v>0</v>
      </c>
      <c r="Q114" s="70">
        <v>0</v>
      </c>
      <c r="R114" s="70">
        <v>36</v>
      </c>
      <c r="S114" s="71">
        <v>14</v>
      </c>
      <c r="T114" s="30">
        <f t="shared" si="6"/>
        <v>25.391304347826086</v>
      </c>
      <c r="U114" s="31" t="str">
        <f t="shared" si="7"/>
        <v>Fail</v>
      </c>
    </row>
    <row r="115" spans="1:21" ht="18" customHeight="1">
      <c r="A115" s="51" t="s">
        <v>260</v>
      </c>
      <c r="B115" s="70">
        <v>5</v>
      </c>
      <c r="C115" s="70">
        <v>3</v>
      </c>
      <c r="D115" s="70">
        <v>10</v>
      </c>
      <c r="E115" s="70">
        <v>3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10</v>
      </c>
      <c r="M115" s="70">
        <v>2</v>
      </c>
      <c r="N115" s="70">
        <v>5</v>
      </c>
      <c r="O115" s="70">
        <v>3</v>
      </c>
      <c r="P115" s="70">
        <v>0</v>
      </c>
      <c r="Q115" s="70">
        <v>0</v>
      </c>
      <c r="R115" s="70">
        <v>30</v>
      </c>
      <c r="S115" s="71">
        <v>11</v>
      </c>
      <c r="T115" s="30">
        <f t="shared" si="6"/>
        <v>17.173913043478262</v>
      </c>
      <c r="U115" s="31" t="str">
        <f t="shared" si="7"/>
        <v>Fail</v>
      </c>
    </row>
    <row r="116" spans="1:21" ht="18" customHeight="1">
      <c r="A116" s="51" t="s">
        <v>261</v>
      </c>
      <c r="B116" s="70">
        <v>7</v>
      </c>
      <c r="C116" s="70">
        <v>3</v>
      </c>
      <c r="D116" s="70">
        <v>10</v>
      </c>
      <c r="E116" s="70">
        <v>3</v>
      </c>
      <c r="F116" s="70">
        <v>5</v>
      </c>
      <c r="G116" s="70">
        <v>3</v>
      </c>
      <c r="H116" s="70">
        <v>6</v>
      </c>
      <c r="I116" s="70">
        <v>3</v>
      </c>
      <c r="J116" s="70">
        <v>6</v>
      </c>
      <c r="K116" s="70">
        <v>3</v>
      </c>
      <c r="L116" s="70">
        <v>10</v>
      </c>
      <c r="M116" s="70">
        <v>2</v>
      </c>
      <c r="N116" s="70">
        <v>7</v>
      </c>
      <c r="O116" s="70">
        <v>3</v>
      </c>
      <c r="P116" s="70">
        <v>9</v>
      </c>
      <c r="Q116" s="70">
        <v>3</v>
      </c>
      <c r="R116" s="70">
        <v>60</v>
      </c>
      <c r="S116" s="71">
        <v>23</v>
      </c>
      <c r="T116" s="30">
        <f t="shared" si="6"/>
        <v>66.478260869565219</v>
      </c>
      <c r="U116" s="31" t="str">
        <f t="shared" si="7"/>
        <v>Pass</v>
      </c>
    </row>
    <row r="117" spans="1:21" ht="18" customHeight="1">
      <c r="A117" s="51" t="s">
        <v>262</v>
      </c>
      <c r="B117" s="70">
        <v>6</v>
      </c>
      <c r="C117" s="70">
        <v>3</v>
      </c>
      <c r="D117" s="70">
        <v>10</v>
      </c>
      <c r="E117" s="70">
        <v>3</v>
      </c>
      <c r="F117" s="70">
        <v>7</v>
      </c>
      <c r="G117" s="70">
        <v>3</v>
      </c>
      <c r="H117" s="70">
        <v>6</v>
      </c>
      <c r="I117" s="70">
        <v>3</v>
      </c>
      <c r="J117" s="70">
        <v>6</v>
      </c>
      <c r="K117" s="70">
        <v>3</v>
      </c>
      <c r="L117" s="70">
        <v>10</v>
      </c>
      <c r="M117" s="70">
        <v>2</v>
      </c>
      <c r="N117" s="70">
        <v>5</v>
      </c>
      <c r="O117" s="70">
        <v>3</v>
      </c>
      <c r="P117" s="70">
        <v>6</v>
      </c>
      <c r="Q117" s="70">
        <v>3</v>
      </c>
      <c r="R117" s="70">
        <v>56</v>
      </c>
      <c r="S117" s="71">
        <v>23</v>
      </c>
      <c r="T117" s="30">
        <f t="shared" si="6"/>
        <v>62.086956521739133</v>
      </c>
      <c r="U117" s="31" t="str">
        <f t="shared" si="7"/>
        <v>Pass</v>
      </c>
    </row>
    <row r="118" spans="1:21" ht="18" customHeight="1">
      <c r="A118" s="51" t="s">
        <v>263</v>
      </c>
      <c r="B118" s="70">
        <v>6</v>
      </c>
      <c r="C118" s="70">
        <v>3</v>
      </c>
      <c r="D118" s="70">
        <v>10</v>
      </c>
      <c r="E118" s="70">
        <v>3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10</v>
      </c>
      <c r="M118" s="70">
        <v>2</v>
      </c>
      <c r="N118" s="70">
        <v>0</v>
      </c>
      <c r="O118" s="70">
        <v>0</v>
      </c>
      <c r="P118" s="70">
        <v>0</v>
      </c>
      <c r="Q118" s="70">
        <v>0</v>
      </c>
      <c r="R118" s="70">
        <v>26</v>
      </c>
      <c r="S118" s="71">
        <v>8</v>
      </c>
      <c r="T118" s="30">
        <f t="shared" si="6"/>
        <v>11.217391304347826</v>
      </c>
      <c r="U118" s="31" t="str">
        <f t="shared" si="7"/>
        <v>Fail</v>
      </c>
    </row>
    <row r="119" spans="1:21" ht="18" customHeight="1">
      <c r="A119" s="51" t="s">
        <v>264</v>
      </c>
      <c r="B119" s="70">
        <v>6</v>
      </c>
      <c r="C119" s="70">
        <v>3</v>
      </c>
      <c r="D119" s="70">
        <v>10</v>
      </c>
      <c r="E119" s="70">
        <v>3</v>
      </c>
      <c r="F119" s="70">
        <v>0</v>
      </c>
      <c r="G119" s="70">
        <v>0</v>
      </c>
      <c r="H119" s="70">
        <v>7</v>
      </c>
      <c r="I119" s="70">
        <v>3</v>
      </c>
      <c r="J119" s="70">
        <v>0</v>
      </c>
      <c r="K119" s="70">
        <v>0</v>
      </c>
      <c r="L119" s="70">
        <v>10</v>
      </c>
      <c r="M119" s="70">
        <v>2</v>
      </c>
      <c r="N119" s="70">
        <v>0</v>
      </c>
      <c r="O119" s="70">
        <v>0</v>
      </c>
      <c r="P119" s="70">
        <v>0</v>
      </c>
      <c r="Q119" s="70">
        <v>0</v>
      </c>
      <c r="R119" s="70">
        <v>33</v>
      </c>
      <c r="S119" s="71">
        <v>11</v>
      </c>
      <c r="T119" s="30">
        <f t="shared" si="6"/>
        <v>18.869565217391305</v>
      </c>
      <c r="U119" s="31" t="str">
        <f t="shared" si="7"/>
        <v>Fail</v>
      </c>
    </row>
    <row r="120" spans="1:21" ht="18" customHeight="1">
      <c r="A120" s="51" t="s">
        <v>265</v>
      </c>
      <c r="B120" s="70">
        <v>6</v>
      </c>
      <c r="C120" s="70">
        <v>3</v>
      </c>
      <c r="D120" s="70">
        <v>10</v>
      </c>
      <c r="E120" s="70">
        <v>3</v>
      </c>
      <c r="F120" s="70">
        <v>5</v>
      </c>
      <c r="G120" s="70">
        <v>3</v>
      </c>
      <c r="H120" s="70">
        <v>0</v>
      </c>
      <c r="I120" s="70">
        <v>0</v>
      </c>
      <c r="J120" s="70">
        <v>6</v>
      </c>
      <c r="K120" s="70">
        <v>3</v>
      </c>
      <c r="L120" s="70">
        <v>10</v>
      </c>
      <c r="M120" s="70">
        <v>2</v>
      </c>
      <c r="N120" s="70">
        <v>5</v>
      </c>
      <c r="O120" s="70">
        <v>3</v>
      </c>
      <c r="P120" s="70">
        <v>6</v>
      </c>
      <c r="Q120" s="70">
        <v>3</v>
      </c>
      <c r="R120" s="70">
        <v>48</v>
      </c>
      <c r="S120" s="71">
        <v>20</v>
      </c>
      <c r="T120" s="30">
        <f t="shared" si="6"/>
        <v>46.782608695652172</v>
      </c>
      <c r="U120" s="31" t="str">
        <f t="shared" si="7"/>
        <v>Fail</v>
      </c>
    </row>
    <row r="121" spans="1:21" ht="18" customHeight="1">
      <c r="A121" s="51" t="s">
        <v>266</v>
      </c>
      <c r="B121" s="70">
        <v>6</v>
      </c>
      <c r="C121" s="70">
        <v>3</v>
      </c>
      <c r="D121" s="70">
        <v>10</v>
      </c>
      <c r="E121" s="70">
        <v>3</v>
      </c>
      <c r="F121" s="70">
        <v>0</v>
      </c>
      <c r="G121" s="70">
        <v>0</v>
      </c>
      <c r="H121" s="70">
        <v>0</v>
      </c>
      <c r="I121" s="70">
        <v>0</v>
      </c>
      <c r="J121" s="70">
        <v>5</v>
      </c>
      <c r="K121" s="70">
        <v>3</v>
      </c>
      <c r="L121" s="70">
        <v>10</v>
      </c>
      <c r="M121" s="70">
        <v>2</v>
      </c>
      <c r="N121" s="70">
        <v>0</v>
      </c>
      <c r="O121" s="70">
        <v>0</v>
      </c>
      <c r="P121" s="70">
        <v>0</v>
      </c>
      <c r="Q121" s="70">
        <v>0</v>
      </c>
      <c r="R121" s="70">
        <v>31</v>
      </c>
      <c r="S121" s="71">
        <v>11</v>
      </c>
      <c r="T121" s="30">
        <f t="shared" si="6"/>
        <v>17.652173913043477</v>
      </c>
      <c r="U121" s="31" t="str">
        <f t="shared" si="7"/>
        <v>Fail</v>
      </c>
    </row>
    <row r="122" spans="1:21" ht="18" customHeight="1">
      <c r="A122" s="51" t="s">
        <v>267</v>
      </c>
      <c r="B122" s="70">
        <v>7</v>
      </c>
      <c r="C122" s="70">
        <v>3</v>
      </c>
      <c r="D122" s="70">
        <v>10</v>
      </c>
      <c r="E122" s="70">
        <v>3</v>
      </c>
      <c r="F122" s="70">
        <v>6</v>
      </c>
      <c r="G122" s="70">
        <v>3</v>
      </c>
      <c r="H122" s="70">
        <v>6</v>
      </c>
      <c r="I122" s="70">
        <v>3</v>
      </c>
      <c r="J122" s="70">
        <v>6</v>
      </c>
      <c r="K122" s="70">
        <v>3</v>
      </c>
      <c r="L122" s="70">
        <v>10</v>
      </c>
      <c r="M122" s="70">
        <v>2</v>
      </c>
      <c r="N122" s="70">
        <v>6</v>
      </c>
      <c r="O122" s="70">
        <v>3</v>
      </c>
      <c r="P122" s="70">
        <v>7</v>
      </c>
      <c r="Q122" s="70">
        <v>3</v>
      </c>
      <c r="R122" s="70">
        <v>58</v>
      </c>
      <c r="S122" s="71">
        <v>23</v>
      </c>
      <c r="T122" s="30">
        <f t="shared" si="6"/>
        <v>64.217391304347828</v>
      </c>
      <c r="U122" s="31" t="str">
        <f t="shared" si="7"/>
        <v>Pass</v>
      </c>
    </row>
    <row r="123" spans="1:21" ht="18" customHeight="1">
      <c r="A123" s="51" t="s">
        <v>268</v>
      </c>
      <c r="B123" s="70">
        <v>0</v>
      </c>
      <c r="C123" s="70">
        <v>0</v>
      </c>
      <c r="D123" s="70">
        <v>9</v>
      </c>
      <c r="E123" s="70">
        <v>3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9</v>
      </c>
      <c r="S123" s="71">
        <v>3</v>
      </c>
      <c r="T123" s="30">
        <f t="shared" si="6"/>
        <v>2.347826086956522</v>
      </c>
      <c r="U123" s="31" t="str">
        <f t="shared" si="7"/>
        <v>Fail</v>
      </c>
    </row>
    <row r="124" spans="1:21" ht="18" customHeight="1">
      <c r="A124" s="51" t="s">
        <v>269</v>
      </c>
      <c r="B124" s="70">
        <v>0</v>
      </c>
      <c r="C124" s="70">
        <v>0</v>
      </c>
      <c r="D124" s="70">
        <v>10</v>
      </c>
      <c r="E124" s="70">
        <v>3</v>
      </c>
      <c r="F124" s="70">
        <v>0</v>
      </c>
      <c r="G124" s="70">
        <v>0</v>
      </c>
      <c r="H124" s="70">
        <v>0</v>
      </c>
      <c r="I124" s="70">
        <v>0</v>
      </c>
      <c r="J124" s="70">
        <v>5</v>
      </c>
      <c r="K124" s="70">
        <v>3</v>
      </c>
      <c r="L124" s="70">
        <v>10</v>
      </c>
      <c r="M124" s="70">
        <v>2</v>
      </c>
      <c r="N124" s="70">
        <v>0</v>
      </c>
      <c r="O124" s="70">
        <v>0</v>
      </c>
      <c r="P124" s="70">
        <v>0</v>
      </c>
      <c r="Q124" s="70">
        <v>0</v>
      </c>
      <c r="R124" s="70">
        <v>25</v>
      </c>
      <c r="S124" s="71">
        <v>8</v>
      </c>
      <c r="T124" s="30">
        <f t="shared" si="6"/>
        <v>11.521739130434783</v>
      </c>
      <c r="U124" s="31" t="str">
        <f t="shared" si="7"/>
        <v>Fail</v>
      </c>
    </row>
    <row r="125" spans="1:21" ht="18" customHeight="1">
      <c r="A125" s="51" t="s">
        <v>270</v>
      </c>
      <c r="B125" s="70">
        <v>6</v>
      </c>
      <c r="C125" s="70">
        <v>3</v>
      </c>
      <c r="D125" s="70">
        <v>10</v>
      </c>
      <c r="E125" s="70">
        <v>3</v>
      </c>
      <c r="F125" s="70">
        <v>5</v>
      </c>
      <c r="G125" s="70">
        <v>3</v>
      </c>
      <c r="H125" s="70">
        <v>6</v>
      </c>
      <c r="I125" s="70">
        <v>3</v>
      </c>
      <c r="J125" s="70">
        <v>6</v>
      </c>
      <c r="K125" s="70">
        <v>3</v>
      </c>
      <c r="L125" s="70">
        <v>10</v>
      </c>
      <c r="M125" s="70">
        <v>2</v>
      </c>
      <c r="N125" s="70">
        <v>6</v>
      </c>
      <c r="O125" s="70">
        <v>3</v>
      </c>
      <c r="P125" s="70">
        <v>5</v>
      </c>
      <c r="Q125" s="70">
        <v>3</v>
      </c>
      <c r="R125" s="70">
        <v>54</v>
      </c>
      <c r="S125" s="71">
        <v>23</v>
      </c>
      <c r="T125" s="30">
        <f t="shared" si="6"/>
        <v>59.826086956521742</v>
      </c>
      <c r="U125" s="31" t="str">
        <f t="shared" si="7"/>
        <v>Pass</v>
      </c>
    </row>
    <row r="126" spans="1:21" ht="18" customHeight="1">
      <c r="A126" s="51" t="s">
        <v>271</v>
      </c>
      <c r="B126" s="70">
        <v>6</v>
      </c>
      <c r="C126" s="70">
        <v>3</v>
      </c>
      <c r="D126" s="70">
        <v>10</v>
      </c>
      <c r="E126" s="70">
        <v>3</v>
      </c>
      <c r="F126" s="70">
        <v>0</v>
      </c>
      <c r="G126" s="70">
        <v>0</v>
      </c>
      <c r="H126" s="70">
        <v>0</v>
      </c>
      <c r="I126" s="70">
        <v>0</v>
      </c>
      <c r="J126" s="70">
        <v>5</v>
      </c>
      <c r="K126" s="70">
        <v>3</v>
      </c>
      <c r="L126" s="70">
        <v>10</v>
      </c>
      <c r="M126" s="70">
        <v>2</v>
      </c>
      <c r="N126" s="70">
        <v>5</v>
      </c>
      <c r="O126" s="70">
        <v>3</v>
      </c>
      <c r="P126" s="70">
        <v>0</v>
      </c>
      <c r="Q126" s="70">
        <v>0</v>
      </c>
      <c r="R126" s="70">
        <v>36</v>
      </c>
      <c r="S126" s="71">
        <v>14</v>
      </c>
      <c r="T126" s="30">
        <f t="shared" si="6"/>
        <v>25.391304347826086</v>
      </c>
      <c r="U126" s="31" t="str">
        <f t="shared" si="7"/>
        <v>Fail</v>
      </c>
    </row>
    <row r="127" spans="1:21" ht="18" customHeight="1">
      <c r="A127" s="51" t="s">
        <v>272</v>
      </c>
      <c r="B127" s="70">
        <v>8</v>
      </c>
      <c r="C127" s="70">
        <v>3</v>
      </c>
      <c r="D127" s="70">
        <v>10</v>
      </c>
      <c r="E127" s="70">
        <v>3</v>
      </c>
      <c r="F127" s="70">
        <v>7</v>
      </c>
      <c r="G127" s="70">
        <v>3</v>
      </c>
      <c r="H127" s="70">
        <v>8</v>
      </c>
      <c r="I127" s="70">
        <v>3</v>
      </c>
      <c r="J127" s="70">
        <v>7</v>
      </c>
      <c r="K127" s="70">
        <v>3</v>
      </c>
      <c r="L127" s="70">
        <v>10</v>
      </c>
      <c r="M127" s="70">
        <v>2</v>
      </c>
      <c r="N127" s="70">
        <v>6</v>
      </c>
      <c r="O127" s="70">
        <v>3</v>
      </c>
      <c r="P127" s="70">
        <v>8</v>
      </c>
      <c r="Q127" s="70">
        <v>3</v>
      </c>
      <c r="R127" s="70">
        <v>64</v>
      </c>
      <c r="S127" s="71">
        <v>23</v>
      </c>
      <c r="T127" s="30">
        <f t="shared" si="6"/>
        <v>70.869565217391298</v>
      </c>
      <c r="U127" s="31" t="str">
        <f t="shared" si="7"/>
        <v>Pass</v>
      </c>
    </row>
    <row r="128" spans="1:21" ht="18" customHeight="1">
      <c r="A128" s="51" t="s">
        <v>273</v>
      </c>
      <c r="B128" s="70">
        <v>6</v>
      </c>
      <c r="C128" s="70">
        <v>3</v>
      </c>
      <c r="D128" s="70">
        <v>10</v>
      </c>
      <c r="E128" s="70">
        <v>3</v>
      </c>
      <c r="F128" s="70">
        <v>5</v>
      </c>
      <c r="G128" s="70">
        <v>3</v>
      </c>
      <c r="H128" s="70">
        <v>6</v>
      </c>
      <c r="I128" s="70">
        <v>3</v>
      </c>
      <c r="J128" s="70">
        <v>6</v>
      </c>
      <c r="K128" s="70">
        <v>3</v>
      </c>
      <c r="L128" s="70">
        <v>10</v>
      </c>
      <c r="M128" s="70">
        <v>2</v>
      </c>
      <c r="N128" s="70">
        <v>6</v>
      </c>
      <c r="O128" s="70">
        <v>3</v>
      </c>
      <c r="P128" s="70">
        <v>7</v>
      </c>
      <c r="Q128" s="70">
        <v>3</v>
      </c>
      <c r="R128" s="70">
        <v>56</v>
      </c>
      <c r="S128" s="71">
        <v>23</v>
      </c>
      <c r="T128" s="30">
        <f t="shared" si="6"/>
        <v>62.086956521739133</v>
      </c>
      <c r="U128" s="31" t="str">
        <f t="shared" si="7"/>
        <v>Pass</v>
      </c>
    </row>
    <row r="129" spans="1:21" ht="18" customHeight="1">
      <c r="A129" s="51" t="s">
        <v>274</v>
      </c>
      <c r="B129" s="70">
        <v>8</v>
      </c>
      <c r="C129" s="70">
        <v>3</v>
      </c>
      <c r="D129" s="70">
        <v>10</v>
      </c>
      <c r="E129" s="70">
        <v>3</v>
      </c>
      <c r="F129" s="70">
        <v>6</v>
      </c>
      <c r="G129" s="70">
        <v>3</v>
      </c>
      <c r="H129" s="70">
        <v>7</v>
      </c>
      <c r="I129" s="70">
        <v>3</v>
      </c>
      <c r="J129" s="70">
        <v>7</v>
      </c>
      <c r="K129" s="70">
        <v>3</v>
      </c>
      <c r="L129" s="70">
        <v>10</v>
      </c>
      <c r="M129" s="70">
        <v>2</v>
      </c>
      <c r="N129" s="70">
        <v>5</v>
      </c>
      <c r="O129" s="70">
        <v>3</v>
      </c>
      <c r="P129" s="70">
        <v>6</v>
      </c>
      <c r="Q129" s="70">
        <v>3</v>
      </c>
      <c r="R129" s="70">
        <v>59</v>
      </c>
      <c r="S129" s="71">
        <v>23</v>
      </c>
      <c r="T129" s="30">
        <f t="shared" si="6"/>
        <v>65.217391304347828</v>
      </c>
      <c r="U129" s="31" t="str">
        <f t="shared" si="7"/>
        <v>Pass</v>
      </c>
    </row>
    <row r="130" spans="1:21" ht="18" customHeight="1">
      <c r="A130" s="51" t="s">
        <v>275</v>
      </c>
      <c r="B130" s="70">
        <v>8</v>
      </c>
      <c r="C130" s="70">
        <v>3</v>
      </c>
      <c r="D130" s="70">
        <v>10</v>
      </c>
      <c r="E130" s="70">
        <v>3</v>
      </c>
      <c r="F130" s="70">
        <v>7</v>
      </c>
      <c r="G130" s="70">
        <v>3</v>
      </c>
      <c r="H130" s="70">
        <v>6</v>
      </c>
      <c r="I130" s="70">
        <v>3</v>
      </c>
      <c r="J130" s="70">
        <v>7</v>
      </c>
      <c r="K130" s="70">
        <v>3</v>
      </c>
      <c r="L130" s="70">
        <v>10</v>
      </c>
      <c r="M130" s="70">
        <v>2</v>
      </c>
      <c r="N130" s="70">
        <v>6</v>
      </c>
      <c r="O130" s="70">
        <v>3</v>
      </c>
      <c r="P130" s="70">
        <v>6</v>
      </c>
      <c r="Q130" s="70">
        <v>3</v>
      </c>
      <c r="R130" s="70">
        <v>60</v>
      </c>
      <c r="S130" s="71">
        <v>23</v>
      </c>
      <c r="T130" s="30">
        <f t="shared" si="6"/>
        <v>66.347826086956516</v>
      </c>
      <c r="U130" s="31" t="str">
        <f t="shared" si="7"/>
        <v>Pass</v>
      </c>
    </row>
    <row r="131" spans="1:21" ht="18" customHeight="1">
      <c r="A131" s="51" t="s">
        <v>276</v>
      </c>
      <c r="B131" s="70">
        <v>7</v>
      </c>
      <c r="C131" s="70">
        <v>3</v>
      </c>
      <c r="D131" s="70">
        <v>10</v>
      </c>
      <c r="E131" s="70">
        <v>3</v>
      </c>
      <c r="F131" s="70">
        <v>0</v>
      </c>
      <c r="G131" s="70">
        <v>0</v>
      </c>
      <c r="H131" s="70">
        <v>7</v>
      </c>
      <c r="I131" s="70">
        <v>3</v>
      </c>
      <c r="J131" s="70">
        <v>0</v>
      </c>
      <c r="K131" s="70">
        <v>0</v>
      </c>
      <c r="L131" s="70">
        <v>10</v>
      </c>
      <c r="M131" s="70">
        <v>2</v>
      </c>
      <c r="N131" s="70">
        <v>5</v>
      </c>
      <c r="O131" s="70">
        <v>3</v>
      </c>
      <c r="P131" s="70">
        <v>0</v>
      </c>
      <c r="Q131" s="70">
        <v>0</v>
      </c>
      <c r="R131" s="70">
        <v>39</v>
      </c>
      <c r="S131" s="71">
        <v>14</v>
      </c>
      <c r="T131" s="30">
        <f t="shared" si="6"/>
        <v>27.478260869565219</v>
      </c>
      <c r="U131" s="31" t="str">
        <f t="shared" si="7"/>
        <v>Fail</v>
      </c>
    </row>
    <row r="132" spans="1:21" ht="18" customHeight="1">
      <c r="A132" s="51" t="s">
        <v>277</v>
      </c>
      <c r="B132" s="70">
        <v>5</v>
      </c>
      <c r="C132" s="70">
        <v>3</v>
      </c>
      <c r="D132" s="70">
        <v>10</v>
      </c>
      <c r="E132" s="70">
        <v>3</v>
      </c>
      <c r="F132" s="70">
        <v>0</v>
      </c>
      <c r="G132" s="70">
        <v>0</v>
      </c>
      <c r="H132" s="70">
        <v>0</v>
      </c>
      <c r="I132" s="70">
        <v>0</v>
      </c>
      <c r="J132" s="70">
        <v>7</v>
      </c>
      <c r="K132" s="70">
        <v>3</v>
      </c>
      <c r="L132" s="70">
        <v>10</v>
      </c>
      <c r="M132" s="70">
        <v>2</v>
      </c>
      <c r="N132" s="70">
        <v>0</v>
      </c>
      <c r="O132" s="70">
        <v>0</v>
      </c>
      <c r="P132" s="70">
        <v>6</v>
      </c>
      <c r="Q132" s="70">
        <v>3</v>
      </c>
      <c r="R132" s="70">
        <v>38</v>
      </c>
      <c r="S132" s="71">
        <v>14</v>
      </c>
      <c r="T132" s="30">
        <f t="shared" si="6"/>
        <v>27</v>
      </c>
      <c r="U132" s="31" t="str">
        <f t="shared" si="7"/>
        <v>Fail</v>
      </c>
    </row>
    <row r="133" spans="1:21" ht="18" customHeight="1">
      <c r="A133" s="51" t="s">
        <v>278</v>
      </c>
      <c r="B133" s="70">
        <v>8</v>
      </c>
      <c r="C133" s="70">
        <v>3</v>
      </c>
      <c r="D133" s="70">
        <v>10</v>
      </c>
      <c r="E133" s="70">
        <v>3</v>
      </c>
      <c r="F133" s="70">
        <v>7</v>
      </c>
      <c r="G133" s="70">
        <v>3</v>
      </c>
      <c r="H133" s="70">
        <v>8</v>
      </c>
      <c r="I133" s="70">
        <v>3</v>
      </c>
      <c r="J133" s="70">
        <v>9</v>
      </c>
      <c r="K133" s="70">
        <v>3</v>
      </c>
      <c r="L133" s="70">
        <v>10</v>
      </c>
      <c r="M133" s="70">
        <v>2</v>
      </c>
      <c r="N133" s="70">
        <v>8</v>
      </c>
      <c r="O133" s="70">
        <v>3</v>
      </c>
      <c r="P133" s="70">
        <v>8</v>
      </c>
      <c r="Q133" s="70">
        <v>3</v>
      </c>
      <c r="R133" s="70">
        <v>68</v>
      </c>
      <c r="S133" s="71">
        <v>23</v>
      </c>
      <c r="T133" s="30">
        <f t="shared" si="6"/>
        <v>75.391304347826093</v>
      </c>
      <c r="U133" s="31" t="str">
        <f t="shared" si="7"/>
        <v>Pass</v>
      </c>
    </row>
    <row r="134" spans="1:21" ht="18" customHeight="1">
      <c r="A134" s="51" t="s">
        <v>279</v>
      </c>
      <c r="B134" s="70">
        <v>7</v>
      </c>
      <c r="C134" s="70">
        <v>3</v>
      </c>
      <c r="D134" s="70">
        <v>10</v>
      </c>
      <c r="E134" s="70">
        <v>3</v>
      </c>
      <c r="F134" s="70">
        <v>7</v>
      </c>
      <c r="G134" s="70">
        <v>3</v>
      </c>
      <c r="H134" s="70">
        <v>7</v>
      </c>
      <c r="I134" s="70">
        <v>3</v>
      </c>
      <c r="J134" s="70">
        <v>8</v>
      </c>
      <c r="K134" s="70">
        <v>3</v>
      </c>
      <c r="L134" s="70">
        <v>10</v>
      </c>
      <c r="M134" s="70">
        <v>2</v>
      </c>
      <c r="N134" s="70">
        <v>7</v>
      </c>
      <c r="O134" s="70">
        <v>3</v>
      </c>
      <c r="P134" s="70">
        <v>6</v>
      </c>
      <c r="Q134" s="70">
        <v>3</v>
      </c>
      <c r="R134" s="70">
        <v>62</v>
      </c>
      <c r="S134" s="71">
        <v>23</v>
      </c>
      <c r="T134" s="30">
        <f t="shared" si="6"/>
        <v>68.739130434782609</v>
      </c>
      <c r="U134" s="31" t="str">
        <f t="shared" si="7"/>
        <v>Pass</v>
      </c>
    </row>
    <row r="135" spans="1:21" ht="18" customHeight="1">
      <c r="A135" s="51" t="s">
        <v>280</v>
      </c>
      <c r="B135" s="70">
        <v>0</v>
      </c>
      <c r="C135" s="70">
        <v>0</v>
      </c>
      <c r="D135" s="70">
        <v>10</v>
      </c>
      <c r="E135" s="70">
        <v>3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0</v>
      </c>
      <c r="L135" s="70">
        <v>10</v>
      </c>
      <c r="M135" s="70">
        <v>2</v>
      </c>
      <c r="N135" s="70">
        <v>0</v>
      </c>
      <c r="O135" s="70">
        <v>0</v>
      </c>
      <c r="P135" s="70">
        <v>0</v>
      </c>
      <c r="Q135" s="70">
        <v>0</v>
      </c>
      <c r="R135" s="70">
        <v>20</v>
      </c>
      <c r="S135" s="71">
        <v>5</v>
      </c>
      <c r="T135" s="30">
        <f t="shared" si="6"/>
        <v>6.5217391304347823</v>
      </c>
      <c r="U135" s="31" t="str">
        <f t="shared" si="7"/>
        <v>Fail</v>
      </c>
    </row>
    <row r="136" spans="1:21" ht="18" customHeight="1">
      <c r="A136" s="51" t="s">
        <v>281</v>
      </c>
      <c r="B136" s="70">
        <v>8</v>
      </c>
      <c r="C136" s="70">
        <v>3</v>
      </c>
      <c r="D136" s="70">
        <v>10</v>
      </c>
      <c r="E136" s="70">
        <v>3</v>
      </c>
      <c r="F136" s="70">
        <v>5</v>
      </c>
      <c r="G136" s="70">
        <v>3</v>
      </c>
      <c r="H136" s="70">
        <v>6</v>
      </c>
      <c r="I136" s="70">
        <v>3</v>
      </c>
      <c r="J136" s="70">
        <v>8</v>
      </c>
      <c r="K136" s="70">
        <v>3</v>
      </c>
      <c r="L136" s="70">
        <v>10</v>
      </c>
      <c r="M136" s="70">
        <v>2</v>
      </c>
      <c r="N136" s="70">
        <v>5</v>
      </c>
      <c r="O136" s="70">
        <v>3</v>
      </c>
      <c r="P136" s="70">
        <v>7</v>
      </c>
      <c r="Q136" s="70">
        <v>3</v>
      </c>
      <c r="R136" s="70">
        <v>59</v>
      </c>
      <c r="S136" s="71">
        <v>23</v>
      </c>
      <c r="T136" s="30">
        <f t="shared" si="6"/>
        <v>65.217391304347828</v>
      </c>
      <c r="U136" s="31" t="str">
        <f t="shared" si="7"/>
        <v>Pass</v>
      </c>
    </row>
    <row r="137" spans="1:21" ht="18" customHeight="1">
      <c r="A137" s="51" t="s">
        <v>282</v>
      </c>
      <c r="B137" s="70">
        <v>6</v>
      </c>
      <c r="C137" s="70">
        <v>3</v>
      </c>
      <c r="D137" s="70">
        <v>10</v>
      </c>
      <c r="E137" s="70">
        <v>3</v>
      </c>
      <c r="F137" s="70">
        <v>6</v>
      </c>
      <c r="G137" s="70">
        <v>3</v>
      </c>
      <c r="H137" s="70">
        <v>0</v>
      </c>
      <c r="I137" s="70">
        <v>0</v>
      </c>
      <c r="J137" s="70">
        <v>0</v>
      </c>
      <c r="K137" s="70">
        <v>0</v>
      </c>
      <c r="L137" s="70">
        <v>10</v>
      </c>
      <c r="M137" s="70">
        <v>2</v>
      </c>
      <c r="N137" s="70">
        <v>0</v>
      </c>
      <c r="O137" s="70">
        <v>0</v>
      </c>
      <c r="P137" s="70">
        <v>6</v>
      </c>
      <c r="Q137" s="70">
        <v>3</v>
      </c>
      <c r="R137" s="70">
        <v>38</v>
      </c>
      <c r="S137" s="71">
        <v>14</v>
      </c>
      <c r="T137" s="30">
        <f t="shared" si="6"/>
        <v>26.869565217391305</v>
      </c>
      <c r="U137" s="31" t="str">
        <f t="shared" si="7"/>
        <v>Fail</v>
      </c>
    </row>
    <row r="138" spans="1:21" ht="18" customHeight="1">
      <c r="A138" s="51" t="s">
        <v>283</v>
      </c>
      <c r="B138" s="70">
        <v>8</v>
      </c>
      <c r="C138" s="70">
        <v>3</v>
      </c>
      <c r="D138" s="70">
        <v>10</v>
      </c>
      <c r="E138" s="70">
        <v>3</v>
      </c>
      <c r="F138" s="70">
        <v>6</v>
      </c>
      <c r="G138" s="70">
        <v>3</v>
      </c>
      <c r="H138" s="70">
        <v>6</v>
      </c>
      <c r="I138" s="70">
        <v>3</v>
      </c>
      <c r="J138" s="70">
        <v>8</v>
      </c>
      <c r="K138" s="70">
        <v>3</v>
      </c>
      <c r="L138" s="70">
        <v>10</v>
      </c>
      <c r="M138" s="70">
        <v>2</v>
      </c>
      <c r="N138" s="70">
        <v>8</v>
      </c>
      <c r="O138" s="70">
        <v>3</v>
      </c>
      <c r="P138" s="70">
        <v>7</v>
      </c>
      <c r="Q138" s="70">
        <v>3</v>
      </c>
      <c r="R138" s="70">
        <v>63</v>
      </c>
      <c r="S138" s="71">
        <v>23</v>
      </c>
      <c r="T138" s="30">
        <f t="shared" si="6"/>
        <v>69.739130434782609</v>
      </c>
      <c r="U138" s="31" t="str">
        <f t="shared" si="7"/>
        <v>Pass</v>
      </c>
    </row>
    <row r="139" spans="1:21" ht="18" customHeight="1">
      <c r="A139" s="51" t="s">
        <v>284</v>
      </c>
      <c r="B139" s="70">
        <v>7</v>
      </c>
      <c r="C139" s="70">
        <v>3</v>
      </c>
      <c r="D139" s="70">
        <v>10</v>
      </c>
      <c r="E139" s="70">
        <v>3</v>
      </c>
      <c r="F139" s="70">
        <v>6</v>
      </c>
      <c r="G139" s="70">
        <v>3</v>
      </c>
      <c r="H139" s="70">
        <v>7</v>
      </c>
      <c r="I139" s="70">
        <v>3</v>
      </c>
      <c r="J139" s="70">
        <v>0</v>
      </c>
      <c r="K139" s="70">
        <v>0</v>
      </c>
      <c r="L139" s="70">
        <v>10</v>
      </c>
      <c r="M139" s="70">
        <v>2</v>
      </c>
      <c r="N139" s="70">
        <v>5</v>
      </c>
      <c r="O139" s="70">
        <v>3</v>
      </c>
      <c r="P139" s="70">
        <v>6</v>
      </c>
      <c r="Q139" s="70">
        <v>3</v>
      </c>
      <c r="R139" s="70">
        <v>51</v>
      </c>
      <c r="S139" s="71">
        <v>20</v>
      </c>
      <c r="T139" s="30">
        <f t="shared" ref="T139:T159" si="8">((D139*E139)+(F139*G139)+(H139*I139)+(J139*K139)+(L139*M139)+(N139*O139)+(P139*Q139)+(R139*S139))/cr</f>
        <v>49.652173913043477</v>
      </c>
      <c r="U139" s="31" t="str">
        <f t="shared" ref="U139:U159" si="9">IF(S139&gt;=cr,"Pass","Fail")</f>
        <v>Fail</v>
      </c>
    </row>
    <row r="140" spans="1:21" ht="18" customHeight="1">
      <c r="A140" s="51" t="s">
        <v>285</v>
      </c>
      <c r="B140" s="70">
        <v>8</v>
      </c>
      <c r="C140" s="70">
        <v>3</v>
      </c>
      <c r="D140" s="70">
        <v>10</v>
      </c>
      <c r="E140" s="70">
        <v>3</v>
      </c>
      <c r="F140" s="70">
        <v>7</v>
      </c>
      <c r="G140" s="70">
        <v>3</v>
      </c>
      <c r="H140" s="70">
        <v>8</v>
      </c>
      <c r="I140" s="70">
        <v>3</v>
      </c>
      <c r="J140" s="70">
        <v>8</v>
      </c>
      <c r="K140" s="70">
        <v>3</v>
      </c>
      <c r="L140" s="70">
        <v>10</v>
      </c>
      <c r="M140" s="70">
        <v>2</v>
      </c>
      <c r="N140" s="70">
        <v>8</v>
      </c>
      <c r="O140" s="70">
        <v>3</v>
      </c>
      <c r="P140" s="70">
        <v>9</v>
      </c>
      <c r="Q140" s="70">
        <v>3</v>
      </c>
      <c r="R140" s="70">
        <v>68</v>
      </c>
      <c r="S140" s="71">
        <v>23</v>
      </c>
      <c r="T140" s="30">
        <f t="shared" si="8"/>
        <v>75.391304347826093</v>
      </c>
      <c r="U140" s="31" t="str">
        <f t="shared" si="9"/>
        <v>Pass</v>
      </c>
    </row>
    <row r="141" spans="1:21" ht="18" customHeight="1">
      <c r="A141" s="51" t="s">
        <v>286</v>
      </c>
      <c r="B141" s="70">
        <v>8</v>
      </c>
      <c r="C141" s="70">
        <v>3</v>
      </c>
      <c r="D141" s="70">
        <v>10</v>
      </c>
      <c r="E141" s="70">
        <v>3</v>
      </c>
      <c r="F141" s="70">
        <v>7</v>
      </c>
      <c r="G141" s="70">
        <v>3</v>
      </c>
      <c r="H141" s="70">
        <v>8</v>
      </c>
      <c r="I141" s="70">
        <v>3</v>
      </c>
      <c r="J141" s="70">
        <v>8</v>
      </c>
      <c r="K141" s="70">
        <v>3</v>
      </c>
      <c r="L141" s="70">
        <v>10</v>
      </c>
      <c r="M141" s="70">
        <v>2</v>
      </c>
      <c r="N141" s="70">
        <v>7</v>
      </c>
      <c r="O141" s="70">
        <v>3</v>
      </c>
      <c r="P141" s="70">
        <v>8</v>
      </c>
      <c r="Q141" s="70">
        <v>3</v>
      </c>
      <c r="R141" s="70">
        <v>66</v>
      </c>
      <c r="S141" s="71">
        <v>23</v>
      </c>
      <c r="T141" s="30">
        <f t="shared" si="8"/>
        <v>73.130434782608702</v>
      </c>
      <c r="U141" s="31" t="str">
        <f t="shared" si="9"/>
        <v>Pass</v>
      </c>
    </row>
    <row r="142" spans="1:21" ht="18" customHeight="1">
      <c r="A142" s="51" t="s">
        <v>287</v>
      </c>
      <c r="B142" s="70">
        <v>6</v>
      </c>
      <c r="C142" s="70">
        <v>3</v>
      </c>
      <c r="D142" s="70">
        <v>10</v>
      </c>
      <c r="E142" s="70">
        <v>3</v>
      </c>
      <c r="F142" s="70">
        <v>5</v>
      </c>
      <c r="G142" s="70">
        <v>3</v>
      </c>
      <c r="H142" s="70">
        <v>5</v>
      </c>
      <c r="I142" s="70">
        <v>3</v>
      </c>
      <c r="J142" s="70">
        <v>0</v>
      </c>
      <c r="K142" s="70">
        <v>0</v>
      </c>
      <c r="L142" s="70">
        <v>10</v>
      </c>
      <c r="M142" s="70">
        <v>2</v>
      </c>
      <c r="N142" s="70">
        <v>0</v>
      </c>
      <c r="O142" s="70">
        <v>0</v>
      </c>
      <c r="P142" s="70">
        <v>0</v>
      </c>
      <c r="Q142" s="70">
        <v>0</v>
      </c>
      <c r="R142" s="70">
        <v>36</v>
      </c>
      <c r="S142" s="71">
        <v>14</v>
      </c>
      <c r="T142" s="30">
        <f t="shared" si="8"/>
        <v>25.391304347826086</v>
      </c>
      <c r="U142" s="31" t="str">
        <f t="shared" si="9"/>
        <v>Fail</v>
      </c>
    </row>
    <row r="143" spans="1:21" ht="18" customHeight="1">
      <c r="A143" s="51" t="s">
        <v>288</v>
      </c>
      <c r="B143" s="70">
        <v>6</v>
      </c>
      <c r="C143" s="70">
        <v>3</v>
      </c>
      <c r="D143" s="70">
        <v>10</v>
      </c>
      <c r="E143" s="70">
        <v>3</v>
      </c>
      <c r="F143" s="70">
        <v>6</v>
      </c>
      <c r="G143" s="70">
        <v>3</v>
      </c>
      <c r="H143" s="70">
        <v>7</v>
      </c>
      <c r="I143" s="70">
        <v>3</v>
      </c>
      <c r="J143" s="70">
        <v>7</v>
      </c>
      <c r="K143" s="70">
        <v>3</v>
      </c>
      <c r="L143" s="70">
        <v>10</v>
      </c>
      <c r="M143" s="70">
        <v>2</v>
      </c>
      <c r="N143" s="70">
        <v>6</v>
      </c>
      <c r="O143" s="70">
        <v>3</v>
      </c>
      <c r="P143" s="70">
        <v>6</v>
      </c>
      <c r="Q143" s="70">
        <v>3</v>
      </c>
      <c r="R143" s="70">
        <v>58</v>
      </c>
      <c r="S143" s="71">
        <v>23</v>
      </c>
      <c r="T143" s="30">
        <f t="shared" si="8"/>
        <v>64.347826086956516</v>
      </c>
      <c r="U143" s="31" t="str">
        <f t="shared" si="9"/>
        <v>Pass</v>
      </c>
    </row>
    <row r="144" spans="1:21" ht="18" customHeight="1">
      <c r="A144" s="51" t="s">
        <v>289</v>
      </c>
      <c r="B144" s="70">
        <v>6</v>
      </c>
      <c r="C144" s="70">
        <v>3</v>
      </c>
      <c r="D144" s="70">
        <v>10</v>
      </c>
      <c r="E144" s="70">
        <v>3</v>
      </c>
      <c r="F144" s="70">
        <v>0</v>
      </c>
      <c r="G144" s="70">
        <v>0</v>
      </c>
      <c r="H144" s="70">
        <v>5</v>
      </c>
      <c r="I144" s="70">
        <v>3</v>
      </c>
      <c r="J144" s="70">
        <v>5</v>
      </c>
      <c r="K144" s="70">
        <v>3</v>
      </c>
      <c r="L144" s="70">
        <v>10</v>
      </c>
      <c r="M144" s="70">
        <v>2</v>
      </c>
      <c r="N144" s="70">
        <v>6</v>
      </c>
      <c r="O144" s="70">
        <v>3</v>
      </c>
      <c r="P144" s="70">
        <v>0</v>
      </c>
      <c r="Q144" s="70">
        <v>0</v>
      </c>
      <c r="R144" s="70">
        <v>42</v>
      </c>
      <c r="S144" s="71">
        <v>17</v>
      </c>
      <c r="T144" s="30">
        <f t="shared" si="8"/>
        <v>35.304347826086953</v>
      </c>
      <c r="U144" s="31" t="str">
        <f t="shared" si="9"/>
        <v>Fail</v>
      </c>
    </row>
    <row r="145" spans="1:21" ht="18" customHeight="1">
      <c r="A145" s="51" t="s">
        <v>290</v>
      </c>
      <c r="B145" s="70">
        <v>7</v>
      </c>
      <c r="C145" s="70">
        <v>3</v>
      </c>
      <c r="D145" s="70">
        <v>10</v>
      </c>
      <c r="E145" s="70">
        <v>3</v>
      </c>
      <c r="F145" s="70">
        <v>7</v>
      </c>
      <c r="G145" s="70">
        <v>3</v>
      </c>
      <c r="H145" s="70">
        <v>7</v>
      </c>
      <c r="I145" s="70">
        <v>3</v>
      </c>
      <c r="J145" s="70">
        <v>6</v>
      </c>
      <c r="K145" s="70">
        <v>3</v>
      </c>
      <c r="L145" s="70">
        <v>10</v>
      </c>
      <c r="M145" s="70">
        <v>2</v>
      </c>
      <c r="N145" s="70">
        <v>6</v>
      </c>
      <c r="O145" s="70">
        <v>3</v>
      </c>
      <c r="P145" s="70">
        <v>7</v>
      </c>
      <c r="Q145" s="70">
        <v>3</v>
      </c>
      <c r="R145" s="70">
        <v>60</v>
      </c>
      <c r="S145" s="71">
        <v>23</v>
      </c>
      <c r="T145" s="30">
        <f t="shared" si="8"/>
        <v>66.478260869565219</v>
      </c>
      <c r="U145" s="31" t="str">
        <f t="shared" si="9"/>
        <v>Pass</v>
      </c>
    </row>
    <row r="146" spans="1:21" ht="18" customHeight="1">
      <c r="A146" s="51" t="s">
        <v>555</v>
      </c>
      <c r="B146" s="70">
        <v>6</v>
      </c>
      <c r="C146" s="70">
        <v>3</v>
      </c>
      <c r="D146" s="70">
        <v>10</v>
      </c>
      <c r="E146" s="70">
        <v>3</v>
      </c>
      <c r="F146" s="70">
        <v>0</v>
      </c>
      <c r="G146" s="70">
        <v>0</v>
      </c>
      <c r="H146" s="70">
        <v>0</v>
      </c>
      <c r="I146" s="70">
        <v>0</v>
      </c>
      <c r="J146" s="70">
        <v>5</v>
      </c>
      <c r="K146" s="70">
        <v>3</v>
      </c>
      <c r="L146" s="70">
        <v>10</v>
      </c>
      <c r="M146" s="70">
        <v>2</v>
      </c>
      <c r="N146" s="70">
        <v>5</v>
      </c>
      <c r="O146" s="70">
        <v>3</v>
      </c>
      <c r="P146" s="70">
        <v>6</v>
      </c>
      <c r="Q146" s="70">
        <v>3</v>
      </c>
      <c r="R146" s="70">
        <v>42</v>
      </c>
      <c r="S146" s="71">
        <v>17</v>
      </c>
      <c r="T146" s="30">
        <f t="shared" si="8"/>
        <v>35.304347826086953</v>
      </c>
      <c r="U146" s="31" t="str">
        <f t="shared" si="9"/>
        <v>Fail</v>
      </c>
    </row>
    <row r="147" spans="1:21" ht="18" customHeight="1">
      <c r="A147" s="51" t="s">
        <v>556</v>
      </c>
      <c r="B147" s="70">
        <v>8</v>
      </c>
      <c r="C147" s="70">
        <v>3</v>
      </c>
      <c r="D147" s="70">
        <v>10</v>
      </c>
      <c r="E147" s="70">
        <v>3</v>
      </c>
      <c r="F147" s="70">
        <v>7</v>
      </c>
      <c r="G147" s="70">
        <v>3</v>
      </c>
      <c r="H147" s="70">
        <v>8</v>
      </c>
      <c r="I147" s="70">
        <v>3</v>
      </c>
      <c r="J147" s="70">
        <v>8</v>
      </c>
      <c r="K147" s="70">
        <v>3</v>
      </c>
      <c r="L147" s="70">
        <v>10</v>
      </c>
      <c r="M147" s="70">
        <v>2</v>
      </c>
      <c r="N147" s="70">
        <v>6</v>
      </c>
      <c r="O147" s="70">
        <v>3</v>
      </c>
      <c r="P147" s="70">
        <v>6</v>
      </c>
      <c r="Q147" s="70">
        <v>3</v>
      </c>
      <c r="R147" s="70">
        <v>63</v>
      </c>
      <c r="S147" s="71">
        <v>23</v>
      </c>
      <c r="T147" s="30">
        <f t="shared" si="8"/>
        <v>69.739130434782609</v>
      </c>
      <c r="U147" s="31" t="str">
        <f t="shared" si="9"/>
        <v>Pass</v>
      </c>
    </row>
    <row r="148" spans="1:21" ht="18" customHeight="1">
      <c r="A148" s="51" t="s">
        <v>557</v>
      </c>
      <c r="B148" s="70">
        <v>7</v>
      </c>
      <c r="C148" s="70">
        <v>3</v>
      </c>
      <c r="D148" s="70">
        <v>10</v>
      </c>
      <c r="E148" s="70">
        <v>3</v>
      </c>
      <c r="F148" s="70">
        <v>6</v>
      </c>
      <c r="G148" s="70">
        <v>3</v>
      </c>
      <c r="H148" s="70">
        <v>6</v>
      </c>
      <c r="I148" s="70">
        <v>3</v>
      </c>
      <c r="J148" s="70">
        <v>7</v>
      </c>
      <c r="K148" s="70">
        <v>3</v>
      </c>
      <c r="L148" s="70">
        <v>10</v>
      </c>
      <c r="M148" s="70">
        <v>2</v>
      </c>
      <c r="N148" s="70">
        <v>6</v>
      </c>
      <c r="O148" s="70">
        <v>3</v>
      </c>
      <c r="P148" s="70">
        <v>0</v>
      </c>
      <c r="Q148" s="70">
        <v>0</v>
      </c>
      <c r="R148" s="70">
        <v>52</v>
      </c>
      <c r="S148" s="71">
        <v>20</v>
      </c>
      <c r="T148" s="30">
        <f t="shared" si="8"/>
        <v>50.652173913043477</v>
      </c>
      <c r="U148" s="31" t="str">
        <f t="shared" si="9"/>
        <v>Fail</v>
      </c>
    </row>
    <row r="149" spans="1:21" ht="18" customHeight="1">
      <c r="A149" s="51" t="s">
        <v>558</v>
      </c>
      <c r="B149" s="70">
        <v>7</v>
      </c>
      <c r="C149" s="70">
        <v>3</v>
      </c>
      <c r="D149" s="70">
        <v>10</v>
      </c>
      <c r="E149" s="70">
        <v>3</v>
      </c>
      <c r="F149" s="70">
        <v>6</v>
      </c>
      <c r="G149" s="70">
        <v>3</v>
      </c>
      <c r="H149" s="70">
        <v>6</v>
      </c>
      <c r="I149" s="70">
        <v>3</v>
      </c>
      <c r="J149" s="70">
        <v>6</v>
      </c>
      <c r="K149" s="70">
        <v>3</v>
      </c>
      <c r="L149" s="70">
        <v>10</v>
      </c>
      <c r="M149" s="70">
        <v>2</v>
      </c>
      <c r="N149" s="70">
        <v>6</v>
      </c>
      <c r="O149" s="70">
        <v>3</v>
      </c>
      <c r="P149" s="70">
        <v>0</v>
      </c>
      <c r="Q149" s="70">
        <v>0</v>
      </c>
      <c r="R149" s="70">
        <v>51</v>
      </c>
      <c r="S149" s="71">
        <v>20</v>
      </c>
      <c r="T149" s="30">
        <f t="shared" si="8"/>
        <v>49.652173913043477</v>
      </c>
      <c r="U149" s="31" t="str">
        <f t="shared" si="9"/>
        <v>Fail</v>
      </c>
    </row>
    <row r="150" spans="1:21" ht="18" customHeight="1">
      <c r="A150" s="51" t="s">
        <v>559</v>
      </c>
      <c r="B150" s="70">
        <v>8</v>
      </c>
      <c r="C150" s="70">
        <v>3</v>
      </c>
      <c r="D150" s="70">
        <v>10</v>
      </c>
      <c r="E150" s="70">
        <v>3</v>
      </c>
      <c r="F150" s="70">
        <v>5</v>
      </c>
      <c r="G150" s="70">
        <v>3</v>
      </c>
      <c r="H150" s="70">
        <v>0</v>
      </c>
      <c r="I150" s="70">
        <v>0</v>
      </c>
      <c r="J150" s="70">
        <v>7</v>
      </c>
      <c r="K150" s="70">
        <v>3</v>
      </c>
      <c r="L150" s="70">
        <v>10</v>
      </c>
      <c r="M150" s="70">
        <v>2</v>
      </c>
      <c r="N150" s="70">
        <v>6</v>
      </c>
      <c r="O150" s="70">
        <v>3</v>
      </c>
      <c r="P150" s="70">
        <v>0</v>
      </c>
      <c r="Q150" s="70">
        <v>0</v>
      </c>
      <c r="R150" s="70">
        <v>46</v>
      </c>
      <c r="S150" s="71">
        <v>17</v>
      </c>
      <c r="T150" s="30">
        <f t="shared" si="8"/>
        <v>38.521739130434781</v>
      </c>
      <c r="U150" s="31" t="str">
        <f t="shared" si="9"/>
        <v>Fail</v>
      </c>
    </row>
    <row r="151" spans="1:21" ht="18" customHeight="1">
      <c r="A151" s="51" t="s">
        <v>560</v>
      </c>
      <c r="B151" s="70">
        <v>6</v>
      </c>
      <c r="C151" s="70">
        <v>3</v>
      </c>
      <c r="D151" s="70">
        <v>10</v>
      </c>
      <c r="E151" s="70">
        <v>3</v>
      </c>
      <c r="F151" s="70">
        <v>6</v>
      </c>
      <c r="G151" s="70">
        <v>3</v>
      </c>
      <c r="H151" s="70">
        <v>7</v>
      </c>
      <c r="I151" s="70">
        <v>3</v>
      </c>
      <c r="J151" s="70">
        <v>5</v>
      </c>
      <c r="K151" s="70">
        <v>3</v>
      </c>
      <c r="L151" s="70">
        <v>10</v>
      </c>
      <c r="M151" s="70">
        <v>2</v>
      </c>
      <c r="N151" s="70">
        <v>5</v>
      </c>
      <c r="O151" s="70">
        <v>3</v>
      </c>
      <c r="P151" s="70">
        <v>0</v>
      </c>
      <c r="Q151" s="70">
        <v>0</v>
      </c>
      <c r="R151" s="70">
        <v>49</v>
      </c>
      <c r="S151" s="71">
        <v>20</v>
      </c>
      <c r="T151" s="30">
        <f t="shared" si="8"/>
        <v>47.782608695652172</v>
      </c>
      <c r="U151" s="31" t="str">
        <f t="shared" si="9"/>
        <v>Fail</v>
      </c>
    </row>
    <row r="152" spans="1:21" ht="18" customHeight="1">
      <c r="A152" s="51" t="s">
        <v>561</v>
      </c>
      <c r="B152" s="70">
        <v>7</v>
      </c>
      <c r="C152" s="70">
        <v>3</v>
      </c>
      <c r="D152" s="70">
        <v>10</v>
      </c>
      <c r="E152" s="70">
        <v>3</v>
      </c>
      <c r="F152" s="70">
        <v>6</v>
      </c>
      <c r="G152" s="70">
        <v>3</v>
      </c>
      <c r="H152" s="70">
        <v>6</v>
      </c>
      <c r="I152" s="70">
        <v>3</v>
      </c>
      <c r="J152" s="70">
        <v>6</v>
      </c>
      <c r="K152" s="70">
        <v>3</v>
      </c>
      <c r="L152" s="70">
        <v>10</v>
      </c>
      <c r="M152" s="70">
        <v>2</v>
      </c>
      <c r="N152" s="70">
        <v>5</v>
      </c>
      <c r="O152" s="70">
        <v>3</v>
      </c>
      <c r="P152" s="70">
        <v>7</v>
      </c>
      <c r="Q152" s="70">
        <v>3</v>
      </c>
      <c r="R152" s="70">
        <v>57</v>
      </c>
      <c r="S152" s="71">
        <v>23</v>
      </c>
      <c r="T152" s="30">
        <f t="shared" si="8"/>
        <v>63.086956521739133</v>
      </c>
      <c r="U152" s="31" t="str">
        <f t="shared" si="9"/>
        <v>Pass</v>
      </c>
    </row>
    <row r="153" spans="1:21" ht="18" customHeight="1">
      <c r="A153" s="51" t="s">
        <v>562</v>
      </c>
      <c r="B153" s="70">
        <v>8</v>
      </c>
      <c r="C153" s="70">
        <v>3</v>
      </c>
      <c r="D153" s="70">
        <v>10</v>
      </c>
      <c r="E153" s="70">
        <v>3</v>
      </c>
      <c r="F153" s="70">
        <v>6</v>
      </c>
      <c r="G153" s="70">
        <v>3</v>
      </c>
      <c r="H153" s="70">
        <v>8</v>
      </c>
      <c r="I153" s="70">
        <v>3</v>
      </c>
      <c r="J153" s="70">
        <v>7</v>
      </c>
      <c r="K153" s="70">
        <v>3</v>
      </c>
      <c r="L153" s="70">
        <v>10</v>
      </c>
      <c r="M153" s="70">
        <v>2</v>
      </c>
      <c r="N153" s="70">
        <v>6</v>
      </c>
      <c r="O153" s="70">
        <v>3</v>
      </c>
      <c r="P153" s="70">
        <v>7</v>
      </c>
      <c r="Q153" s="70">
        <v>3</v>
      </c>
      <c r="R153" s="70">
        <v>62</v>
      </c>
      <c r="S153" s="71">
        <v>23</v>
      </c>
      <c r="T153" s="30">
        <f t="shared" si="8"/>
        <v>68.608695652173907</v>
      </c>
      <c r="U153" s="31" t="str">
        <f t="shared" si="9"/>
        <v>Pass</v>
      </c>
    </row>
    <row r="154" spans="1:21" ht="18" customHeight="1">
      <c r="A154" s="51" t="s">
        <v>563</v>
      </c>
      <c r="B154" s="70">
        <v>6</v>
      </c>
      <c r="C154" s="70">
        <v>3</v>
      </c>
      <c r="D154" s="70">
        <v>10</v>
      </c>
      <c r="E154" s="70">
        <v>3</v>
      </c>
      <c r="F154" s="70">
        <v>0</v>
      </c>
      <c r="G154" s="70">
        <v>0</v>
      </c>
      <c r="H154" s="70">
        <v>0</v>
      </c>
      <c r="I154" s="70">
        <v>0</v>
      </c>
      <c r="J154" s="70">
        <v>7</v>
      </c>
      <c r="K154" s="70">
        <v>3</v>
      </c>
      <c r="L154" s="70">
        <v>10</v>
      </c>
      <c r="M154" s="70">
        <v>2</v>
      </c>
      <c r="N154" s="70">
        <v>5</v>
      </c>
      <c r="O154" s="70">
        <v>3</v>
      </c>
      <c r="P154" s="70">
        <v>0</v>
      </c>
      <c r="Q154" s="70">
        <v>0</v>
      </c>
      <c r="R154" s="70">
        <v>38</v>
      </c>
      <c r="S154" s="71">
        <v>14</v>
      </c>
      <c r="T154" s="30">
        <f t="shared" si="8"/>
        <v>26.869565217391305</v>
      </c>
      <c r="U154" s="31" t="str">
        <f t="shared" si="9"/>
        <v>Fail</v>
      </c>
    </row>
    <row r="155" spans="1:21" ht="18" customHeight="1">
      <c r="A155" s="51" t="s">
        <v>564</v>
      </c>
      <c r="B155" s="70">
        <v>6</v>
      </c>
      <c r="C155" s="70">
        <v>3</v>
      </c>
      <c r="D155" s="70">
        <v>10</v>
      </c>
      <c r="E155" s="70">
        <v>3</v>
      </c>
      <c r="F155" s="70">
        <v>6</v>
      </c>
      <c r="G155" s="70">
        <v>3</v>
      </c>
      <c r="H155" s="70">
        <v>6</v>
      </c>
      <c r="I155" s="70">
        <v>3</v>
      </c>
      <c r="J155" s="70">
        <v>5</v>
      </c>
      <c r="K155" s="70">
        <v>3</v>
      </c>
      <c r="L155" s="70">
        <v>10</v>
      </c>
      <c r="M155" s="70">
        <v>2</v>
      </c>
      <c r="N155" s="70">
        <v>5</v>
      </c>
      <c r="O155" s="70">
        <v>3</v>
      </c>
      <c r="P155" s="70">
        <v>0</v>
      </c>
      <c r="Q155" s="70">
        <v>0</v>
      </c>
      <c r="R155" s="70">
        <v>48</v>
      </c>
      <c r="S155" s="71">
        <v>20</v>
      </c>
      <c r="T155" s="30">
        <f t="shared" si="8"/>
        <v>46.782608695652172</v>
      </c>
      <c r="U155" s="31" t="str">
        <f t="shared" si="9"/>
        <v>Fail</v>
      </c>
    </row>
    <row r="156" spans="1:21" ht="18" customHeight="1">
      <c r="A156" s="51" t="s">
        <v>565</v>
      </c>
      <c r="B156" s="70">
        <v>8</v>
      </c>
      <c r="C156" s="70">
        <v>3</v>
      </c>
      <c r="D156" s="70">
        <v>10</v>
      </c>
      <c r="E156" s="70">
        <v>3</v>
      </c>
      <c r="F156" s="70">
        <v>7</v>
      </c>
      <c r="G156" s="70">
        <v>3</v>
      </c>
      <c r="H156" s="70">
        <v>6</v>
      </c>
      <c r="I156" s="70">
        <v>3</v>
      </c>
      <c r="J156" s="70">
        <v>7</v>
      </c>
      <c r="K156" s="70">
        <v>3</v>
      </c>
      <c r="L156" s="70">
        <v>10</v>
      </c>
      <c r="M156" s="70">
        <v>2</v>
      </c>
      <c r="N156" s="70">
        <v>7</v>
      </c>
      <c r="O156" s="70">
        <v>3</v>
      </c>
      <c r="P156" s="70">
        <v>8</v>
      </c>
      <c r="Q156" s="70">
        <v>3</v>
      </c>
      <c r="R156" s="70">
        <v>63</v>
      </c>
      <c r="S156" s="71">
        <v>23</v>
      </c>
      <c r="T156" s="30">
        <f t="shared" si="8"/>
        <v>69.739130434782609</v>
      </c>
      <c r="U156" s="31" t="str">
        <f t="shared" si="9"/>
        <v>Pass</v>
      </c>
    </row>
    <row r="157" spans="1:21" ht="18" customHeight="1">
      <c r="A157" s="51" t="s">
        <v>566</v>
      </c>
      <c r="B157" s="70">
        <v>7</v>
      </c>
      <c r="C157" s="70">
        <v>3</v>
      </c>
      <c r="D157" s="70">
        <v>10</v>
      </c>
      <c r="E157" s="70">
        <v>3</v>
      </c>
      <c r="F157" s="70">
        <v>6</v>
      </c>
      <c r="G157" s="70">
        <v>3</v>
      </c>
      <c r="H157" s="70">
        <v>7</v>
      </c>
      <c r="I157" s="70">
        <v>3</v>
      </c>
      <c r="J157" s="70">
        <v>7</v>
      </c>
      <c r="K157" s="70">
        <v>3</v>
      </c>
      <c r="L157" s="70">
        <v>10</v>
      </c>
      <c r="M157" s="70">
        <v>2</v>
      </c>
      <c r="N157" s="70">
        <v>6</v>
      </c>
      <c r="O157" s="70">
        <v>3</v>
      </c>
      <c r="P157" s="70">
        <v>7</v>
      </c>
      <c r="Q157" s="70">
        <v>3</v>
      </c>
      <c r="R157" s="70">
        <v>60</v>
      </c>
      <c r="S157" s="71">
        <v>23</v>
      </c>
      <c r="T157" s="30">
        <f t="shared" si="8"/>
        <v>66.478260869565219</v>
      </c>
      <c r="U157" s="31" t="str">
        <f t="shared" si="9"/>
        <v>Pass</v>
      </c>
    </row>
    <row r="158" spans="1:21" ht="18" customHeight="1">
      <c r="A158" s="51" t="s">
        <v>567</v>
      </c>
      <c r="B158" s="70">
        <v>7</v>
      </c>
      <c r="C158" s="70">
        <v>3</v>
      </c>
      <c r="D158" s="70">
        <v>10</v>
      </c>
      <c r="E158" s="70">
        <v>3</v>
      </c>
      <c r="F158" s="70">
        <v>7</v>
      </c>
      <c r="G158" s="70">
        <v>3</v>
      </c>
      <c r="H158" s="70">
        <v>6</v>
      </c>
      <c r="I158" s="70">
        <v>3</v>
      </c>
      <c r="J158" s="70">
        <v>8</v>
      </c>
      <c r="K158" s="70">
        <v>3</v>
      </c>
      <c r="L158" s="70">
        <v>10</v>
      </c>
      <c r="M158" s="70">
        <v>2</v>
      </c>
      <c r="N158" s="70">
        <v>8</v>
      </c>
      <c r="O158" s="70">
        <v>3</v>
      </c>
      <c r="P158" s="70">
        <v>7</v>
      </c>
      <c r="Q158" s="70">
        <v>3</v>
      </c>
      <c r="R158" s="70">
        <v>63</v>
      </c>
      <c r="S158" s="71">
        <v>23</v>
      </c>
      <c r="T158" s="30">
        <f t="shared" si="8"/>
        <v>69.869565217391298</v>
      </c>
      <c r="U158" s="31" t="str">
        <f t="shared" si="9"/>
        <v>Pass</v>
      </c>
    </row>
    <row r="159" spans="1:21" ht="18" customHeight="1">
      <c r="A159" s="51" t="s">
        <v>568</v>
      </c>
      <c r="B159" s="70">
        <v>6</v>
      </c>
      <c r="C159" s="70">
        <v>3</v>
      </c>
      <c r="D159" s="70">
        <v>10</v>
      </c>
      <c r="E159" s="70">
        <v>3</v>
      </c>
      <c r="F159" s="70">
        <v>6</v>
      </c>
      <c r="G159" s="70">
        <v>3</v>
      </c>
      <c r="H159" s="70">
        <v>8</v>
      </c>
      <c r="I159" s="70">
        <v>3</v>
      </c>
      <c r="J159" s="70">
        <v>6</v>
      </c>
      <c r="K159" s="70">
        <v>3</v>
      </c>
      <c r="L159" s="70">
        <v>10</v>
      </c>
      <c r="M159" s="70">
        <v>2</v>
      </c>
      <c r="N159" s="70">
        <v>6</v>
      </c>
      <c r="O159" s="70">
        <v>3</v>
      </c>
      <c r="P159" s="70">
        <v>6</v>
      </c>
      <c r="Q159" s="70">
        <v>3</v>
      </c>
      <c r="R159" s="70">
        <v>58</v>
      </c>
      <c r="S159" s="71">
        <v>23</v>
      </c>
      <c r="T159" s="30">
        <f t="shared" si="8"/>
        <v>64.347826086956516</v>
      </c>
      <c r="U159" s="31" t="str">
        <f t="shared" si="9"/>
        <v>Pass</v>
      </c>
    </row>
  </sheetData>
  <mergeCells count="43">
    <mergeCell ref="B4:C4"/>
    <mergeCell ref="D4:E4"/>
    <mergeCell ref="F4:G4"/>
    <mergeCell ref="A1:U1"/>
    <mergeCell ref="A2:U2"/>
    <mergeCell ref="B3:C3"/>
    <mergeCell ref="D3:E3"/>
    <mergeCell ref="F3:G3"/>
    <mergeCell ref="H3:I3"/>
    <mergeCell ref="J3:K3"/>
    <mergeCell ref="L3:M3"/>
    <mergeCell ref="N3:O3"/>
    <mergeCell ref="P3:Q3"/>
    <mergeCell ref="H4:I4"/>
    <mergeCell ref="J4:K4"/>
    <mergeCell ref="V8:W8"/>
    <mergeCell ref="R4:S4"/>
    <mergeCell ref="T4:U4"/>
    <mergeCell ref="L4:M4"/>
    <mergeCell ref="N4:O4"/>
    <mergeCell ref="P4:Q4"/>
    <mergeCell ref="R3:S3"/>
    <mergeCell ref="T3:U3"/>
    <mergeCell ref="T9:T10"/>
    <mergeCell ref="U9:U10"/>
    <mergeCell ref="B8:C8"/>
    <mergeCell ref="D8:E8"/>
    <mergeCell ref="F8:G8"/>
    <mergeCell ref="H8:I8"/>
    <mergeCell ref="J8:K8"/>
    <mergeCell ref="L8:M8"/>
    <mergeCell ref="N8:O8"/>
    <mergeCell ref="P9:Q9"/>
    <mergeCell ref="P8:Q8"/>
    <mergeCell ref="R8:R10"/>
    <mergeCell ref="S8:S10"/>
    <mergeCell ref="B9:C9"/>
    <mergeCell ref="N9:O9"/>
    <mergeCell ref="D9:E9"/>
    <mergeCell ref="F9:G9"/>
    <mergeCell ref="H9:I9"/>
    <mergeCell ref="J9:K9"/>
    <mergeCell ref="L9:M9"/>
  </mergeCells>
  <conditionalFormatting sqref="N7:U8">
    <cfRule type="cellIs" dxfId="12" priority="3" operator="lessThanOrEqual">
      <formula>0</formula>
    </cfRule>
  </conditionalFormatting>
  <conditionalFormatting sqref="T9">
    <cfRule type="cellIs" dxfId="11" priority="2" operator="lessThanOrEqual">
      <formula>0</formula>
    </cfRule>
  </conditionalFormatting>
  <conditionalFormatting sqref="U11:U159">
    <cfRule type="containsText" dxfId="10" priority="1" operator="containsText" text="Fail">
      <formula>NOT(ISERROR(SEARCH("Fail",U11)))</formula>
    </cfRule>
  </conditionalFormatting>
  <printOptions horizontalCentered="1"/>
  <pageMargins left="0.25" right="0.25" top="0.5" bottom="0.5" header="0.3" footer="0.3"/>
  <pageSetup paperSize="9" scale="74" fitToHeight="10" orientation="landscape" horizont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2A2F-7B4C-4541-8340-747001495919}">
  <sheetPr>
    <pageSetUpPr fitToPage="1"/>
  </sheetPr>
  <dimension ref="A1:Y28"/>
  <sheetViews>
    <sheetView showGridLines="0" zoomScaleNormal="100" workbookViewId="0">
      <selection activeCell="T4" sqref="T4:U4"/>
    </sheetView>
  </sheetViews>
  <sheetFormatPr defaultColWidth="9.140625" defaultRowHeight="18" customHeight="1"/>
  <cols>
    <col min="1" max="1" width="20.7109375" style="23" customWidth="1"/>
    <col min="2" max="2" width="8.7109375" style="27" customWidth="1"/>
    <col min="3" max="12" width="8.7109375" style="23" customWidth="1"/>
    <col min="13" max="13" width="8.7109375" style="27" customWidth="1"/>
    <col min="14" max="21" width="8.7109375" style="23" customWidth="1"/>
    <col min="22" max="16384" width="9.140625" style="23"/>
  </cols>
  <sheetData>
    <row r="1" spans="1:25" ht="35.25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5" ht="20.25">
      <c r="A2" s="92" t="str">
        <f>Summery!A2</f>
        <v>Result of IV B.Tech I Semester (R20) Examinations Jan-2024 (20-Batch)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1:25" ht="39.950000000000003" customHeight="1">
      <c r="A3" s="24" t="s">
        <v>37</v>
      </c>
      <c r="B3" s="94">
        <f>COUNTIF(C11:C9726,"&gt;0")</f>
        <v>18</v>
      </c>
      <c r="C3" s="95"/>
      <c r="D3" s="94">
        <f>COUNTIF(E11:E9726,"&gt;0")</f>
        <v>17</v>
      </c>
      <c r="E3" s="95"/>
      <c r="F3" s="94">
        <f>COUNTIF(G11:G9726,"&gt;0")</f>
        <v>18</v>
      </c>
      <c r="G3" s="95"/>
      <c r="H3" s="94">
        <f>COUNTIF(I11:I9726,"&gt;0")</f>
        <v>17</v>
      </c>
      <c r="I3" s="95"/>
      <c r="J3" s="94">
        <f>COUNTIF(K11:K9726,"&gt;0")</f>
        <v>17</v>
      </c>
      <c r="K3" s="95"/>
      <c r="L3" s="94">
        <f>COUNTIF(M11:M9726,"&gt;0")</f>
        <v>15</v>
      </c>
      <c r="M3" s="95"/>
      <c r="N3" s="94">
        <f>COUNTIF(O11:O9726,"&gt;0")</f>
        <v>17</v>
      </c>
      <c r="O3" s="95"/>
      <c r="P3" s="94">
        <f>COUNTIF(Q11:Q9726,"&gt;0")</f>
        <v>17</v>
      </c>
      <c r="Q3" s="95"/>
      <c r="R3" s="96" t="s">
        <v>30</v>
      </c>
      <c r="S3" s="97"/>
      <c r="T3" s="98">
        <f>COUNTA(A11:A1048576)</f>
        <v>18</v>
      </c>
      <c r="U3" s="99"/>
    </row>
    <row r="4" spans="1:25" ht="39.950000000000003" customHeight="1">
      <c r="A4" s="24" t="s">
        <v>31</v>
      </c>
      <c r="B4" s="100">
        <f>B3/$T$3</f>
        <v>1</v>
      </c>
      <c r="C4" s="101"/>
      <c r="D4" s="100">
        <f>D3/$T$3</f>
        <v>0.94444444444444442</v>
      </c>
      <c r="E4" s="101"/>
      <c r="F4" s="100">
        <f>F3/$T$3</f>
        <v>1</v>
      </c>
      <c r="G4" s="101"/>
      <c r="H4" s="100">
        <f>H3/$T$3</f>
        <v>0.94444444444444442</v>
      </c>
      <c r="I4" s="101"/>
      <c r="J4" s="100">
        <f>J3/$T$3</f>
        <v>0.94444444444444442</v>
      </c>
      <c r="K4" s="101"/>
      <c r="L4" s="100">
        <f>L3/$T$3</f>
        <v>0.83333333333333337</v>
      </c>
      <c r="M4" s="101"/>
      <c r="N4" s="100">
        <f>N3/$T$3</f>
        <v>0.94444444444444442</v>
      </c>
      <c r="O4" s="101"/>
      <c r="P4" s="100">
        <f>P3/$T$3</f>
        <v>0.94444444444444442</v>
      </c>
      <c r="Q4" s="101"/>
      <c r="R4" s="96" t="s">
        <v>32</v>
      </c>
      <c r="S4" s="97"/>
      <c r="T4" s="104">
        <f>COUNTIF(U11:U869,"=Pass")/T3</f>
        <v>0.83333333333333337</v>
      </c>
      <c r="U4" s="105"/>
    </row>
    <row r="5" spans="1:25">
      <c r="A5" s="42" t="s">
        <v>12</v>
      </c>
      <c r="B5" s="43" t="s">
        <v>23</v>
      </c>
      <c r="C5" s="25"/>
      <c r="D5" s="25"/>
      <c r="E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5" ht="15">
      <c r="B6" s="26"/>
    </row>
    <row r="7" spans="1:25" ht="13.5" hidden="1" customHeight="1">
      <c r="A7" s="44"/>
      <c r="B7" s="45" t="s">
        <v>1</v>
      </c>
      <c r="C7" s="45" t="s">
        <v>2</v>
      </c>
      <c r="D7" s="46" t="s">
        <v>54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/>
      <c r="U7"/>
    </row>
    <row r="8" spans="1:25" ht="0.75" hidden="1" customHeight="1">
      <c r="A8" s="44"/>
      <c r="B8" s="86" t="s">
        <v>78</v>
      </c>
      <c r="C8" s="87" t="s">
        <v>78</v>
      </c>
      <c r="D8" s="86" t="s">
        <v>95</v>
      </c>
      <c r="E8" s="87" t="s">
        <v>95</v>
      </c>
      <c r="F8" s="86" t="s">
        <v>97</v>
      </c>
      <c r="G8" s="87" t="s">
        <v>97</v>
      </c>
      <c r="H8" s="86" t="s">
        <v>98</v>
      </c>
      <c r="I8" s="87" t="s">
        <v>98</v>
      </c>
      <c r="J8" s="86" t="s">
        <v>100</v>
      </c>
      <c r="K8" s="87" t="s">
        <v>100</v>
      </c>
      <c r="L8" s="86" t="s">
        <v>102</v>
      </c>
      <c r="M8" s="87" t="s">
        <v>102</v>
      </c>
      <c r="N8" s="86" t="s">
        <v>104</v>
      </c>
      <c r="O8" s="87" t="s">
        <v>104</v>
      </c>
      <c r="P8" s="86" t="s">
        <v>106</v>
      </c>
      <c r="Q8" s="87" t="s">
        <v>106</v>
      </c>
      <c r="R8" s="106" t="s">
        <v>55</v>
      </c>
      <c r="S8" s="106" t="s">
        <v>57</v>
      </c>
      <c r="T8"/>
      <c r="U8"/>
      <c r="V8" s="102"/>
      <c r="W8" s="103"/>
      <c r="X8" s="28"/>
      <c r="Y8" s="28"/>
    </row>
    <row r="9" spans="1:25" s="28" customFormat="1" ht="62.25" customHeight="1">
      <c r="A9" s="48"/>
      <c r="B9" s="106" t="s">
        <v>79</v>
      </c>
      <c r="C9" s="107" t="s">
        <v>79</v>
      </c>
      <c r="D9" s="106" t="s">
        <v>96</v>
      </c>
      <c r="E9" s="107" t="s">
        <v>96</v>
      </c>
      <c r="F9" s="106" t="s">
        <v>93</v>
      </c>
      <c r="G9" s="107" t="s">
        <v>93</v>
      </c>
      <c r="H9" s="106" t="s">
        <v>99</v>
      </c>
      <c r="I9" s="107" t="s">
        <v>99</v>
      </c>
      <c r="J9" s="106" t="s">
        <v>101</v>
      </c>
      <c r="K9" s="107" t="s">
        <v>101</v>
      </c>
      <c r="L9" s="106" t="s">
        <v>103</v>
      </c>
      <c r="M9" s="107" t="s">
        <v>103</v>
      </c>
      <c r="N9" s="106" t="s">
        <v>105</v>
      </c>
      <c r="O9" s="107" t="s">
        <v>105</v>
      </c>
      <c r="P9" s="106" t="s">
        <v>107</v>
      </c>
      <c r="Q9" s="107" t="s">
        <v>107</v>
      </c>
      <c r="R9" s="106"/>
      <c r="S9" s="106"/>
      <c r="T9" s="88" t="s">
        <v>59</v>
      </c>
      <c r="U9" s="89" t="s">
        <v>33</v>
      </c>
    </row>
    <row r="10" spans="1:25" s="29" customFormat="1" ht="18" customHeight="1">
      <c r="A10" s="49" t="s">
        <v>0</v>
      </c>
      <c r="B10" s="47" t="s">
        <v>56</v>
      </c>
      <c r="C10" s="47" t="s">
        <v>58</v>
      </c>
      <c r="D10" s="47" t="s">
        <v>56</v>
      </c>
      <c r="E10" s="47" t="s">
        <v>58</v>
      </c>
      <c r="F10" s="47" t="s">
        <v>56</v>
      </c>
      <c r="G10" s="47" t="s">
        <v>58</v>
      </c>
      <c r="H10" s="47" t="s">
        <v>56</v>
      </c>
      <c r="I10" s="47" t="s">
        <v>58</v>
      </c>
      <c r="J10" s="47" t="s">
        <v>56</v>
      </c>
      <c r="K10" s="47" t="s">
        <v>58</v>
      </c>
      <c r="L10" s="47" t="s">
        <v>56</v>
      </c>
      <c r="M10" s="47" t="s">
        <v>58</v>
      </c>
      <c r="N10" s="47" t="s">
        <v>56</v>
      </c>
      <c r="O10" s="47" t="s">
        <v>58</v>
      </c>
      <c r="P10" s="47" t="s">
        <v>56</v>
      </c>
      <c r="Q10" s="47" t="s">
        <v>58</v>
      </c>
      <c r="R10" s="84"/>
      <c r="S10" s="84"/>
      <c r="T10" s="88"/>
      <c r="U10" s="89"/>
    </row>
    <row r="11" spans="1:25" ht="18" customHeight="1">
      <c r="A11" s="52" t="s">
        <v>94</v>
      </c>
      <c r="B11" s="70">
        <v>7</v>
      </c>
      <c r="C11" s="70">
        <v>3</v>
      </c>
      <c r="D11" s="70">
        <v>10</v>
      </c>
      <c r="E11" s="70">
        <v>2</v>
      </c>
      <c r="F11" s="70">
        <v>10</v>
      </c>
      <c r="G11" s="70">
        <v>3</v>
      </c>
      <c r="H11" s="70">
        <v>7</v>
      </c>
      <c r="I11" s="70">
        <v>3</v>
      </c>
      <c r="J11" s="70">
        <v>8</v>
      </c>
      <c r="K11" s="70">
        <v>3</v>
      </c>
      <c r="L11" s="70">
        <v>10</v>
      </c>
      <c r="M11" s="70">
        <v>3</v>
      </c>
      <c r="N11" s="70">
        <v>8</v>
      </c>
      <c r="O11" s="70">
        <v>3</v>
      </c>
      <c r="P11" s="70">
        <v>8</v>
      </c>
      <c r="Q11" s="70">
        <v>3</v>
      </c>
      <c r="R11" s="70">
        <v>68</v>
      </c>
      <c r="S11" s="71">
        <v>23</v>
      </c>
      <c r="T11" s="30">
        <f t="shared" ref="T11:T28" si="0">((D11*E11)+(F11*G11)+(H11*I11)+(J11*K11)+(L11*M11)+(N11*O11)+(P11*Q11)+(R11*S11))/cr</f>
        <v>75.521739130434781</v>
      </c>
      <c r="U11" s="31" t="str">
        <f t="shared" ref="U11:U28" si="1">IF(S11&gt;=cr,"Pass","Fail")</f>
        <v>Pass</v>
      </c>
    </row>
    <row r="12" spans="1:25" ht="18" customHeight="1">
      <c r="A12" s="52" t="s">
        <v>108</v>
      </c>
      <c r="B12" s="70">
        <v>9</v>
      </c>
      <c r="C12" s="70">
        <v>3</v>
      </c>
      <c r="D12" s="70">
        <v>10</v>
      </c>
      <c r="E12" s="70">
        <v>2</v>
      </c>
      <c r="F12" s="70">
        <v>10</v>
      </c>
      <c r="G12" s="70">
        <v>3</v>
      </c>
      <c r="H12" s="70">
        <v>7</v>
      </c>
      <c r="I12" s="70">
        <v>3</v>
      </c>
      <c r="J12" s="70">
        <v>6</v>
      </c>
      <c r="K12" s="70">
        <v>3</v>
      </c>
      <c r="L12" s="70">
        <v>7</v>
      </c>
      <c r="M12" s="70">
        <v>3</v>
      </c>
      <c r="N12" s="70">
        <v>8</v>
      </c>
      <c r="O12" s="70">
        <v>3</v>
      </c>
      <c r="P12" s="70">
        <v>7</v>
      </c>
      <c r="Q12" s="70">
        <v>3</v>
      </c>
      <c r="R12" s="70">
        <v>64</v>
      </c>
      <c r="S12" s="71">
        <v>23</v>
      </c>
      <c r="T12" s="30">
        <f t="shared" si="0"/>
        <v>70.739130434782609</v>
      </c>
      <c r="U12" s="31" t="str">
        <f t="shared" si="1"/>
        <v>Pass</v>
      </c>
    </row>
    <row r="13" spans="1:25" ht="18" customHeight="1">
      <c r="A13" s="52" t="s">
        <v>109</v>
      </c>
      <c r="B13" s="70">
        <v>5</v>
      </c>
      <c r="C13" s="70">
        <v>3</v>
      </c>
      <c r="D13" s="70">
        <v>10</v>
      </c>
      <c r="E13" s="70">
        <v>2</v>
      </c>
      <c r="F13" s="70">
        <v>10</v>
      </c>
      <c r="G13" s="70">
        <v>3</v>
      </c>
      <c r="H13" s="70">
        <v>5</v>
      </c>
      <c r="I13" s="70">
        <v>3</v>
      </c>
      <c r="J13" s="70">
        <v>5</v>
      </c>
      <c r="K13" s="70">
        <v>3</v>
      </c>
      <c r="L13" s="70">
        <v>0</v>
      </c>
      <c r="M13" s="70">
        <v>0</v>
      </c>
      <c r="N13" s="70">
        <v>7</v>
      </c>
      <c r="O13" s="70">
        <v>3</v>
      </c>
      <c r="P13" s="70">
        <v>5</v>
      </c>
      <c r="Q13" s="70">
        <v>3</v>
      </c>
      <c r="R13" s="70">
        <v>47</v>
      </c>
      <c r="S13" s="71">
        <v>20</v>
      </c>
      <c r="T13" s="30">
        <f t="shared" si="0"/>
        <v>45.913043478260867</v>
      </c>
      <c r="U13" s="31" t="str">
        <f t="shared" si="1"/>
        <v>Fail</v>
      </c>
    </row>
    <row r="14" spans="1:25" ht="18" customHeight="1">
      <c r="A14" s="52" t="s">
        <v>110</v>
      </c>
      <c r="B14" s="70">
        <v>9</v>
      </c>
      <c r="C14" s="70">
        <v>3</v>
      </c>
      <c r="D14" s="70">
        <v>10</v>
      </c>
      <c r="E14" s="70">
        <v>2</v>
      </c>
      <c r="F14" s="70">
        <v>10</v>
      </c>
      <c r="G14" s="70">
        <v>3</v>
      </c>
      <c r="H14" s="70">
        <v>8</v>
      </c>
      <c r="I14" s="70">
        <v>3</v>
      </c>
      <c r="J14" s="70">
        <v>8</v>
      </c>
      <c r="K14" s="70">
        <v>3</v>
      </c>
      <c r="L14" s="70">
        <v>7</v>
      </c>
      <c r="M14" s="70">
        <v>3</v>
      </c>
      <c r="N14" s="70">
        <v>8</v>
      </c>
      <c r="O14" s="70">
        <v>3</v>
      </c>
      <c r="P14" s="70">
        <v>8</v>
      </c>
      <c r="Q14" s="70">
        <v>3</v>
      </c>
      <c r="R14" s="70">
        <v>68</v>
      </c>
      <c r="S14" s="71">
        <v>23</v>
      </c>
      <c r="T14" s="30">
        <f t="shared" si="0"/>
        <v>75.260869565217391</v>
      </c>
      <c r="U14" s="31" t="str">
        <f t="shared" si="1"/>
        <v>Pass</v>
      </c>
    </row>
    <row r="15" spans="1:25" ht="18" customHeight="1">
      <c r="A15" s="52" t="s">
        <v>111</v>
      </c>
      <c r="B15" s="70">
        <v>6</v>
      </c>
      <c r="C15" s="70">
        <v>3</v>
      </c>
      <c r="D15" s="70">
        <v>10</v>
      </c>
      <c r="E15" s="70">
        <v>2</v>
      </c>
      <c r="F15" s="70">
        <v>10</v>
      </c>
      <c r="G15" s="70">
        <v>3</v>
      </c>
      <c r="H15" s="70">
        <v>6</v>
      </c>
      <c r="I15" s="70">
        <v>3</v>
      </c>
      <c r="J15" s="70">
        <v>7</v>
      </c>
      <c r="K15" s="70">
        <v>3</v>
      </c>
      <c r="L15" s="70">
        <v>8</v>
      </c>
      <c r="M15" s="70">
        <v>3</v>
      </c>
      <c r="N15" s="70">
        <v>8</v>
      </c>
      <c r="O15" s="70">
        <v>3</v>
      </c>
      <c r="P15" s="70">
        <v>7</v>
      </c>
      <c r="Q15" s="70">
        <v>3</v>
      </c>
      <c r="R15" s="70">
        <v>62</v>
      </c>
      <c r="S15" s="71">
        <v>23</v>
      </c>
      <c r="T15" s="30">
        <f t="shared" si="0"/>
        <v>68.869565217391298</v>
      </c>
      <c r="U15" s="31" t="str">
        <f t="shared" si="1"/>
        <v>Pass</v>
      </c>
    </row>
    <row r="16" spans="1:25" ht="18" customHeight="1">
      <c r="A16" s="52" t="s">
        <v>112</v>
      </c>
      <c r="B16" s="70">
        <v>6</v>
      </c>
      <c r="C16" s="70">
        <v>3</v>
      </c>
      <c r="D16" s="70">
        <v>10</v>
      </c>
      <c r="E16" s="70">
        <v>2</v>
      </c>
      <c r="F16" s="70">
        <v>10</v>
      </c>
      <c r="G16" s="70">
        <v>3</v>
      </c>
      <c r="H16" s="70">
        <v>5</v>
      </c>
      <c r="I16" s="70">
        <v>3</v>
      </c>
      <c r="J16" s="70">
        <v>5</v>
      </c>
      <c r="K16" s="70">
        <v>3</v>
      </c>
      <c r="L16" s="70">
        <v>5</v>
      </c>
      <c r="M16" s="70">
        <v>3</v>
      </c>
      <c r="N16" s="70">
        <v>5</v>
      </c>
      <c r="O16" s="70">
        <v>3</v>
      </c>
      <c r="P16" s="70">
        <v>6</v>
      </c>
      <c r="Q16" s="70">
        <v>3</v>
      </c>
      <c r="R16" s="70">
        <v>52</v>
      </c>
      <c r="S16" s="71">
        <v>23</v>
      </c>
      <c r="T16" s="30">
        <f t="shared" si="0"/>
        <v>57.565217391304351</v>
      </c>
      <c r="U16" s="31" t="str">
        <f t="shared" si="1"/>
        <v>Pass</v>
      </c>
    </row>
    <row r="17" spans="1:21" ht="18" customHeight="1">
      <c r="A17" s="52" t="s">
        <v>113</v>
      </c>
      <c r="B17" s="70">
        <v>6</v>
      </c>
      <c r="C17" s="70">
        <v>3</v>
      </c>
      <c r="D17" s="70">
        <v>10</v>
      </c>
      <c r="E17" s="70">
        <v>2</v>
      </c>
      <c r="F17" s="70">
        <v>10</v>
      </c>
      <c r="G17" s="70">
        <v>3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26</v>
      </c>
      <c r="S17" s="71">
        <v>8</v>
      </c>
      <c r="T17" s="30">
        <f t="shared" si="0"/>
        <v>11.217391304347826</v>
      </c>
      <c r="U17" s="31" t="str">
        <f t="shared" si="1"/>
        <v>Fail</v>
      </c>
    </row>
    <row r="18" spans="1:21" ht="18" customHeight="1">
      <c r="A18" s="52" t="s">
        <v>114</v>
      </c>
      <c r="B18" s="70">
        <v>6</v>
      </c>
      <c r="C18" s="70">
        <v>3</v>
      </c>
      <c r="D18" s="70">
        <v>10</v>
      </c>
      <c r="E18" s="70">
        <v>2</v>
      </c>
      <c r="F18" s="70">
        <v>10</v>
      </c>
      <c r="G18" s="70">
        <v>3</v>
      </c>
      <c r="H18" s="70">
        <v>7</v>
      </c>
      <c r="I18" s="70">
        <v>3</v>
      </c>
      <c r="J18" s="70">
        <v>5</v>
      </c>
      <c r="K18" s="70">
        <v>3</v>
      </c>
      <c r="L18" s="70">
        <v>5</v>
      </c>
      <c r="M18" s="70">
        <v>3</v>
      </c>
      <c r="N18" s="70">
        <v>6</v>
      </c>
      <c r="O18" s="70">
        <v>3</v>
      </c>
      <c r="P18" s="70">
        <v>6</v>
      </c>
      <c r="Q18" s="70">
        <v>3</v>
      </c>
      <c r="R18" s="70">
        <v>55</v>
      </c>
      <c r="S18" s="71">
        <v>23</v>
      </c>
      <c r="T18" s="30">
        <f t="shared" si="0"/>
        <v>60.956521739130437</v>
      </c>
      <c r="U18" s="31" t="str">
        <f t="shared" si="1"/>
        <v>Pass</v>
      </c>
    </row>
    <row r="19" spans="1:21" ht="18" customHeight="1">
      <c r="A19" s="52" t="s">
        <v>115</v>
      </c>
      <c r="B19" s="70">
        <v>6</v>
      </c>
      <c r="C19" s="70">
        <v>3</v>
      </c>
      <c r="D19" s="70">
        <v>10</v>
      </c>
      <c r="E19" s="70">
        <v>2</v>
      </c>
      <c r="F19" s="70">
        <v>10</v>
      </c>
      <c r="G19" s="70">
        <v>3</v>
      </c>
      <c r="H19" s="70">
        <v>7</v>
      </c>
      <c r="I19" s="70">
        <v>3</v>
      </c>
      <c r="J19" s="70">
        <v>7</v>
      </c>
      <c r="K19" s="70">
        <v>3</v>
      </c>
      <c r="L19" s="70">
        <v>6</v>
      </c>
      <c r="M19" s="70">
        <v>3</v>
      </c>
      <c r="N19" s="70">
        <v>8</v>
      </c>
      <c r="O19" s="70">
        <v>3</v>
      </c>
      <c r="P19" s="70">
        <v>7</v>
      </c>
      <c r="Q19" s="70">
        <v>3</v>
      </c>
      <c r="R19" s="70">
        <v>61</v>
      </c>
      <c r="S19" s="71">
        <v>23</v>
      </c>
      <c r="T19" s="30">
        <f t="shared" si="0"/>
        <v>67.739130434782609</v>
      </c>
      <c r="U19" s="31" t="str">
        <f t="shared" si="1"/>
        <v>Pass</v>
      </c>
    </row>
    <row r="20" spans="1:21" ht="18" customHeight="1">
      <c r="A20" s="52" t="s">
        <v>116</v>
      </c>
      <c r="B20" s="70">
        <v>7</v>
      </c>
      <c r="C20" s="70">
        <v>3</v>
      </c>
      <c r="D20" s="70">
        <v>0</v>
      </c>
      <c r="E20" s="70">
        <v>0</v>
      </c>
      <c r="F20" s="70">
        <v>10</v>
      </c>
      <c r="G20" s="70">
        <v>3</v>
      </c>
      <c r="H20" s="70">
        <v>5</v>
      </c>
      <c r="I20" s="70">
        <v>3</v>
      </c>
      <c r="J20" s="70">
        <v>6</v>
      </c>
      <c r="K20" s="70">
        <v>3</v>
      </c>
      <c r="L20" s="70">
        <v>0</v>
      </c>
      <c r="M20" s="70">
        <v>0</v>
      </c>
      <c r="N20" s="70">
        <v>6</v>
      </c>
      <c r="O20" s="70">
        <v>3</v>
      </c>
      <c r="P20" s="70">
        <v>6</v>
      </c>
      <c r="Q20" s="70">
        <v>3</v>
      </c>
      <c r="R20" s="70">
        <v>40</v>
      </c>
      <c r="S20" s="71">
        <v>18</v>
      </c>
      <c r="T20" s="30">
        <f t="shared" si="0"/>
        <v>35.608695652173914</v>
      </c>
      <c r="U20" s="31" t="str">
        <f t="shared" si="1"/>
        <v>Fail</v>
      </c>
    </row>
    <row r="21" spans="1:21" ht="18" customHeight="1">
      <c r="A21" s="52" t="s">
        <v>117</v>
      </c>
      <c r="B21" s="70">
        <v>8</v>
      </c>
      <c r="C21" s="70">
        <v>3</v>
      </c>
      <c r="D21" s="70">
        <v>10</v>
      </c>
      <c r="E21" s="70">
        <v>2</v>
      </c>
      <c r="F21" s="70">
        <v>10</v>
      </c>
      <c r="G21" s="70">
        <v>3</v>
      </c>
      <c r="H21" s="70">
        <v>5</v>
      </c>
      <c r="I21" s="70">
        <v>3</v>
      </c>
      <c r="J21" s="70">
        <v>7</v>
      </c>
      <c r="K21" s="70">
        <v>3</v>
      </c>
      <c r="L21" s="70">
        <v>8</v>
      </c>
      <c r="M21" s="70">
        <v>3</v>
      </c>
      <c r="N21" s="70">
        <v>7</v>
      </c>
      <c r="O21" s="70">
        <v>3</v>
      </c>
      <c r="P21" s="70">
        <v>6</v>
      </c>
      <c r="Q21" s="70">
        <v>3</v>
      </c>
      <c r="R21" s="70">
        <v>61</v>
      </c>
      <c r="S21" s="71">
        <v>23</v>
      </c>
      <c r="T21" s="30">
        <f t="shared" si="0"/>
        <v>67.478260869565219</v>
      </c>
      <c r="U21" s="31" t="str">
        <f t="shared" si="1"/>
        <v>Pass</v>
      </c>
    </row>
    <row r="22" spans="1:21" ht="18" customHeight="1">
      <c r="A22" s="52" t="s">
        <v>118</v>
      </c>
      <c r="B22" s="70">
        <v>8</v>
      </c>
      <c r="C22" s="70">
        <v>3</v>
      </c>
      <c r="D22" s="70">
        <v>10</v>
      </c>
      <c r="E22" s="70">
        <v>2</v>
      </c>
      <c r="F22" s="70">
        <v>10</v>
      </c>
      <c r="G22" s="70">
        <v>3</v>
      </c>
      <c r="H22" s="70">
        <v>7</v>
      </c>
      <c r="I22" s="70">
        <v>3</v>
      </c>
      <c r="J22" s="70">
        <v>9</v>
      </c>
      <c r="K22" s="70">
        <v>3</v>
      </c>
      <c r="L22" s="70">
        <v>10</v>
      </c>
      <c r="M22" s="70">
        <v>3</v>
      </c>
      <c r="N22" s="70">
        <v>8</v>
      </c>
      <c r="O22" s="70">
        <v>3</v>
      </c>
      <c r="P22" s="70">
        <v>7</v>
      </c>
      <c r="Q22" s="70">
        <v>3</v>
      </c>
      <c r="R22" s="70">
        <v>69</v>
      </c>
      <c r="S22" s="71">
        <v>23</v>
      </c>
      <c r="T22" s="30">
        <f t="shared" si="0"/>
        <v>76.521739130434781</v>
      </c>
      <c r="U22" s="31" t="str">
        <f t="shared" si="1"/>
        <v>Pass</v>
      </c>
    </row>
    <row r="23" spans="1:21" ht="18" customHeight="1">
      <c r="A23" s="52" t="s">
        <v>504</v>
      </c>
      <c r="B23" s="70">
        <v>6</v>
      </c>
      <c r="C23" s="70">
        <v>3</v>
      </c>
      <c r="D23" s="70">
        <v>10</v>
      </c>
      <c r="E23" s="70">
        <v>2</v>
      </c>
      <c r="F23" s="70">
        <v>10</v>
      </c>
      <c r="G23" s="70">
        <v>3</v>
      </c>
      <c r="H23" s="70">
        <v>6</v>
      </c>
      <c r="I23" s="70">
        <v>3</v>
      </c>
      <c r="J23" s="70">
        <v>7</v>
      </c>
      <c r="K23" s="70">
        <v>3</v>
      </c>
      <c r="L23" s="70">
        <v>8</v>
      </c>
      <c r="M23" s="70">
        <v>3</v>
      </c>
      <c r="N23" s="70">
        <v>7</v>
      </c>
      <c r="O23" s="70">
        <v>3</v>
      </c>
      <c r="P23" s="70">
        <v>7</v>
      </c>
      <c r="Q23" s="70">
        <v>3</v>
      </c>
      <c r="R23" s="70">
        <v>61</v>
      </c>
      <c r="S23" s="71">
        <v>23</v>
      </c>
      <c r="T23" s="30">
        <f t="shared" si="0"/>
        <v>67.739130434782609</v>
      </c>
      <c r="U23" s="31" t="str">
        <f t="shared" si="1"/>
        <v>Pass</v>
      </c>
    </row>
    <row r="24" spans="1:21" ht="18" customHeight="1">
      <c r="A24" s="52" t="s">
        <v>505</v>
      </c>
      <c r="B24" s="70">
        <v>9</v>
      </c>
      <c r="C24" s="70">
        <v>3</v>
      </c>
      <c r="D24" s="70">
        <v>10</v>
      </c>
      <c r="E24" s="70">
        <v>2</v>
      </c>
      <c r="F24" s="70">
        <v>10</v>
      </c>
      <c r="G24" s="70">
        <v>3</v>
      </c>
      <c r="H24" s="70">
        <v>6</v>
      </c>
      <c r="I24" s="70">
        <v>3</v>
      </c>
      <c r="J24" s="70">
        <v>6</v>
      </c>
      <c r="K24" s="70">
        <v>3</v>
      </c>
      <c r="L24" s="70">
        <v>7</v>
      </c>
      <c r="M24" s="70">
        <v>3</v>
      </c>
      <c r="N24" s="70">
        <v>6</v>
      </c>
      <c r="O24" s="70">
        <v>3</v>
      </c>
      <c r="P24" s="70">
        <v>6</v>
      </c>
      <c r="Q24" s="70">
        <v>3</v>
      </c>
      <c r="R24" s="70">
        <v>60</v>
      </c>
      <c r="S24" s="71">
        <v>23</v>
      </c>
      <c r="T24" s="30">
        <f t="shared" si="0"/>
        <v>66.217391304347828</v>
      </c>
      <c r="U24" s="31" t="str">
        <f t="shared" si="1"/>
        <v>Pass</v>
      </c>
    </row>
    <row r="25" spans="1:21" ht="18" customHeight="1">
      <c r="A25" s="52" t="s">
        <v>506</v>
      </c>
      <c r="B25" s="70">
        <v>10</v>
      </c>
      <c r="C25" s="70">
        <v>3</v>
      </c>
      <c r="D25" s="70">
        <v>10</v>
      </c>
      <c r="E25" s="70">
        <v>2</v>
      </c>
      <c r="F25" s="70">
        <v>10</v>
      </c>
      <c r="G25" s="70">
        <v>3</v>
      </c>
      <c r="H25" s="70">
        <v>6</v>
      </c>
      <c r="I25" s="70">
        <v>3</v>
      </c>
      <c r="J25" s="70">
        <v>8</v>
      </c>
      <c r="K25" s="70">
        <v>3</v>
      </c>
      <c r="L25" s="70">
        <v>6</v>
      </c>
      <c r="M25" s="70">
        <v>3</v>
      </c>
      <c r="N25" s="70">
        <v>8</v>
      </c>
      <c r="O25" s="70">
        <v>3</v>
      </c>
      <c r="P25" s="70">
        <v>8</v>
      </c>
      <c r="Q25" s="70">
        <v>3</v>
      </c>
      <c r="R25" s="70">
        <v>66</v>
      </c>
      <c r="S25" s="71">
        <v>23</v>
      </c>
      <c r="T25" s="30">
        <f t="shared" si="0"/>
        <v>72.869565217391298</v>
      </c>
      <c r="U25" s="31" t="str">
        <f t="shared" si="1"/>
        <v>Pass</v>
      </c>
    </row>
    <row r="26" spans="1:21" ht="18" customHeight="1">
      <c r="A26" s="52" t="s">
        <v>507</v>
      </c>
      <c r="B26" s="70">
        <v>7</v>
      </c>
      <c r="C26" s="70">
        <v>3</v>
      </c>
      <c r="D26" s="70">
        <v>10</v>
      </c>
      <c r="E26" s="70">
        <v>2</v>
      </c>
      <c r="F26" s="70">
        <v>10</v>
      </c>
      <c r="G26" s="70">
        <v>3</v>
      </c>
      <c r="H26" s="70">
        <v>7</v>
      </c>
      <c r="I26" s="70">
        <v>3</v>
      </c>
      <c r="J26" s="70">
        <v>5</v>
      </c>
      <c r="K26" s="70">
        <v>3</v>
      </c>
      <c r="L26" s="70">
        <v>10</v>
      </c>
      <c r="M26" s="70">
        <v>3</v>
      </c>
      <c r="N26" s="70">
        <v>7</v>
      </c>
      <c r="O26" s="70">
        <v>3</v>
      </c>
      <c r="P26" s="70">
        <v>7</v>
      </c>
      <c r="Q26" s="70">
        <v>3</v>
      </c>
      <c r="R26" s="70">
        <v>63</v>
      </c>
      <c r="S26" s="71">
        <v>23</v>
      </c>
      <c r="T26" s="30">
        <f t="shared" si="0"/>
        <v>69.869565217391298</v>
      </c>
      <c r="U26" s="31" t="str">
        <f t="shared" si="1"/>
        <v>Pass</v>
      </c>
    </row>
    <row r="27" spans="1:21" ht="18" customHeight="1">
      <c r="A27" s="52" t="s">
        <v>508</v>
      </c>
      <c r="B27" s="70">
        <v>5</v>
      </c>
      <c r="C27" s="70">
        <v>3</v>
      </c>
      <c r="D27" s="70">
        <v>10</v>
      </c>
      <c r="E27" s="70">
        <v>2</v>
      </c>
      <c r="F27" s="70">
        <v>10</v>
      </c>
      <c r="G27" s="70">
        <v>3</v>
      </c>
      <c r="H27" s="70">
        <v>6</v>
      </c>
      <c r="I27" s="70">
        <v>3</v>
      </c>
      <c r="J27" s="70">
        <v>6</v>
      </c>
      <c r="K27" s="70">
        <v>3</v>
      </c>
      <c r="L27" s="70">
        <v>8</v>
      </c>
      <c r="M27" s="70">
        <v>3</v>
      </c>
      <c r="N27" s="70">
        <v>8</v>
      </c>
      <c r="O27" s="70">
        <v>3</v>
      </c>
      <c r="P27" s="70">
        <v>5</v>
      </c>
      <c r="Q27" s="70">
        <v>3</v>
      </c>
      <c r="R27" s="70">
        <v>58</v>
      </c>
      <c r="S27" s="71">
        <v>23</v>
      </c>
      <c r="T27" s="30">
        <f t="shared" si="0"/>
        <v>64.478260869565219</v>
      </c>
      <c r="U27" s="31" t="str">
        <f t="shared" si="1"/>
        <v>Pass</v>
      </c>
    </row>
    <row r="28" spans="1:21" ht="18" customHeight="1">
      <c r="A28" s="52" t="s">
        <v>509</v>
      </c>
      <c r="B28" s="70">
        <v>7</v>
      </c>
      <c r="C28" s="70">
        <v>3</v>
      </c>
      <c r="D28" s="70">
        <v>10</v>
      </c>
      <c r="E28" s="70">
        <v>2</v>
      </c>
      <c r="F28" s="70">
        <v>10</v>
      </c>
      <c r="G28" s="70">
        <v>3</v>
      </c>
      <c r="H28" s="70">
        <v>7</v>
      </c>
      <c r="I28" s="70">
        <v>3</v>
      </c>
      <c r="J28" s="70">
        <v>7</v>
      </c>
      <c r="K28" s="70">
        <v>3</v>
      </c>
      <c r="L28" s="70">
        <v>9</v>
      </c>
      <c r="M28" s="70">
        <v>3</v>
      </c>
      <c r="N28" s="70">
        <v>8</v>
      </c>
      <c r="O28" s="70">
        <v>3</v>
      </c>
      <c r="P28" s="70">
        <v>7</v>
      </c>
      <c r="Q28" s="70">
        <v>3</v>
      </c>
      <c r="R28" s="70">
        <v>65</v>
      </c>
      <c r="S28" s="71">
        <v>23</v>
      </c>
      <c r="T28" s="30">
        <f t="shared" si="0"/>
        <v>72.130434782608702</v>
      </c>
      <c r="U28" s="31" t="str">
        <f t="shared" si="1"/>
        <v>Pass</v>
      </c>
    </row>
  </sheetData>
  <mergeCells count="43">
    <mergeCell ref="B4:C4"/>
    <mergeCell ref="D4:E4"/>
    <mergeCell ref="F4:G4"/>
    <mergeCell ref="A1:U1"/>
    <mergeCell ref="A2:U2"/>
    <mergeCell ref="B3:C3"/>
    <mergeCell ref="D3:E3"/>
    <mergeCell ref="F3:G3"/>
    <mergeCell ref="H3:I3"/>
    <mergeCell ref="J3:K3"/>
    <mergeCell ref="L3:M3"/>
    <mergeCell ref="N3:O3"/>
    <mergeCell ref="P3:Q3"/>
    <mergeCell ref="H4:I4"/>
    <mergeCell ref="J4:K4"/>
    <mergeCell ref="V8:W8"/>
    <mergeCell ref="R4:S4"/>
    <mergeCell ref="T4:U4"/>
    <mergeCell ref="L4:M4"/>
    <mergeCell ref="N4:O4"/>
    <mergeCell ref="P4:Q4"/>
    <mergeCell ref="R3:S3"/>
    <mergeCell ref="T3:U3"/>
    <mergeCell ref="T9:T10"/>
    <mergeCell ref="U9:U10"/>
    <mergeCell ref="B8:C8"/>
    <mergeCell ref="D8:E8"/>
    <mergeCell ref="F8:G8"/>
    <mergeCell ref="H8:I8"/>
    <mergeCell ref="J8:K8"/>
    <mergeCell ref="L8:M8"/>
    <mergeCell ref="N8:O8"/>
    <mergeCell ref="P9:Q9"/>
    <mergeCell ref="P8:Q8"/>
    <mergeCell ref="R8:R10"/>
    <mergeCell ref="S8:S10"/>
    <mergeCell ref="B9:C9"/>
    <mergeCell ref="N9:O9"/>
    <mergeCell ref="D9:E9"/>
    <mergeCell ref="F9:G9"/>
    <mergeCell ref="H9:I9"/>
    <mergeCell ref="J9:K9"/>
    <mergeCell ref="L9:M9"/>
  </mergeCells>
  <conditionalFormatting sqref="N7:U8">
    <cfRule type="cellIs" dxfId="9" priority="3" operator="lessThanOrEqual">
      <formula>0</formula>
    </cfRule>
  </conditionalFormatting>
  <conditionalFormatting sqref="T9">
    <cfRule type="cellIs" dxfId="8" priority="2" operator="lessThanOrEqual">
      <formula>0</formula>
    </cfRule>
  </conditionalFormatting>
  <conditionalFormatting sqref="U11:U28">
    <cfRule type="containsText" dxfId="7" priority="1" operator="containsText" text="Fail">
      <formula>NOT(ISERROR(SEARCH("Fail",U11)))</formula>
    </cfRule>
  </conditionalFormatting>
  <printOptions horizontalCentered="1"/>
  <pageMargins left="0.25" right="0.25" top="0.5" bottom="0.5" header="0.3" footer="0.3"/>
  <pageSetup paperSize="9" scale="74" fitToHeight="10" orientation="landscape" horizont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083-1AE4-4924-91DC-B6063B849E68}">
  <sheetPr>
    <pageSetUpPr fitToPage="1"/>
  </sheetPr>
  <dimension ref="A1:Y49"/>
  <sheetViews>
    <sheetView showGridLines="0" zoomScaleNormal="100" workbookViewId="0">
      <selection sqref="A1:U2"/>
    </sheetView>
  </sheetViews>
  <sheetFormatPr defaultColWidth="9.140625" defaultRowHeight="18" customHeight="1"/>
  <cols>
    <col min="1" max="1" width="20.7109375" style="23" customWidth="1"/>
    <col min="2" max="2" width="8.7109375" style="27" customWidth="1"/>
    <col min="3" max="12" width="8.7109375" style="23" customWidth="1"/>
    <col min="13" max="13" width="8.7109375" style="27" customWidth="1"/>
    <col min="14" max="21" width="8.7109375" style="23" customWidth="1"/>
    <col min="22" max="16384" width="9.140625" style="23"/>
  </cols>
  <sheetData>
    <row r="1" spans="1:25" ht="35.25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5" ht="20.25">
      <c r="A2" s="92" t="str">
        <f>Summery!A2</f>
        <v>Result of IV B.Tech I Semester (R20) Examinations Jan-2024 (20-Batch)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1:25" ht="39.950000000000003" customHeight="1">
      <c r="A3" s="24" t="s">
        <v>37</v>
      </c>
      <c r="B3" s="94">
        <f>COUNTIF(C11:C9726,"&gt;0")</f>
        <v>34</v>
      </c>
      <c r="C3" s="95"/>
      <c r="D3" s="94">
        <f>COUNTIF(E11:E9726,"&gt;0")</f>
        <v>34</v>
      </c>
      <c r="E3" s="95"/>
      <c r="F3" s="94">
        <f>COUNTIF(G11:G9726,"&gt;0")</f>
        <v>33</v>
      </c>
      <c r="G3" s="95"/>
      <c r="H3" s="94">
        <f>COUNTIF(I11:I9726,"&gt;0")</f>
        <v>33</v>
      </c>
      <c r="I3" s="95"/>
      <c r="J3" s="94">
        <f>COUNTIF(K11:K9726,"&gt;0")</f>
        <v>31</v>
      </c>
      <c r="K3" s="95"/>
      <c r="L3" s="94">
        <f>COUNTIF(M11:M9726,"&gt;0")</f>
        <v>32</v>
      </c>
      <c r="M3" s="95"/>
      <c r="N3" s="94">
        <f>COUNTIF(O11:O9726,"&gt;0")</f>
        <v>39</v>
      </c>
      <c r="O3" s="95"/>
      <c r="P3" s="94">
        <f>COUNTIF(Q11:Q9726,"&gt;0")</f>
        <v>39</v>
      </c>
      <c r="Q3" s="95"/>
      <c r="R3" s="96" t="s">
        <v>30</v>
      </c>
      <c r="S3" s="97"/>
      <c r="T3" s="98">
        <f>COUNTA(A11:A1048576)</f>
        <v>39</v>
      </c>
      <c r="U3" s="99"/>
    </row>
    <row r="4" spans="1:25" ht="39.950000000000003" customHeight="1">
      <c r="A4" s="24" t="s">
        <v>31</v>
      </c>
      <c r="B4" s="100">
        <f>B3/$T$3</f>
        <v>0.87179487179487181</v>
      </c>
      <c r="C4" s="101"/>
      <c r="D4" s="100">
        <f>D3/$T$3</f>
        <v>0.87179487179487181</v>
      </c>
      <c r="E4" s="101"/>
      <c r="F4" s="100">
        <f>F3/$T$3</f>
        <v>0.84615384615384615</v>
      </c>
      <c r="G4" s="101"/>
      <c r="H4" s="100">
        <f>H3/$T$3</f>
        <v>0.84615384615384615</v>
      </c>
      <c r="I4" s="101"/>
      <c r="J4" s="100">
        <f>J3/$T$3</f>
        <v>0.79487179487179482</v>
      </c>
      <c r="K4" s="101"/>
      <c r="L4" s="100">
        <f>L3/$T$3</f>
        <v>0.82051282051282048</v>
      </c>
      <c r="M4" s="101"/>
      <c r="N4" s="100">
        <f>N3/$T$3</f>
        <v>1</v>
      </c>
      <c r="O4" s="101"/>
      <c r="P4" s="100">
        <f>P3/$T$3</f>
        <v>1</v>
      </c>
      <c r="Q4" s="101"/>
      <c r="R4" s="96" t="s">
        <v>32</v>
      </c>
      <c r="S4" s="97"/>
      <c r="T4" s="104">
        <f>COUNTIF(U11:U869,"=Pass")/T3</f>
        <v>0.71794871794871795</v>
      </c>
      <c r="U4" s="105"/>
    </row>
    <row r="5" spans="1:25">
      <c r="A5" s="42" t="s">
        <v>12</v>
      </c>
      <c r="B5" s="43" t="s">
        <v>24</v>
      </c>
      <c r="C5" s="25"/>
      <c r="D5" s="25"/>
      <c r="E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5" ht="15">
      <c r="B6" s="26"/>
    </row>
    <row r="7" spans="1:25" ht="13.5" hidden="1" customHeight="1">
      <c r="A7" s="44"/>
      <c r="B7" s="45" t="s">
        <v>1</v>
      </c>
      <c r="C7" s="45" t="s">
        <v>2</v>
      </c>
      <c r="D7" s="46" t="s">
        <v>54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/>
      <c r="U7"/>
    </row>
    <row r="8" spans="1:25" ht="0.75" hidden="1" customHeight="1">
      <c r="A8" s="44"/>
      <c r="B8" s="86" t="s">
        <v>78</v>
      </c>
      <c r="C8" s="87" t="s">
        <v>78</v>
      </c>
      <c r="D8" s="86" t="s">
        <v>120</v>
      </c>
      <c r="E8" s="87" t="s">
        <v>120</v>
      </c>
      <c r="F8" s="86" t="s">
        <v>122</v>
      </c>
      <c r="G8" s="87" t="s">
        <v>122</v>
      </c>
      <c r="H8" s="86" t="s">
        <v>124</v>
      </c>
      <c r="I8" s="87" t="s">
        <v>124</v>
      </c>
      <c r="J8" s="86" t="s">
        <v>126</v>
      </c>
      <c r="K8" s="87" t="s">
        <v>126</v>
      </c>
      <c r="L8" s="86" t="s">
        <v>128</v>
      </c>
      <c r="M8" s="87" t="s">
        <v>128</v>
      </c>
      <c r="N8" s="86" t="s">
        <v>130</v>
      </c>
      <c r="O8" s="87" t="s">
        <v>130</v>
      </c>
      <c r="P8" s="86" t="s">
        <v>132</v>
      </c>
      <c r="Q8" s="87" t="s">
        <v>132</v>
      </c>
      <c r="R8" s="106" t="s">
        <v>55</v>
      </c>
      <c r="S8" s="106" t="s">
        <v>57</v>
      </c>
      <c r="T8"/>
      <c r="U8"/>
      <c r="V8" s="102"/>
      <c r="W8" s="103"/>
      <c r="X8" s="28"/>
      <c r="Y8" s="28"/>
    </row>
    <row r="9" spans="1:25" s="28" customFormat="1" ht="62.25" customHeight="1">
      <c r="A9" s="48"/>
      <c r="B9" s="106" t="s">
        <v>79</v>
      </c>
      <c r="C9" s="107" t="s">
        <v>79</v>
      </c>
      <c r="D9" s="106" t="s">
        <v>121</v>
      </c>
      <c r="E9" s="107" t="s">
        <v>121</v>
      </c>
      <c r="F9" s="106" t="s">
        <v>123</v>
      </c>
      <c r="G9" s="107" t="s">
        <v>123</v>
      </c>
      <c r="H9" s="106" t="s">
        <v>125</v>
      </c>
      <c r="I9" s="107" t="s">
        <v>125</v>
      </c>
      <c r="J9" s="106" t="s">
        <v>127</v>
      </c>
      <c r="K9" s="107" t="s">
        <v>127</v>
      </c>
      <c r="L9" s="106" t="s">
        <v>129</v>
      </c>
      <c r="M9" s="107" t="s">
        <v>129</v>
      </c>
      <c r="N9" s="106" t="s">
        <v>131</v>
      </c>
      <c r="O9" s="107" t="s">
        <v>131</v>
      </c>
      <c r="P9" s="106" t="s">
        <v>133</v>
      </c>
      <c r="Q9" s="107" t="s">
        <v>133</v>
      </c>
      <c r="R9" s="106"/>
      <c r="S9" s="106"/>
      <c r="T9" s="88" t="s">
        <v>59</v>
      </c>
      <c r="U9" s="89" t="s">
        <v>33</v>
      </c>
    </row>
    <row r="10" spans="1:25" s="29" customFormat="1" ht="18" customHeight="1">
      <c r="A10" s="49" t="s">
        <v>0</v>
      </c>
      <c r="B10" s="47" t="s">
        <v>56</v>
      </c>
      <c r="C10" s="47" t="s">
        <v>58</v>
      </c>
      <c r="D10" s="47" t="s">
        <v>56</v>
      </c>
      <c r="E10" s="47" t="s">
        <v>58</v>
      </c>
      <c r="F10" s="47" t="s">
        <v>56</v>
      </c>
      <c r="G10" s="47" t="s">
        <v>58</v>
      </c>
      <c r="H10" s="47" t="s">
        <v>56</v>
      </c>
      <c r="I10" s="47" t="s">
        <v>58</v>
      </c>
      <c r="J10" s="47" t="s">
        <v>56</v>
      </c>
      <c r="K10" s="47" t="s">
        <v>58</v>
      </c>
      <c r="L10" s="47" t="s">
        <v>56</v>
      </c>
      <c r="M10" s="47" t="s">
        <v>58</v>
      </c>
      <c r="N10" s="47" t="s">
        <v>56</v>
      </c>
      <c r="O10" s="47" t="s">
        <v>58</v>
      </c>
      <c r="P10" s="47" t="s">
        <v>56</v>
      </c>
      <c r="Q10" s="47" t="s">
        <v>58</v>
      </c>
      <c r="R10" s="84"/>
      <c r="S10" s="84"/>
      <c r="T10" s="88"/>
      <c r="U10" s="89"/>
    </row>
    <row r="11" spans="1:25" ht="18" customHeight="1">
      <c r="A11" s="51" t="s">
        <v>119</v>
      </c>
      <c r="B11" s="70">
        <v>0</v>
      </c>
      <c r="C11" s="70">
        <v>0</v>
      </c>
      <c r="D11" s="70">
        <v>6</v>
      </c>
      <c r="E11" s="70">
        <v>3</v>
      </c>
      <c r="F11" s="70">
        <v>6</v>
      </c>
      <c r="G11" s="70">
        <v>3</v>
      </c>
      <c r="H11" s="70">
        <v>6</v>
      </c>
      <c r="I11" s="70">
        <v>3</v>
      </c>
      <c r="J11" s="70">
        <v>5</v>
      </c>
      <c r="K11" s="70">
        <v>3</v>
      </c>
      <c r="L11" s="70">
        <v>6</v>
      </c>
      <c r="M11" s="70">
        <v>3</v>
      </c>
      <c r="N11" s="70">
        <v>7</v>
      </c>
      <c r="O11" s="70">
        <v>2</v>
      </c>
      <c r="P11" s="70">
        <v>10</v>
      </c>
      <c r="Q11" s="70">
        <v>3</v>
      </c>
      <c r="R11" s="70">
        <v>46</v>
      </c>
      <c r="S11" s="71">
        <v>20</v>
      </c>
      <c r="T11" s="30">
        <f t="shared" ref="T11:T49" si="0">((D11*E11)+(F11*G11)+(H11*I11)+(J11*K11)+(L11*M11)+(N11*O11)+(P11*Q11)+(R11*S11))/cr</f>
        <v>45.695652173913047</v>
      </c>
      <c r="U11" s="31" t="str">
        <f t="shared" ref="U11:U49" si="1">IF(S11&gt;=cr,"Pass","Fail")</f>
        <v>Fail</v>
      </c>
    </row>
    <row r="12" spans="1:25" ht="18" customHeight="1">
      <c r="A12" s="51" t="s">
        <v>134</v>
      </c>
      <c r="B12" s="70">
        <v>6</v>
      </c>
      <c r="C12" s="70">
        <v>3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7</v>
      </c>
      <c r="O12" s="70">
        <v>2</v>
      </c>
      <c r="P12" s="70">
        <v>10</v>
      </c>
      <c r="Q12" s="70">
        <v>3</v>
      </c>
      <c r="R12" s="70">
        <v>23</v>
      </c>
      <c r="S12" s="71">
        <v>8</v>
      </c>
      <c r="T12" s="30">
        <f t="shared" si="0"/>
        <v>9.9130434782608692</v>
      </c>
      <c r="U12" s="31" t="str">
        <f t="shared" si="1"/>
        <v>Fail</v>
      </c>
    </row>
    <row r="13" spans="1:25" ht="18" customHeight="1">
      <c r="A13" s="51" t="s">
        <v>135</v>
      </c>
      <c r="B13" s="70">
        <v>6</v>
      </c>
      <c r="C13" s="70">
        <v>3</v>
      </c>
      <c r="D13" s="70">
        <v>7</v>
      </c>
      <c r="E13" s="70">
        <v>3</v>
      </c>
      <c r="F13" s="70">
        <v>5</v>
      </c>
      <c r="G13" s="70">
        <v>3</v>
      </c>
      <c r="H13" s="70">
        <v>6</v>
      </c>
      <c r="I13" s="70">
        <v>3</v>
      </c>
      <c r="J13" s="70">
        <v>6</v>
      </c>
      <c r="K13" s="70">
        <v>3</v>
      </c>
      <c r="L13" s="70">
        <v>5</v>
      </c>
      <c r="M13" s="70">
        <v>3</v>
      </c>
      <c r="N13" s="70">
        <v>7</v>
      </c>
      <c r="O13" s="70">
        <v>2</v>
      </c>
      <c r="P13" s="70">
        <v>10</v>
      </c>
      <c r="Q13" s="70">
        <v>3</v>
      </c>
      <c r="R13" s="70">
        <v>52</v>
      </c>
      <c r="S13" s="71">
        <v>23</v>
      </c>
      <c r="T13" s="30">
        <f t="shared" si="0"/>
        <v>57.695652173913047</v>
      </c>
      <c r="U13" s="31" t="str">
        <f t="shared" si="1"/>
        <v>Pass</v>
      </c>
    </row>
    <row r="14" spans="1:25" ht="18" customHeight="1">
      <c r="A14" s="51" t="s">
        <v>136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5</v>
      </c>
      <c r="O14" s="70">
        <v>2</v>
      </c>
      <c r="P14" s="70">
        <v>8</v>
      </c>
      <c r="Q14" s="70">
        <v>3</v>
      </c>
      <c r="R14" s="70">
        <v>13</v>
      </c>
      <c r="S14" s="71">
        <v>5</v>
      </c>
      <c r="T14" s="30">
        <f t="shared" si="0"/>
        <v>4.3043478260869561</v>
      </c>
      <c r="U14" s="31" t="str">
        <f t="shared" si="1"/>
        <v>Fail</v>
      </c>
    </row>
    <row r="15" spans="1:25" ht="18" customHeight="1">
      <c r="A15" s="51" t="s">
        <v>137</v>
      </c>
      <c r="B15" s="70">
        <v>7</v>
      </c>
      <c r="C15" s="70">
        <v>3</v>
      </c>
      <c r="D15" s="70">
        <v>6</v>
      </c>
      <c r="E15" s="70">
        <v>3</v>
      </c>
      <c r="F15" s="70">
        <v>6</v>
      </c>
      <c r="G15" s="70">
        <v>3</v>
      </c>
      <c r="H15" s="70">
        <v>7</v>
      </c>
      <c r="I15" s="70">
        <v>3</v>
      </c>
      <c r="J15" s="70">
        <v>0</v>
      </c>
      <c r="K15" s="70">
        <v>0</v>
      </c>
      <c r="L15" s="70">
        <v>5</v>
      </c>
      <c r="M15" s="70">
        <v>3</v>
      </c>
      <c r="N15" s="70">
        <v>7</v>
      </c>
      <c r="O15" s="70">
        <v>2</v>
      </c>
      <c r="P15" s="70">
        <v>10</v>
      </c>
      <c r="Q15" s="70">
        <v>3</v>
      </c>
      <c r="R15" s="70">
        <v>48</v>
      </c>
      <c r="S15" s="71">
        <v>20</v>
      </c>
      <c r="T15" s="30">
        <f t="shared" si="0"/>
        <v>46.782608695652172</v>
      </c>
      <c r="U15" s="31" t="str">
        <f t="shared" si="1"/>
        <v>Fail</v>
      </c>
    </row>
    <row r="16" spans="1:25" ht="18" customHeight="1">
      <c r="A16" s="51" t="s">
        <v>138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7</v>
      </c>
      <c r="O16" s="70">
        <v>2</v>
      </c>
      <c r="P16" s="70">
        <v>8</v>
      </c>
      <c r="Q16" s="70">
        <v>3</v>
      </c>
      <c r="R16" s="70">
        <v>15</v>
      </c>
      <c r="S16" s="71">
        <v>5</v>
      </c>
      <c r="T16" s="30">
        <f t="shared" si="0"/>
        <v>4.9130434782608692</v>
      </c>
      <c r="U16" s="31" t="str">
        <f t="shared" si="1"/>
        <v>Fail</v>
      </c>
    </row>
    <row r="17" spans="1:21" ht="18" customHeight="1">
      <c r="A17" s="51" t="s">
        <v>139</v>
      </c>
      <c r="B17" s="70">
        <v>0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7</v>
      </c>
      <c r="O17" s="70">
        <v>2</v>
      </c>
      <c r="P17" s="70">
        <v>9</v>
      </c>
      <c r="Q17" s="70">
        <v>3</v>
      </c>
      <c r="R17" s="70">
        <v>16</v>
      </c>
      <c r="S17" s="71">
        <v>5</v>
      </c>
      <c r="T17" s="30">
        <f t="shared" si="0"/>
        <v>5.2608695652173916</v>
      </c>
      <c r="U17" s="31" t="str">
        <f t="shared" si="1"/>
        <v>Fail</v>
      </c>
    </row>
    <row r="18" spans="1:21" ht="18" customHeight="1">
      <c r="A18" s="51" t="s">
        <v>140</v>
      </c>
      <c r="B18" s="70">
        <v>0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0</v>
      </c>
      <c r="M18" s="70">
        <v>0</v>
      </c>
      <c r="N18" s="70">
        <v>7</v>
      </c>
      <c r="O18" s="70">
        <v>2</v>
      </c>
      <c r="P18" s="70">
        <v>8</v>
      </c>
      <c r="Q18" s="70">
        <v>3</v>
      </c>
      <c r="R18" s="70">
        <v>15</v>
      </c>
      <c r="S18" s="71">
        <v>5</v>
      </c>
      <c r="T18" s="30">
        <f t="shared" si="0"/>
        <v>4.9130434782608692</v>
      </c>
      <c r="U18" s="31" t="str">
        <f t="shared" si="1"/>
        <v>Fail</v>
      </c>
    </row>
    <row r="19" spans="1:21" ht="18" customHeight="1">
      <c r="A19" s="51" t="s">
        <v>141</v>
      </c>
      <c r="B19" s="70">
        <v>6</v>
      </c>
      <c r="C19" s="70">
        <v>3</v>
      </c>
      <c r="D19" s="70">
        <v>7</v>
      </c>
      <c r="E19" s="70">
        <v>3</v>
      </c>
      <c r="F19" s="70">
        <v>6</v>
      </c>
      <c r="G19" s="70">
        <v>3</v>
      </c>
      <c r="H19" s="70">
        <v>0</v>
      </c>
      <c r="I19" s="70">
        <v>0</v>
      </c>
      <c r="J19" s="70">
        <v>0</v>
      </c>
      <c r="K19" s="70">
        <v>0</v>
      </c>
      <c r="L19" s="70">
        <v>5</v>
      </c>
      <c r="M19" s="70">
        <v>3</v>
      </c>
      <c r="N19" s="70">
        <v>7</v>
      </c>
      <c r="O19" s="70">
        <v>2</v>
      </c>
      <c r="P19" s="70">
        <v>9</v>
      </c>
      <c r="Q19" s="70">
        <v>3</v>
      </c>
      <c r="R19" s="70">
        <v>40</v>
      </c>
      <c r="S19" s="71">
        <v>17</v>
      </c>
      <c r="T19" s="30">
        <f t="shared" si="0"/>
        <v>33.695652173913047</v>
      </c>
      <c r="U19" s="31" t="str">
        <f t="shared" si="1"/>
        <v>Fail</v>
      </c>
    </row>
    <row r="20" spans="1:21" ht="18" customHeight="1">
      <c r="A20" s="51" t="s">
        <v>142</v>
      </c>
      <c r="B20" s="70">
        <v>7</v>
      </c>
      <c r="C20" s="70">
        <v>3</v>
      </c>
      <c r="D20" s="70">
        <v>8</v>
      </c>
      <c r="E20" s="70">
        <v>3</v>
      </c>
      <c r="F20" s="70">
        <v>8</v>
      </c>
      <c r="G20" s="70">
        <v>3</v>
      </c>
      <c r="H20" s="70">
        <v>7</v>
      </c>
      <c r="I20" s="70">
        <v>3</v>
      </c>
      <c r="J20" s="70">
        <v>7</v>
      </c>
      <c r="K20" s="70">
        <v>3</v>
      </c>
      <c r="L20" s="70">
        <v>8</v>
      </c>
      <c r="M20" s="70">
        <v>3</v>
      </c>
      <c r="N20" s="70">
        <v>7</v>
      </c>
      <c r="O20" s="70">
        <v>2</v>
      </c>
      <c r="P20" s="70">
        <v>10</v>
      </c>
      <c r="Q20" s="70">
        <v>3</v>
      </c>
      <c r="R20" s="70">
        <v>62</v>
      </c>
      <c r="S20" s="71">
        <v>23</v>
      </c>
      <c r="T20" s="30">
        <f t="shared" si="0"/>
        <v>68.869565217391298</v>
      </c>
      <c r="U20" s="31" t="str">
        <f t="shared" si="1"/>
        <v>Pass</v>
      </c>
    </row>
    <row r="21" spans="1:21" ht="18" customHeight="1">
      <c r="A21" s="51" t="s">
        <v>526</v>
      </c>
      <c r="B21" s="70">
        <v>7</v>
      </c>
      <c r="C21" s="70">
        <v>3</v>
      </c>
      <c r="D21" s="70">
        <v>7</v>
      </c>
      <c r="E21" s="70">
        <v>3</v>
      </c>
      <c r="F21" s="70">
        <v>8</v>
      </c>
      <c r="G21" s="70">
        <v>3</v>
      </c>
      <c r="H21" s="70">
        <v>8</v>
      </c>
      <c r="I21" s="70">
        <v>3</v>
      </c>
      <c r="J21" s="70">
        <v>6</v>
      </c>
      <c r="K21" s="70">
        <v>3</v>
      </c>
      <c r="L21" s="70">
        <v>6</v>
      </c>
      <c r="M21" s="70">
        <v>3</v>
      </c>
      <c r="N21" s="70">
        <v>7</v>
      </c>
      <c r="O21" s="70">
        <v>2</v>
      </c>
      <c r="P21" s="70">
        <v>10</v>
      </c>
      <c r="Q21" s="70">
        <v>3</v>
      </c>
      <c r="R21" s="70">
        <v>59</v>
      </c>
      <c r="S21" s="71">
        <v>23</v>
      </c>
      <c r="T21" s="30">
        <f t="shared" si="0"/>
        <v>65.478260869565219</v>
      </c>
      <c r="U21" s="31" t="str">
        <f t="shared" si="1"/>
        <v>Pass</v>
      </c>
    </row>
    <row r="22" spans="1:21" ht="18" customHeight="1">
      <c r="A22" s="51" t="s">
        <v>527</v>
      </c>
      <c r="B22" s="70">
        <v>6</v>
      </c>
      <c r="C22" s="70">
        <v>3</v>
      </c>
      <c r="D22" s="70">
        <v>8</v>
      </c>
      <c r="E22" s="70">
        <v>3</v>
      </c>
      <c r="F22" s="70">
        <v>6</v>
      </c>
      <c r="G22" s="70">
        <v>3</v>
      </c>
      <c r="H22" s="70">
        <v>7</v>
      </c>
      <c r="I22" s="70">
        <v>3</v>
      </c>
      <c r="J22" s="70">
        <v>7</v>
      </c>
      <c r="K22" s="70">
        <v>3</v>
      </c>
      <c r="L22" s="70">
        <v>7</v>
      </c>
      <c r="M22" s="70">
        <v>3</v>
      </c>
      <c r="N22" s="70">
        <v>7</v>
      </c>
      <c r="O22" s="70">
        <v>2</v>
      </c>
      <c r="P22" s="70">
        <v>10</v>
      </c>
      <c r="Q22" s="70">
        <v>3</v>
      </c>
      <c r="R22" s="70">
        <v>58</v>
      </c>
      <c r="S22" s="71">
        <v>23</v>
      </c>
      <c r="T22" s="30">
        <f t="shared" si="0"/>
        <v>64.478260869565219</v>
      </c>
      <c r="U22" s="31" t="str">
        <f t="shared" si="1"/>
        <v>Pass</v>
      </c>
    </row>
    <row r="23" spans="1:21" ht="18" customHeight="1">
      <c r="A23" s="51" t="s">
        <v>528</v>
      </c>
      <c r="B23" s="70">
        <v>8</v>
      </c>
      <c r="C23" s="70">
        <v>3</v>
      </c>
      <c r="D23" s="70">
        <v>9</v>
      </c>
      <c r="E23" s="70">
        <v>3</v>
      </c>
      <c r="F23" s="70">
        <v>7</v>
      </c>
      <c r="G23" s="70">
        <v>3</v>
      </c>
      <c r="H23" s="70">
        <v>8</v>
      </c>
      <c r="I23" s="70">
        <v>3</v>
      </c>
      <c r="J23" s="70">
        <v>8</v>
      </c>
      <c r="K23" s="70">
        <v>3</v>
      </c>
      <c r="L23" s="70">
        <v>7</v>
      </c>
      <c r="M23" s="70">
        <v>3</v>
      </c>
      <c r="N23" s="70">
        <v>7</v>
      </c>
      <c r="O23" s="70">
        <v>2</v>
      </c>
      <c r="P23" s="70">
        <v>10</v>
      </c>
      <c r="Q23" s="70">
        <v>3</v>
      </c>
      <c r="R23" s="70">
        <v>64</v>
      </c>
      <c r="S23" s="71">
        <v>23</v>
      </c>
      <c r="T23" s="30">
        <f t="shared" si="0"/>
        <v>71</v>
      </c>
      <c r="U23" s="31" t="str">
        <f t="shared" si="1"/>
        <v>Pass</v>
      </c>
    </row>
    <row r="24" spans="1:21" ht="18" customHeight="1">
      <c r="A24" s="51" t="s">
        <v>529</v>
      </c>
      <c r="B24" s="70">
        <v>8</v>
      </c>
      <c r="C24" s="70">
        <v>3</v>
      </c>
      <c r="D24" s="70">
        <v>8</v>
      </c>
      <c r="E24" s="70">
        <v>3</v>
      </c>
      <c r="F24" s="70">
        <v>7</v>
      </c>
      <c r="G24" s="70">
        <v>3</v>
      </c>
      <c r="H24" s="70">
        <v>7</v>
      </c>
      <c r="I24" s="70">
        <v>3</v>
      </c>
      <c r="J24" s="70">
        <v>6</v>
      </c>
      <c r="K24" s="70">
        <v>3</v>
      </c>
      <c r="L24" s="70">
        <v>6</v>
      </c>
      <c r="M24" s="70">
        <v>3</v>
      </c>
      <c r="N24" s="70">
        <v>7</v>
      </c>
      <c r="O24" s="70">
        <v>2</v>
      </c>
      <c r="P24" s="70">
        <v>10</v>
      </c>
      <c r="Q24" s="70">
        <v>3</v>
      </c>
      <c r="R24" s="70">
        <v>59</v>
      </c>
      <c r="S24" s="71">
        <v>23</v>
      </c>
      <c r="T24" s="30">
        <f t="shared" si="0"/>
        <v>65.347826086956516</v>
      </c>
      <c r="U24" s="31" t="str">
        <f t="shared" si="1"/>
        <v>Pass</v>
      </c>
    </row>
    <row r="25" spans="1:21" ht="18" customHeight="1">
      <c r="A25" s="51" t="s">
        <v>530</v>
      </c>
      <c r="B25" s="70">
        <v>7</v>
      </c>
      <c r="C25" s="70">
        <v>3</v>
      </c>
      <c r="D25" s="70">
        <v>8</v>
      </c>
      <c r="E25" s="70">
        <v>3</v>
      </c>
      <c r="F25" s="70">
        <v>6</v>
      </c>
      <c r="G25" s="70">
        <v>3</v>
      </c>
      <c r="H25" s="70">
        <v>8</v>
      </c>
      <c r="I25" s="70">
        <v>3</v>
      </c>
      <c r="J25" s="70">
        <v>7</v>
      </c>
      <c r="K25" s="70">
        <v>3</v>
      </c>
      <c r="L25" s="70">
        <v>6</v>
      </c>
      <c r="M25" s="70">
        <v>3</v>
      </c>
      <c r="N25" s="70">
        <v>7</v>
      </c>
      <c r="O25" s="70">
        <v>2</v>
      </c>
      <c r="P25" s="70">
        <v>10</v>
      </c>
      <c r="Q25" s="70">
        <v>3</v>
      </c>
      <c r="R25" s="70">
        <v>59</v>
      </c>
      <c r="S25" s="71">
        <v>23</v>
      </c>
      <c r="T25" s="30">
        <f t="shared" si="0"/>
        <v>65.478260869565219</v>
      </c>
      <c r="U25" s="31" t="str">
        <f t="shared" si="1"/>
        <v>Pass</v>
      </c>
    </row>
    <row r="26" spans="1:21" ht="18" customHeight="1">
      <c r="A26" s="51" t="s">
        <v>531</v>
      </c>
      <c r="B26" s="70">
        <v>7</v>
      </c>
      <c r="C26" s="70">
        <v>3</v>
      </c>
      <c r="D26" s="70">
        <v>8</v>
      </c>
      <c r="E26" s="70">
        <v>3</v>
      </c>
      <c r="F26" s="70">
        <v>7</v>
      </c>
      <c r="G26" s="70">
        <v>3</v>
      </c>
      <c r="H26" s="70">
        <v>7</v>
      </c>
      <c r="I26" s="70">
        <v>3</v>
      </c>
      <c r="J26" s="70">
        <v>6</v>
      </c>
      <c r="K26" s="70">
        <v>3</v>
      </c>
      <c r="L26" s="70">
        <v>8</v>
      </c>
      <c r="M26" s="70">
        <v>3</v>
      </c>
      <c r="N26" s="70">
        <v>7</v>
      </c>
      <c r="O26" s="70">
        <v>2</v>
      </c>
      <c r="P26" s="70">
        <v>10</v>
      </c>
      <c r="Q26" s="70">
        <v>3</v>
      </c>
      <c r="R26" s="70">
        <v>60</v>
      </c>
      <c r="S26" s="71">
        <v>23</v>
      </c>
      <c r="T26" s="30">
        <f t="shared" si="0"/>
        <v>66.608695652173907</v>
      </c>
      <c r="U26" s="31" t="str">
        <f t="shared" si="1"/>
        <v>Pass</v>
      </c>
    </row>
    <row r="27" spans="1:21" ht="18" customHeight="1">
      <c r="A27" s="51" t="s">
        <v>532</v>
      </c>
      <c r="B27" s="70">
        <v>7</v>
      </c>
      <c r="C27" s="70">
        <v>3</v>
      </c>
      <c r="D27" s="70">
        <v>7</v>
      </c>
      <c r="E27" s="70">
        <v>3</v>
      </c>
      <c r="F27" s="70">
        <v>6</v>
      </c>
      <c r="G27" s="70">
        <v>3</v>
      </c>
      <c r="H27" s="70">
        <v>7</v>
      </c>
      <c r="I27" s="70">
        <v>3</v>
      </c>
      <c r="J27" s="70">
        <v>7</v>
      </c>
      <c r="K27" s="70">
        <v>3</v>
      </c>
      <c r="L27" s="70">
        <v>7</v>
      </c>
      <c r="M27" s="70">
        <v>3</v>
      </c>
      <c r="N27" s="70">
        <v>7</v>
      </c>
      <c r="O27" s="70">
        <v>2</v>
      </c>
      <c r="P27" s="70">
        <v>10</v>
      </c>
      <c r="Q27" s="70">
        <v>3</v>
      </c>
      <c r="R27" s="70">
        <v>58</v>
      </c>
      <c r="S27" s="71">
        <v>23</v>
      </c>
      <c r="T27" s="30">
        <f t="shared" si="0"/>
        <v>64.347826086956516</v>
      </c>
      <c r="U27" s="31" t="str">
        <f t="shared" si="1"/>
        <v>Pass</v>
      </c>
    </row>
    <row r="28" spans="1:21" ht="18" customHeight="1">
      <c r="A28" s="51" t="s">
        <v>533</v>
      </c>
      <c r="B28" s="70">
        <v>8</v>
      </c>
      <c r="C28" s="70">
        <v>3</v>
      </c>
      <c r="D28" s="70">
        <v>7</v>
      </c>
      <c r="E28" s="70">
        <v>3</v>
      </c>
      <c r="F28" s="70">
        <v>6</v>
      </c>
      <c r="G28" s="70">
        <v>3</v>
      </c>
      <c r="H28" s="70">
        <v>7</v>
      </c>
      <c r="I28" s="70">
        <v>3</v>
      </c>
      <c r="J28" s="70">
        <v>6</v>
      </c>
      <c r="K28" s="70">
        <v>3</v>
      </c>
      <c r="L28" s="70">
        <v>6</v>
      </c>
      <c r="M28" s="70">
        <v>3</v>
      </c>
      <c r="N28" s="70">
        <v>7</v>
      </c>
      <c r="O28" s="70">
        <v>2</v>
      </c>
      <c r="P28" s="70">
        <v>10</v>
      </c>
      <c r="Q28" s="70">
        <v>3</v>
      </c>
      <c r="R28" s="70">
        <v>57</v>
      </c>
      <c r="S28" s="71">
        <v>23</v>
      </c>
      <c r="T28" s="30">
        <f t="shared" si="0"/>
        <v>63.086956521739133</v>
      </c>
      <c r="U28" s="31" t="str">
        <f t="shared" si="1"/>
        <v>Pass</v>
      </c>
    </row>
    <row r="29" spans="1:21" ht="18" customHeight="1">
      <c r="A29" s="51" t="s">
        <v>534</v>
      </c>
      <c r="B29" s="70">
        <v>6</v>
      </c>
      <c r="C29" s="70">
        <v>3</v>
      </c>
      <c r="D29" s="70">
        <v>6</v>
      </c>
      <c r="E29" s="70">
        <v>3</v>
      </c>
      <c r="F29" s="70">
        <v>5</v>
      </c>
      <c r="G29" s="70">
        <v>3</v>
      </c>
      <c r="H29" s="70">
        <v>6</v>
      </c>
      <c r="I29" s="70">
        <v>3</v>
      </c>
      <c r="J29" s="70">
        <v>5</v>
      </c>
      <c r="K29" s="70">
        <v>3</v>
      </c>
      <c r="L29" s="70">
        <v>0</v>
      </c>
      <c r="M29" s="70">
        <v>0</v>
      </c>
      <c r="N29" s="70">
        <v>7</v>
      </c>
      <c r="O29" s="70">
        <v>2</v>
      </c>
      <c r="P29" s="70">
        <v>10</v>
      </c>
      <c r="Q29" s="70">
        <v>3</v>
      </c>
      <c r="R29" s="70">
        <v>45</v>
      </c>
      <c r="S29" s="71">
        <v>20</v>
      </c>
      <c r="T29" s="30">
        <f t="shared" si="0"/>
        <v>43.913043478260867</v>
      </c>
      <c r="U29" s="31" t="str">
        <f t="shared" si="1"/>
        <v>Fail</v>
      </c>
    </row>
    <row r="30" spans="1:21" ht="18" customHeight="1">
      <c r="A30" s="51" t="s">
        <v>535</v>
      </c>
      <c r="B30" s="70">
        <v>6</v>
      </c>
      <c r="C30" s="70">
        <v>3</v>
      </c>
      <c r="D30" s="70">
        <v>6</v>
      </c>
      <c r="E30" s="70">
        <v>3</v>
      </c>
      <c r="F30" s="70">
        <v>5</v>
      </c>
      <c r="G30" s="70">
        <v>3</v>
      </c>
      <c r="H30" s="70">
        <v>6</v>
      </c>
      <c r="I30" s="70">
        <v>3</v>
      </c>
      <c r="J30" s="70">
        <v>6</v>
      </c>
      <c r="K30" s="70">
        <v>3</v>
      </c>
      <c r="L30" s="70">
        <v>5</v>
      </c>
      <c r="M30" s="70">
        <v>3</v>
      </c>
      <c r="N30" s="70">
        <v>7</v>
      </c>
      <c r="O30" s="70">
        <v>2</v>
      </c>
      <c r="P30" s="70">
        <v>10</v>
      </c>
      <c r="Q30" s="70">
        <v>3</v>
      </c>
      <c r="R30" s="70">
        <v>51</v>
      </c>
      <c r="S30" s="71">
        <v>23</v>
      </c>
      <c r="T30" s="30">
        <f t="shared" si="0"/>
        <v>56.565217391304351</v>
      </c>
      <c r="U30" s="31" t="str">
        <f t="shared" si="1"/>
        <v>Pass</v>
      </c>
    </row>
    <row r="31" spans="1:21" ht="18" customHeight="1">
      <c r="A31" s="51" t="s">
        <v>536</v>
      </c>
      <c r="B31" s="70">
        <v>5</v>
      </c>
      <c r="C31" s="70">
        <v>3</v>
      </c>
      <c r="D31" s="70">
        <v>5</v>
      </c>
      <c r="E31" s="70">
        <v>3</v>
      </c>
      <c r="F31" s="70">
        <v>0</v>
      </c>
      <c r="G31" s="70">
        <v>0</v>
      </c>
      <c r="H31" s="70">
        <v>5</v>
      </c>
      <c r="I31" s="70">
        <v>3</v>
      </c>
      <c r="J31" s="70">
        <v>0</v>
      </c>
      <c r="K31" s="70">
        <v>0</v>
      </c>
      <c r="L31" s="70">
        <v>5</v>
      </c>
      <c r="M31" s="70">
        <v>3</v>
      </c>
      <c r="N31" s="70">
        <v>7</v>
      </c>
      <c r="O31" s="70">
        <v>2</v>
      </c>
      <c r="P31" s="70">
        <v>10</v>
      </c>
      <c r="Q31" s="70">
        <v>3</v>
      </c>
      <c r="R31" s="70">
        <v>37</v>
      </c>
      <c r="S31" s="71">
        <v>17</v>
      </c>
      <c r="T31" s="30">
        <f t="shared" si="0"/>
        <v>31.217391304347824</v>
      </c>
      <c r="U31" s="31" t="str">
        <f t="shared" si="1"/>
        <v>Fail</v>
      </c>
    </row>
    <row r="32" spans="1:21" ht="18" customHeight="1">
      <c r="A32" s="51" t="s">
        <v>537</v>
      </c>
      <c r="B32" s="70">
        <v>7</v>
      </c>
      <c r="C32" s="70">
        <v>3</v>
      </c>
      <c r="D32" s="70">
        <v>7</v>
      </c>
      <c r="E32" s="70">
        <v>3</v>
      </c>
      <c r="F32" s="70">
        <v>5</v>
      </c>
      <c r="G32" s="70">
        <v>3</v>
      </c>
      <c r="H32" s="70">
        <v>6</v>
      </c>
      <c r="I32" s="70">
        <v>3</v>
      </c>
      <c r="J32" s="70">
        <v>5</v>
      </c>
      <c r="K32" s="70">
        <v>3</v>
      </c>
      <c r="L32" s="70">
        <v>6</v>
      </c>
      <c r="M32" s="70">
        <v>3</v>
      </c>
      <c r="N32" s="70">
        <v>8</v>
      </c>
      <c r="O32" s="70">
        <v>2</v>
      </c>
      <c r="P32" s="70">
        <v>10</v>
      </c>
      <c r="Q32" s="70">
        <v>3</v>
      </c>
      <c r="R32" s="70">
        <v>54</v>
      </c>
      <c r="S32" s="71">
        <v>23</v>
      </c>
      <c r="T32" s="30">
        <f t="shared" si="0"/>
        <v>59.782608695652172</v>
      </c>
      <c r="U32" s="31" t="str">
        <f t="shared" si="1"/>
        <v>Pass</v>
      </c>
    </row>
    <row r="33" spans="1:21" ht="18" customHeight="1">
      <c r="A33" s="51" t="s">
        <v>538</v>
      </c>
      <c r="B33" s="70">
        <v>8</v>
      </c>
      <c r="C33" s="70">
        <v>3</v>
      </c>
      <c r="D33" s="70">
        <v>7</v>
      </c>
      <c r="E33" s="70">
        <v>3</v>
      </c>
      <c r="F33" s="70">
        <v>6</v>
      </c>
      <c r="G33" s="70">
        <v>3</v>
      </c>
      <c r="H33" s="70">
        <v>8</v>
      </c>
      <c r="I33" s="70">
        <v>3</v>
      </c>
      <c r="J33" s="70">
        <v>8</v>
      </c>
      <c r="K33" s="70">
        <v>3</v>
      </c>
      <c r="L33" s="70">
        <v>7</v>
      </c>
      <c r="M33" s="70">
        <v>3</v>
      </c>
      <c r="N33" s="70">
        <v>8</v>
      </c>
      <c r="O33" s="70">
        <v>2</v>
      </c>
      <c r="P33" s="70">
        <v>10</v>
      </c>
      <c r="Q33" s="70">
        <v>3</v>
      </c>
      <c r="R33" s="70">
        <v>62</v>
      </c>
      <c r="S33" s="71">
        <v>23</v>
      </c>
      <c r="T33" s="30">
        <f t="shared" si="0"/>
        <v>68.695652173913047</v>
      </c>
      <c r="U33" s="31" t="str">
        <f t="shared" si="1"/>
        <v>Pass</v>
      </c>
    </row>
    <row r="34" spans="1:21" ht="18" customHeight="1">
      <c r="A34" s="51" t="s">
        <v>539</v>
      </c>
      <c r="B34" s="70">
        <v>6</v>
      </c>
      <c r="C34" s="70">
        <v>3</v>
      </c>
      <c r="D34" s="70">
        <v>7</v>
      </c>
      <c r="E34" s="70">
        <v>3</v>
      </c>
      <c r="F34" s="70">
        <v>6</v>
      </c>
      <c r="G34" s="70">
        <v>3</v>
      </c>
      <c r="H34" s="70">
        <v>6</v>
      </c>
      <c r="I34" s="70">
        <v>3</v>
      </c>
      <c r="J34" s="70">
        <v>6</v>
      </c>
      <c r="K34" s="70">
        <v>3</v>
      </c>
      <c r="L34" s="70">
        <v>5</v>
      </c>
      <c r="M34" s="70">
        <v>3</v>
      </c>
      <c r="N34" s="70">
        <v>7</v>
      </c>
      <c r="O34" s="70">
        <v>2</v>
      </c>
      <c r="P34" s="70">
        <v>10</v>
      </c>
      <c r="Q34" s="70">
        <v>3</v>
      </c>
      <c r="R34" s="70">
        <v>53</v>
      </c>
      <c r="S34" s="71">
        <v>23</v>
      </c>
      <c r="T34" s="30">
        <f t="shared" si="0"/>
        <v>58.826086956521742</v>
      </c>
      <c r="U34" s="31" t="str">
        <f t="shared" si="1"/>
        <v>Pass</v>
      </c>
    </row>
    <row r="35" spans="1:21" ht="18" customHeight="1">
      <c r="A35" s="51" t="s">
        <v>540</v>
      </c>
      <c r="B35" s="70">
        <v>7</v>
      </c>
      <c r="C35" s="70">
        <v>3</v>
      </c>
      <c r="D35" s="70">
        <v>6</v>
      </c>
      <c r="E35" s="70">
        <v>3</v>
      </c>
      <c r="F35" s="70">
        <v>5</v>
      </c>
      <c r="G35" s="70">
        <v>3</v>
      </c>
      <c r="H35" s="70">
        <v>6</v>
      </c>
      <c r="I35" s="70">
        <v>3</v>
      </c>
      <c r="J35" s="70">
        <v>7</v>
      </c>
      <c r="K35" s="70">
        <v>3</v>
      </c>
      <c r="L35" s="70">
        <v>6</v>
      </c>
      <c r="M35" s="70">
        <v>3</v>
      </c>
      <c r="N35" s="70">
        <v>7</v>
      </c>
      <c r="O35" s="70">
        <v>2</v>
      </c>
      <c r="P35" s="70">
        <v>10</v>
      </c>
      <c r="Q35" s="70">
        <v>3</v>
      </c>
      <c r="R35" s="70">
        <v>54</v>
      </c>
      <c r="S35" s="71">
        <v>23</v>
      </c>
      <c r="T35" s="30">
        <f t="shared" si="0"/>
        <v>59.826086956521742</v>
      </c>
      <c r="U35" s="31" t="str">
        <f t="shared" si="1"/>
        <v>Pass</v>
      </c>
    </row>
    <row r="36" spans="1:21" ht="18" customHeight="1">
      <c r="A36" s="51" t="s">
        <v>541</v>
      </c>
      <c r="B36" s="70">
        <v>8</v>
      </c>
      <c r="C36" s="70">
        <v>3</v>
      </c>
      <c r="D36" s="70">
        <v>6</v>
      </c>
      <c r="E36" s="70">
        <v>3</v>
      </c>
      <c r="F36" s="70">
        <v>7</v>
      </c>
      <c r="G36" s="70">
        <v>3</v>
      </c>
      <c r="H36" s="70">
        <v>6</v>
      </c>
      <c r="I36" s="70">
        <v>3</v>
      </c>
      <c r="J36" s="70">
        <v>6</v>
      </c>
      <c r="K36" s="70">
        <v>3</v>
      </c>
      <c r="L36" s="70">
        <v>0</v>
      </c>
      <c r="M36" s="70">
        <v>0</v>
      </c>
      <c r="N36" s="70">
        <v>7</v>
      </c>
      <c r="O36" s="70">
        <v>2</v>
      </c>
      <c r="P36" s="70">
        <v>10</v>
      </c>
      <c r="Q36" s="70">
        <v>3</v>
      </c>
      <c r="R36" s="70">
        <v>50</v>
      </c>
      <c r="S36" s="71">
        <v>20</v>
      </c>
      <c r="T36" s="30">
        <f t="shared" si="0"/>
        <v>48.652173913043477</v>
      </c>
      <c r="U36" s="31" t="str">
        <f t="shared" si="1"/>
        <v>Fail</v>
      </c>
    </row>
    <row r="37" spans="1:21" ht="18" customHeight="1">
      <c r="A37" s="51" t="s">
        <v>542</v>
      </c>
      <c r="B37" s="70">
        <v>7</v>
      </c>
      <c r="C37" s="70">
        <v>3</v>
      </c>
      <c r="D37" s="70">
        <v>7</v>
      </c>
      <c r="E37" s="70">
        <v>3</v>
      </c>
      <c r="F37" s="70">
        <v>6</v>
      </c>
      <c r="G37" s="70">
        <v>3</v>
      </c>
      <c r="H37" s="70">
        <v>8</v>
      </c>
      <c r="I37" s="70">
        <v>3</v>
      </c>
      <c r="J37" s="70">
        <v>7</v>
      </c>
      <c r="K37" s="70">
        <v>3</v>
      </c>
      <c r="L37" s="70">
        <v>7</v>
      </c>
      <c r="M37" s="70">
        <v>3</v>
      </c>
      <c r="N37" s="70">
        <v>7</v>
      </c>
      <c r="O37" s="70">
        <v>2</v>
      </c>
      <c r="P37" s="70">
        <v>9</v>
      </c>
      <c r="Q37" s="70">
        <v>3</v>
      </c>
      <c r="R37" s="70">
        <v>58</v>
      </c>
      <c r="S37" s="71">
        <v>23</v>
      </c>
      <c r="T37" s="30">
        <f t="shared" si="0"/>
        <v>64.347826086956516</v>
      </c>
      <c r="U37" s="31" t="str">
        <f t="shared" si="1"/>
        <v>Pass</v>
      </c>
    </row>
    <row r="38" spans="1:21" ht="18" customHeight="1">
      <c r="A38" s="51" t="s">
        <v>543</v>
      </c>
      <c r="B38" s="70">
        <v>6</v>
      </c>
      <c r="C38" s="70">
        <v>3</v>
      </c>
      <c r="D38" s="70">
        <v>7</v>
      </c>
      <c r="E38" s="70">
        <v>3</v>
      </c>
      <c r="F38" s="70">
        <v>5</v>
      </c>
      <c r="G38" s="70">
        <v>3</v>
      </c>
      <c r="H38" s="70">
        <v>7</v>
      </c>
      <c r="I38" s="70">
        <v>3</v>
      </c>
      <c r="J38" s="70">
        <v>5</v>
      </c>
      <c r="K38" s="70">
        <v>3</v>
      </c>
      <c r="L38" s="70">
        <v>6</v>
      </c>
      <c r="M38" s="70">
        <v>3</v>
      </c>
      <c r="N38" s="70">
        <v>7</v>
      </c>
      <c r="O38" s="70">
        <v>2</v>
      </c>
      <c r="P38" s="70">
        <v>10</v>
      </c>
      <c r="Q38" s="70">
        <v>3</v>
      </c>
      <c r="R38" s="70">
        <v>53</v>
      </c>
      <c r="S38" s="71">
        <v>23</v>
      </c>
      <c r="T38" s="30">
        <f t="shared" si="0"/>
        <v>58.826086956521742</v>
      </c>
      <c r="U38" s="31" t="str">
        <f t="shared" si="1"/>
        <v>Pass</v>
      </c>
    </row>
    <row r="39" spans="1:21" ht="18" customHeight="1">
      <c r="A39" s="51" t="s">
        <v>544</v>
      </c>
      <c r="B39" s="70">
        <v>7</v>
      </c>
      <c r="C39" s="70">
        <v>3</v>
      </c>
      <c r="D39" s="70">
        <v>8</v>
      </c>
      <c r="E39" s="70">
        <v>3</v>
      </c>
      <c r="F39" s="70">
        <v>5</v>
      </c>
      <c r="G39" s="70">
        <v>3</v>
      </c>
      <c r="H39" s="70">
        <v>7</v>
      </c>
      <c r="I39" s="70">
        <v>3</v>
      </c>
      <c r="J39" s="70">
        <v>7</v>
      </c>
      <c r="K39" s="70">
        <v>3</v>
      </c>
      <c r="L39" s="70">
        <v>7</v>
      </c>
      <c r="M39" s="70">
        <v>3</v>
      </c>
      <c r="N39" s="70">
        <v>7</v>
      </c>
      <c r="O39" s="70">
        <v>2</v>
      </c>
      <c r="P39" s="70">
        <v>10</v>
      </c>
      <c r="Q39" s="70">
        <v>3</v>
      </c>
      <c r="R39" s="70">
        <v>58</v>
      </c>
      <c r="S39" s="71">
        <v>23</v>
      </c>
      <c r="T39" s="30">
        <f t="shared" si="0"/>
        <v>64.347826086956516</v>
      </c>
      <c r="U39" s="31" t="str">
        <f t="shared" si="1"/>
        <v>Pass</v>
      </c>
    </row>
    <row r="40" spans="1:21" ht="18" customHeight="1">
      <c r="A40" s="51" t="s">
        <v>545</v>
      </c>
      <c r="B40" s="70">
        <v>8</v>
      </c>
      <c r="C40" s="70">
        <v>3</v>
      </c>
      <c r="D40" s="70">
        <v>6</v>
      </c>
      <c r="E40" s="70">
        <v>3</v>
      </c>
      <c r="F40" s="70">
        <v>5</v>
      </c>
      <c r="G40" s="70">
        <v>3</v>
      </c>
      <c r="H40" s="70">
        <v>6</v>
      </c>
      <c r="I40" s="70">
        <v>3</v>
      </c>
      <c r="J40" s="70">
        <v>6</v>
      </c>
      <c r="K40" s="70">
        <v>3</v>
      </c>
      <c r="L40" s="70">
        <v>6</v>
      </c>
      <c r="M40" s="70">
        <v>3</v>
      </c>
      <c r="N40" s="70">
        <v>7</v>
      </c>
      <c r="O40" s="70">
        <v>2</v>
      </c>
      <c r="P40" s="70">
        <v>10</v>
      </c>
      <c r="Q40" s="70">
        <v>3</v>
      </c>
      <c r="R40" s="70">
        <v>54</v>
      </c>
      <c r="S40" s="71">
        <v>23</v>
      </c>
      <c r="T40" s="30">
        <f t="shared" si="0"/>
        <v>59.695652173913047</v>
      </c>
      <c r="U40" s="31" t="str">
        <f t="shared" si="1"/>
        <v>Pass</v>
      </c>
    </row>
    <row r="41" spans="1:21" ht="18" customHeight="1">
      <c r="A41" s="51" t="s">
        <v>546</v>
      </c>
      <c r="B41" s="70">
        <v>6</v>
      </c>
      <c r="C41" s="70">
        <v>3</v>
      </c>
      <c r="D41" s="70">
        <v>7</v>
      </c>
      <c r="E41" s="70">
        <v>3</v>
      </c>
      <c r="F41" s="70">
        <v>6</v>
      </c>
      <c r="G41" s="70">
        <v>3</v>
      </c>
      <c r="H41" s="70">
        <v>8</v>
      </c>
      <c r="I41" s="70">
        <v>3</v>
      </c>
      <c r="J41" s="70">
        <v>7</v>
      </c>
      <c r="K41" s="70">
        <v>3</v>
      </c>
      <c r="L41" s="70">
        <v>6</v>
      </c>
      <c r="M41" s="70">
        <v>3</v>
      </c>
      <c r="N41" s="70">
        <v>7</v>
      </c>
      <c r="O41" s="70">
        <v>2</v>
      </c>
      <c r="P41" s="70">
        <v>10</v>
      </c>
      <c r="Q41" s="70">
        <v>3</v>
      </c>
      <c r="R41" s="70">
        <v>57</v>
      </c>
      <c r="S41" s="71">
        <v>23</v>
      </c>
      <c r="T41" s="30">
        <f t="shared" si="0"/>
        <v>63.347826086956523</v>
      </c>
      <c r="U41" s="31" t="str">
        <f t="shared" si="1"/>
        <v>Pass</v>
      </c>
    </row>
    <row r="42" spans="1:21" ht="18" customHeight="1">
      <c r="A42" s="51" t="s">
        <v>547</v>
      </c>
      <c r="B42" s="70">
        <v>8</v>
      </c>
      <c r="C42" s="70">
        <v>3</v>
      </c>
      <c r="D42" s="70">
        <v>7</v>
      </c>
      <c r="E42" s="70">
        <v>3</v>
      </c>
      <c r="F42" s="70">
        <v>6</v>
      </c>
      <c r="G42" s="70">
        <v>3</v>
      </c>
      <c r="H42" s="70">
        <v>7</v>
      </c>
      <c r="I42" s="70">
        <v>3</v>
      </c>
      <c r="J42" s="70">
        <v>6</v>
      </c>
      <c r="K42" s="70">
        <v>3</v>
      </c>
      <c r="L42" s="70">
        <v>6</v>
      </c>
      <c r="M42" s="70">
        <v>3</v>
      </c>
      <c r="N42" s="70">
        <v>7</v>
      </c>
      <c r="O42" s="70">
        <v>2</v>
      </c>
      <c r="P42" s="70">
        <v>10</v>
      </c>
      <c r="Q42" s="70">
        <v>3</v>
      </c>
      <c r="R42" s="70">
        <v>57</v>
      </c>
      <c r="S42" s="71">
        <v>23</v>
      </c>
      <c r="T42" s="30">
        <f t="shared" si="0"/>
        <v>63.086956521739133</v>
      </c>
      <c r="U42" s="31" t="str">
        <f t="shared" si="1"/>
        <v>Pass</v>
      </c>
    </row>
    <row r="43" spans="1:21" ht="18" customHeight="1">
      <c r="A43" s="51" t="s">
        <v>548</v>
      </c>
      <c r="B43" s="70">
        <v>7</v>
      </c>
      <c r="C43" s="70">
        <v>3</v>
      </c>
      <c r="D43" s="70">
        <v>8</v>
      </c>
      <c r="E43" s="70">
        <v>3</v>
      </c>
      <c r="F43" s="70">
        <v>7</v>
      </c>
      <c r="G43" s="70">
        <v>3</v>
      </c>
      <c r="H43" s="70">
        <v>8</v>
      </c>
      <c r="I43" s="70">
        <v>3</v>
      </c>
      <c r="J43" s="70">
        <v>9</v>
      </c>
      <c r="K43" s="70">
        <v>3</v>
      </c>
      <c r="L43" s="70">
        <v>7</v>
      </c>
      <c r="M43" s="70">
        <v>3</v>
      </c>
      <c r="N43" s="70">
        <v>7</v>
      </c>
      <c r="O43" s="70">
        <v>2</v>
      </c>
      <c r="P43" s="70">
        <v>10</v>
      </c>
      <c r="Q43" s="70">
        <v>3</v>
      </c>
      <c r="R43" s="70">
        <v>63</v>
      </c>
      <c r="S43" s="71">
        <v>23</v>
      </c>
      <c r="T43" s="30">
        <f t="shared" si="0"/>
        <v>70</v>
      </c>
      <c r="U43" s="31" t="str">
        <f t="shared" si="1"/>
        <v>Pass</v>
      </c>
    </row>
    <row r="44" spans="1:21" ht="18" customHeight="1">
      <c r="A44" s="51" t="s">
        <v>549</v>
      </c>
      <c r="B44" s="70">
        <v>7</v>
      </c>
      <c r="C44" s="70">
        <v>3</v>
      </c>
      <c r="D44" s="70">
        <v>9</v>
      </c>
      <c r="E44" s="70">
        <v>3</v>
      </c>
      <c r="F44" s="70">
        <v>6</v>
      </c>
      <c r="G44" s="70">
        <v>3</v>
      </c>
      <c r="H44" s="70">
        <v>7</v>
      </c>
      <c r="I44" s="70">
        <v>3</v>
      </c>
      <c r="J44" s="70">
        <v>7</v>
      </c>
      <c r="K44" s="70">
        <v>3</v>
      </c>
      <c r="L44" s="70">
        <v>7</v>
      </c>
      <c r="M44" s="70">
        <v>3</v>
      </c>
      <c r="N44" s="70">
        <v>7</v>
      </c>
      <c r="O44" s="70">
        <v>2</v>
      </c>
      <c r="P44" s="70">
        <v>10</v>
      </c>
      <c r="Q44" s="70">
        <v>3</v>
      </c>
      <c r="R44" s="70">
        <v>60</v>
      </c>
      <c r="S44" s="71">
        <v>23</v>
      </c>
      <c r="T44" s="30">
        <f t="shared" si="0"/>
        <v>66.608695652173907</v>
      </c>
      <c r="U44" s="31" t="str">
        <f t="shared" si="1"/>
        <v>Pass</v>
      </c>
    </row>
    <row r="45" spans="1:21" ht="18" customHeight="1">
      <c r="A45" s="51" t="s">
        <v>550</v>
      </c>
      <c r="B45" s="70">
        <v>6</v>
      </c>
      <c r="C45" s="70">
        <v>3</v>
      </c>
      <c r="D45" s="70">
        <v>8</v>
      </c>
      <c r="E45" s="70">
        <v>3</v>
      </c>
      <c r="F45" s="70">
        <v>5</v>
      </c>
      <c r="G45" s="70">
        <v>3</v>
      </c>
      <c r="H45" s="70">
        <v>6</v>
      </c>
      <c r="I45" s="70">
        <v>3</v>
      </c>
      <c r="J45" s="70">
        <v>6</v>
      </c>
      <c r="K45" s="70">
        <v>3</v>
      </c>
      <c r="L45" s="70">
        <v>6</v>
      </c>
      <c r="M45" s="70">
        <v>3</v>
      </c>
      <c r="N45" s="70">
        <v>7</v>
      </c>
      <c r="O45" s="70">
        <v>2</v>
      </c>
      <c r="P45" s="70">
        <v>10</v>
      </c>
      <c r="Q45" s="70">
        <v>3</v>
      </c>
      <c r="R45" s="70">
        <v>54</v>
      </c>
      <c r="S45" s="71">
        <v>23</v>
      </c>
      <c r="T45" s="30">
        <f t="shared" si="0"/>
        <v>59.956521739130437</v>
      </c>
      <c r="U45" s="31" t="str">
        <f t="shared" si="1"/>
        <v>Pass</v>
      </c>
    </row>
    <row r="46" spans="1:21" ht="18" customHeight="1">
      <c r="A46" s="51" t="s">
        <v>551</v>
      </c>
      <c r="B46" s="70">
        <v>7</v>
      </c>
      <c r="C46" s="70">
        <v>3</v>
      </c>
      <c r="D46" s="70">
        <v>8</v>
      </c>
      <c r="E46" s="70">
        <v>3</v>
      </c>
      <c r="F46" s="70">
        <v>6</v>
      </c>
      <c r="G46" s="70">
        <v>3</v>
      </c>
      <c r="H46" s="70">
        <v>7</v>
      </c>
      <c r="I46" s="70">
        <v>3</v>
      </c>
      <c r="J46" s="70">
        <v>5</v>
      </c>
      <c r="K46" s="70">
        <v>3</v>
      </c>
      <c r="L46" s="70">
        <v>6</v>
      </c>
      <c r="M46" s="70">
        <v>3</v>
      </c>
      <c r="N46" s="70">
        <v>8</v>
      </c>
      <c r="O46" s="70">
        <v>2</v>
      </c>
      <c r="P46" s="70">
        <v>10</v>
      </c>
      <c r="Q46" s="70">
        <v>3</v>
      </c>
      <c r="R46" s="70">
        <v>57</v>
      </c>
      <c r="S46" s="71">
        <v>23</v>
      </c>
      <c r="T46" s="30">
        <f t="shared" si="0"/>
        <v>63.173913043478258</v>
      </c>
      <c r="U46" s="31" t="str">
        <f t="shared" si="1"/>
        <v>Pass</v>
      </c>
    </row>
    <row r="47" spans="1:21" ht="18" customHeight="1">
      <c r="A47" s="51" t="s">
        <v>552</v>
      </c>
      <c r="B47" s="70">
        <v>6</v>
      </c>
      <c r="C47" s="70">
        <v>3</v>
      </c>
      <c r="D47" s="70">
        <v>8</v>
      </c>
      <c r="E47" s="70">
        <v>3</v>
      </c>
      <c r="F47" s="70">
        <v>6</v>
      </c>
      <c r="G47" s="70">
        <v>3</v>
      </c>
      <c r="H47" s="70">
        <v>6</v>
      </c>
      <c r="I47" s="70">
        <v>3</v>
      </c>
      <c r="J47" s="70">
        <v>5</v>
      </c>
      <c r="K47" s="70">
        <v>3</v>
      </c>
      <c r="L47" s="70">
        <v>6</v>
      </c>
      <c r="M47" s="70">
        <v>3</v>
      </c>
      <c r="N47" s="70">
        <v>7</v>
      </c>
      <c r="O47" s="70">
        <v>2</v>
      </c>
      <c r="P47" s="70">
        <v>10</v>
      </c>
      <c r="Q47" s="70">
        <v>3</v>
      </c>
      <c r="R47" s="70">
        <v>54</v>
      </c>
      <c r="S47" s="71">
        <v>23</v>
      </c>
      <c r="T47" s="30">
        <f t="shared" si="0"/>
        <v>59.956521739130437</v>
      </c>
      <c r="U47" s="31" t="str">
        <f t="shared" si="1"/>
        <v>Pass</v>
      </c>
    </row>
    <row r="48" spans="1:21" ht="18" customHeight="1">
      <c r="A48" s="51" t="s">
        <v>553</v>
      </c>
      <c r="B48" s="70">
        <v>7</v>
      </c>
      <c r="C48" s="70">
        <v>3</v>
      </c>
      <c r="D48" s="70">
        <v>8</v>
      </c>
      <c r="E48" s="70">
        <v>3</v>
      </c>
      <c r="F48" s="70">
        <v>7</v>
      </c>
      <c r="G48" s="70">
        <v>3</v>
      </c>
      <c r="H48" s="70">
        <v>7</v>
      </c>
      <c r="I48" s="70">
        <v>3</v>
      </c>
      <c r="J48" s="70">
        <v>6</v>
      </c>
      <c r="K48" s="70">
        <v>3</v>
      </c>
      <c r="L48" s="70">
        <v>7</v>
      </c>
      <c r="M48" s="70">
        <v>3</v>
      </c>
      <c r="N48" s="70">
        <v>8</v>
      </c>
      <c r="O48" s="70">
        <v>2</v>
      </c>
      <c r="P48" s="70">
        <v>10</v>
      </c>
      <c r="Q48" s="70">
        <v>3</v>
      </c>
      <c r="R48" s="70">
        <v>60</v>
      </c>
      <c r="S48" s="71">
        <v>23</v>
      </c>
      <c r="T48" s="30">
        <f t="shared" si="0"/>
        <v>66.565217391304344</v>
      </c>
      <c r="U48" s="31" t="str">
        <f t="shared" si="1"/>
        <v>Pass</v>
      </c>
    </row>
    <row r="49" spans="1:21" ht="18" customHeight="1">
      <c r="A49" s="51" t="s">
        <v>554</v>
      </c>
      <c r="B49" s="70">
        <v>9</v>
      </c>
      <c r="C49" s="70">
        <v>3</v>
      </c>
      <c r="D49" s="70">
        <v>8</v>
      </c>
      <c r="E49" s="70">
        <v>3</v>
      </c>
      <c r="F49" s="70">
        <v>8</v>
      </c>
      <c r="G49" s="70">
        <v>3</v>
      </c>
      <c r="H49" s="70">
        <v>8</v>
      </c>
      <c r="I49" s="70">
        <v>3</v>
      </c>
      <c r="J49" s="70">
        <v>9</v>
      </c>
      <c r="K49" s="70">
        <v>3</v>
      </c>
      <c r="L49" s="70">
        <v>6</v>
      </c>
      <c r="M49" s="70">
        <v>3</v>
      </c>
      <c r="N49" s="70">
        <v>8</v>
      </c>
      <c r="O49" s="70">
        <v>2</v>
      </c>
      <c r="P49" s="70">
        <v>10</v>
      </c>
      <c r="Q49" s="70">
        <v>3</v>
      </c>
      <c r="R49" s="70">
        <v>66</v>
      </c>
      <c r="S49" s="71">
        <v>23</v>
      </c>
      <c r="T49" s="30">
        <f t="shared" si="0"/>
        <v>73.086956521739125</v>
      </c>
      <c r="U49" s="31" t="str">
        <f t="shared" si="1"/>
        <v>Pass</v>
      </c>
    </row>
  </sheetData>
  <mergeCells count="43">
    <mergeCell ref="B4:C4"/>
    <mergeCell ref="D4:E4"/>
    <mergeCell ref="F4:G4"/>
    <mergeCell ref="A1:U1"/>
    <mergeCell ref="A2:U2"/>
    <mergeCell ref="B3:C3"/>
    <mergeCell ref="D3:E3"/>
    <mergeCell ref="F3:G3"/>
    <mergeCell ref="H3:I3"/>
    <mergeCell ref="J3:K3"/>
    <mergeCell ref="L3:M3"/>
    <mergeCell ref="N3:O3"/>
    <mergeCell ref="P3:Q3"/>
    <mergeCell ref="H4:I4"/>
    <mergeCell ref="J4:K4"/>
    <mergeCell ref="V8:W8"/>
    <mergeCell ref="R4:S4"/>
    <mergeCell ref="T4:U4"/>
    <mergeCell ref="L4:M4"/>
    <mergeCell ref="N4:O4"/>
    <mergeCell ref="P4:Q4"/>
    <mergeCell ref="R3:S3"/>
    <mergeCell ref="T3:U3"/>
    <mergeCell ref="T9:T10"/>
    <mergeCell ref="U9:U10"/>
    <mergeCell ref="B8:C8"/>
    <mergeCell ref="D8:E8"/>
    <mergeCell ref="F8:G8"/>
    <mergeCell ref="H8:I8"/>
    <mergeCell ref="J8:K8"/>
    <mergeCell ref="L8:M8"/>
    <mergeCell ref="N8:O8"/>
    <mergeCell ref="P9:Q9"/>
    <mergeCell ref="P8:Q8"/>
    <mergeCell ref="R8:R10"/>
    <mergeCell ref="S8:S10"/>
    <mergeCell ref="B9:C9"/>
    <mergeCell ref="N9:O9"/>
    <mergeCell ref="D9:E9"/>
    <mergeCell ref="F9:G9"/>
    <mergeCell ref="H9:I9"/>
    <mergeCell ref="J9:K9"/>
    <mergeCell ref="L9:M9"/>
  </mergeCells>
  <conditionalFormatting sqref="N7:U8">
    <cfRule type="cellIs" dxfId="6" priority="3" operator="lessThanOrEqual">
      <formula>0</formula>
    </cfRule>
  </conditionalFormatting>
  <conditionalFormatting sqref="T9">
    <cfRule type="cellIs" dxfId="5" priority="2" operator="lessThanOrEqual">
      <formula>0</formula>
    </cfRule>
  </conditionalFormatting>
  <conditionalFormatting sqref="U11:U49">
    <cfRule type="containsText" dxfId="4" priority="1" operator="containsText" text="Fail">
      <formula>NOT(ISERROR(SEARCH("Fail",U11)))</formula>
    </cfRule>
  </conditionalFormatting>
  <printOptions horizontalCentered="1"/>
  <pageMargins left="0.25" right="0.25" top="0.5" bottom="0.5" header="0.3" footer="0.3"/>
  <pageSetup paperSize="9" scale="74" fitToHeight="10" orientation="landscape" horizont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3DF0-FA5E-4360-A897-23A3542E15DC}">
  <sheetPr>
    <pageSetUpPr fitToPage="1"/>
  </sheetPr>
  <dimension ref="A1:Y17"/>
  <sheetViews>
    <sheetView showGridLines="0" zoomScaleNormal="100" workbookViewId="0">
      <selection activeCell="U11" sqref="U11"/>
    </sheetView>
  </sheetViews>
  <sheetFormatPr defaultColWidth="9.140625" defaultRowHeight="18" customHeight="1"/>
  <cols>
    <col min="1" max="1" width="20.7109375" style="23" customWidth="1"/>
    <col min="2" max="2" width="8.7109375" style="27" customWidth="1"/>
    <col min="3" max="12" width="8.7109375" style="23" customWidth="1"/>
    <col min="13" max="13" width="8.7109375" style="27" customWidth="1"/>
    <col min="14" max="21" width="8.7109375" style="23" customWidth="1"/>
    <col min="22" max="16384" width="9.140625" style="23"/>
  </cols>
  <sheetData>
    <row r="1" spans="1:25" ht="35.25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5" ht="20.25">
      <c r="A2" s="92" t="str">
        <f>Summery!A2</f>
        <v>Result of IV B.Tech I Semester (R20) Examinations Jan-2024 (20-Batch)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</row>
    <row r="3" spans="1:25" ht="39.950000000000003" customHeight="1">
      <c r="A3" s="24" t="s">
        <v>37</v>
      </c>
      <c r="B3" s="94">
        <f>COUNTIF(C11:C9694,"&gt;0")</f>
        <v>7</v>
      </c>
      <c r="C3" s="95"/>
      <c r="D3" s="94">
        <f>COUNTIF(E11:E9694,"&gt;0")</f>
        <v>6</v>
      </c>
      <c r="E3" s="95"/>
      <c r="F3" s="94">
        <f>COUNTIF(G11:G9694,"&gt;0")</f>
        <v>3</v>
      </c>
      <c r="G3" s="95"/>
      <c r="H3" s="94">
        <f>COUNTIF(I11:I9694,"&gt;0")</f>
        <v>7</v>
      </c>
      <c r="I3" s="95"/>
      <c r="J3" s="94">
        <f>COUNTIF(K11:K9694,"&gt;0")</f>
        <v>7</v>
      </c>
      <c r="K3" s="95"/>
      <c r="L3" s="94">
        <f>COUNTIF(M11:M9694,"&gt;0")</f>
        <v>4</v>
      </c>
      <c r="M3" s="95"/>
      <c r="N3" s="94">
        <f>COUNTIF(O11:O9694,"&gt;0")</f>
        <v>7</v>
      </c>
      <c r="O3" s="95"/>
      <c r="P3" s="94">
        <f>COUNTIF(Q11:Q9694,"&gt;0")</f>
        <v>7</v>
      </c>
      <c r="Q3" s="95"/>
      <c r="R3" s="96" t="s">
        <v>30</v>
      </c>
      <c r="S3" s="97"/>
      <c r="T3" s="98">
        <f>COUNTA(A11:A1048576)</f>
        <v>7</v>
      </c>
      <c r="U3" s="99"/>
    </row>
    <row r="4" spans="1:25" ht="39.950000000000003" customHeight="1">
      <c r="A4" s="24" t="s">
        <v>31</v>
      </c>
      <c r="B4" s="100">
        <f>B3/$T$3</f>
        <v>1</v>
      </c>
      <c r="C4" s="101"/>
      <c r="D4" s="100">
        <f>D3/$T$3</f>
        <v>0.8571428571428571</v>
      </c>
      <c r="E4" s="101"/>
      <c r="F4" s="100">
        <f>F3/$T$3</f>
        <v>0.42857142857142855</v>
      </c>
      <c r="G4" s="101"/>
      <c r="H4" s="100">
        <f>H3/$T$3</f>
        <v>1</v>
      </c>
      <c r="I4" s="101"/>
      <c r="J4" s="100">
        <f>J3/$T$3</f>
        <v>1</v>
      </c>
      <c r="K4" s="101"/>
      <c r="L4" s="100">
        <f>L3/$T$3</f>
        <v>0.5714285714285714</v>
      </c>
      <c r="M4" s="101"/>
      <c r="N4" s="100">
        <f>N3/$T$3</f>
        <v>1</v>
      </c>
      <c r="O4" s="101"/>
      <c r="P4" s="100">
        <f>P3/$T$3</f>
        <v>1</v>
      </c>
      <c r="Q4" s="101"/>
      <c r="R4" s="96" t="s">
        <v>32</v>
      </c>
      <c r="S4" s="97"/>
      <c r="T4" s="104">
        <f>COUNTIF(U11:U837,"=Pass")/T3</f>
        <v>0.2857142857142857</v>
      </c>
      <c r="U4" s="105"/>
    </row>
    <row r="5" spans="1:25">
      <c r="A5" s="42" t="s">
        <v>12</v>
      </c>
      <c r="B5" s="43" t="s">
        <v>25</v>
      </c>
      <c r="C5" s="25"/>
      <c r="D5" s="25"/>
      <c r="E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5" ht="15">
      <c r="B6" s="26"/>
    </row>
    <row r="7" spans="1:25" ht="13.5" hidden="1" customHeight="1">
      <c r="A7" s="44"/>
      <c r="B7" s="45" t="s">
        <v>1</v>
      </c>
      <c r="C7" s="45" t="s">
        <v>2</v>
      </c>
      <c r="D7" s="46" t="s">
        <v>54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/>
      <c r="U7"/>
    </row>
    <row r="8" spans="1:25" ht="0.75" hidden="1" customHeight="1">
      <c r="A8" s="44"/>
      <c r="B8" s="86" t="s">
        <v>78</v>
      </c>
      <c r="C8" s="87" t="s">
        <v>78</v>
      </c>
      <c r="D8" s="86" t="s">
        <v>153</v>
      </c>
      <c r="E8" s="87" t="s">
        <v>153</v>
      </c>
      <c r="F8" s="86" t="s">
        <v>155</v>
      </c>
      <c r="G8" s="87" t="s">
        <v>155</v>
      </c>
      <c r="H8" s="86" t="s">
        <v>511</v>
      </c>
      <c r="I8" s="87" t="s">
        <v>511</v>
      </c>
      <c r="J8" s="86" t="s">
        <v>513</v>
      </c>
      <c r="K8" s="87" t="s">
        <v>513</v>
      </c>
      <c r="L8" s="86" t="s">
        <v>515</v>
      </c>
      <c r="M8" s="87" t="s">
        <v>515</v>
      </c>
      <c r="N8" s="86" t="s">
        <v>517</v>
      </c>
      <c r="O8" s="87" t="s">
        <v>517</v>
      </c>
      <c r="P8" s="86" t="s">
        <v>519</v>
      </c>
      <c r="Q8" s="87" t="s">
        <v>519</v>
      </c>
      <c r="R8" s="106" t="s">
        <v>55</v>
      </c>
      <c r="S8" s="106" t="s">
        <v>57</v>
      </c>
      <c r="T8"/>
      <c r="U8"/>
      <c r="V8" s="102"/>
      <c r="W8" s="103"/>
      <c r="X8" s="28"/>
      <c r="Y8" s="28"/>
    </row>
    <row r="9" spans="1:25" s="28" customFormat="1" ht="62.25" customHeight="1">
      <c r="A9" s="48"/>
      <c r="B9" s="106" t="s">
        <v>79</v>
      </c>
      <c r="C9" s="107" t="s">
        <v>79</v>
      </c>
      <c r="D9" s="106" t="s">
        <v>154</v>
      </c>
      <c r="E9" s="107" t="s">
        <v>154</v>
      </c>
      <c r="F9" s="106" t="s">
        <v>156</v>
      </c>
      <c r="G9" s="107" t="s">
        <v>156</v>
      </c>
      <c r="H9" s="106" t="s">
        <v>512</v>
      </c>
      <c r="I9" s="107" t="s">
        <v>512</v>
      </c>
      <c r="J9" s="106" t="s">
        <v>514</v>
      </c>
      <c r="K9" s="107" t="s">
        <v>514</v>
      </c>
      <c r="L9" s="106" t="s">
        <v>516</v>
      </c>
      <c r="M9" s="107" t="s">
        <v>516</v>
      </c>
      <c r="N9" s="106" t="s">
        <v>518</v>
      </c>
      <c r="O9" s="107" t="s">
        <v>518</v>
      </c>
      <c r="P9" s="106" t="s">
        <v>93</v>
      </c>
      <c r="Q9" s="107" t="s">
        <v>93</v>
      </c>
      <c r="R9" s="106"/>
      <c r="S9" s="106"/>
      <c r="T9" s="88" t="s">
        <v>59</v>
      </c>
      <c r="U9" s="89" t="s">
        <v>33</v>
      </c>
    </row>
    <row r="10" spans="1:25" s="29" customFormat="1" ht="18" customHeight="1">
      <c r="A10" s="49" t="s">
        <v>0</v>
      </c>
      <c r="B10" s="47" t="s">
        <v>56</v>
      </c>
      <c r="C10" s="47" t="s">
        <v>58</v>
      </c>
      <c r="D10" s="47" t="s">
        <v>56</v>
      </c>
      <c r="E10" s="47" t="s">
        <v>58</v>
      </c>
      <c r="F10" s="47" t="s">
        <v>56</v>
      </c>
      <c r="G10" s="47" t="s">
        <v>58</v>
      </c>
      <c r="H10" s="47" t="s">
        <v>56</v>
      </c>
      <c r="I10" s="47" t="s">
        <v>58</v>
      </c>
      <c r="J10" s="47" t="s">
        <v>56</v>
      </c>
      <c r="K10" s="47" t="s">
        <v>58</v>
      </c>
      <c r="L10" s="47" t="s">
        <v>56</v>
      </c>
      <c r="M10" s="47" t="s">
        <v>58</v>
      </c>
      <c r="N10" s="47" t="s">
        <v>56</v>
      </c>
      <c r="O10" s="47" t="s">
        <v>58</v>
      </c>
      <c r="P10" s="47" t="s">
        <v>56</v>
      </c>
      <c r="Q10" s="47" t="s">
        <v>58</v>
      </c>
      <c r="R10" s="84"/>
      <c r="S10" s="84"/>
      <c r="T10" s="88"/>
      <c r="U10" s="89"/>
    </row>
    <row r="11" spans="1:25" ht="18" customHeight="1">
      <c r="A11" s="51" t="s">
        <v>510</v>
      </c>
      <c r="B11" s="70">
        <v>5</v>
      </c>
      <c r="C11" s="70">
        <v>3</v>
      </c>
      <c r="D11" s="70">
        <v>0</v>
      </c>
      <c r="E11" s="70">
        <v>0</v>
      </c>
      <c r="F11" s="70">
        <v>0</v>
      </c>
      <c r="G11" s="70">
        <v>0</v>
      </c>
      <c r="H11" s="70">
        <v>5</v>
      </c>
      <c r="I11" s="70">
        <v>3</v>
      </c>
      <c r="J11" s="70">
        <v>5</v>
      </c>
      <c r="K11" s="70">
        <v>3</v>
      </c>
      <c r="L11" s="70">
        <v>0</v>
      </c>
      <c r="M11" s="70">
        <v>0</v>
      </c>
      <c r="N11" s="70">
        <v>9</v>
      </c>
      <c r="O11" s="70">
        <v>2</v>
      </c>
      <c r="P11" s="70">
        <v>9</v>
      </c>
      <c r="Q11" s="70">
        <v>3</v>
      </c>
      <c r="R11" s="70">
        <v>33</v>
      </c>
      <c r="S11" s="71">
        <v>14</v>
      </c>
      <c r="T11" s="30">
        <f t="shared" ref="T11:T17" si="0">((D11*E11)+(F11*G11)+(H11*I11)+(J11*K11)+(L11*M11)+(N11*O11)+(P11*Q11)+(R11*S11))/cr</f>
        <v>23.347826086956523</v>
      </c>
      <c r="U11" s="31" t="str">
        <f t="shared" ref="U11:U17" si="1">IF(S11&gt;=cr,"Pass","Fail")</f>
        <v>Fail</v>
      </c>
    </row>
    <row r="12" spans="1:25" ht="18" customHeight="1">
      <c r="A12" s="51" t="s">
        <v>520</v>
      </c>
      <c r="B12" s="70">
        <v>9</v>
      </c>
      <c r="C12" s="70">
        <v>3</v>
      </c>
      <c r="D12" s="70">
        <v>8</v>
      </c>
      <c r="E12" s="70">
        <v>3</v>
      </c>
      <c r="F12" s="70">
        <v>10</v>
      </c>
      <c r="G12" s="70">
        <v>3</v>
      </c>
      <c r="H12" s="70">
        <v>9</v>
      </c>
      <c r="I12" s="70">
        <v>3</v>
      </c>
      <c r="J12" s="70">
        <v>8</v>
      </c>
      <c r="K12" s="70">
        <v>3</v>
      </c>
      <c r="L12" s="70">
        <v>9</v>
      </c>
      <c r="M12" s="70">
        <v>3</v>
      </c>
      <c r="N12" s="70">
        <v>10</v>
      </c>
      <c r="O12" s="70">
        <v>2</v>
      </c>
      <c r="P12" s="70">
        <v>10</v>
      </c>
      <c r="Q12" s="70">
        <v>3</v>
      </c>
      <c r="R12" s="70">
        <v>73</v>
      </c>
      <c r="S12" s="71">
        <v>23</v>
      </c>
      <c r="T12" s="30">
        <f t="shared" si="0"/>
        <v>80.913043478260875</v>
      </c>
      <c r="U12" s="31" t="str">
        <f t="shared" si="1"/>
        <v>Pass</v>
      </c>
    </row>
    <row r="13" spans="1:25" ht="18" customHeight="1">
      <c r="A13" s="51" t="s">
        <v>521</v>
      </c>
      <c r="B13" s="70">
        <v>8</v>
      </c>
      <c r="C13" s="70">
        <v>3</v>
      </c>
      <c r="D13" s="70">
        <v>8</v>
      </c>
      <c r="E13" s="70">
        <v>3</v>
      </c>
      <c r="F13" s="70">
        <v>7</v>
      </c>
      <c r="G13" s="70">
        <v>3</v>
      </c>
      <c r="H13" s="70">
        <v>7</v>
      </c>
      <c r="I13" s="70">
        <v>3</v>
      </c>
      <c r="J13" s="70">
        <v>6</v>
      </c>
      <c r="K13" s="70">
        <v>3</v>
      </c>
      <c r="L13" s="70">
        <v>0</v>
      </c>
      <c r="M13" s="70">
        <v>0</v>
      </c>
      <c r="N13" s="70">
        <v>10</v>
      </c>
      <c r="O13" s="70">
        <v>2</v>
      </c>
      <c r="P13" s="70">
        <v>10</v>
      </c>
      <c r="Q13" s="70">
        <v>3</v>
      </c>
      <c r="R13" s="70">
        <v>56</v>
      </c>
      <c r="S13" s="71">
        <v>20</v>
      </c>
      <c r="T13" s="30">
        <f t="shared" si="0"/>
        <v>54.521739130434781</v>
      </c>
      <c r="U13" s="31" t="str">
        <f t="shared" si="1"/>
        <v>Fail</v>
      </c>
    </row>
    <row r="14" spans="1:25" ht="18" customHeight="1">
      <c r="A14" s="51" t="s">
        <v>522</v>
      </c>
      <c r="B14" s="70">
        <v>6</v>
      </c>
      <c r="C14" s="70">
        <v>3</v>
      </c>
      <c r="D14" s="70">
        <v>6</v>
      </c>
      <c r="E14" s="70">
        <v>3</v>
      </c>
      <c r="F14" s="70">
        <v>0</v>
      </c>
      <c r="G14" s="70">
        <v>0</v>
      </c>
      <c r="H14" s="70">
        <v>7</v>
      </c>
      <c r="I14" s="70">
        <v>3</v>
      </c>
      <c r="J14" s="70">
        <v>5</v>
      </c>
      <c r="K14" s="70">
        <v>3</v>
      </c>
      <c r="L14" s="70">
        <v>5</v>
      </c>
      <c r="M14" s="70">
        <v>3</v>
      </c>
      <c r="N14" s="70">
        <v>10</v>
      </c>
      <c r="O14" s="70">
        <v>2</v>
      </c>
      <c r="P14" s="70">
        <v>10</v>
      </c>
      <c r="Q14" s="70">
        <v>3</v>
      </c>
      <c r="R14" s="70">
        <v>49</v>
      </c>
      <c r="S14" s="71">
        <v>20</v>
      </c>
      <c r="T14" s="30">
        <f t="shared" si="0"/>
        <v>47.782608695652172</v>
      </c>
      <c r="U14" s="31" t="str">
        <f t="shared" si="1"/>
        <v>Fail</v>
      </c>
    </row>
    <row r="15" spans="1:25" ht="18" customHeight="1">
      <c r="A15" s="51" t="s">
        <v>523</v>
      </c>
      <c r="B15" s="70">
        <v>7</v>
      </c>
      <c r="C15" s="70">
        <v>3</v>
      </c>
      <c r="D15" s="70">
        <v>6</v>
      </c>
      <c r="E15" s="70">
        <v>3</v>
      </c>
      <c r="F15" s="70">
        <v>0</v>
      </c>
      <c r="G15" s="70">
        <v>0</v>
      </c>
      <c r="H15" s="70">
        <v>7</v>
      </c>
      <c r="I15" s="70">
        <v>3</v>
      </c>
      <c r="J15" s="70">
        <v>5</v>
      </c>
      <c r="K15" s="70">
        <v>3</v>
      </c>
      <c r="L15" s="70">
        <v>0</v>
      </c>
      <c r="M15" s="70">
        <v>0</v>
      </c>
      <c r="N15" s="70">
        <v>10</v>
      </c>
      <c r="O15" s="70">
        <v>2</v>
      </c>
      <c r="P15" s="70">
        <v>10</v>
      </c>
      <c r="Q15" s="70">
        <v>3</v>
      </c>
      <c r="R15" s="70">
        <v>45</v>
      </c>
      <c r="S15" s="71">
        <v>17</v>
      </c>
      <c r="T15" s="30">
        <f t="shared" si="0"/>
        <v>37.782608695652172</v>
      </c>
      <c r="U15" s="31" t="str">
        <f t="shared" si="1"/>
        <v>Fail</v>
      </c>
    </row>
    <row r="16" spans="1:25" ht="18" customHeight="1">
      <c r="A16" s="51" t="s">
        <v>524</v>
      </c>
      <c r="B16" s="70">
        <v>6</v>
      </c>
      <c r="C16" s="70">
        <v>3</v>
      </c>
      <c r="D16" s="70">
        <v>5</v>
      </c>
      <c r="E16" s="70">
        <v>3</v>
      </c>
      <c r="F16" s="70">
        <v>0</v>
      </c>
      <c r="G16" s="70">
        <v>0</v>
      </c>
      <c r="H16" s="70">
        <v>7</v>
      </c>
      <c r="I16" s="70">
        <v>3</v>
      </c>
      <c r="J16" s="70">
        <v>6</v>
      </c>
      <c r="K16" s="70">
        <v>3</v>
      </c>
      <c r="L16" s="70">
        <v>6</v>
      </c>
      <c r="M16" s="70">
        <v>3</v>
      </c>
      <c r="N16" s="70">
        <v>10</v>
      </c>
      <c r="O16" s="70">
        <v>2</v>
      </c>
      <c r="P16" s="70">
        <v>10</v>
      </c>
      <c r="Q16" s="70">
        <v>3</v>
      </c>
      <c r="R16" s="70">
        <v>50</v>
      </c>
      <c r="S16" s="71">
        <v>20</v>
      </c>
      <c r="T16" s="30">
        <f t="shared" si="0"/>
        <v>48.782608695652172</v>
      </c>
      <c r="U16" s="31" t="str">
        <f t="shared" si="1"/>
        <v>Fail</v>
      </c>
    </row>
    <row r="17" spans="1:21" ht="18" customHeight="1">
      <c r="A17" s="51" t="s">
        <v>525</v>
      </c>
      <c r="B17" s="70">
        <v>7</v>
      </c>
      <c r="C17" s="70">
        <v>3</v>
      </c>
      <c r="D17" s="70">
        <v>5</v>
      </c>
      <c r="E17" s="70">
        <v>3</v>
      </c>
      <c r="F17" s="70">
        <v>6</v>
      </c>
      <c r="G17" s="70">
        <v>3</v>
      </c>
      <c r="H17" s="70">
        <v>7</v>
      </c>
      <c r="I17" s="70">
        <v>3</v>
      </c>
      <c r="J17" s="70">
        <v>5</v>
      </c>
      <c r="K17" s="70">
        <v>3</v>
      </c>
      <c r="L17" s="70">
        <v>5</v>
      </c>
      <c r="M17" s="70">
        <v>3</v>
      </c>
      <c r="N17" s="70">
        <v>10</v>
      </c>
      <c r="O17" s="70">
        <v>2</v>
      </c>
      <c r="P17" s="70">
        <v>10</v>
      </c>
      <c r="Q17" s="70">
        <v>3</v>
      </c>
      <c r="R17" s="70">
        <v>55</v>
      </c>
      <c r="S17" s="71">
        <v>23</v>
      </c>
      <c r="T17" s="30">
        <f t="shared" si="0"/>
        <v>60.826086956521742</v>
      </c>
      <c r="U17" s="31" t="str">
        <f t="shared" si="1"/>
        <v>Pass</v>
      </c>
    </row>
  </sheetData>
  <mergeCells count="43">
    <mergeCell ref="B4:C4"/>
    <mergeCell ref="D4:E4"/>
    <mergeCell ref="F4:G4"/>
    <mergeCell ref="A1:U1"/>
    <mergeCell ref="A2:U2"/>
    <mergeCell ref="B3:C3"/>
    <mergeCell ref="D3:E3"/>
    <mergeCell ref="F3:G3"/>
    <mergeCell ref="H3:I3"/>
    <mergeCell ref="J3:K3"/>
    <mergeCell ref="L3:M3"/>
    <mergeCell ref="N3:O3"/>
    <mergeCell ref="P3:Q3"/>
    <mergeCell ref="H4:I4"/>
    <mergeCell ref="J4:K4"/>
    <mergeCell ref="V8:W8"/>
    <mergeCell ref="R4:S4"/>
    <mergeCell ref="T4:U4"/>
    <mergeCell ref="L4:M4"/>
    <mergeCell ref="N4:O4"/>
    <mergeCell ref="P4:Q4"/>
    <mergeCell ref="R3:S3"/>
    <mergeCell ref="T3:U3"/>
    <mergeCell ref="T9:T10"/>
    <mergeCell ref="U9:U10"/>
    <mergeCell ref="B8:C8"/>
    <mergeCell ref="D8:E8"/>
    <mergeCell ref="F8:G8"/>
    <mergeCell ref="H8:I8"/>
    <mergeCell ref="J8:K8"/>
    <mergeCell ref="L8:M8"/>
    <mergeCell ref="N8:O8"/>
    <mergeCell ref="P9:Q9"/>
    <mergeCell ref="P8:Q8"/>
    <mergeCell ref="R8:R10"/>
    <mergeCell ref="S8:S10"/>
    <mergeCell ref="B9:C9"/>
    <mergeCell ref="N9:O9"/>
    <mergeCell ref="D9:E9"/>
    <mergeCell ref="F9:G9"/>
    <mergeCell ref="H9:I9"/>
    <mergeCell ref="J9:K9"/>
    <mergeCell ref="L9:M9"/>
  </mergeCells>
  <conditionalFormatting sqref="N7:U8">
    <cfRule type="cellIs" dxfId="3" priority="3" operator="lessThanOrEqual">
      <formula>0</formula>
    </cfRule>
  </conditionalFormatting>
  <conditionalFormatting sqref="T9">
    <cfRule type="cellIs" dxfId="2" priority="2" operator="lessThanOrEqual">
      <formula>0</formula>
    </cfRule>
  </conditionalFormatting>
  <conditionalFormatting sqref="U11:U17">
    <cfRule type="containsText" dxfId="1" priority="1" operator="containsText" text="Fail">
      <formula>NOT(ISERROR(SEARCH("Fail",U11)))</formula>
    </cfRule>
  </conditionalFormatting>
  <printOptions horizontalCentered="1"/>
  <pageMargins left="0.25" right="0.25" top="0.5" bottom="0.5" header="0.3" footer="0.3"/>
  <pageSetup paperSize="9" scale="74" fitToHeight="10" orientation="landscape" horizont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8"/>
  <sheetViews>
    <sheetView showGridLines="0" tabSelected="1" topLeftCell="B26" zoomScale="85" zoomScaleNormal="85" workbookViewId="0">
      <selection activeCell="K83" sqref="K83"/>
    </sheetView>
  </sheetViews>
  <sheetFormatPr defaultColWidth="15.7109375" defaultRowHeight="33" customHeight="1"/>
  <cols>
    <col min="1" max="1" width="15.7109375" style="7" hidden="1" customWidth="1"/>
    <col min="2" max="11" width="14.7109375" style="7" customWidth="1"/>
    <col min="12" max="12" width="25.7109375" style="7" customWidth="1"/>
    <col min="13" max="16384" width="15.7109375" style="7"/>
  </cols>
  <sheetData>
    <row r="1" spans="1:12" ht="33" customHeight="1">
      <c r="A1" s="124" t="s">
        <v>47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</row>
    <row r="2" spans="1:12" ht="33" customHeight="1">
      <c r="A2" s="125" t="s">
        <v>582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</row>
    <row r="3" spans="1:12" ht="33" customHeight="1">
      <c r="B3" s="15" t="s">
        <v>43</v>
      </c>
      <c r="C3" s="121" t="s">
        <v>44</v>
      </c>
      <c r="D3" s="122"/>
      <c r="E3" s="121" t="s">
        <v>34</v>
      </c>
      <c r="F3" s="122"/>
      <c r="G3" s="121" t="s">
        <v>40</v>
      </c>
      <c r="H3" s="122"/>
      <c r="I3" s="121" t="s">
        <v>41</v>
      </c>
      <c r="J3" s="122"/>
      <c r="K3" s="121" t="s">
        <v>45</v>
      </c>
      <c r="L3" s="122"/>
    </row>
    <row r="4" spans="1:12" ht="33" customHeight="1">
      <c r="B4" s="21" t="s">
        <v>27</v>
      </c>
      <c r="C4" s="119">
        <f>COUNTIF(Raw!I:I,$B$4)</f>
        <v>109</v>
      </c>
      <c r="D4" s="119"/>
      <c r="E4" s="119">
        <f>COUNTIFS(Raw!I:I,B4,Raw!N:N,$E$3)</f>
        <v>90</v>
      </c>
      <c r="F4" s="119"/>
      <c r="G4" s="119">
        <f>COUNTIFS(Raw!I:I,B4,Raw!N:N,$G$3)</f>
        <v>19</v>
      </c>
      <c r="H4" s="119"/>
      <c r="I4" s="120">
        <f t="shared" ref="I4:I7" si="0">E4/C4</f>
        <v>0.82568807339449546</v>
      </c>
      <c r="J4" s="120"/>
      <c r="K4" s="108"/>
      <c r="L4" s="108"/>
    </row>
    <row r="5" spans="1:12" ht="33" customHeight="1">
      <c r="B5" s="21" t="s">
        <v>29</v>
      </c>
      <c r="C5" s="119">
        <f>COUNTIF(Raw!I:I,$B$5)</f>
        <v>52</v>
      </c>
      <c r="D5" s="119"/>
      <c r="E5" s="119">
        <f>COUNTIFS(Raw!I:I,B5,Raw!N:N,$E$3)</f>
        <v>46</v>
      </c>
      <c r="F5" s="119"/>
      <c r="G5" s="119">
        <f>COUNTIFS(Raw!I:I,B5,Raw!N:N,$G$3)</f>
        <v>6</v>
      </c>
      <c r="H5" s="119"/>
      <c r="I5" s="120">
        <f t="shared" si="0"/>
        <v>0.88461538461538458</v>
      </c>
      <c r="J5" s="120"/>
      <c r="K5" s="108"/>
      <c r="L5" s="108"/>
    </row>
    <row r="6" spans="1:12" ht="33" customHeight="1">
      <c r="B6" s="21" t="s">
        <v>28</v>
      </c>
      <c r="C6" s="119">
        <f>COUNTIF(Raw!I:I,$B$6)</f>
        <v>46</v>
      </c>
      <c r="D6" s="119"/>
      <c r="E6" s="119">
        <f>COUNTIFS(Raw!I:I,B6,Raw!N:N,$E$3)</f>
        <v>35</v>
      </c>
      <c r="F6" s="119"/>
      <c r="G6" s="119">
        <f>COUNTIFS(Raw!I:I,B6,Raw!N:N,$G$3)</f>
        <v>11</v>
      </c>
      <c r="H6" s="119"/>
      <c r="I6" s="120">
        <f t="shared" si="0"/>
        <v>0.76086956521739135</v>
      </c>
      <c r="J6" s="120"/>
      <c r="K6" s="108"/>
      <c r="L6" s="108"/>
    </row>
    <row r="7" spans="1:12" ht="33" customHeight="1">
      <c r="B7" s="21" t="s">
        <v>26</v>
      </c>
      <c r="C7" s="119">
        <f>COUNTIF(Raw!I:I,$B$7)</f>
        <v>149</v>
      </c>
      <c r="D7" s="119"/>
      <c r="E7" s="119">
        <f>COUNTIFS(Raw!I:I,B7,Raw!N:N,$E$3)</f>
        <v>80</v>
      </c>
      <c r="F7" s="119"/>
      <c r="G7" s="119">
        <f>COUNTIFS(Raw!I:I,B7,Raw!N:N,$G$3)</f>
        <v>69</v>
      </c>
      <c r="H7" s="119"/>
      <c r="I7" s="120">
        <f t="shared" si="0"/>
        <v>0.53691275167785235</v>
      </c>
      <c r="J7" s="120"/>
      <c r="K7" s="108"/>
      <c r="L7" s="108"/>
    </row>
    <row r="8" spans="1:12" ht="33" customHeight="1">
      <c r="B8" s="21" t="s">
        <v>580</v>
      </c>
      <c r="C8" s="119">
        <f>COUNTIF(Raw!I:I,$B$8)</f>
        <v>18</v>
      </c>
      <c r="D8" s="119"/>
      <c r="E8" s="119">
        <f>COUNTIFS(Raw!I:I,B8,Raw!N:N,$E$3)</f>
        <v>15</v>
      </c>
      <c r="F8" s="119"/>
      <c r="G8" s="119">
        <f>COUNTIFS(Raw!I:I,B8,Raw!N:N,$G$3)</f>
        <v>3</v>
      </c>
      <c r="H8" s="119"/>
      <c r="I8" s="120">
        <f t="shared" ref="I8" si="1">E8/C8</f>
        <v>0.83333333333333337</v>
      </c>
      <c r="J8" s="120"/>
      <c r="K8" s="108"/>
      <c r="L8" s="108"/>
    </row>
    <row r="9" spans="1:12" ht="33" customHeight="1">
      <c r="B9" s="21" t="s">
        <v>581</v>
      </c>
      <c r="C9" s="119">
        <f>COUNTIF(Raw!I:I,$B$9)</f>
        <v>39</v>
      </c>
      <c r="D9" s="119"/>
      <c r="E9" s="119">
        <f>COUNTIFS(Raw!I:I,B9,Raw!N:N,$E$3)</f>
        <v>28</v>
      </c>
      <c r="F9" s="119"/>
      <c r="G9" s="119">
        <f>COUNTIFS(Raw!I:I,B9,Raw!N:N,$G$3)</f>
        <v>11</v>
      </c>
      <c r="H9" s="119"/>
      <c r="I9" s="120">
        <f t="shared" ref="I9" si="2">E9/C9</f>
        <v>0.71794871794871795</v>
      </c>
      <c r="J9" s="120"/>
      <c r="K9" s="108"/>
      <c r="L9" s="108"/>
    </row>
    <row r="10" spans="1:12" ht="33" customHeight="1">
      <c r="B10" s="21" t="s">
        <v>25</v>
      </c>
      <c r="C10" s="119">
        <f>COUNTIF(Raw!I:I,$B$10)</f>
        <v>7</v>
      </c>
      <c r="D10" s="119"/>
      <c r="E10" s="119">
        <f>COUNTIFS(Raw!I:I,B10,Raw!N:N,$E$3)</f>
        <v>2</v>
      </c>
      <c r="F10" s="119"/>
      <c r="G10" s="119">
        <f>COUNTIFS(Raw!I:I,B10,Raw!N:N,$G$3)</f>
        <v>5</v>
      </c>
      <c r="H10" s="119"/>
      <c r="I10" s="120">
        <f t="shared" ref="I10" si="3">E10/C10</f>
        <v>0.2857142857142857</v>
      </c>
      <c r="J10" s="120"/>
      <c r="K10" s="108"/>
      <c r="L10" s="108"/>
    </row>
    <row r="11" spans="1:12" ht="33" customHeight="1">
      <c r="B11" s="15" t="s">
        <v>46</v>
      </c>
      <c r="C11" s="123">
        <f>SUM(C4:D10)</f>
        <v>420</v>
      </c>
      <c r="D11" s="123"/>
      <c r="E11" s="123">
        <f>SUM(E4:F10)</f>
        <v>296</v>
      </c>
      <c r="F11" s="123"/>
      <c r="G11" s="123">
        <f>SUM(G4:H10)</f>
        <v>124</v>
      </c>
      <c r="H11" s="123"/>
      <c r="I11" s="126">
        <f>E11/C11</f>
        <v>0.70476190476190481</v>
      </c>
      <c r="J11" s="126"/>
      <c r="K11" s="127"/>
      <c r="L11" s="127"/>
    </row>
    <row r="12" spans="1:12" ht="33" customHeight="1">
      <c r="B12" s="17"/>
      <c r="C12" s="18"/>
      <c r="D12" s="18"/>
      <c r="E12" s="18"/>
      <c r="F12" s="18"/>
      <c r="G12" s="18"/>
      <c r="H12" s="18"/>
      <c r="I12" s="19"/>
      <c r="J12" s="19"/>
      <c r="K12" s="20"/>
      <c r="L12" s="20"/>
    </row>
    <row r="13" spans="1:12" ht="33" customHeight="1">
      <c r="A13" s="12"/>
      <c r="B13" s="13" t="s">
        <v>12</v>
      </c>
      <c r="C13" s="114" t="s">
        <v>27</v>
      </c>
      <c r="D13" s="115"/>
      <c r="E13" s="116"/>
      <c r="F13" s="117" t="s">
        <v>66</v>
      </c>
      <c r="G13" s="118"/>
      <c r="H13" s="54">
        <f>COUNTIF(Raw!I:I,$C$13)</f>
        <v>109</v>
      </c>
      <c r="I13" s="16">
        <f>COUNTIFS(Raw!I:I,C13,Raw!N:N,$I$14)</f>
        <v>90</v>
      </c>
      <c r="J13" s="16">
        <f>H13-I13</f>
        <v>19</v>
      </c>
      <c r="K13" s="22">
        <f>COUNTIFS(Raw!I:I,C13,Raw!N:N,"Pass")/H13</f>
        <v>0.82568807339449546</v>
      </c>
      <c r="L13" s="12"/>
    </row>
    <row r="14" spans="1:12" ht="33" customHeight="1">
      <c r="A14" s="8" t="s">
        <v>1</v>
      </c>
      <c r="B14" s="111" t="s">
        <v>38</v>
      </c>
      <c r="C14" s="112"/>
      <c r="D14" s="112"/>
      <c r="E14" s="113"/>
      <c r="F14" s="111" t="s">
        <v>39</v>
      </c>
      <c r="G14" s="112"/>
      <c r="H14" s="113"/>
      <c r="I14" s="8" t="s">
        <v>34</v>
      </c>
      <c r="J14" s="8" t="s">
        <v>40</v>
      </c>
      <c r="K14" s="8" t="s">
        <v>41</v>
      </c>
      <c r="L14" s="8" t="s">
        <v>42</v>
      </c>
    </row>
    <row r="15" spans="1:12" ht="33" customHeight="1">
      <c r="A15" s="9" t="s">
        <v>78</v>
      </c>
      <c r="B15" s="109" t="str">
        <f>VLOOKUP(A15,Subjects!C:D,2,0)</f>
        <v>UNIVERSAL HUMAN VALUES 2: UNDERSTANDING</v>
      </c>
      <c r="C15" s="109"/>
      <c r="D15" s="109"/>
      <c r="E15" s="109"/>
      <c r="F15" s="110"/>
      <c r="G15" s="110"/>
      <c r="H15" s="110"/>
      <c r="I15" s="11">
        <f>COUNTIFS(Subjects!A:A,$C$13,Subjects!C:C,A15,Subjects!E:E,1)</f>
        <v>104</v>
      </c>
      <c r="J15" s="11">
        <f>$H$13-I15</f>
        <v>5</v>
      </c>
      <c r="K15" s="14">
        <f>I15/H$13*100</f>
        <v>95.412844036697251</v>
      </c>
      <c r="L15" s="10"/>
    </row>
    <row r="16" spans="1:12" ht="33" customHeight="1">
      <c r="A16" s="9" t="s">
        <v>292</v>
      </c>
      <c r="B16" s="109" t="str">
        <f>VLOOKUP(A16,Subjects!C:D,2,0)</f>
        <v>URBANPLANNING</v>
      </c>
      <c r="C16" s="109"/>
      <c r="D16" s="109"/>
      <c r="E16" s="109"/>
      <c r="F16" s="110"/>
      <c r="G16" s="110"/>
      <c r="H16" s="110"/>
      <c r="I16" s="11">
        <f>COUNTIFS(Subjects!A:A,$C$13,Subjects!C:C,A16,Subjects!E:E,1)</f>
        <v>105</v>
      </c>
      <c r="J16" s="11">
        <f t="shared" ref="J16:J22" si="4">$H$13-I16</f>
        <v>4</v>
      </c>
      <c r="K16" s="14">
        <f t="shared" ref="K16:K22" si="5">I16/H$13*100</f>
        <v>96.330275229357795</v>
      </c>
      <c r="L16" s="10"/>
    </row>
    <row r="17" spans="1:12" ht="33" customHeight="1">
      <c r="A17" s="9" t="s">
        <v>294</v>
      </c>
      <c r="B17" s="109" t="str">
        <f>VLOOKUP(A17,Subjects!C:D,2,0)</f>
        <v>BASIC ELECTRONICS</v>
      </c>
      <c r="C17" s="109"/>
      <c r="D17" s="109"/>
      <c r="E17" s="109"/>
      <c r="F17" s="110"/>
      <c r="G17" s="110"/>
      <c r="H17" s="110"/>
      <c r="I17" s="11">
        <f>COUNTIFS(Subjects!A:A,$C$13,Subjects!C:C,A17,Subjects!E:E,1)</f>
        <v>99</v>
      </c>
      <c r="J17" s="11">
        <f t="shared" si="4"/>
        <v>10</v>
      </c>
      <c r="K17" s="14">
        <f t="shared" si="5"/>
        <v>90.825688073394488</v>
      </c>
      <c r="L17" s="10"/>
    </row>
    <row r="18" spans="1:12" ht="33" customHeight="1">
      <c r="A18" s="9" t="s">
        <v>296</v>
      </c>
      <c r="B18" s="109" t="str">
        <f>VLOOKUP(A18,Subjects!C:D,2,0)</f>
        <v>PYTHON: DEEP LEARNING</v>
      </c>
      <c r="C18" s="109"/>
      <c r="D18" s="109"/>
      <c r="E18" s="109"/>
      <c r="F18" s="110"/>
      <c r="G18" s="110"/>
      <c r="H18" s="110"/>
      <c r="I18" s="11">
        <f>COUNTIFS(Subjects!A:A,$C$13,Subjects!C:C,A18,Subjects!E:E,1)</f>
        <v>109</v>
      </c>
      <c r="J18" s="11">
        <f t="shared" si="4"/>
        <v>0</v>
      </c>
      <c r="K18" s="14">
        <f t="shared" si="5"/>
        <v>100</v>
      </c>
      <c r="L18" s="10"/>
    </row>
    <row r="19" spans="1:12" ht="33" customHeight="1">
      <c r="A19" s="9" t="s">
        <v>298</v>
      </c>
      <c r="B19" s="109" t="str">
        <f>VLOOKUP(A19,Subjects!C:D,2,0)</f>
        <v>INDUSTRIAL/RESEARCH INTERNSHIP 2 MONTHS</v>
      </c>
      <c r="C19" s="109"/>
      <c r="D19" s="109"/>
      <c r="E19" s="109"/>
      <c r="F19" s="110"/>
      <c r="G19" s="110"/>
      <c r="H19" s="110"/>
      <c r="I19" s="11">
        <f>COUNTIFS(Subjects!A:A,$C$13,Subjects!C:C,A19,Subjects!E:E,1)</f>
        <v>109</v>
      </c>
      <c r="J19" s="11">
        <f t="shared" si="4"/>
        <v>0</v>
      </c>
      <c r="K19" s="14">
        <f t="shared" si="5"/>
        <v>100</v>
      </c>
      <c r="L19" s="10"/>
    </row>
    <row r="20" spans="1:12" ht="33" customHeight="1">
      <c r="A20" s="9" t="s">
        <v>299</v>
      </c>
      <c r="B20" s="109" t="str">
        <f>VLOOKUP(A20,Subjects!C:D,2,0)</f>
        <v>CYBER SECURITY &amp; FORENSICS</v>
      </c>
      <c r="C20" s="109"/>
      <c r="D20" s="109"/>
      <c r="E20" s="109"/>
      <c r="F20" s="110"/>
      <c r="G20" s="110"/>
      <c r="H20" s="110"/>
      <c r="I20" s="11">
        <f>COUNTIFS(Subjects!A:A,$C$13,Subjects!C:C,A20,Subjects!E:E,1)</f>
        <v>105</v>
      </c>
      <c r="J20" s="11">
        <f t="shared" si="4"/>
        <v>4</v>
      </c>
      <c r="K20" s="14">
        <f t="shared" si="5"/>
        <v>96.330275229357795</v>
      </c>
      <c r="L20" s="10"/>
    </row>
    <row r="21" spans="1:12" ht="33" customHeight="1">
      <c r="A21" s="9" t="s">
        <v>301</v>
      </c>
      <c r="B21" s="109" t="str">
        <f>VLOOKUP(A21,Subjects!C:D,2,0)</f>
        <v>DEEP LEARNING TECHNIQUES</v>
      </c>
      <c r="C21" s="109"/>
      <c r="D21" s="109"/>
      <c r="E21" s="109"/>
      <c r="F21" s="110"/>
      <c r="G21" s="110"/>
      <c r="H21" s="110"/>
      <c r="I21" s="11">
        <f>COUNTIFS(Subjects!A:A,$C$13,Subjects!C:C,A21,Subjects!E:E,1)</f>
        <v>97</v>
      </c>
      <c r="J21" s="11">
        <f t="shared" si="4"/>
        <v>12</v>
      </c>
      <c r="K21" s="14">
        <f t="shared" si="5"/>
        <v>88.9908256880734</v>
      </c>
      <c r="L21" s="10"/>
    </row>
    <row r="22" spans="1:12" ht="33" customHeight="1">
      <c r="A22" s="9" t="s">
        <v>303</v>
      </c>
      <c r="B22" s="109" t="str">
        <f>VLOOKUP(A22,Subjects!C:D,2,0)</f>
        <v>ETHICAL HACKING</v>
      </c>
      <c r="C22" s="109"/>
      <c r="D22" s="109"/>
      <c r="E22" s="109"/>
      <c r="F22" s="110"/>
      <c r="G22" s="110"/>
      <c r="H22" s="110"/>
      <c r="I22" s="11">
        <f>COUNTIFS(Subjects!A:A,$C$13,Subjects!C:C,A22,Subjects!E:E,1)</f>
        <v>102</v>
      </c>
      <c r="J22" s="11">
        <f t="shared" si="4"/>
        <v>7</v>
      </c>
      <c r="K22" s="14">
        <f t="shared" si="5"/>
        <v>93.577981651376149</v>
      </c>
      <c r="L22" s="10"/>
    </row>
    <row r="23" spans="1:12" ht="33" customHeight="1">
      <c r="B23" s="17"/>
      <c r="C23" s="18"/>
      <c r="D23" s="18"/>
      <c r="E23" s="18"/>
      <c r="F23" s="18"/>
      <c r="G23" s="18"/>
      <c r="H23" s="18"/>
      <c r="I23" s="19"/>
      <c r="J23" s="19"/>
      <c r="K23" s="20"/>
      <c r="L23" s="20"/>
    </row>
    <row r="24" spans="1:12" ht="33" customHeight="1">
      <c r="A24" s="12"/>
      <c r="B24" s="13" t="s">
        <v>12</v>
      </c>
      <c r="C24" s="114" t="s">
        <v>29</v>
      </c>
      <c r="D24" s="115"/>
      <c r="E24" s="116"/>
      <c r="F24" s="117" t="s">
        <v>66</v>
      </c>
      <c r="G24" s="118"/>
      <c r="H24" s="54">
        <f>COUNTIF(Raw!I:I,$C$24)</f>
        <v>52</v>
      </c>
      <c r="I24" s="16">
        <f>COUNTIFS(Raw!I:I,C24,Raw!N:N,$I$25)</f>
        <v>46</v>
      </c>
      <c r="J24" s="16">
        <f>H24-I24</f>
        <v>6</v>
      </c>
      <c r="K24" s="22">
        <f>COUNTIFS(Raw!I:I,C24,Raw!N:N,"Pass")/H24</f>
        <v>0.88461538461538458</v>
      </c>
      <c r="L24" s="12"/>
    </row>
    <row r="25" spans="1:12" ht="33" customHeight="1">
      <c r="A25" s="8" t="s">
        <v>1</v>
      </c>
      <c r="B25" s="111" t="s">
        <v>38</v>
      </c>
      <c r="C25" s="112"/>
      <c r="D25" s="112"/>
      <c r="E25" s="113"/>
      <c r="F25" s="111" t="s">
        <v>39</v>
      </c>
      <c r="G25" s="112"/>
      <c r="H25" s="113"/>
      <c r="I25" s="8" t="s">
        <v>34</v>
      </c>
      <c r="J25" s="8" t="s">
        <v>40</v>
      </c>
      <c r="K25" s="8" t="s">
        <v>41</v>
      </c>
      <c r="L25" s="8" t="s">
        <v>42</v>
      </c>
    </row>
    <row r="26" spans="1:12" ht="33" customHeight="1">
      <c r="A26" s="9" t="s">
        <v>78</v>
      </c>
      <c r="B26" s="109" t="str">
        <f>VLOOKUP(A26,Subjects!C:D,2,0)</f>
        <v>UNIVERSAL HUMAN VALUES 2: UNDERSTANDING</v>
      </c>
      <c r="C26" s="109"/>
      <c r="D26" s="109"/>
      <c r="E26" s="109"/>
      <c r="F26" s="110"/>
      <c r="G26" s="110"/>
      <c r="H26" s="110"/>
      <c r="I26" s="11">
        <f>COUNTIFS(Subjects!A:A,$C$24,Subjects!C:C,A26,Subjects!E:E,1)</f>
        <v>50</v>
      </c>
      <c r="J26" s="11">
        <f>$H$24-I26</f>
        <v>2</v>
      </c>
      <c r="K26" s="14">
        <f>I26/H$24*100</f>
        <v>96.15384615384616</v>
      </c>
      <c r="L26" s="10"/>
    </row>
    <row r="27" spans="1:12" ht="33" customHeight="1">
      <c r="A27" s="9" t="s">
        <v>80</v>
      </c>
      <c r="B27" s="109" t="str">
        <f>VLOOKUP(A27,Subjects!C:D,2,0)</f>
        <v>CONCEPTS OF MICROPROCESSORS AND MICROCON</v>
      </c>
      <c r="C27" s="109"/>
      <c r="D27" s="109"/>
      <c r="E27" s="109"/>
      <c r="F27" s="110"/>
      <c r="G27" s="110"/>
      <c r="H27" s="110"/>
      <c r="I27" s="11">
        <f>COUNTIFS(Subjects!A:A,$C$24,Subjects!C:C,A27,Subjects!E:E,1)</f>
        <v>49</v>
      </c>
      <c r="J27" s="11">
        <f t="shared" ref="J27:J33" si="6">$H$24-I27</f>
        <v>3</v>
      </c>
      <c r="K27" s="14">
        <f t="shared" ref="K27:K33" si="7">I27/H$24*100</f>
        <v>94.230769230769226</v>
      </c>
      <c r="L27" s="10"/>
    </row>
    <row r="28" spans="1:12" ht="33" customHeight="1">
      <c r="A28" s="9" t="s">
        <v>82</v>
      </c>
      <c r="B28" s="109" t="str">
        <f>VLOOKUP(A28,Subjects!C:D,2,0)</f>
        <v>DATA COMMUNICATIONS</v>
      </c>
      <c r="C28" s="109"/>
      <c r="D28" s="109"/>
      <c r="E28" s="109"/>
      <c r="F28" s="110"/>
      <c r="G28" s="110"/>
      <c r="H28" s="110"/>
      <c r="I28" s="11">
        <f>COUNTIFS(Subjects!A:A,$C$24,Subjects!C:C,A28,Subjects!E:E,1)</f>
        <v>49</v>
      </c>
      <c r="J28" s="11">
        <f t="shared" si="6"/>
        <v>3</v>
      </c>
      <c r="K28" s="14">
        <f t="shared" si="7"/>
        <v>94.230769230769226</v>
      </c>
      <c r="L28" s="10"/>
    </row>
    <row r="29" spans="1:12" ht="33" customHeight="1">
      <c r="A29" s="9" t="s">
        <v>84</v>
      </c>
      <c r="B29" s="109" t="str">
        <f>VLOOKUP(A29,Subjects!C:D,2,0)</f>
        <v>CLOUD COMPUTING</v>
      </c>
      <c r="C29" s="109"/>
      <c r="D29" s="109"/>
      <c r="E29" s="109"/>
      <c r="F29" s="110"/>
      <c r="G29" s="110"/>
      <c r="H29" s="110"/>
      <c r="I29" s="11">
        <f>COUNTIFS(Subjects!A:A,$C$24,Subjects!C:C,A29,Subjects!E:E,1)</f>
        <v>51</v>
      </c>
      <c r="J29" s="11">
        <f t="shared" si="6"/>
        <v>1</v>
      </c>
      <c r="K29" s="14">
        <f t="shared" si="7"/>
        <v>98.076923076923066</v>
      </c>
      <c r="L29" s="10"/>
    </row>
    <row r="30" spans="1:12" ht="33" customHeight="1">
      <c r="A30" s="9" t="s">
        <v>86</v>
      </c>
      <c r="B30" s="109" t="str">
        <f>VLOOKUP(A30,Subjects!C:D,2,0)</f>
        <v>BLOCK CHAIN TECHNOLOGIES</v>
      </c>
      <c r="C30" s="109"/>
      <c r="D30" s="109"/>
      <c r="E30" s="109"/>
      <c r="F30" s="110"/>
      <c r="G30" s="110"/>
      <c r="H30" s="110"/>
      <c r="I30" s="11">
        <f>COUNTIFS(Subjects!A:A,$C$24,Subjects!C:C,A30,Subjects!E:E,1)</f>
        <v>49</v>
      </c>
      <c r="J30" s="11">
        <f t="shared" si="6"/>
        <v>3</v>
      </c>
      <c r="K30" s="14">
        <f t="shared" si="7"/>
        <v>94.230769230769226</v>
      </c>
      <c r="L30" s="10"/>
    </row>
    <row r="31" spans="1:12" ht="33" customHeight="1">
      <c r="A31" s="9" t="s">
        <v>88</v>
      </c>
      <c r="B31" s="109" t="str">
        <f>VLOOKUP(A31,Subjects!C:D,2,0)</f>
        <v>DATA VISUALIZATION</v>
      </c>
      <c r="C31" s="109"/>
      <c r="D31" s="109"/>
      <c r="E31" s="109"/>
      <c r="F31" s="110"/>
      <c r="G31" s="110"/>
      <c r="H31" s="110"/>
      <c r="I31" s="11">
        <f>COUNTIFS(Subjects!A:A,$C$24,Subjects!C:C,A31,Subjects!E:E,1)</f>
        <v>50</v>
      </c>
      <c r="J31" s="11">
        <f t="shared" si="6"/>
        <v>2</v>
      </c>
      <c r="K31" s="14">
        <f t="shared" si="7"/>
        <v>96.15384615384616</v>
      </c>
      <c r="L31" s="10"/>
    </row>
    <row r="32" spans="1:12" ht="33" customHeight="1">
      <c r="A32" s="9" t="s">
        <v>90</v>
      </c>
      <c r="B32" s="109" t="str">
        <f>VLOOKUP(A32,Subjects!C:D,2,0)</f>
        <v>MACHINE LEARNING WITH GO (INFOSYS SPRING</v>
      </c>
      <c r="C32" s="109"/>
      <c r="D32" s="109"/>
      <c r="E32" s="109"/>
      <c r="F32" s="110"/>
      <c r="G32" s="110"/>
      <c r="H32" s="110"/>
      <c r="I32" s="11">
        <f>COUNTIFS(Subjects!A:A,$C$24,Subjects!C:C,A32,Subjects!E:E,1)</f>
        <v>49</v>
      </c>
      <c r="J32" s="11">
        <f t="shared" si="6"/>
        <v>3</v>
      </c>
      <c r="K32" s="14">
        <f t="shared" si="7"/>
        <v>94.230769230769226</v>
      </c>
      <c r="L32" s="10"/>
    </row>
    <row r="33" spans="1:12" ht="33" customHeight="1">
      <c r="A33" s="9" t="s">
        <v>92</v>
      </c>
      <c r="B33" s="109" t="str">
        <f>VLOOKUP(A33,Subjects!C:D,2,0)</f>
        <v>INDUSTRIAL/RESEARCH INTERNSHIP 2 MONTHS</v>
      </c>
      <c r="C33" s="109"/>
      <c r="D33" s="109"/>
      <c r="E33" s="109"/>
      <c r="F33" s="110"/>
      <c r="G33" s="110"/>
      <c r="H33" s="110"/>
      <c r="I33" s="11">
        <f>COUNTIFS(Subjects!A:A,$C$24,Subjects!C:C,A33,Subjects!E:E,1)</f>
        <v>52</v>
      </c>
      <c r="J33" s="11">
        <f t="shared" si="6"/>
        <v>0</v>
      </c>
      <c r="K33" s="14">
        <f t="shared" si="7"/>
        <v>100</v>
      </c>
      <c r="L33" s="10"/>
    </row>
    <row r="34" spans="1:12" ht="33" customHeight="1">
      <c r="B34" s="17"/>
      <c r="C34" s="18"/>
      <c r="D34" s="18"/>
      <c r="E34" s="18"/>
      <c r="F34" s="18"/>
      <c r="G34" s="18"/>
      <c r="H34" s="18"/>
      <c r="I34" s="19"/>
      <c r="J34" s="19"/>
      <c r="K34" s="20"/>
      <c r="L34" s="20"/>
    </row>
    <row r="35" spans="1:12" ht="33" customHeight="1">
      <c r="A35" s="12"/>
      <c r="B35" s="13" t="s">
        <v>12</v>
      </c>
      <c r="C35" s="114" t="s">
        <v>28</v>
      </c>
      <c r="D35" s="115"/>
      <c r="E35" s="116"/>
      <c r="F35" s="117" t="s">
        <v>66</v>
      </c>
      <c r="G35" s="118"/>
      <c r="H35" s="54">
        <f>COUNTIF(Raw!I:I,$C$35)</f>
        <v>46</v>
      </c>
      <c r="I35" s="16">
        <f>COUNTIFS(Raw!I:I,C35,Raw!N:N,$I$36)</f>
        <v>35</v>
      </c>
      <c r="J35" s="16">
        <f>H35-I35</f>
        <v>11</v>
      </c>
      <c r="K35" s="22">
        <f>COUNTIFS(Raw!I:I,C35,Raw!N:N,"Pass")/H35</f>
        <v>0.76086956521739135</v>
      </c>
      <c r="L35" s="12"/>
    </row>
    <row r="36" spans="1:12" ht="33" customHeight="1">
      <c r="A36" s="8" t="s">
        <v>1</v>
      </c>
      <c r="B36" s="111" t="s">
        <v>38</v>
      </c>
      <c r="C36" s="112"/>
      <c r="D36" s="112"/>
      <c r="E36" s="113"/>
      <c r="F36" s="111" t="s">
        <v>39</v>
      </c>
      <c r="G36" s="112"/>
      <c r="H36" s="113"/>
      <c r="I36" s="8" t="s">
        <v>34</v>
      </c>
      <c r="J36" s="8" t="s">
        <v>40</v>
      </c>
      <c r="K36" s="8" t="s">
        <v>41</v>
      </c>
      <c r="L36" s="8" t="s">
        <v>42</v>
      </c>
    </row>
    <row r="37" spans="1:12" ht="33" customHeight="1">
      <c r="A37" s="9" t="s">
        <v>78</v>
      </c>
      <c r="B37" s="109" t="str">
        <f>VLOOKUP(A37,Subjects!C:D,2,0)</f>
        <v>UNIVERSAL HUMAN VALUES 2: UNDERSTANDING</v>
      </c>
      <c r="C37" s="109"/>
      <c r="D37" s="109"/>
      <c r="E37" s="109"/>
      <c r="F37" s="110"/>
      <c r="G37" s="110"/>
      <c r="H37" s="110"/>
      <c r="I37" s="11">
        <f>COUNTIFS(Subjects!A:A,$C$35,Subjects!C:C,A37,Subjects!E:E,1)</f>
        <v>46</v>
      </c>
      <c r="J37" s="11">
        <f t="shared" ref="J37:J44" si="8">$H$35-I37</f>
        <v>0</v>
      </c>
      <c r="K37" s="14">
        <f>I37/H$35*100</f>
        <v>100</v>
      </c>
      <c r="L37" s="10"/>
    </row>
    <row r="38" spans="1:12" ht="33" customHeight="1">
      <c r="A38" s="9" t="s">
        <v>80</v>
      </c>
      <c r="B38" s="109" t="str">
        <f>VLOOKUP(A38,Subjects!C:D,2,0)</f>
        <v>CONCEPTS OF MICROPROCESSORS AND MICROCON</v>
      </c>
      <c r="C38" s="109"/>
      <c r="D38" s="109"/>
      <c r="E38" s="109"/>
      <c r="F38" s="110"/>
      <c r="G38" s="110"/>
      <c r="H38" s="110"/>
      <c r="I38" s="11">
        <f>COUNTIFS(Subjects!A:A,$C$35,Subjects!C:C,A38,Subjects!E:E,1)</f>
        <v>37</v>
      </c>
      <c r="J38" s="11">
        <f t="shared" si="8"/>
        <v>9</v>
      </c>
      <c r="K38" s="14">
        <f t="shared" ref="K37:K44" si="9">I38/H$35*100</f>
        <v>80.434782608695656</v>
      </c>
      <c r="L38" s="10"/>
    </row>
    <row r="39" spans="1:12" ht="33" customHeight="1">
      <c r="A39" s="9" t="s">
        <v>82</v>
      </c>
      <c r="B39" s="109" t="str">
        <f>VLOOKUP(A39,Subjects!C:D,2,0)</f>
        <v>DATA COMMUNICATIONS</v>
      </c>
      <c r="C39" s="109"/>
      <c r="D39" s="109"/>
      <c r="E39" s="109"/>
      <c r="F39" s="110"/>
      <c r="G39" s="110"/>
      <c r="H39" s="110"/>
      <c r="I39" s="11">
        <f>COUNTIFS(Subjects!A:A,$C$35,Subjects!C:C,A39,Subjects!E:E,1)</f>
        <v>45</v>
      </c>
      <c r="J39" s="11">
        <f t="shared" si="8"/>
        <v>1</v>
      </c>
      <c r="K39" s="14">
        <f t="shared" si="9"/>
        <v>97.826086956521735</v>
      </c>
      <c r="L39" s="10"/>
    </row>
    <row r="40" spans="1:12" ht="33" customHeight="1">
      <c r="A40" s="9" t="s">
        <v>301</v>
      </c>
      <c r="B40" s="109" t="str">
        <f>VLOOKUP(A40,Subjects!C:D,2,0)</f>
        <v>DEEP LEARNING TECHNIQUES</v>
      </c>
      <c r="C40" s="109"/>
      <c r="D40" s="109"/>
      <c r="E40" s="109"/>
      <c r="F40" s="110"/>
      <c r="G40" s="110"/>
      <c r="H40" s="110"/>
      <c r="I40" s="11">
        <f>COUNTIFS(Subjects!A:A,$C$35,Subjects!C:C,A40,Subjects!E:E,1)</f>
        <v>44</v>
      </c>
      <c r="J40" s="11">
        <f t="shared" si="8"/>
        <v>2</v>
      </c>
      <c r="K40" s="14">
        <f t="shared" si="9"/>
        <v>95.652173913043484</v>
      </c>
      <c r="L40" s="10"/>
    </row>
    <row r="41" spans="1:12" ht="33" customHeight="1">
      <c r="A41" s="9" t="s">
        <v>404</v>
      </c>
      <c r="B41" s="109" t="str">
        <f>VLOOKUP(A41,Subjects!C:D,2,0)</f>
        <v>CLOUD COMPUTING</v>
      </c>
      <c r="C41" s="109"/>
      <c r="D41" s="109"/>
      <c r="E41" s="109"/>
      <c r="F41" s="110"/>
      <c r="G41" s="110"/>
      <c r="H41" s="110"/>
      <c r="I41" s="11">
        <f>COUNTIFS(Subjects!A:A,$C$35,Subjects!C:C,A41,Subjects!E:E,1)</f>
        <v>46</v>
      </c>
      <c r="J41" s="11">
        <f t="shared" si="8"/>
        <v>0</v>
      </c>
      <c r="K41" s="14">
        <f t="shared" si="9"/>
        <v>100</v>
      </c>
      <c r="L41" s="10"/>
    </row>
    <row r="42" spans="1:12" ht="33" customHeight="1">
      <c r="A42" s="9" t="s">
        <v>405</v>
      </c>
      <c r="B42" s="109" t="str">
        <f>VLOOKUP(A42,Subjects!C:D,2,0)</f>
        <v>BLOCK CHAIN TECHNOLOGIES</v>
      </c>
      <c r="C42" s="109"/>
      <c r="D42" s="109"/>
      <c r="E42" s="109"/>
      <c r="F42" s="110"/>
      <c r="G42" s="110"/>
      <c r="H42" s="110"/>
      <c r="I42" s="11">
        <f>COUNTIFS(Subjects!A:A,$C$35,Subjects!C:C,A42,Subjects!E:E,1)</f>
        <v>45</v>
      </c>
      <c r="J42" s="11">
        <f t="shared" si="8"/>
        <v>1</v>
      </c>
      <c r="K42" s="14">
        <f t="shared" si="9"/>
        <v>97.826086956521735</v>
      </c>
      <c r="L42" s="10"/>
    </row>
    <row r="43" spans="1:12" ht="33" customHeight="1">
      <c r="A43" s="9" t="s">
        <v>406</v>
      </c>
      <c r="B43" s="109" t="str">
        <f>VLOOKUP(A43,Subjects!C:D,2,0)</f>
        <v>PYTHON: DEEP LEARNING</v>
      </c>
      <c r="C43" s="109"/>
      <c r="D43" s="109"/>
      <c r="E43" s="109"/>
      <c r="F43" s="110"/>
      <c r="G43" s="110"/>
      <c r="H43" s="110"/>
      <c r="I43" s="11">
        <f>COUNTIFS(Subjects!A:A,$C$35,Subjects!C:C,A43,Subjects!E:E,1)</f>
        <v>46</v>
      </c>
      <c r="J43" s="11">
        <f t="shared" si="8"/>
        <v>0</v>
      </c>
      <c r="K43" s="14">
        <f t="shared" si="9"/>
        <v>100</v>
      </c>
      <c r="L43" s="10"/>
    </row>
    <row r="44" spans="1:12" ht="33" customHeight="1">
      <c r="A44" s="9" t="s">
        <v>407</v>
      </c>
      <c r="B44" s="109" t="str">
        <f>VLOOKUP(A44,Subjects!C:D,2,0)</f>
        <v>INDUSTRIAL/RESEARCH INTERNSHIP 2 MONTHS</v>
      </c>
      <c r="C44" s="109"/>
      <c r="D44" s="109"/>
      <c r="E44" s="109"/>
      <c r="F44" s="110"/>
      <c r="G44" s="110"/>
      <c r="H44" s="110"/>
      <c r="I44" s="11">
        <f>COUNTIFS(Subjects!A:A,$C$35,Subjects!C:C,A44,Subjects!E:E,1)</f>
        <v>46</v>
      </c>
      <c r="J44" s="11">
        <f t="shared" si="8"/>
        <v>0</v>
      </c>
      <c r="K44" s="14">
        <f t="shared" si="9"/>
        <v>100</v>
      </c>
      <c r="L44" s="10"/>
    </row>
    <row r="46" spans="1:12" ht="33" customHeight="1">
      <c r="A46" s="12"/>
      <c r="B46" s="13" t="s">
        <v>12</v>
      </c>
      <c r="C46" s="114" t="s">
        <v>26</v>
      </c>
      <c r="D46" s="115"/>
      <c r="E46" s="116"/>
      <c r="F46" s="117" t="s">
        <v>66</v>
      </c>
      <c r="G46" s="118"/>
      <c r="H46" s="54">
        <f>COUNTIF(Raw!I:I,$C$46)</f>
        <v>149</v>
      </c>
      <c r="I46" s="16">
        <f>COUNTIFS(Raw!I:I,C46,Raw!N:N,$I$47)</f>
        <v>80</v>
      </c>
      <c r="J46" s="16">
        <f>H46-I46</f>
        <v>69</v>
      </c>
      <c r="K46" s="22">
        <f>COUNTIFS(Raw!I:I,C46,Raw!N:N,"Pass")/H46</f>
        <v>0.53691275167785235</v>
      </c>
      <c r="L46" s="12"/>
    </row>
    <row r="47" spans="1:12" ht="33" customHeight="1">
      <c r="A47" s="8" t="s">
        <v>1</v>
      </c>
      <c r="B47" s="111" t="s">
        <v>38</v>
      </c>
      <c r="C47" s="112"/>
      <c r="D47" s="112"/>
      <c r="E47" s="113"/>
      <c r="F47" s="111" t="s">
        <v>39</v>
      </c>
      <c r="G47" s="112"/>
      <c r="H47" s="113"/>
      <c r="I47" s="8" t="s">
        <v>34</v>
      </c>
      <c r="J47" s="8" t="s">
        <v>40</v>
      </c>
      <c r="K47" s="8" t="s">
        <v>41</v>
      </c>
      <c r="L47" s="8" t="s">
        <v>42</v>
      </c>
    </row>
    <row r="48" spans="1:12" ht="33" customHeight="1">
      <c r="A48" s="9" t="s">
        <v>78</v>
      </c>
      <c r="B48" s="109" t="str">
        <f>VLOOKUP(A48,Subjects!C:D,2,0)</f>
        <v>UNIVERSAL HUMAN VALUES 2: UNDERSTANDING</v>
      </c>
      <c r="C48" s="109"/>
      <c r="D48" s="109"/>
      <c r="E48" s="109"/>
      <c r="F48" s="110"/>
      <c r="G48" s="110"/>
      <c r="H48" s="110"/>
      <c r="I48" s="11">
        <f>COUNTIFS(Subjects!A:A,$C$46,Subjects!C:C,A48,Subjects!E:E,1)</f>
        <v>140</v>
      </c>
      <c r="J48" s="11">
        <f>$H$46-I48</f>
        <v>9</v>
      </c>
      <c r="K48" s="14">
        <f>I48/H$46*100</f>
        <v>93.959731543624159</v>
      </c>
      <c r="L48" s="10"/>
    </row>
    <row r="49" spans="1:12" ht="33" customHeight="1">
      <c r="A49" s="9" t="s">
        <v>144</v>
      </c>
      <c r="B49" s="109" t="str">
        <f>VLOOKUP(A49,Subjects!C:D,2,0)</f>
        <v>INDUSTRIAL/RESEARCH INTERNSHIP 2 MONTHS</v>
      </c>
      <c r="C49" s="109"/>
      <c r="D49" s="109"/>
      <c r="E49" s="109"/>
      <c r="F49" s="110"/>
      <c r="G49" s="110"/>
      <c r="H49" s="110"/>
      <c r="I49" s="11">
        <f>COUNTIFS(Subjects!A:A,$C$46,Subjects!C:C,A49,Subjects!E:E,1)</f>
        <v>149</v>
      </c>
      <c r="J49" s="11">
        <f t="shared" ref="J49:J55" si="10">$H$46-I49</f>
        <v>0</v>
      </c>
      <c r="K49" s="14">
        <f t="shared" ref="K49:K55" si="11">I49/H$46*100</f>
        <v>100</v>
      </c>
      <c r="L49" s="10"/>
    </row>
    <row r="50" spans="1:12" ht="33" customHeight="1">
      <c r="A50" s="9" t="s">
        <v>145</v>
      </c>
      <c r="B50" s="109" t="str">
        <f>VLOOKUP(A50,Subjects!C:D,2,0)</f>
        <v>OPTICAL COMMUNICATION</v>
      </c>
      <c r="C50" s="109"/>
      <c r="D50" s="109"/>
      <c r="E50" s="109"/>
      <c r="F50" s="110"/>
      <c r="G50" s="110"/>
      <c r="H50" s="110"/>
      <c r="I50" s="11">
        <f>COUNTIFS(Subjects!A:A,$C$46,Subjects!C:C,A50,Subjects!E:E,1)</f>
        <v>104</v>
      </c>
      <c r="J50" s="11">
        <f t="shared" si="10"/>
        <v>45</v>
      </c>
      <c r="K50" s="14">
        <f>I50/H$46*100</f>
        <v>69.798657718120808</v>
      </c>
      <c r="L50" s="10"/>
    </row>
    <row r="51" spans="1:12" ht="33" customHeight="1">
      <c r="A51" s="9" t="s">
        <v>147</v>
      </c>
      <c r="B51" s="109" t="str">
        <f>VLOOKUP(A51,Subjects!C:D,2,0)</f>
        <v>SATELLITE COMMUNICATIONS</v>
      </c>
      <c r="C51" s="109"/>
      <c r="D51" s="109"/>
      <c r="E51" s="109"/>
      <c r="F51" s="110"/>
      <c r="G51" s="110"/>
      <c r="H51" s="110"/>
      <c r="I51" s="11">
        <f>COUNTIFS(Subjects!A:A,$C$46,Subjects!C:C,A51,Subjects!E:E,1)</f>
        <v>117</v>
      </c>
      <c r="J51" s="11">
        <f t="shared" si="10"/>
        <v>32</v>
      </c>
      <c r="K51" s="14">
        <f t="shared" si="11"/>
        <v>78.523489932885909</v>
      </c>
      <c r="L51" s="10"/>
    </row>
    <row r="52" spans="1:12" ht="33" customHeight="1">
      <c r="A52" s="9" t="s">
        <v>149</v>
      </c>
      <c r="B52" s="109" t="str">
        <f>VLOOKUP(A52,Subjects!C:D,2,0)</f>
        <v>INTERNET OF THINGS</v>
      </c>
      <c r="C52" s="109"/>
      <c r="D52" s="109"/>
      <c r="E52" s="109"/>
      <c r="F52" s="110"/>
      <c r="G52" s="110"/>
      <c r="H52" s="110"/>
      <c r="I52" s="11">
        <f>COUNTIFS(Subjects!A:A,$C$46,Subjects!C:C,A52,Subjects!E:E,1)</f>
        <v>124</v>
      </c>
      <c r="J52" s="11">
        <f t="shared" si="10"/>
        <v>25</v>
      </c>
      <c r="K52" s="14">
        <f t="shared" si="11"/>
        <v>83.22147651006712</v>
      </c>
      <c r="L52" s="10"/>
    </row>
    <row r="53" spans="1:12" ht="33" customHeight="1">
      <c r="A53" s="9" t="s">
        <v>151</v>
      </c>
      <c r="B53" s="109" t="str">
        <f>VLOOKUP(A53,Subjects!C:D,2,0)</f>
        <v>DESIGNER TOOLS (HFSS MICROWAVE STUDIO CS</v>
      </c>
      <c r="C53" s="109"/>
      <c r="D53" s="109"/>
      <c r="E53" s="109"/>
      <c r="F53" s="110"/>
      <c r="G53" s="110"/>
      <c r="H53" s="110"/>
      <c r="I53" s="11">
        <f>COUNTIFS(Subjects!A:A,$C$46,Subjects!C:C,A53,Subjects!E:E,1)</f>
        <v>148</v>
      </c>
      <c r="J53" s="11">
        <f t="shared" si="10"/>
        <v>1</v>
      </c>
      <c r="K53" s="14">
        <f t="shared" si="11"/>
        <v>99.328859060402692</v>
      </c>
      <c r="L53" s="10"/>
    </row>
    <row r="54" spans="1:12" ht="33" customHeight="1">
      <c r="A54" s="9" t="s">
        <v>153</v>
      </c>
      <c r="B54" s="109" t="str">
        <f>VLOOKUP(A54,Subjects!C:D,2,0)</f>
        <v>IMAGE PROCESSING</v>
      </c>
      <c r="C54" s="109"/>
      <c r="D54" s="109"/>
      <c r="E54" s="109"/>
      <c r="F54" s="110"/>
      <c r="G54" s="110"/>
      <c r="H54" s="110"/>
      <c r="I54" s="11">
        <f>COUNTIFS(Subjects!A:A,$C$46,Subjects!C:C,A54,Subjects!E:E,1)</f>
        <v>115</v>
      </c>
      <c r="J54" s="11">
        <f t="shared" si="10"/>
        <v>34</v>
      </c>
      <c r="K54" s="14">
        <f t="shared" si="11"/>
        <v>77.181208053691279</v>
      </c>
      <c r="L54" s="10"/>
    </row>
    <row r="55" spans="1:12" ht="33" customHeight="1">
      <c r="A55" s="9" t="s">
        <v>155</v>
      </c>
      <c r="B55" s="109" t="str">
        <f>VLOOKUP(A55,Subjects!C:D,2,0)</f>
        <v>CRYPTOGRAPHY &amp; NETWORK SECURITY</v>
      </c>
      <c r="C55" s="109"/>
      <c r="D55" s="109"/>
      <c r="E55" s="109"/>
      <c r="F55" s="110"/>
      <c r="G55" s="110"/>
      <c r="H55" s="110"/>
      <c r="I55" s="11">
        <f>COUNTIFS(Subjects!A:A,$C$46,Subjects!C:C,A55,Subjects!E:E,1)</f>
        <v>103</v>
      </c>
      <c r="J55" s="11">
        <f t="shared" si="10"/>
        <v>46</v>
      </c>
      <c r="K55" s="14">
        <f t="shared" si="11"/>
        <v>69.127516778523486</v>
      </c>
      <c r="L55" s="10"/>
    </row>
    <row r="57" spans="1:12" ht="33" customHeight="1">
      <c r="A57" s="12"/>
      <c r="B57" s="13" t="s">
        <v>12</v>
      </c>
      <c r="C57" s="114" t="s">
        <v>580</v>
      </c>
      <c r="D57" s="115"/>
      <c r="E57" s="116"/>
      <c r="F57" s="117" t="s">
        <v>66</v>
      </c>
      <c r="G57" s="118"/>
      <c r="H57" s="54">
        <f>COUNTIF(Raw!I:I,$C$57)</f>
        <v>18</v>
      </c>
      <c r="I57" s="16">
        <f>COUNTIFS(Raw!I:I,C57,Raw!N:N,$I$58)</f>
        <v>15</v>
      </c>
      <c r="J57" s="16">
        <f>H57-I57</f>
        <v>3</v>
      </c>
      <c r="K57" s="22">
        <f>COUNTIFS(Raw!I:I,C57,Raw!N:N,"Pass")/H57</f>
        <v>0.83333333333333337</v>
      </c>
      <c r="L57" s="12"/>
    </row>
    <row r="58" spans="1:12" ht="33" customHeight="1">
      <c r="A58" s="8" t="s">
        <v>1</v>
      </c>
      <c r="B58" s="111" t="s">
        <v>38</v>
      </c>
      <c r="C58" s="112"/>
      <c r="D58" s="112"/>
      <c r="E58" s="113"/>
      <c r="F58" s="111" t="s">
        <v>39</v>
      </c>
      <c r="G58" s="112"/>
      <c r="H58" s="113"/>
      <c r="I58" s="8" t="s">
        <v>34</v>
      </c>
      <c r="J58" s="8" t="s">
        <v>40</v>
      </c>
      <c r="K58" s="8" t="s">
        <v>41</v>
      </c>
      <c r="L58" s="8" t="s">
        <v>42</v>
      </c>
    </row>
    <row r="59" spans="1:12" ht="33" customHeight="1">
      <c r="A59" s="9" t="s">
        <v>78</v>
      </c>
      <c r="B59" s="109" t="str">
        <f>VLOOKUP(A59,Subjects!C:D,2,0)</f>
        <v>UNIVERSAL HUMAN VALUES 2: UNDERSTANDING</v>
      </c>
      <c r="C59" s="109"/>
      <c r="D59" s="109"/>
      <c r="E59" s="109"/>
      <c r="F59" s="110"/>
      <c r="G59" s="110"/>
      <c r="H59" s="110"/>
      <c r="I59" s="11">
        <f>COUNTIFS(Subjects!A:A,$C$57,Subjects!C:C,A59,Subjects!E:E,1)</f>
        <v>18</v>
      </c>
      <c r="J59" s="11">
        <f>$H$57-I59</f>
        <v>0</v>
      </c>
      <c r="K59" s="14">
        <f>I59/H$57*100</f>
        <v>100</v>
      </c>
      <c r="L59" s="10"/>
    </row>
    <row r="60" spans="1:12" ht="33" customHeight="1">
      <c r="A60" s="9" t="s">
        <v>95</v>
      </c>
      <c r="B60" s="109" t="str">
        <f>VLOOKUP(A60,Subjects!C:D,2,0)</f>
        <v>SKILL ADVANCED COURSE/SOFT SKILL COURSE</v>
      </c>
      <c r="C60" s="109"/>
      <c r="D60" s="109"/>
      <c r="E60" s="109"/>
      <c r="F60" s="110"/>
      <c r="G60" s="110"/>
      <c r="H60" s="110"/>
      <c r="I60" s="11">
        <f>COUNTIFS(Subjects!A:A,$C$57,Subjects!C:C,A60,Subjects!E:E,1)</f>
        <v>17</v>
      </c>
      <c r="J60" s="11">
        <f t="shared" ref="J60:J66" si="12">$H$57-I60</f>
        <v>1</v>
      </c>
      <c r="K60" s="14">
        <f t="shared" ref="K60:K66" si="13">I60/H$57*100</f>
        <v>94.444444444444443</v>
      </c>
      <c r="L60" s="10"/>
    </row>
    <row r="61" spans="1:12" ht="33" customHeight="1">
      <c r="A61" s="9" t="s">
        <v>97</v>
      </c>
      <c r="B61" s="109" t="str">
        <f>VLOOKUP(A61,Subjects!C:D,2,0)</f>
        <v>INDUSTRIAL/RESEARCH INTERNSHIP 2 MONTHS</v>
      </c>
      <c r="C61" s="109"/>
      <c r="D61" s="109"/>
      <c r="E61" s="109"/>
      <c r="F61" s="110"/>
      <c r="G61" s="110"/>
      <c r="H61" s="110"/>
      <c r="I61" s="11">
        <f>COUNTIFS(Subjects!A:A,$C$57,Subjects!C:C,A61,Subjects!E:E,1)</f>
        <v>18</v>
      </c>
      <c r="J61" s="11">
        <f t="shared" si="12"/>
        <v>0</v>
      </c>
      <c r="K61" s="14">
        <f t="shared" si="13"/>
        <v>100</v>
      </c>
      <c r="L61" s="10"/>
    </row>
    <row r="62" spans="1:12" ht="33" customHeight="1">
      <c r="A62" s="9" t="s">
        <v>98</v>
      </c>
      <c r="B62" s="109" t="str">
        <f>VLOOKUP(A62,Subjects!C:D,2,0)</f>
        <v>URBAN TRANSPORTATION PLANNING</v>
      </c>
      <c r="C62" s="109"/>
      <c r="D62" s="109"/>
      <c r="E62" s="109"/>
      <c r="F62" s="110"/>
      <c r="G62" s="110"/>
      <c r="H62" s="110"/>
      <c r="I62" s="11">
        <f>COUNTIFS(Subjects!A:A,$C$57,Subjects!C:C,A62,Subjects!E:E,1)</f>
        <v>17</v>
      </c>
      <c r="J62" s="11">
        <f t="shared" si="12"/>
        <v>1</v>
      </c>
      <c r="K62" s="14">
        <f t="shared" si="13"/>
        <v>94.444444444444443</v>
      </c>
      <c r="L62" s="10"/>
    </row>
    <row r="63" spans="1:12" ht="33" customHeight="1">
      <c r="A63" s="9" t="s">
        <v>100</v>
      </c>
      <c r="B63" s="109" t="str">
        <f>VLOOKUP(A63,Subjects!C:D,2,0)</f>
        <v>GROUND IMPROVEMENT TECHNIQUES</v>
      </c>
      <c r="C63" s="109"/>
      <c r="D63" s="109"/>
      <c r="E63" s="109"/>
      <c r="F63" s="110"/>
      <c r="G63" s="110"/>
      <c r="H63" s="110"/>
      <c r="I63" s="11">
        <f>COUNTIFS(Subjects!A:A,$C$57,Subjects!C:C,A63,Subjects!E:E,1)</f>
        <v>17</v>
      </c>
      <c r="J63" s="11">
        <f t="shared" si="12"/>
        <v>1</v>
      </c>
      <c r="K63" s="14">
        <f t="shared" si="13"/>
        <v>94.444444444444443</v>
      </c>
      <c r="L63" s="10"/>
    </row>
    <row r="64" spans="1:12" ht="33" customHeight="1">
      <c r="A64" s="9" t="s">
        <v>102</v>
      </c>
      <c r="B64" s="109" t="str">
        <f>VLOOKUP(A64,Subjects!C:D,2,0)</f>
        <v>DESIGN &amp; DRAWING OF IRRIGATION STRUCTURE</v>
      </c>
      <c r="C64" s="109"/>
      <c r="D64" s="109"/>
      <c r="E64" s="109"/>
      <c r="F64" s="110"/>
      <c r="G64" s="110"/>
      <c r="H64" s="110"/>
      <c r="I64" s="11">
        <f>COUNTIFS(Subjects!A:A,$C$57,Subjects!C:C,A64,Subjects!E:E,1)</f>
        <v>15</v>
      </c>
      <c r="J64" s="11">
        <f t="shared" si="12"/>
        <v>3</v>
      </c>
      <c r="K64" s="14">
        <f t="shared" si="13"/>
        <v>83.333333333333343</v>
      </c>
      <c r="L64" s="10"/>
    </row>
    <row r="65" spans="1:12" ht="33" customHeight="1">
      <c r="A65" s="9" t="s">
        <v>104</v>
      </c>
      <c r="B65" s="109" t="str">
        <f>VLOOKUP(A65,Subjects!C:D,2,0)</f>
        <v>MECHATRONICS</v>
      </c>
      <c r="C65" s="109"/>
      <c r="D65" s="109"/>
      <c r="E65" s="109"/>
      <c r="F65" s="110"/>
      <c r="G65" s="110"/>
      <c r="H65" s="110"/>
      <c r="I65" s="11">
        <f>COUNTIFS(Subjects!A:A,$C$57,Subjects!C:C,A65,Subjects!E:E,1)</f>
        <v>17</v>
      </c>
      <c r="J65" s="11">
        <f t="shared" si="12"/>
        <v>1</v>
      </c>
      <c r="K65" s="14">
        <f t="shared" si="13"/>
        <v>94.444444444444443</v>
      </c>
      <c r="L65" s="10"/>
    </row>
    <row r="66" spans="1:12" ht="33" customHeight="1">
      <c r="A66" s="9" t="s">
        <v>106</v>
      </c>
      <c r="B66" s="109" t="str">
        <f>VLOOKUP(A66,Subjects!C:D,2,0)</f>
        <v>OPERATIONS MANAGEMENT</v>
      </c>
      <c r="C66" s="109"/>
      <c r="D66" s="109"/>
      <c r="E66" s="109"/>
      <c r="F66" s="110"/>
      <c r="G66" s="110"/>
      <c r="H66" s="110"/>
      <c r="I66" s="11">
        <f>COUNTIFS(Subjects!A:A,$C$57,Subjects!C:C,A66,Subjects!E:E,1)</f>
        <v>17</v>
      </c>
      <c r="J66" s="11">
        <f t="shared" si="12"/>
        <v>1</v>
      </c>
      <c r="K66" s="14">
        <f t="shared" si="13"/>
        <v>94.444444444444443</v>
      </c>
      <c r="L66" s="10"/>
    </row>
    <row r="68" spans="1:12" ht="33" customHeight="1">
      <c r="A68" s="12"/>
      <c r="B68" s="13" t="s">
        <v>12</v>
      </c>
      <c r="C68" s="114" t="s">
        <v>581</v>
      </c>
      <c r="D68" s="115"/>
      <c r="E68" s="116"/>
      <c r="F68" s="117" t="s">
        <v>66</v>
      </c>
      <c r="G68" s="118"/>
      <c r="H68" s="54">
        <f>COUNTIF(Raw!I:I,$C$68)</f>
        <v>39</v>
      </c>
      <c r="I68" s="16">
        <f>COUNTIFS(Raw!I:I,C68,Raw!N:N,$I$69)</f>
        <v>28</v>
      </c>
      <c r="J68" s="16">
        <f>H68-I68</f>
        <v>11</v>
      </c>
      <c r="K68" s="22">
        <f>COUNTIFS(Raw!I:I,C68,Raw!N:N,"Pass")/H68</f>
        <v>0.71794871794871795</v>
      </c>
      <c r="L68" s="12"/>
    </row>
    <row r="69" spans="1:12" ht="33" customHeight="1">
      <c r="A69" s="8" t="s">
        <v>1</v>
      </c>
      <c r="B69" s="111" t="s">
        <v>38</v>
      </c>
      <c r="C69" s="112"/>
      <c r="D69" s="112"/>
      <c r="E69" s="113"/>
      <c r="F69" s="111" t="s">
        <v>39</v>
      </c>
      <c r="G69" s="112"/>
      <c r="H69" s="113"/>
      <c r="I69" s="8" t="s">
        <v>34</v>
      </c>
      <c r="J69" s="8" t="s">
        <v>40</v>
      </c>
      <c r="K69" s="8" t="s">
        <v>41</v>
      </c>
      <c r="L69" s="8" t="s">
        <v>42</v>
      </c>
    </row>
    <row r="70" spans="1:12" ht="33" customHeight="1">
      <c r="A70" s="9" t="s">
        <v>78</v>
      </c>
      <c r="B70" s="109" t="str">
        <f>VLOOKUP(A70,Subjects!C:D,2,0)</f>
        <v>UNIVERSAL HUMAN VALUES 2: UNDERSTANDING</v>
      </c>
      <c r="C70" s="109"/>
      <c r="D70" s="109"/>
      <c r="E70" s="109"/>
      <c r="F70" s="110"/>
      <c r="G70" s="110"/>
      <c r="H70" s="110"/>
      <c r="I70" s="11">
        <f>COUNTIFS(Subjects!A:A,$C$68,Subjects!C:C,A70,Subjects!E:E,1)</f>
        <v>34</v>
      </c>
      <c r="J70" s="11">
        <f>$H$68-I70</f>
        <v>5</v>
      </c>
      <c r="K70" s="14">
        <f>I70/H$68*100</f>
        <v>87.179487179487182</v>
      </c>
      <c r="L70" s="10"/>
    </row>
    <row r="71" spans="1:12" ht="33" customHeight="1">
      <c r="A71" s="9" t="s">
        <v>120</v>
      </c>
      <c r="B71" s="109" t="str">
        <f>VLOOKUP(A71,Subjects!C:D,2,0)</f>
        <v>SURVEYING AND GEOMATICS</v>
      </c>
      <c r="C71" s="109"/>
      <c r="D71" s="109"/>
      <c r="E71" s="109"/>
      <c r="F71" s="110"/>
      <c r="G71" s="110"/>
      <c r="H71" s="110"/>
      <c r="I71" s="11">
        <f>COUNTIFS(Subjects!A:A,$C$68,Subjects!C:C,A71,Subjects!E:E,1)</f>
        <v>34</v>
      </c>
      <c r="J71" s="11">
        <f t="shared" ref="J71:J77" si="14">$H$68-I71</f>
        <v>5</v>
      </c>
      <c r="K71" s="14">
        <f t="shared" ref="K71:K77" si="15">I71/H$68*100</f>
        <v>87.179487179487182</v>
      </c>
      <c r="L71" s="10"/>
    </row>
    <row r="72" spans="1:12" ht="33" customHeight="1">
      <c r="A72" s="9" t="s">
        <v>122</v>
      </c>
      <c r="B72" s="109" t="str">
        <f>VLOOKUP(A72,Subjects!C:D,2,0)</f>
        <v>REMOTE SENSING AND GIS</v>
      </c>
      <c r="C72" s="109"/>
      <c r="D72" s="109"/>
      <c r="E72" s="109"/>
      <c r="F72" s="110"/>
      <c r="G72" s="110"/>
      <c r="H72" s="110"/>
      <c r="I72" s="11">
        <f>COUNTIFS(Subjects!A:A,$C$68,Subjects!C:C,A72,Subjects!E:E,1)</f>
        <v>33</v>
      </c>
      <c r="J72" s="11">
        <f t="shared" si="14"/>
        <v>6</v>
      </c>
      <c r="K72" s="14">
        <f t="shared" si="15"/>
        <v>84.615384615384613</v>
      </c>
      <c r="L72" s="10"/>
    </row>
    <row r="73" spans="1:12" ht="33" customHeight="1">
      <c r="A73" s="9" t="s">
        <v>124</v>
      </c>
      <c r="B73" s="109" t="str">
        <f>VLOOKUP(A73,Subjects!C:D,2,0)</f>
        <v>UNCONVENTIONAL MACHINING PROCESSES</v>
      </c>
      <c r="C73" s="109"/>
      <c r="D73" s="109"/>
      <c r="E73" s="109"/>
      <c r="F73" s="110"/>
      <c r="G73" s="110"/>
      <c r="H73" s="110"/>
      <c r="I73" s="11">
        <f>COUNTIFS(Subjects!A:A,$C$68,Subjects!C:C,A73,Subjects!E:E,1)</f>
        <v>33</v>
      </c>
      <c r="J73" s="11">
        <f t="shared" si="14"/>
        <v>6</v>
      </c>
      <c r="K73" s="14">
        <f t="shared" si="15"/>
        <v>84.615384615384613</v>
      </c>
      <c r="L73" s="10"/>
    </row>
    <row r="74" spans="1:12" ht="33" customHeight="1">
      <c r="A74" s="9" t="s">
        <v>126</v>
      </c>
      <c r="B74" s="109" t="str">
        <f>VLOOKUP(A74,Subjects!C:D,2,0)</f>
        <v>POWER PLANT ENGINEERING</v>
      </c>
      <c r="C74" s="109"/>
      <c r="D74" s="109"/>
      <c r="E74" s="109"/>
      <c r="F74" s="110"/>
      <c r="G74" s="110"/>
      <c r="H74" s="110"/>
      <c r="I74" s="11">
        <f>COUNTIFS(Subjects!A:A,$C$68,Subjects!C:C,A74,Subjects!E:E,1)</f>
        <v>31</v>
      </c>
      <c r="J74" s="11">
        <f t="shared" si="14"/>
        <v>8</v>
      </c>
      <c r="K74" s="14">
        <f t="shared" si="15"/>
        <v>79.487179487179489</v>
      </c>
      <c r="L74" s="10"/>
    </row>
    <row r="75" spans="1:12" ht="33" customHeight="1">
      <c r="A75" s="9" t="s">
        <v>128</v>
      </c>
      <c r="B75" s="109" t="str">
        <f>VLOOKUP(A75,Subjects!C:D,2,0)</f>
        <v>NON DESTRUCTIVE EVALUATION</v>
      </c>
      <c r="C75" s="109"/>
      <c r="D75" s="109"/>
      <c r="E75" s="109"/>
      <c r="F75" s="110"/>
      <c r="G75" s="110"/>
      <c r="H75" s="110"/>
      <c r="I75" s="11">
        <f>COUNTIFS(Subjects!A:A,$C$68,Subjects!C:C,A75,Subjects!E:E,1)</f>
        <v>32</v>
      </c>
      <c r="J75" s="11">
        <f t="shared" si="14"/>
        <v>7</v>
      </c>
      <c r="K75" s="14">
        <f t="shared" si="15"/>
        <v>82.051282051282044</v>
      </c>
      <c r="L75" s="10"/>
    </row>
    <row r="76" spans="1:12" ht="33" customHeight="1">
      <c r="A76" s="9" t="s">
        <v>130</v>
      </c>
      <c r="B76" s="109" t="str">
        <f>VLOOKUP(A76,Subjects!C:D,2,0)</f>
        <v>MECHATRONICS LAB</v>
      </c>
      <c r="C76" s="109"/>
      <c r="D76" s="109"/>
      <c r="E76" s="109"/>
      <c r="F76" s="110"/>
      <c r="G76" s="110"/>
      <c r="H76" s="110"/>
      <c r="I76" s="11">
        <f>COUNTIFS(Subjects!A:A,$C$68,Subjects!C:C,A76,Subjects!E:E,1)</f>
        <v>39</v>
      </c>
      <c r="J76" s="11">
        <f t="shared" si="14"/>
        <v>0</v>
      </c>
      <c r="K76" s="14">
        <f t="shared" si="15"/>
        <v>100</v>
      </c>
      <c r="L76" s="10"/>
    </row>
    <row r="77" spans="1:12" ht="33" customHeight="1">
      <c r="A77" s="9" t="s">
        <v>132</v>
      </c>
      <c r="B77" s="109" t="str">
        <f>VLOOKUP(A77,Subjects!C:D,2,0)</f>
        <v>EVALUATION OF SUMMER INTERNSHIP WHICH IS</v>
      </c>
      <c r="C77" s="109"/>
      <c r="D77" s="109"/>
      <c r="E77" s="109"/>
      <c r="F77" s="110"/>
      <c r="G77" s="110"/>
      <c r="H77" s="110"/>
      <c r="I77" s="11">
        <f>COUNTIFS(Subjects!A:A,$C$68,Subjects!C:C,A77,Subjects!E:E,1)</f>
        <v>39</v>
      </c>
      <c r="J77" s="11">
        <f t="shared" si="14"/>
        <v>0</v>
      </c>
      <c r="K77" s="14">
        <f t="shared" si="15"/>
        <v>100</v>
      </c>
      <c r="L77" s="10"/>
    </row>
    <row r="79" spans="1:12" ht="33" customHeight="1">
      <c r="A79" s="12"/>
      <c r="B79" s="13" t="s">
        <v>12</v>
      </c>
      <c r="C79" s="114" t="s">
        <v>25</v>
      </c>
      <c r="D79" s="115"/>
      <c r="E79" s="116"/>
      <c r="F79" s="117" t="s">
        <v>66</v>
      </c>
      <c r="G79" s="118"/>
      <c r="H79" s="54">
        <f>COUNTIF(Raw!I:I,$C$79)</f>
        <v>7</v>
      </c>
      <c r="I79" s="16">
        <f>COUNTIFS(Raw!I:I,C79,Raw!N:N,$I$80)</f>
        <v>2</v>
      </c>
      <c r="J79" s="16">
        <f>H79-I79</f>
        <v>5</v>
      </c>
      <c r="K79" s="22">
        <f>COUNTIFS(Raw!I:I,C79,Raw!N:N,"Pass")/H79</f>
        <v>0.2857142857142857</v>
      </c>
      <c r="L79" s="12"/>
    </row>
    <row r="80" spans="1:12" ht="33" customHeight="1">
      <c r="A80" s="8" t="s">
        <v>1</v>
      </c>
      <c r="B80" s="111" t="s">
        <v>38</v>
      </c>
      <c r="C80" s="112"/>
      <c r="D80" s="112"/>
      <c r="E80" s="113"/>
      <c r="F80" s="111" t="s">
        <v>39</v>
      </c>
      <c r="G80" s="112"/>
      <c r="H80" s="113"/>
      <c r="I80" s="8" t="s">
        <v>34</v>
      </c>
      <c r="J80" s="8" t="s">
        <v>40</v>
      </c>
      <c r="K80" s="8" t="s">
        <v>41</v>
      </c>
      <c r="L80" s="8" t="s">
        <v>42</v>
      </c>
    </row>
    <row r="81" spans="1:12" ht="33" customHeight="1">
      <c r="A81" s="9" t="s">
        <v>78</v>
      </c>
      <c r="B81" s="109" t="str">
        <f>VLOOKUP(A81,Subjects!C:D,2,0)</f>
        <v>UNIVERSAL HUMAN VALUES 2: UNDERSTANDING</v>
      </c>
      <c r="C81" s="109"/>
      <c r="D81" s="109"/>
      <c r="E81" s="109"/>
      <c r="F81" s="110"/>
      <c r="G81" s="110"/>
      <c r="H81" s="110"/>
      <c r="I81" s="11">
        <f>COUNTIFS(Subjects!A:A,$C$79,Subjects!C:C,A81,Subjects!E:E,1)</f>
        <v>7</v>
      </c>
      <c r="J81" s="11">
        <f>$H$79-I81</f>
        <v>0</v>
      </c>
      <c r="K81" s="14">
        <f>I81/H$79*100</f>
        <v>100</v>
      </c>
      <c r="L81" s="10"/>
    </row>
    <row r="82" spans="1:12" ht="33" customHeight="1">
      <c r="A82" s="9" t="s">
        <v>153</v>
      </c>
      <c r="B82" s="109" t="str">
        <f>VLOOKUP(A82,Subjects!C:D,2,0)</f>
        <v>IMAGE PROCESSING</v>
      </c>
      <c r="C82" s="109"/>
      <c r="D82" s="109"/>
      <c r="E82" s="109"/>
      <c r="F82" s="110"/>
      <c r="G82" s="110"/>
      <c r="H82" s="110"/>
      <c r="I82" s="11">
        <f>COUNTIFS(Subjects!A:A,$C$79,Subjects!C:C,A82,Subjects!E:E,1)</f>
        <v>6</v>
      </c>
      <c r="J82" s="11">
        <f t="shared" ref="J82:J88" si="16">$H$79-I82</f>
        <v>1</v>
      </c>
      <c r="K82" s="14">
        <f>I82/H$79*100</f>
        <v>85.714285714285708</v>
      </c>
      <c r="L82" s="10"/>
    </row>
    <row r="83" spans="1:12" ht="33" customHeight="1">
      <c r="A83" s="9" t="s">
        <v>155</v>
      </c>
      <c r="B83" s="109" t="str">
        <f>VLOOKUP(A83,Subjects!C:D,2,0)</f>
        <v>CRYPTOGRAPHY &amp; NETWORK SECURITY</v>
      </c>
      <c r="C83" s="109"/>
      <c r="D83" s="109"/>
      <c r="E83" s="109"/>
      <c r="F83" s="110"/>
      <c r="G83" s="110"/>
      <c r="H83" s="110"/>
      <c r="I83" s="11">
        <f>COUNTIFS(Subjects!A:A,$C$79,Subjects!C:C,A83,Subjects!E:E,1)</f>
        <v>3</v>
      </c>
      <c r="J83" s="11">
        <f t="shared" si="16"/>
        <v>4</v>
      </c>
      <c r="K83" s="14">
        <f t="shared" ref="K82:K88" si="17">I83/H$79*100</f>
        <v>42.857142857142854</v>
      </c>
      <c r="L83" s="10"/>
    </row>
    <row r="84" spans="1:12" ht="33" customHeight="1">
      <c r="A84" s="9" t="s">
        <v>511</v>
      </c>
      <c r="B84" s="109" t="str">
        <f>VLOOKUP(A84,Subjects!C:D,2,0)</f>
        <v>FLEXIBLE ALTERNATING CURRENT TRANSMISSIO</v>
      </c>
      <c r="C84" s="109"/>
      <c r="D84" s="109"/>
      <c r="E84" s="109"/>
      <c r="F84" s="110"/>
      <c r="G84" s="110"/>
      <c r="H84" s="110"/>
      <c r="I84" s="11">
        <f>COUNTIFS(Subjects!A:A,$C$79,Subjects!C:C,A84,Subjects!E:E,1)</f>
        <v>7</v>
      </c>
      <c r="J84" s="11">
        <f t="shared" si="16"/>
        <v>0</v>
      </c>
      <c r="K84" s="14">
        <f t="shared" si="17"/>
        <v>100</v>
      </c>
      <c r="L84" s="10"/>
    </row>
    <row r="85" spans="1:12" ht="33" customHeight="1">
      <c r="A85" s="9" t="s">
        <v>513</v>
      </c>
      <c r="B85" s="109" t="str">
        <f>VLOOKUP(A85,Subjects!C:D,2,0)</f>
        <v>PROGRAMMABLE LOGIC CONTROLLERS AND APPLI</v>
      </c>
      <c r="C85" s="109"/>
      <c r="D85" s="109"/>
      <c r="E85" s="109"/>
      <c r="F85" s="110"/>
      <c r="G85" s="110"/>
      <c r="H85" s="110"/>
      <c r="I85" s="11">
        <f>COUNTIFS(Subjects!A:A,$C$79,Subjects!C:C,A85,Subjects!E:E,1)</f>
        <v>7</v>
      </c>
      <c r="J85" s="11">
        <f t="shared" si="16"/>
        <v>0</v>
      </c>
      <c r="K85" s="14">
        <f t="shared" si="17"/>
        <v>100</v>
      </c>
      <c r="L85" s="10"/>
    </row>
    <row r="86" spans="1:12" ht="33" customHeight="1">
      <c r="A86" s="9" t="s">
        <v>515</v>
      </c>
      <c r="B86" s="109" t="str">
        <f>VLOOKUP(A86,Subjects!C:D,2,0)</f>
        <v>POWER SYSTEM OPERATION AND CONTROL</v>
      </c>
      <c r="C86" s="109"/>
      <c r="D86" s="109"/>
      <c r="E86" s="109"/>
      <c r="F86" s="110"/>
      <c r="G86" s="110"/>
      <c r="H86" s="110"/>
      <c r="I86" s="11">
        <f>COUNTIFS(Subjects!A:A,$C$79,Subjects!C:C,A86,Subjects!E:E,1)</f>
        <v>4</v>
      </c>
      <c r="J86" s="11">
        <f t="shared" si="16"/>
        <v>3</v>
      </c>
      <c r="K86" s="14">
        <f t="shared" si="17"/>
        <v>57.142857142857139</v>
      </c>
      <c r="L86" s="10"/>
    </row>
    <row r="87" spans="1:12" ht="33" customHeight="1">
      <c r="A87" s="9" t="s">
        <v>517</v>
      </c>
      <c r="B87" s="109" t="str">
        <f>VLOOKUP(A87,Subjects!C:D,2,0)</f>
        <v>SKILL ADVANCED COURSE MACHINE LEARNING W</v>
      </c>
      <c r="C87" s="109"/>
      <c r="D87" s="109"/>
      <c r="E87" s="109"/>
      <c r="F87" s="110"/>
      <c r="G87" s="110"/>
      <c r="H87" s="110"/>
      <c r="I87" s="11">
        <f>COUNTIFS(Subjects!A:A,$C$79,Subjects!C:C,A87,Subjects!E:E,1)</f>
        <v>7</v>
      </c>
      <c r="J87" s="11">
        <f t="shared" si="16"/>
        <v>0</v>
      </c>
      <c r="K87" s="14">
        <f t="shared" si="17"/>
        <v>100</v>
      </c>
      <c r="L87" s="10"/>
    </row>
    <row r="88" spans="1:12" ht="33" customHeight="1">
      <c r="A88" s="9" t="s">
        <v>519</v>
      </c>
      <c r="B88" s="109" t="str">
        <f>VLOOKUP(A88,Subjects!C:D,2,0)</f>
        <v>INDUSTRIAL/RESEARCH INTERNSHIP 2 MONTHS</v>
      </c>
      <c r="C88" s="109"/>
      <c r="D88" s="109"/>
      <c r="E88" s="109"/>
      <c r="F88" s="110"/>
      <c r="G88" s="110"/>
      <c r="H88" s="110"/>
      <c r="I88" s="11">
        <f>COUNTIFS(Subjects!A:A,$C$79,Subjects!C:C,A88,Subjects!E:E,1)</f>
        <v>7</v>
      </c>
      <c r="J88" s="11">
        <f t="shared" si="16"/>
        <v>0</v>
      </c>
      <c r="K88" s="14">
        <f t="shared" si="17"/>
        <v>100</v>
      </c>
      <c r="L88" s="10"/>
    </row>
  </sheetData>
  <mergeCells count="187">
    <mergeCell ref="B27:E27"/>
    <mergeCell ref="F27:H27"/>
    <mergeCell ref="B43:E43"/>
    <mergeCell ref="F43:H43"/>
    <mergeCell ref="B28:E28"/>
    <mergeCell ref="F28:H28"/>
    <mergeCell ref="B29:E29"/>
    <mergeCell ref="F29:H29"/>
    <mergeCell ref="B30:E30"/>
    <mergeCell ref="F30:H30"/>
    <mergeCell ref="B31:E31"/>
    <mergeCell ref="F31:H31"/>
    <mergeCell ref="B32:E32"/>
    <mergeCell ref="F32:H32"/>
    <mergeCell ref="B33:E33"/>
    <mergeCell ref="F33:H33"/>
    <mergeCell ref="B41:E41"/>
    <mergeCell ref="F41:H41"/>
    <mergeCell ref="B42:E42"/>
    <mergeCell ref="F42:H42"/>
    <mergeCell ref="A1:L1"/>
    <mergeCell ref="A2:L2"/>
    <mergeCell ref="I11:J11"/>
    <mergeCell ref="K4:L4"/>
    <mergeCell ref="K5:L5"/>
    <mergeCell ref="K6:L6"/>
    <mergeCell ref="K7:L7"/>
    <mergeCell ref="K11:L11"/>
    <mergeCell ref="I7:J7"/>
    <mergeCell ref="C3:D3"/>
    <mergeCell ref="C7:D7"/>
    <mergeCell ref="C11:D11"/>
    <mergeCell ref="I3:J3"/>
    <mergeCell ref="I4:J4"/>
    <mergeCell ref="I5:J5"/>
    <mergeCell ref="E7:F7"/>
    <mergeCell ref="E11:F11"/>
    <mergeCell ref="G4:H4"/>
    <mergeCell ref="G5:H5"/>
    <mergeCell ref="G6:H6"/>
    <mergeCell ref="G7:H7"/>
    <mergeCell ref="E3:F3"/>
    <mergeCell ref="E4:F4"/>
    <mergeCell ref="E5:F5"/>
    <mergeCell ref="E6:F6"/>
    <mergeCell ref="I6:J6"/>
    <mergeCell ref="G3:H3"/>
    <mergeCell ref="K3:L3"/>
    <mergeCell ref="B14:E14"/>
    <mergeCell ref="F14:H14"/>
    <mergeCell ref="C4:D4"/>
    <mergeCell ref="C5:D5"/>
    <mergeCell ref="C6:D6"/>
    <mergeCell ref="G11:H11"/>
    <mergeCell ref="C8:D8"/>
    <mergeCell ref="E8:F8"/>
    <mergeCell ref="G8:H8"/>
    <mergeCell ref="I8:J8"/>
    <mergeCell ref="K8:L8"/>
    <mergeCell ref="C10:D10"/>
    <mergeCell ref="E10:F10"/>
    <mergeCell ref="G10:H10"/>
    <mergeCell ref="I10:J10"/>
    <mergeCell ref="K10:L10"/>
    <mergeCell ref="C9:D9"/>
    <mergeCell ref="E9:F9"/>
    <mergeCell ref="G9:H9"/>
    <mergeCell ref="I9:J9"/>
    <mergeCell ref="B44:E44"/>
    <mergeCell ref="F44:H44"/>
    <mergeCell ref="B40:E40"/>
    <mergeCell ref="F40:H40"/>
    <mergeCell ref="B15:E15"/>
    <mergeCell ref="F15:H15"/>
    <mergeCell ref="B16:E16"/>
    <mergeCell ref="F16:H16"/>
    <mergeCell ref="B17:E17"/>
    <mergeCell ref="F17:H17"/>
    <mergeCell ref="B18:E18"/>
    <mergeCell ref="F18:H18"/>
    <mergeCell ref="B19:E19"/>
    <mergeCell ref="F19:H19"/>
    <mergeCell ref="B20:E20"/>
    <mergeCell ref="F20:H20"/>
    <mergeCell ref="B21:E21"/>
    <mergeCell ref="F21:H21"/>
    <mergeCell ref="B22:E22"/>
    <mergeCell ref="F22:H22"/>
    <mergeCell ref="B25:E25"/>
    <mergeCell ref="F25:H25"/>
    <mergeCell ref="B26:E26"/>
    <mergeCell ref="F26:H26"/>
    <mergeCell ref="B52:E52"/>
    <mergeCell ref="F52:H52"/>
    <mergeCell ref="B53:E53"/>
    <mergeCell ref="F53:H53"/>
    <mergeCell ref="B54:E54"/>
    <mergeCell ref="F54:H54"/>
    <mergeCell ref="B55:E55"/>
    <mergeCell ref="F55:H55"/>
    <mergeCell ref="B51:E51"/>
    <mergeCell ref="F51:H51"/>
    <mergeCell ref="B50:E50"/>
    <mergeCell ref="F50:H50"/>
    <mergeCell ref="F13:G13"/>
    <mergeCell ref="C13:E13"/>
    <mergeCell ref="C24:E24"/>
    <mergeCell ref="F24:G24"/>
    <mergeCell ref="C35:E35"/>
    <mergeCell ref="F35:G35"/>
    <mergeCell ref="C46:E46"/>
    <mergeCell ref="F46:G46"/>
    <mergeCell ref="B36:E36"/>
    <mergeCell ref="F36:H36"/>
    <mergeCell ref="B37:E37"/>
    <mergeCell ref="F37:H37"/>
    <mergeCell ref="B38:E38"/>
    <mergeCell ref="F38:H38"/>
    <mergeCell ref="B39:E39"/>
    <mergeCell ref="F39:H39"/>
    <mergeCell ref="B47:E47"/>
    <mergeCell ref="F47:H47"/>
    <mergeCell ref="B48:E48"/>
    <mergeCell ref="F48:H48"/>
    <mergeCell ref="B49:E49"/>
    <mergeCell ref="F49:H49"/>
    <mergeCell ref="C57:E57"/>
    <mergeCell ref="F57:G57"/>
    <mergeCell ref="B58:E58"/>
    <mergeCell ref="F58:H58"/>
    <mergeCell ref="B59:E59"/>
    <mergeCell ref="F59:H59"/>
    <mergeCell ref="B60:E60"/>
    <mergeCell ref="F60:H60"/>
    <mergeCell ref="B61:E61"/>
    <mergeCell ref="F61:H61"/>
    <mergeCell ref="C68:E68"/>
    <mergeCell ref="F68:G68"/>
    <mergeCell ref="B69:E69"/>
    <mergeCell ref="F69:H69"/>
    <mergeCell ref="B70:E70"/>
    <mergeCell ref="F70:H70"/>
    <mergeCell ref="B62:E62"/>
    <mergeCell ref="F62:H62"/>
    <mergeCell ref="B63:E63"/>
    <mergeCell ref="F63:H63"/>
    <mergeCell ref="B64:E64"/>
    <mergeCell ref="F64:H64"/>
    <mergeCell ref="B65:E65"/>
    <mergeCell ref="F65:H65"/>
    <mergeCell ref="B66:E66"/>
    <mergeCell ref="F66:H66"/>
    <mergeCell ref="F79:G79"/>
    <mergeCell ref="B71:E71"/>
    <mergeCell ref="F71:H71"/>
    <mergeCell ref="B72:E72"/>
    <mergeCell ref="F72:H72"/>
    <mergeCell ref="B73:E73"/>
    <mergeCell ref="F73:H73"/>
    <mergeCell ref="B74:E74"/>
    <mergeCell ref="F74:H74"/>
    <mergeCell ref="B75:E75"/>
    <mergeCell ref="F75:H75"/>
    <mergeCell ref="K9:L9"/>
    <mergeCell ref="B85:E85"/>
    <mergeCell ref="F85:H85"/>
    <mergeCell ref="B86:E86"/>
    <mergeCell ref="F86:H86"/>
    <mergeCell ref="B87:E87"/>
    <mergeCell ref="F87:H87"/>
    <mergeCell ref="B88:E88"/>
    <mergeCell ref="F88:H88"/>
    <mergeCell ref="B80:E80"/>
    <mergeCell ref="F80:H80"/>
    <mergeCell ref="B81:E81"/>
    <mergeCell ref="F81:H81"/>
    <mergeCell ref="B82:E82"/>
    <mergeCell ref="F82:H82"/>
    <mergeCell ref="B83:E83"/>
    <mergeCell ref="F83:H83"/>
    <mergeCell ref="B84:E84"/>
    <mergeCell ref="F84:H84"/>
    <mergeCell ref="B76:E76"/>
    <mergeCell ref="F76:H76"/>
    <mergeCell ref="B77:E77"/>
    <mergeCell ref="F77:H77"/>
    <mergeCell ref="C79:E79"/>
  </mergeCells>
  <printOptions horizontalCentered="1"/>
  <pageMargins left="0.5" right="0.25" top="0.25" bottom="0.25" header="0.3" footer="0.3"/>
  <pageSetup paperSize="9" scale="55" fitToHeight="2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5BFC-34AF-49FD-87D6-61DB91601B06}">
  <sheetPr>
    <pageSetUpPr fitToPage="1"/>
  </sheetPr>
  <dimension ref="A1:K11"/>
  <sheetViews>
    <sheetView showGridLines="0" workbookViewId="0">
      <selection activeCell="J7" sqref="J7"/>
    </sheetView>
  </sheetViews>
  <sheetFormatPr defaultRowHeight="18"/>
  <cols>
    <col min="1" max="1" width="14.28515625" style="57" bestFit="1" customWidth="1"/>
    <col min="2" max="11" width="15.28515625" style="57" customWidth="1"/>
    <col min="12" max="16384" width="9.140625" style="57"/>
  </cols>
  <sheetData>
    <row r="1" spans="1:11" ht="35.25">
      <c r="A1" s="91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ht="20.25">
      <c r="A2" s="93" t="str">
        <f>Summery!A2</f>
        <v>Result of IV B.Tech I Semester (R20) Examinations Jan-2024 (20-Batch)</v>
      </c>
      <c r="B2" s="93"/>
      <c r="C2" s="93"/>
      <c r="D2" s="93"/>
      <c r="E2" s="93"/>
      <c r="F2" s="93"/>
      <c r="G2" s="93"/>
      <c r="H2" s="93"/>
      <c r="I2" s="93"/>
      <c r="J2" s="93"/>
      <c r="K2" s="93"/>
    </row>
    <row r="5" spans="1:11" ht="36">
      <c r="A5" s="15" t="s">
        <v>43</v>
      </c>
      <c r="B5" s="55" t="s">
        <v>67</v>
      </c>
      <c r="C5" s="55" t="s">
        <v>68</v>
      </c>
      <c r="D5" s="55" t="s">
        <v>69</v>
      </c>
      <c r="E5" s="55" t="s">
        <v>70</v>
      </c>
      <c r="F5" s="55" t="s">
        <v>71</v>
      </c>
      <c r="G5" s="55" t="s">
        <v>72</v>
      </c>
      <c r="H5" s="55" t="s">
        <v>73</v>
      </c>
      <c r="I5" s="55" t="s">
        <v>74</v>
      </c>
      <c r="J5" s="55" t="s">
        <v>75</v>
      </c>
      <c r="K5" s="55" t="s">
        <v>76</v>
      </c>
    </row>
    <row r="6" spans="1:11" ht="24.95" customHeight="1">
      <c r="A6" s="21" t="s">
        <v>27</v>
      </c>
      <c r="B6" s="56">
        <f>COUNTIFS(Raw!I:I,Sheet1!A6,Raw!O:O,1)</f>
        <v>0</v>
      </c>
      <c r="C6" s="56">
        <f>COUNTIFS(Raw!I:I,Sheet1!A6,Raw!O:O,2)</f>
        <v>0</v>
      </c>
      <c r="D6" s="56">
        <f>COUNTIFS(Raw!I:I,Sheet1!A6,Raw!O:O,3)</f>
        <v>0</v>
      </c>
      <c r="E6" s="56">
        <f>COUNTIFS(Raw!I:I,Sheet1!A6,Raw!O:O,4)</f>
        <v>12</v>
      </c>
      <c r="F6" s="56">
        <f>COUNTIFS(Raw!I:I,Sheet1!A6,Raw!O:O,5)</f>
        <v>2</v>
      </c>
      <c r="G6" s="56">
        <f>COUNTIFS(Raw!I:I,Sheet1!A6,Raw!O:O,6)</f>
        <v>1</v>
      </c>
      <c r="H6" s="56">
        <f>COUNTIFS(Raw!I:I,Sheet1!A6,Raw!O:O,7)</f>
        <v>0</v>
      </c>
      <c r="I6" s="56">
        <f>COUNTIFS(Raw!I:I,Sheet1!A6,Raw!O:O,8)</f>
        <v>1</v>
      </c>
      <c r="J6" s="56">
        <f>COUNTIFS(Raw!I:I,Sheet1!A6,Raw!O:O,9)</f>
        <v>3</v>
      </c>
      <c r="K6" s="56">
        <f>COUNTIFS(Raw!I:I,Sheet1!A6,Raw!O:O,"&gt;10")</f>
        <v>0</v>
      </c>
    </row>
    <row r="7" spans="1:11" ht="24.95" customHeight="1">
      <c r="A7" s="21" t="s">
        <v>29</v>
      </c>
      <c r="B7" s="56">
        <f>COUNTIFS(Raw!I:I,Sheet1!A7,Raw!O:O,1)</f>
        <v>4</v>
      </c>
      <c r="C7" s="56">
        <f>COUNTIFS(Raw!I:I,Sheet1!A7,Raw!O:O,2)</f>
        <v>0</v>
      </c>
      <c r="D7" s="56">
        <f>COUNTIFS(Raw!I:I,Sheet1!A7,Raw!O:O,3)</f>
        <v>0</v>
      </c>
      <c r="E7" s="56">
        <f>COUNTIFS(Raw!I:I,Sheet1!A7,Raw!O:O,4)</f>
        <v>0</v>
      </c>
      <c r="F7" s="56">
        <f>COUNTIFS(Raw!I:I,Sheet1!A7,Raw!O:O,5)</f>
        <v>0</v>
      </c>
      <c r="G7" s="56">
        <f>COUNTIFS(Raw!I:I,Sheet1!A7,Raw!O:O,6)</f>
        <v>1</v>
      </c>
      <c r="H7" s="56">
        <f>COUNTIFS(Raw!I:I,Sheet1!A7,Raw!O:O,7)</f>
        <v>1</v>
      </c>
      <c r="I7" s="56">
        <f>COUNTIFS(Raw!I:I,Sheet1!A7,Raw!O:O,8)</f>
        <v>0</v>
      </c>
      <c r="J7" s="56">
        <f>COUNTIFS(Raw!I:I,Sheet1!A7,Raw!O:O,9)</f>
        <v>0</v>
      </c>
      <c r="K7" s="56">
        <f>COUNTIFS(Raw!I:I,Sheet1!A7,Raw!O:O,"&gt;10")</f>
        <v>0</v>
      </c>
    </row>
    <row r="8" spans="1:11" ht="24.95" customHeight="1">
      <c r="A8" s="21" t="s">
        <v>28</v>
      </c>
      <c r="B8" s="56">
        <f>COUNTIFS(Raw!I:I,Sheet1!A8,Raw!O:O,1)</f>
        <v>9</v>
      </c>
      <c r="C8" s="56">
        <f>COUNTIFS(Raw!I:I,Sheet1!A8,Raw!O:O,2)</f>
        <v>2</v>
      </c>
      <c r="D8" s="56">
        <f>COUNTIFS(Raw!I:I,Sheet1!A8,Raw!O:O,3)</f>
        <v>0</v>
      </c>
      <c r="E8" s="56">
        <f>COUNTIFS(Raw!I:I,Sheet1!A8,Raw!O:O,4)</f>
        <v>0</v>
      </c>
      <c r="F8" s="56">
        <f>COUNTIFS(Raw!I:I,Sheet1!A8,Raw!O:O,5)</f>
        <v>0</v>
      </c>
      <c r="G8" s="56">
        <f>COUNTIFS(Raw!I:I,Sheet1!A8,Raw!O:O,6)</f>
        <v>0</v>
      </c>
      <c r="H8" s="56">
        <f>COUNTIFS(Raw!I:I,Sheet1!A8,Raw!O:O,7)</f>
        <v>0</v>
      </c>
      <c r="I8" s="56">
        <f>COUNTIFS(Raw!I:I,Sheet1!A8,Raw!O:O,8)</f>
        <v>0</v>
      </c>
      <c r="J8" s="56">
        <f>COUNTIFS(Raw!I:I,Sheet1!A8,Raw!O:O,9)</f>
        <v>0</v>
      </c>
      <c r="K8" s="56">
        <f>COUNTIFS(Raw!I:I,Sheet1!A8,Raw!O:O,"&gt;10")</f>
        <v>0</v>
      </c>
    </row>
    <row r="9" spans="1:11" ht="24.95" customHeight="1">
      <c r="A9" s="21" t="s">
        <v>36</v>
      </c>
      <c r="B9" s="56">
        <f>COUNTIFS(Raw!I:I,Sheet1!A9,Raw!O:O,1)</f>
        <v>0</v>
      </c>
      <c r="C9" s="56">
        <f>COUNTIFS(Raw!I:I,Sheet1!A9,Raw!O:O,2)</f>
        <v>0</v>
      </c>
      <c r="D9" s="56">
        <f>COUNTIFS(Raw!I:I,Sheet1!A9,Raw!O:O,3)</f>
        <v>0</v>
      </c>
      <c r="E9" s="56">
        <f>COUNTIFS(Raw!I:I,Sheet1!A9,Raw!O:O,4)</f>
        <v>0</v>
      </c>
      <c r="F9" s="56">
        <f>COUNTIFS(Raw!I:I,Sheet1!A9,Raw!O:O,5)</f>
        <v>0</v>
      </c>
      <c r="G9" s="56">
        <f>COUNTIFS(Raw!I:I,Sheet1!A9,Raw!O:O,6)</f>
        <v>0</v>
      </c>
      <c r="H9" s="56">
        <f>COUNTIFS(Raw!I:I,Sheet1!A9,Raw!O:O,7)</f>
        <v>0</v>
      </c>
      <c r="I9" s="56">
        <f>COUNTIFS(Raw!I:I,Sheet1!A9,Raw!O:O,8)</f>
        <v>0</v>
      </c>
      <c r="J9" s="56">
        <f>COUNTIFS(Raw!I:I,Sheet1!A9,Raw!O:O,9)</f>
        <v>0</v>
      </c>
      <c r="K9" s="56">
        <f>COUNTIFS(Raw!I:I,Sheet1!A9,Raw!O:O,"&gt;10")</f>
        <v>0</v>
      </c>
    </row>
    <row r="10" spans="1:11" ht="24.95" customHeight="1">
      <c r="A10" s="21" t="s">
        <v>26</v>
      </c>
      <c r="B10" s="56">
        <f>COUNTIFS(Raw!I:I,Sheet1!A10,Raw!O:O,1)</f>
        <v>25</v>
      </c>
      <c r="C10" s="56">
        <f>COUNTIFS(Raw!I:I,Sheet1!A10,Raw!O:O,2)</f>
        <v>11</v>
      </c>
      <c r="D10" s="56">
        <f>COUNTIFS(Raw!I:I,Sheet1!A10,Raw!O:O,3)</f>
        <v>10</v>
      </c>
      <c r="E10" s="56">
        <f>COUNTIFS(Raw!I:I,Sheet1!A10,Raw!O:O,4)</f>
        <v>9</v>
      </c>
      <c r="F10" s="56">
        <f>COUNTIFS(Raw!I:I,Sheet1!A10,Raw!O:O,5)</f>
        <v>6</v>
      </c>
      <c r="G10" s="56">
        <f>COUNTIFS(Raw!I:I,Sheet1!A10,Raw!O:O,6)</f>
        <v>7</v>
      </c>
      <c r="H10" s="56">
        <f>COUNTIFS(Raw!I:I,Sheet1!A10,Raw!O:O,7)</f>
        <v>1</v>
      </c>
      <c r="I10" s="56">
        <f>COUNTIFS(Raw!I:I,Sheet1!A10,Raw!O:O,8)</f>
        <v>0</v>
      </c>
      <c r="J10" s="56">
        <f>COUNTIFS(Raw!I:I,Sheet1!A10,Raw!O:O,9)</f>
        <v>0</v>
      </c>
      <c r="K10" s="56">
        <f>COUNTIFS(Raw!I:I,Sheet1!A10,Raw!O:O,"&gt;10")</f>
        <v>0</v>
      </c>
    </row>
    <row r="11" spans="1:11" s="58" customFormat="1" ht="24.95" customHeight="1">
      <c r="A11" s="15" t="s">
        <v>46</v>
      </c>
      <c r="B11" s="59">
        <f t="shared" ref="B11:K11" si="0">SUM(B6:B10)</f>
        <v>38</v>
      </c>
      <c r="C11" s="59">
        <f t="shared" si="0"/>
        <v>13</v>
      </c>
      <c r="D11" s="59">
        <f t="shared" si="0"/>
        <v>10</v>
      </c>
      <c r="E11" s="59">
        <f t="shared" si="0"/>
        <v>21</v>
      </c>
      <c r="F11" s="59">
        <f t="shared" si="0"/>
        <v>8</v>
      </c>
      <c r="G11" s="59">
        <f t="shared" si="0"/>
        <v>9</v>
      </c>
      <c r="H11" s="59">
        <f t="shared" si="0"/>
        <v>2</v>
      </c>
      <c r="I11" s="59">
        <f t="shared" si="0"/>
        <v>1</v>
      </c>
      <c r="J11" s="59">
        <f t="shared" si="0"/>
        <v>3</v>
      </c>
      <c r="K11" s="59">
        <f t="shared" si="0"/>
        <v>0</v>
      </c>
    </row>
  </sheetData>
  <mergeCells count="2">
    <mergeCell ref="A1:K1"/>
    <mergeCell ref="A2:K2"/>
  </mergeCells>
  <conditionalFormatting sqref="B6:K11">
    <cfRule type="cellIs" dxfId="0" priority="1" operator="equal">
      <formula>0</formula>
    </cfRule>
  </conditionalFormatting>
  <printOptions horizontalCentered="1"/>
  <pageMargins left="0.25" right="0.25" top="0.75" bottom="0.75" header="0.3" footer="0.3"/>
  <pageSetup paperSize="9" scale="8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0DB7-F4A5-4CCC-BAA6-87C5FD061FE8}">
  <dimension ref="A1:L23"/>
  <sheetViews>
    <sheetView topLeftCell="A4" zoomScaleNormal="100" workbookViewId="0">
      <selection activeCell="B15" sqref="B15:G15"/>
    </sheetView>
  </sheetViews>
  <sheetFormatPr defaultRowHeight="24" customHeight="1"/>
  <cols>
    <col min="2" max="2" width="17.28515625" bestFit="1" customWidth="1"/>
    <col min="3" max="3" width="12.85546875" customWidth="1"/>
    <col min="4" max="4" width="10.7109375" customWidth="1"/>
    <col min="6" max="6" width="7.7109375" bestFit="1" customWidth="1"/>
    <col min="7" max="7" width="18.28515625" customWidth="1"/>
    <col min="10" max="10" width="11.140625" customWidth="1"/>
    <col min="12" max="12" width="22.140625" customWidth="1"/>
  </cols>
  <sheetData>
    <row r="1" spans="1:12" ht="24" customHeight="1">
      <c r="A1" s="131" t="s">
        <v>47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2" ht="24" customHeight="1">
      <c r="A2" s="132" t="s">
        <v>582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ht="24" customHeight="1">
      <c r="A3" s="73"/>
      <c r="B3" s="74" t="s">
        <v>43</v>
      </c>
      <c r="C3" s="133" t="s">
        <v>44</v>
      </c>
      <c r="D3" s="134"/>
      <c r="E3" s="133" t="s">
        <v>34</v>
      </c>
      <c r="F3" s="134"/>
      <c r="G3" s="133" t="s">
        <v>40</v>
      </c>
      <c r="H3" s="134"/>
      <c r="I3" s="133" t="s">
        <v>41</v>
      </c>
      <c r="J3" s="134"/>
      <c r="K3" s="133" t="s">
        <v>45</v>
      </c>
      <c r="L3" s="134"/>
    </row>
    <row r="4" spans="1:12" ht="24" customHeight="1">
      <c r="A4" s="7"/>
      <c r="B4" s="21" t="s">
        <v>27</v>
      </c>
      <c r="C4" s="119">
        <v>109</v>
      </c>
      <c r="D4" s="119"/>
      <c r="E4" s="119">
        <v>90</v>
      </c>
      <c r="F4" s="119"/>
      <c r="G4" s="119">
        <v>19</v>
      </c>
      <c r="H4" s="119"/>
      <c r="I4" s="120">
        <v>0.82568807339449546</v>
      </c>
      <c r="J4" s="120"/>
      <c r="K4" s="108"/>
      <c r="L4" s="108"/>
    </row>
    <row r="5" spans="1:12" ht="24" customHeight="1">
      <c r="A5" s="7"/>
      <c r="B5" s="21" t="s">
        <v>29</v>
      </c>
      <c r="C5" s="119">
        <v>52</v>
      </c>
      <c r="D5" s="119"/>
      <c r="E5" s="119">
        <v>46</v>
      </c>
      <c r="F5" s="119"/>
      <c r="G5" s="119">
        <v>6</v>
      </c>
      <c r="H5" s="119"/>
      <c r="I5" s="120">
        <v>0.88461538461538458</v>
      </c>
      <c r="J5" s="120"/>
      <c r="K5" s="108"/>
      <c r="L5" s="108"/>
    </row>
    <row r="6" spans="1:12" ht="24" customHeight="1">
      <c r="A6" s="7"/>
      <c r="B6" s="21" t="s">
        <v>28</v>
      </c>
      <c r="C6" s="119">
        <v>46</v>
      </c>
      <c r="D6" s="119"/>
      <c r="E6" s="119">
        <v>35</v>
      </c>
      <c r="F6" s="119"/>
      <c r="G6" s="119">
        <v>11</v>
      </c>
      <c r="H6" s="119"/>
      <c r="I6" s="120">
        <v>0.76086956521739135</v>
      </c>
      <c r="J6" s="120"/>
      <c r="K6" s="108"/>
      <c r="L6" s="108"/>
    </row>
    <row r="7" spans="1:12" ht="24" customHeight="1">
      <c r="A7" s="7"/>
      <c r="B7" s="21" t="s">
        <v>26</v>
      </c>
      <c r="C7" s="119">
        <v>149</v>
      </c>
      <c r="D7" s="119"/>
      <c r="E7" s="119">
        <v>80</v>
      </c>
      <c r="F7" s="119"/>
      <c r="G7" s="119">
        <v>69</v>
      </c>
      <c r="H7" s="119"/>
      <c r="I7" s="120">
        <v>0.53691275167785235</v>
      </c>
      <c r="J7" s="120"/>
      <c r="K7" s="108"/>
      <c r="L7" s="108"/>
    </row>
    <row r="8" spans="1:12" ht="24" customHeight="1">
      <c r="A8" s="7"/>
      <c r="B8" s="21" t="s">
        <v>580</v>
      </c>
      <c r="C8" s="119">
        <v>18</v>
      </c>
      <c r="D8" s="119"/>
      <c r="E8" s="119">
        <v>15</v>
      </c>
      <c r="F8" s="119"/>
      <c r="G8" s="119">
        <v>3</v>
      </c>
      <c r="H8" s="119"/>
      <c r="I8" s="120">
        <v>0.83333333333333337</v>
      </c>
      <c r="J8" s="120"/>
      <c r="K8" s="108"/>
      <c r="L8" s="108"/>
    </row>
    <row r="9" spans="1:12" ht="24" customHeight="1">
      <c r="A9" s="7"/>
      <c r="B9" s="21" t="s">
        <v>581</v>
      </c>
      <c r="C9" s="119">
        <v>39</v>
      </c>
      <c r="D9" s="119"/>
      <c r="E9" s="119">
        <v>28</v>
      </c>
      <c r="F9" s="119"/>
      <c r="G9" s="119">
        <v>11</v>
      </c>
      <c r="H9" s="119"/>
      <c r="I9" s="120">
        <v>0.71794871794871795</v>
      </c>
      <c r="J9" s="120"/>
      <c r="K9" s="108"/>
      <c r="L9" s="108"/>
    </row>
    <row r="10" spans="1:12" ht="24" customHeight="1">
      <c r="A10" s="7"/>
      <c r="B10" s="21" t="s">
        <v>25</v>
      </c>
      <c r="C10" s="119">
        <v>7</v>
      </c>
      <c r="D10" s="119"/>
      <c r="E10" s="119">
        <v>2</v>
      </c>
      <c r="F10" s="119"/>
      <c r="G10" s="119">
        <v>5</v>
      </c>
      <c r="H10" s="119"/>
      <c r="I10" s="120">
        <v>0.2857142857142857</v>
      </c>
      <c r="J10" s="120"/>
      <c r="K10" s="108"/>
      <c r="L10" s="108"/>
    </row>
    <row r="11" spans="1:12" ht="24" customHeight="1">
      <c r="A11" s="7"/>
      <c r="B11" s="15" t="s">
        <v>46</v>
      </c>
      <c r="C11" s="123">
        <v>420</v>
      </c>
      <c r="D11" s="123"/>
      <c r="E11" s="123">
        <v>296</v>
      </c>
      <c r="F11" s="123"/>
      <c r="G11" s="123">
        <v>124</v>
      </c>
      <c r="H11" s="123"/>
      <c r="I11" s="126">
        <v>0.70476190476190481</v>
      </c>
      <c r="J11" s="126"/>
      <c r="K11" s="127"/>
      <c r="L11" s="127"/>
    </row>
    <row r="14" spans="1:12" ht="24" customHeight="1">
      <c r="B14" s="135" t="s">
        <v>47</v>
      </c>
      <c r="C14" s="135"/>
      <c r="D14" s="135"/>
      <c r="E14" s="135"/>
      <c r="F14" s="135"/>
      <c r="G14" s="135"/>
    </row>
    <row r="15" spans="1:12" ht="33" customHeight="1">
      <c r="B15" s="128" t="s">
        <v>586</v>
      </c>
      <c r="C15" s="128"/>
      <c r="D15" s="128"/>
      <c r="E15" s="128"/>
      <c r="F15" s="128"/>
      <c r="G15" s="128"/>
    </row>
    <row r="16" spans="1:12" ht="24" customHeight="1">
      <c r="B16" s="75" t="s">
        <v>583</v>
      </c>
      <c r="C16" s="129" t="s">
        <v>584</v>
      </c>
      <c r="D16" s="130"/>
      <c r="E16" s="130"/>
      <c r="F16" s="130"/>
      <c r="G16" s="130"/>
    </row>
    <row r="17" spans="2:7" ht="24" customHeight="1">
      <c r="B17" s="76" t="s">
        <v>43</v>
      </c>
      <c r="C17" s="76" t="s">
        <v>44</v>
      </c>
      <c r="D17" s="76" t="s">
        <v>34</v>
      </c>
      <c r="E17" s="76" t="s">
        <v>40</v>
      </c>
      <c r="F17" s="76" t="s">
        <v>41</v>
      </c>
      <c r="G17" s="76" t="s">
        <v>45</v>
      </c>
    </row>
    <row r="18" spans="2:7" ht="24" customHeight="1">
      <c r="B18" s="77" t="s">
        <v>580</v>
      </c>
      <c r="C18" s="78">
        <v>20</v>
      </c>
      <c r="D18" s="78">
        <v>12</v>
      </c>
      <c r="E18" s="79">
        <f t="shared" ref="E18:E22" si="0">C18-D18</f>
        <v>8</v>
      </c>
      <c r="F18" s="80">
        <f t="shared" ref="F18:F23" si="1">(D18/C18)*100</f>
        <v>60</v>
      </c>
      <c r="G18" s="78"/>
    </row>
    <row r="19" spans="2:7" ht="24" customHeight="1">
      <c r="B19" s="77" t="s">
        <v>25</v>
      </c>
      <c r="C19" s="79">
        <v>2</v>
      </c>
      <c r="D19" s="79">
        <v>1</v>
      </c>
      <c r="E19" s="79">
        <f t="shared" si="0"/>
        <v>1</v>
      </c>
      <c r="F19" s="80">
        <f t="shared" si="1"/>
        <v>50</v>
      </c>
      <c r="G19" s="78"/>
    </row>
    <row r="20" spans="2:7" ht="24" customHeight="1">
      <c r="B20" s="77" t="s">
        <v>585</v>
      </c>
      <c r="C20" s="79">
        <v>15</v>
      </c>
      <c r="D20" s="79">
        <v>7</v>
      </c>
      <c r="E20" s="79">
        <f t="shared" si="0"/>
        <v>8</v>
      </c>
      <c r="F20" s="80">
        <f t="shared" si="1"/>
        <v>46.666666666666664</v>
      </c>
      <c r="G20" s="78"/>
    </row>
    <row r="21" spans="2:7" ht="24" customHeight="1">
      <c r="B21" s="77" t="s">
        <v>26</v>
      </c>
      <c r="C21" s="79">
        <v>75</v>
      </c>
      <c r="D21" s="79">
        <v>48</v>
      </c>
      <c r="E21" s="79">
        <f t="shared" si="0"/>
        <v>27</v>
      </c>
      <c r="F21" s="80">
        <f t="shared" si="1"/>
        <v>64</v>
      </c>
      <c r="G21" s="78"/>
    </row>
    <row r="22" spans="2:7" ht="24" customHeight="1">
      <c r="B22" s="77" t="s">
        <v>27</v>
      </c>
      <c r="C22" s="79">
        <v>107</v>
      </c>
      <c r="D22" s="79">
        <v>62</v>
      </c>
      <c r="E22" s="79">
        <f t="shared" si="0"/>
        <v>45</v>
      </c>
      <c r="F22" s="80">
        <f t="shared" si="1"/>
        <v>57.943925233644855</v>
      </c>
      <c r="G22" s="78"/>
    </row>
    <row r="23" spans="2:7" ht="24" customHeight="1">
      <c r="B23" s="81" t="s">
        <v>46</v>
      </c>
      <c r="C23" s="82">
        <f>SUM(C18:C22)</f>
        <v>219</v>
      </c>
      <c r="D23" s="82">
        <f>SUM(D18:D22)</f>
        <v>130</v>
      </c>
      <c r="E23" s="82">
        <f>SUM(E18:E22)</f>
        <v>89</v>
      </c>
      <c r="F23" s="80">
        <f t="shared" si="1"/>
        <v>59.3607305936073</v>
      </c>
      <c r="G23" s="83"/>
    </row>
  </sheetData>
  <mergeCells count="50">
    <mergeCell ref="A1:L1"/>
    <mergeCell ref="A2:L2"/>
    <mergeCell ref="C3:D3"/>
    <mergeCell ref="E3:F3"/>
    <mergeCell ref="G3:H3"/>
    <mergeCell ref="I3:J3"/>
    <mergeCell ref="K3:L3"/>
    <mergeCell ref="C5:D5"/>
    <mergeCell ref="E5:F5"/>
    <mergeCell ref="G5:H5"/>
    <mergeCell ref="I5:J5"/>
    <mergeCell ref="K5:L5"/>
    <mergeCell ref="C4:D4"/>
    <mergeCell ref="E4:F4"/>
    <mergeCell ref="G4:H4"/>
    <mergeCell ref="I4:J4"/>
    <mergeCell ref="K4:L4"/>
    <mergeCell ref="C7:D7"/>
    <mergeCell ref="E7:F7"/>
    <mergeCell ref="G7:H7"/>
    <mergeCell ref="I7:J7"/>
    <mergeCell ref="K7:L7"/>
    <mergeCell ref="C6:D6"/>
    <mergeCell ref="E6:F6"/>
    <mergeCell ref="G6:H6"/>
    <mergeCell ref="I6:J6"/>
    <mergeCell ref="K6:L6"/>
    <mergeCell ref="C9:D9"/>
    <mergeCell ref="E9:F9"/>
    <mergeCell ref="G9:H9"/>
    <mergeCell ref="I9:J9"/>
    <mergeCell ref="K9:L9"/>
    <mergeCell ref="C8:D8"/>
    <mergeCell ref="E8:F8"/>
    <mergeCell ref="G8:H8"/>
    <mergeCell ref="I8:J8"/>
    <mergeCell ref="K8:L8"/>
    <mergeCell ref="I10:J10"/>
    <mergeCell ref="K10:L10"/>
    <mergeCell ref="C11:D11"/>
    <mergeCell ref="E11:F11"/>
    <mergeCell ref="G11:H11"/>
    <mergeCell ref="I11:J11"/>
    <mergeCell ref="K11:L11"/>
    <mergeCell ref="B14:G14"/>
    <mergeCell ref="B15:G15"/>
    <mergeCell ref="C16:G16"/>
    <mergeCell ref="C10:D10"/>
    <mergeCell ref="E10:F10"/>
    <mergeCell ref="G10:H1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Data</vt:lpstr>
      <vt:lpstr>Subjects</vt:lpstr>
      <vt:lpstr>Raw</vt:lpstr>
      <vt:lpstr>CSE</vt:lpstr>
      <vt:lpstr>DS</vt:lpstr>
      <vt:lpstr>IT</vt:lpstr>
      <vt:lpstr>ECE</vt:lpstr>
      <vt:lpstr>Civil</vt:lpstr>
      <vt:lpstr>MECH</vt:lpstr>
      <vt:lpstr>EEE</vt:lpstr>
      <vt:lpstr>Summery</vt:lpstr>
      <vt:lpstr>Sheet1</vt:lpstr>
      <vt:lpstr>Sheet2</vt:lpstr>
      <vt:lpstr>cr</vt:lpstr>
      <vt:lpstr>Civil!Print_Titles</vt:lpstr>
      <vt:lpstr>CSE!Print_Titles</vt:lpstr>
      <vt:lpstr>DS!Print_Titles</vt:lpstr>
      <vt:lpstr>ECE!Print_Titles</vt:lpstr>
      <vt:lpstr>EEE!Print_Titles</vt:lpstr>
      <vt:lpstr>IT!Print_Titles</vt:lpstr>
      <vt:lpstr>MECH!Print_Titles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Venkat-PC</dc:creator>
  <cp:lastModifiedBy>Krishna Suresh</cp:lastModifiedBy>
  <cp:lastPrinted>2024-03-22T06:28:48Z</cp:lastPrinted>
  <dcterms:created xsi:type="dcterms:W3CDTF">2023-03-18T16:28:27Z</dcterms:created>
  <dcterms:modified xsi:type="dcterms:W3CDTF">2024-03-22T06:42:08Z</dcterms:modified>
</cp:coreProperties>
</file>