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qures\Downloads\"/>
    </mc:Choice>
  </mc:AlternateContent>
  <xr:revisionPtr revIDLastSave="0" documentId="13_ncr:1_{F530EA30-3583-4917-8471-260AC3D68D71}" xr6:coauthVersionLast="47" xr6:coauthVersionMax="47" xr10:uidLastSave="{00000000-0000-0000-0000-000000000000}"/>
  <bookViews>
    <workbookView xWindow="-108" yWindow="-108" windowWidth="23256" windowHeight="12456" activeTab="3" xr2:uid="{0A0D8D68-EFC2-4074-BDCA-85DAF874A3F1}"/>
  </bookViews>
  <sheets>
    <sheet name="Input Data" sheetId="2" r:id="rId1"/>
    <sheet name="Analysis" sheetId="3" r:id="rId2"/>
    <sheet name="Master Data" sheetId="1" r:id="rId3"/>
    <sheet name="dashboard" sheetId="4" r:id="rId4"/>
  </sheets>
  <definedNames>
    <definedName name="_xlchart.v1.4" hidden="1">Analysis!$AE$1</definedName>
    <definedName name="Category">OFFSET(Analysis!$AE$1,1,0,COUNT(Analysis!$AF:$AF))</definedName>
    <definedName name="CategoryRange">OFFSET(Analysis!$AE$1,1,1,COUNT(Analysis!$AF:$AF))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3" i="3" l="1" a="1"/>
  <c r="AJ3" i="3" s="1"/>
  <c r="AH3" i="3" s="1" a="1"/>
  <c r="AH3" i="3" s="1"/>
  <c r="AI3" i="3" a="1"/>
  <c r="AI3" i="3" s="1"/>
  <c r="V4" i="3" a="1"/>
  <c r="V4" i="3" s="1"/>
  <c r="AB1" i="3"/>
  <c r="AC1" i="3" s="1"/>
  <c r="AB4" i="3" s="1" a="1"/>
  <c r="AB4" i="3" s="1"/>
  <c r="X4" i="3" a="1"/>
  <c r="X4" i="3" s="1"/>
  <c r="U4" i="3" s="1" a="1"/>
  <c r="U4" i="3" s="1"/>
  <c r="Y4" i="3" a="1"/>
  <c r="Y4" i="3" s="1"/>
  <c r="W4" i="3" a="1"/>
  <c r="W4" i="3" s="1"/>
  <c r="M4" i="3"/>
  <c r="N4" i="3" s="1"/>
  <c r="M5" i="3"/>
  <c r="N5" i="3" s="1"/>
  <c r="M6" i="3"/>
  <c r="N6" i="3" s="1"/>
  <c r="M7" i="3"/>
  <c r="N7" i="3" s="1"/>
  <c r="M8" i="3"/>
  <c r="N8" i="3" s="1"/>
  <c r="M9" i="3"/>
  <c r="N9" i="3" s="1"/>
  <c r="M10" i="3"/>
  <c r="N10" i="3" s="1"/>
  <c r="M11" i="3"/>
  <c r="N11" i="3" s="1"/>
  <c r="M12" i="3"/>
  <c r="N12" i="3" s="1"/>
  <c r="M13" i="3"/>
  <c r="N13" i="3" s="1"/>
  <c r="M14" i="3"/>
  <c r="N14" i="3" s="1"/>
  <c r="M15" i="3"/>
  <c r="N15" i="3" s="1"/>
  <c r="L5" i="3"/>
  <c r="L6" i="3"/>
  <c r="L7" i="3"/>
  <c r="L8" i="3"/>
  <c r="L9" i="3"/>
  <c r="L10" i="3"/>
  <c r="L11" i="3"/>
  <c r="L12" i="3"/>
  <c r="L13" i="3"/>
  <c r="L14" i="3"/>
  <c r="L15" i="3"/>
  <c r="L4"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327"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E5" i="3"/>
  <c r="E4" i="3"/>
  <c r="AI1" i="3" l="1"/>
  <c r="AJ1" i="3"/>
  <c r="AA4" i="3" a="1"/>
  <c r="AA4" i="3" s="1"/>
  <c r="W1" i="3"/>
  <c r="Y1" i="3"/>
  <c r="X1" i="3"/>
  <c r="V1" i="3"/>
  <c r="E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<sst xmlns="http://schemas.openxmlformats.org/spreadsheetml/2006/main" count="1930" uniqueCount="141">
  <si>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</si>
  <si>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</si>
  <si>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</si>
  <si>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</si>
  <si>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</si>
  <si>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</si>
  <si>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</si>
  <si>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</si>
  <si>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</si>
  <si>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</si>
  <si>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</si>
  <si>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</si>
  <si>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</si>
  <si>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</si>
  <si>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</si>
  <si>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</si>
  <si>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</si>
  <si>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</si>
  <si>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</si>
  <si>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</si>
  <si>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</si>
  <si>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</si>
  <si>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</si>
  <si>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</si>
  <si>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</si>
  <si>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</si>
  <si>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</si>
  <si>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</si>
  <si>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</si>
  <si>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</si>
  <si>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</si>
  <si>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</si>
  <si>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</si>
  <si>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</si>
  <si>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</si>
  <si>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</si>
  <si>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</si>
  <si>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</si>
  <si>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</si>
  <si>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</si>
  <si>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</si>
  <si>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</si>
  <si>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</si>
  <si>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</si>
  <si>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</si>
  <si>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</si>
  <si>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</si>
  <si>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</si>
  <si>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</si>
  <si>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</si>
  <si>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</si>
  <si>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</si>
  <si>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</si>
  <si>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</si>
  <si>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</si>
  <si>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</si>
  <si>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</si>
  <si>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</si>
  <si>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</si>
  <si>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</si>
  <si>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</si>
  <si>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</si>
  <si>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</si>
  <si>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</si>
  <si>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</si>
  <si>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</si>
  <si>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</si>
  <si>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</si>
  <si>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</si>
  <si>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</si>
  <si>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</si>
  <si>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</si>
  <si>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</si>
  <si>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</si>
  <si>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</si>
  <si>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</si>
  <si>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</si>
  <si>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</si>
  <si>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</si>
  <si>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</si>
  <si>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</si>
  <si>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</si>
  <si>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</si>
  <si>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</si>
  <si>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</si>
  <si>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</si>
  <si>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</si>
  <si>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</si>
  <si>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</si>
  <si>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</si>
  <si>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</si>
  <si>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</si>
  <si>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</si>
  <si>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</si>
  <si>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</si>
  <si>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</si>
  <si>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</si>
  <si>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</si>
  <si>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</si>
  <si>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</si>
  <si>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</si>
  <si>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</si>
  <si>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</si>
  <si>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</si>
  <si>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</si>
  <si>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</si>
  <si>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</si>
  <si>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</si>
  <si>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</si>
  <si>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</si>
  <si>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</si>
  <si>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</si>
  <si>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</si>
  <si>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</si>
  <si>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</si>
  <si>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</si>
  <si>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</si>
  <si>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</si>
  <si>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</si>
  <si>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Jan</t>
  </si>
  <si>
    <t>Feb</t>
  </si>
  <si>
    <t>Mar</t>
  </si>
  <si>
    <t>Sum of TOTAL SELLING VALUE</t>
  </si>
  <si>
    <t>Sum of TOTAL BUYING VALUE</t>
  </si>
  <si>
    <t>Apr</t>
  </si>
  <si>
    <t>May</t>
  </si>
  <si>
    <t>Jun</t>
  </si>
  <si>
    <t>Jul</t>
  </si>
  <si>
    <t>Aug</t>
  </si>
  <si>
    <t>Sep</t>
  </si>
  <si>
    <t>Oct</t>
  </si>
  <si>
    <t>Nov</t>
  </si>
  <si>
    <t>Dec</t>
  </si>
  <si>
    <t>Sum of QUANTITY</t>
  </si>
  <si>
    <t>Total Sales</t>
  </si>
  <si>
    <t>Total Profit</t>
  </si>
  <si>
    <t>Profit%</t>
  </si>
  <si>
    <t>Month</t>
  </si>
  <si>
    <t>Sales</t>
  </si>
  <si>
    <t>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</si>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</sst>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
    <numFmt numFmtId="165" formatCode="&quot;$&quot;#,##0.00"/>
    <numFmt numFmtId="166" formatCode="[$$-409]#,##0.00"/>
    <numFmt numFmtId="167" formatCode="dd/mm/yyyy;@"/>
    <numFmt numFmtId="168" formatCode="&quot;$&quot;#,##0.0"/>
    <numFmt numFmtId="169" formatCode="#,##0.0"/>
    <numFmt numFmtId="170" formatCode="&quot;$&quot;#,##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166" fontId="1" fillId="4" borderId="1" xfId="0" applyNumberFormat="1" applyFont="1" applyFill="1" applyBorder="1" applyAlignment="1">
      <alignment horizontal="center" vertical="center"/>
    </xf>
    <xf numFmtId="166" fontId="0" fillId="0" borderId="0" xfId="0" applyNumberFormat="1"/>
    <xf numFmtId="167" fontId="0" fillId="3" borderId="0" xfId="0" applyNumberFormat="1" applyFill="1"/>
    <xf numFmtId="0" fontId="0" fillId="6" borderId="0" xfId="0" applyFill="1"/>
    <xf numFmtId="164" fontId="0" fillId="6" borderId="0" xfId="0" applyNumberFormat="1" applyFill="1"/>
    <xf numFmtId="167" fontId="0" fillId="6" borderId="0" xfId="0" applyNumberFormat="1" applyFill="1"/>
    <xf numFmtId="0" fontId="0" fillId="6" borderId="0" xfId="0" applyFill="1" applyAlignment="1">
      <alignment horizontal="center" vertical="center"/>
    </xf>
    <xf numFmtId="0" fontId="0" fillId="0" borderId="0" xfId="0" pivotButton="1"/>
    <xf numFmtId="169" fontId="0" fillId="0" borderId="0" xfId="0" applyNumberFormat="1"/>
    <xf numFmtId="9" fontId="0" fillId="0" borderId="0" xfId="1" applyFont="1"/>
    <xf numFmtId="170" fontId="0" fillId="0" borderId="0" xfId="0" applyNumberFormat="1"/>
    <xf numFmtId="0" fontId="3" fillId="0" borderId="0" xfId="0" pivotButton="1" applyFont="1"/>
    <xf numFmtId="0" fontId="3" fillId="0" borderId="0" xfId="0" applyFont="1"/>
    <xf numFmtId="169" fontId="3" fillId="0" borderId="0" xfId="0" applyNumberFormat="1" applyFont="1"/>
    <xf numFmtId="168" fontId="3" fillId="0" borderId="0" xfId="0" applyNumberFormat="1" applyFont="1"/>
  </cellXfs>
  <cellStyles count="2">
    <cellStyle name="Normal" xfId="0" builtinId="0"/>
    <cellStyle name="Percent" xfId="1" builtinId="5"/>
  </cellStyles>
  <dxfs count="689">
    <dxf>
      <numFmt numFmtId="169" formatCode="#,##0.0"/>
    </dxf>
    <dxf>
      <numFmt numFmtId="169" formatCode="#,##0.0"/>
    </dxf>
    <dxf>
      <numFmt numFmtId="169" formatCode="#,##0.0"/>
    </dxf>
    <dxf>
      <numFmt numFmtId="169" formatCode="#,##0.0"/>
    </dxf>
    <dxf>
      <numFmt numFmtId="169" formatCode="#,##0.0"/>
    </dxf>
    <dxf>
      <numFmt numFmtId="169" formatCode="#,##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8" formatCode="&quot;$&quot;#,##0.0"/>
    </dxf>
    <dxf>
      <numFmt numFmtId="169" formatCode="#,##0.0"/>
    </dxf>
    <dxf>
      <numFmt numFmtId="169" formatCode="#,##0.0"/>
    </dxf>
    <dxf>
      <numFmt numFmtId="169" formatCode="#,##0.0"/>
    </dxf>
    <dxf>
      <numFmt numFmtId="169" formatCode="#,##0.0"/>
    </dxf>
    <dxf>
      <numFmt numFmtId="169" formatCode="#,##0.0"/>
    </dxf>
    <dxf>
      <numFmt numFmtId="169" formatCode="#,##0.0"/>
    </dxf>
    <dxf>
      <numFmt numFmtId="165" formatCode="&quot;$&quot;#,##0.00"/>
    </dxf>
    <dxf>
      <numFmt numFmtId="165" formatCode="&quot;$&quot;#,##0.00"/>
    </dxf>
    <dxf>
      <numFmt numFmtId="169" formatCode="#,##0.0"/>
    </dxf>
    <dxf>
      <numFmt numFmtId="169" formatCode="#,##0.0"/>
    </dxf>
    <dxf>
      <numFmt numFmtId="169" formatCode="#,##0.0"/>
    </dxf>
    <dxf>
      <numFmt numFmtId="169" formatCode="#,##0.0"/>
    </dxf>
    <dxf>
      <numFmt numFmtId="169" formatCode="#,##0.0"/>
    </dxf>
    <dxf>
      <numFmt numFmtId="169" formatCode="#,##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8" formatCode="&quot;$&quot;#,##0.0"/>
    </dxf>
    <dxf>
      <numFmt numFmtId="169" formatCode="#,##0.0"/>
    </dxf>
    <dxf>
      <numFmt numFmtId="169" formatCode="#,##0.0"/>
    </dxf>
    <dxf>
      <numFmt numFmtId="169" formatCode="#,##0.0"/>
    </dxf>
    <dxf>
      <numFmt numFmtId="169" formatCode="#,##0.0"/>
    </dxf>
    <dxf>
      <numFmt numFmtId="169" formatCode="#,##0.0"/>
    </dxf>
    <dxf>
      <numFmt numFmtId="169" formatCode="#,##0.0"/>
    </dxf>
    <dxf>
      <numFmt numFmtId="165" formatCode="&quot;$&quot;#,##0.00"/>
    </dxf>
    <dxf>
      <numFmt numFmtId="165" formatCode="&quot;$&quot;#,##0.00"/>
    </dxf>
    <dxf>
      <numFmt numFmtId="169" formatCode="#,##0.0"/>
    </dxf>
    <dxf>
      <numFmt numFmtId="169" formatCode="#,##0.0"/>
    </dxf>
    <dxf>
      <numFmt numFmtId="169" formatCode="#,##0.0"/>
    </dxf>
    <dxf>
      <numFmt numFmtId="169" formatCode="#,##0.0"/>
    </dxf>
    <dxf>
      <numFmt numFmtId="169" formatCode="#,##0.0"/>
    </dxf>
    <dxf>
      <numFmt numFmtId="169" formatCode="#,##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8" formatCode="&quot;$&quot;#,##0.0"/>
    </dxf>
    <dxf>
      <numFmt numFmtId="169" formatCode="#,##0.0"/>
    </dxf>
    <dxf>
      <numFmt numFmtId="169" formatCode="#,##0.0"/>
    </dxf>
    <dxf>
      <numFmt numFmtId="169" formatCode="#,##0.0"/>
    </dxf>
    <dxf>
      <numFmt numFmtId="169" formatCode="#,##0.0"/>
    </dxf>
    <dxf>
      <numFmt numFmtId="169" formatCode="#,##0.0"/>
    </dxf>
    <dxf>
      <numFmt numFmtId="169" formatCode="#,##0.0"/>
    </dxf>
    <dxf>
      <numFmt numFmtId="165" formatCode="&quot;$&quot;#,##0.00"/>
    </dxf>
    <dxf>
      <numFmt numFmtId="165" formatCode="&quot;$&quot;#,##0.00"/>
    </dxf>
    <dxf>
      <numFmt numFmtId="169" formatCode="#,##0.0"/>
    </dxf>
    <dxf>
      <numFmt numFmtId="169" formatCode="#,##0.0"/>
    </dxf>
    <dxf>
      <numFmt numFmtId="169" formatCode="#,##0.0"/>
    </dxf>
    <dxf>
      <numFmt numFmtId="169" formatCode="#,##0.0"/>
    </dxf>
    <dxf>
      <numFmt numFmtId="169" formatCode="#,##0.0"/>
    </dxf>
    <dxf>
      <numFmt numFmtId="169" formatCode="#,##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8" formatCode="&quot;$&quot;#,##0.0"/>
    </dxf>
    <dxf>
      <numFmt numFmtId="169" formatCode="#,##0.0"/>
    </dxf>
    <dxf>
      <numFmt numFmtId="169" formatCode="#,##0.0"/>
    </dxf>
    <dxf>
      <numFmt numFmtId="169" formatCode="#,##0.0"/>
    </dxf>
    <dxf>
      <numFmt numFmtId="169" formatCode="#,##0.0"/>
    </dxf>
    <dxf>
      <numFmt numFmtId="169" formatCode="#,##0.0"/>
    </dxf>
    <dxf>
      <numFmt numFmtId="169" formatCode="#,##0.0"/>
    </dxf>
    <dxf>
      <numFmt numFmtId="165" formatCode="&quot;$&quot;#,##0.00"/>
    </dxf>
    <dxf>
      <numFmt numFmtId="165" formatCode="&quot;$&quot;#,##0.00"/>
    </dxf>
    <dxf>
      <numFmt numFmtId="169" formatCode="#,##0.0"/>
    </dxf>
    <dxf>
      <numFmt numFmtId="169" formatCode="#,##0.0"/>
    </dxf>
    <dxf>
      <numFmt numFmtId="169" formatCode="#,##0.0"/>
    </dxf>
    <dxf>
      <numFmt numFmtId="169" formatCode="#,##0.0"/>
    </dxf>
    <dxf>
      <numFmt numFmtId="169" formatCode="#,##0.0"/>
    </dxf>
    <dxf>
      <numFmt numFmtId="169" formatCode="#,##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8" formatCode="&quot;$&quot;#,##0.0"/>
    </dxf>
    <dxf>
      <numFmt numFmtId="169" formatCode="#,##0.0"/>
    </dxf>
    <dxf>
      <numFmt numFmtId="169" formatCode="#,##0.0"/>
    </dxf>
    <dxf>
      <numFmt numFmtId="169" formatCode="#,##0.0"/>
    </dxf>
    <dxf>
      <numFmt numFmtId="169" formatCode="#,##0.0"/>
    </dxf>
    <dxf>
      <numFmt numFmtId="169" formatCode="#,##0.0"/>
    </dxf>
    <dxf>
      <numFmt numFmtId="169" formatCode="#,##0.0"/>
    </dxf>
    <dxf>
      <numFmt numFmtId="165" formatCode="&quot;$&quot;#,##0.00"/>
    </dxf>
    <dxf>
      <numFmt numFmtId="165" formatCode="&quot;$&quot;#,##0.00"/>
    </dxf>
    <dxf>
      <numFmt numFmtId="169" formatCode="#,##0.0"/>
    </dxf>
    <dxf>
      <numFmt numFmtId="169" formatCode="#,##0.0"/>
    </dxf>
    <dxf>
      <numFmt numFmtId="169" formatCode="#,##0.0"/>
    </dxf>
    <dxf>
      <numFmt numFmtId="169" formatCode="#,##0.0"/>
    </dxf>
    <dxf>
      <numFmt numFmtId="169" formatCode="#,##0.0"/>
    </dxf>
    <dxf>
      <numFmt numFmtId="169" formatCode="#,##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8" formatCode="&quot;$&quot;#,##0.0"/>
    </dxf>
    <dxf>
      <numFmt numFmtId="169" formatCode="#,##0.0"/>
    </dxf>
    <dxf>
      <numFmt numFmtId="169" formatCode="#,##0.0"/>
    </dxf>
    <dxf>
      <numFmt numFmtId="169" formatCode="#,##0.0"/>
    </dxf>
    <dxf>
      <numFmt numFmtId="169" formatCode="#,##0.0"/>
    </dxf>
    <dxf>
      <numFmt numFmtId="169" formatCode="#,##0.0"/>
    </dxf>
    <dxf>
      <numFmt numFmtId="169" formatCode="#,##0.0"/>
    </dxf>
    <dxf>
      <numFmt numFmtId="165" formatCode="&quot;$&quot;#,##0.00"/>
    </dxf>
    <dxf>
      <numFmt numFmtId="165" formatCode="&quot;$&quot;#,##0.00"/>
    </dxf>
    <dxf>
      <numFmt numFmtId="169" formatCode="#,##0.0"/>
    </dxf>
    <dxf>
      <numFmt numFmtId="169" formatCode="#,##0.0"/>
    </dxf>
    <dxf>
      <numFmt numFmtId="169" formatCode="#,##0.0"/>
    </dxf>
    <dxf>
      <numFmt numFmtId="169" formatCode="#,##0.0"/>
    </dxf>
    <dxf>
      <numFmt numFmtId="169" formatCode="#,##0.0"/>
    </dxf>
    <dxf>
      <numFmt numFmtId="169" formatCode="#,##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8" formatCode="&quot;$&quot;#,##0.0"/>
    </dxf>
    <dxf>
      <numFmt numFmtId="169" formatCode="#,##0.0"/>
    </dxf>
    <dxf>
      <numFmt numFmtId="169" formatCode="#,##0.0"/>
    </dxf>
    <dxf>
      <numFmt numFmtId="169" formatCode="#,##0.0"/>
    </dxf>
    <dxf>
      <numFmt numFmtId="169" formatCode="#,##0.0"/>
    </dxf>
    <dxf>
      <numFmt numFmtId="169" formatCode="#,##0.0"/>
    </dxf>
    <dxf>
      <numFmt numFmtId="169" formatCode="#,##0.0"/>
    </dxf>
    <dxf>
      <numFmt numFmtId="165" formatCode="&quot;$&quot;#,##0.00"/>
    </dxf>
    <dxf>
      <numFmt numFmtId="165" formatCode="&quot;$&quot;#,##0.00"/>
    </dxf>
    <dxf>
      <numFmt numFmtId="169" formatCode="#,##0.0"/>
    </dxf>
    <dxf>
      <numFmt numFmtId="169" formatCode="#,##0.0"/>
    </dxf>
    <dxf>
      <numFmt numFmtId="169" formatCode="#,##0.0"/>
    </dxf>
    <dxf>
      <numFmt numFmtId="169" formatCode="#,##0.0"/>
    </dxf>
    <dxf>
      <numFmt numFmtId="169" formatCode="#,##0.0"/>
    </dxf>
    <dxf>
      <numFmt numFmtId="169" formatCode="#,##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8" formatCode="&quot;$&quot;#,##0.0"/>
    </dxf>
    <dxf>
      <numFmt numFmtId="169" formatCode="#,##0.0"/>
    </dxf>
    <dxf>
      <numFmt numFmtId="169" formatCode="#,##0.0"/>
    </dxf>
    <dxf>
      <numFmt numFmtId="169" formatCode="#,##0.0"/>
    </dxf>
    <dxf>
      <numFmt numFmtId="169" formatCode="#,##0.0"/>
    </dxf>
    <dxf>
      <numFmt numFmtId="169" formatCode="#,##0.0"/>
    </dxf>
    <dxf>
      <numFmt numFmtId="169" formatCode="#,##0.0"/>
    </dxf>
    <dxf>
      <numFmt numFmtId="165" formatCode="&quot;$&quot;#,##0.00"/>
    </dxf>
    <dxf>
      <numFmt numFmtId="165" formatCode="&quot;$&quot;#,##0.00"/>
    </dxf>
    <dxf>
      <numFmt numFmtId="169" formatCode="#,##0.0"/>
    </dxf>
    <dxf>
      <numFmt numFmtId="169" formatCode="#,##0.0"/>
    </dxf>
    <dxf>
      <numFmt numFmtId="169" formatCode="#,##0.0"/>
    </dxf>
    <dxf>
      <numFmt numFmtId="169" formatCode="#,##0.0"/>
    </dxf>
    <dxf>
      <numFmt numFmtId="169" formatCode="#,##0.0"/>
    </dxf>
    <dxf>
      <numFmt numFmtId="169" formatCode="#,##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8" formatCode="&quot;$&quot;#,##0.0"/>
    </dxf>
    <dxf>
      <numFmt numFmtId="169" formatCode="#,##0.0"/>
    </dxf>
    <dxf>
      <numFmt numFmtId="169" formatCode="#,##0.0"/>
    </dxf>
    <dxf>
      <numFmt numFmtId="169" formatCode="#,##0.0"/>
    </dxf>
    <dxf>
      <numFmt numFmtId="169" formatCode="#,##0.0"/>
    </dxf>
    <dxf>
      <numFmt numFmtId="169" formatCode="#,##0.0"/>
    </dxf>
    <dxf>
      <numFmt numFmtId="169" formatCode="#,##0.0"/>
    </dxf>
    <dxf>
      <numFmt numFmtId="165" formatCode="&quot;$&quot;#,##0.00"/>
    </dxf>
    <dxf>
      <numFmt numFmtId="165" formatCode="&quot;$&quot;#,##0.00"/>
    </dxf>
    <dxf>
      <numFmt numFmtId="169" formatCode="#,##0.0"/>
    </dxf>
    <dxf>
      <numFmt numFmtId="169" formatCode="#,##0.0"/>
    </dxf>
    <dxf>
      <numFmt numFmtId="169" formatCode="#,##0.0"/>
    </dxf>
    <dxf>
      <numFmt numFmtId="169" formatCode="#,##0.0"/>
    </dxf>
    <dxf>
      <numFmt numFmtId="169" formatCode="#,##0.0"/>
    </dxf>
    <dxf>
      <numFmt numFmtId="169" formatCode="#,##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8" formatCode="&quot;$&quot;#,##0.0"/>
    </dxf>
    <dxf>
      <numFmt numFmtId="169" formatCode="#,##0.0"/>
    </dxf>
    <dxf>
      <numFmt numFmtId="169" formatCode="#,##0.0"/>
    </dxf>
    <dxf>
      <numFmt numFmtId="169" formatCode="#,##0.0"/>
    </dxf>
    <dxf>
      <numFmt numFmtId="169" formatCode="#,##0.0"/>
    </dxf>
    <dxf>
      <numFmt numFmtId="169" formatCode="#,##0.0"/>
    </dxf>
    <dxf>
      <numFmt numFmtId="169" formatCode="#,##0.0"/>
    </dxf>
    <dxf>
      <numFmt numFmtId="165" formatCode="&quot;$&quot;#,##0.00"/>
    </dxf>
    <dxf>
      <numFmt numFmtId="165" formatCode="&quot;$&quot;#,##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6" formatCode="[$$-409]#,##0.00"/>
    </dxf>
    <dxf>
      <numFmt numFmtId="166" formatCode="[$$-409]#,##0.00"/>
    </dxf>
    <dxf>
      <numFmt numFmtId="166" formatCode="[$$-409]#,##0.00"/>
    </dxf>
    <dxf>
      <numFmt numFmtId="166"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688"/>
      <tableStyleElement type="headerRow" dxfId="68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F9A4-41A0-A396-1057D188E761}"/>
            </c:ext>
          </c:extLst>
        </c:ser>
        <c:dLbls>
          <c:showLegendKey val="0"/>
          <c:showVal val="0"/>
          <c:showCatName val="0"/>
          <c:showSerName val="0"/>
          <c:showPercent val="0"/>
          <c:showBubbleSize val="0"/>
        </c:dLbls>
        <c:axId val="1896101455"/>
        <c:axId val="1896101935"/>
      </c:areaChart>
      <c:catAx>
        <c:axId val="18961014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101935"/>
        <c:crosses val="autoZero"/>
        <c:auto val="1"/>
        <c:lblAlgn val="ctr"/>
        <c:lblOffset val="100"/>
        <c:noMultiLvlLbl val="0"/>
      </c:catAx>
      <c:valAx>
        <c:axId val="1896101935"/>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1014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Analysis!$L$3</c:f>
              <c:strCache>
                <c:ptCount val="1"/>
                <c:pt idx="0">
                  <c:v>Sales</c:v>
                </c:pt>
              </c:strCache>
            </c:strRef>
          </c:tx>
          <c:spPr>
            <a:solidFill>
              <a:schemeClr val="accent1"/>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E261-47C5-9721-51942828FD1E}"/>
            </c:ext>
          </c:extLst>
        </c:ser>
        <c:ser>
          <c:idx val="1"/>
          <c:order val="1"/>
          <c:tx>
            <c:strRef>
              <c:f>Analysis!$M$3</c:f>
              <c:strCache>
                <c:ptCount val="1"/>
                <c:pt idx="0">
                  <c:v>Profit</c:v>
                </c:pt>
              </c:strCache>
            </c:strRef>
          </c:tx>
          <c:spPr>
            <a:solidFill>
              <a:schemeClr val="accent2"/>
            </a:solidFill>
            <a:ln>
              <a:noFill/>
            </a:ln>
            <a:effectLst/>
          </c:spPr>
          <c:invertIfNegative val="0"/>
          <c:dLbls>
            <c:dLbl>
              <c:idx val="0"/>
              <c:tx>
                <c:rich>
                  <a:bodyPr/>
                  <a:lstStyle/>
                  <a:p>
                    <a:fld id="{51B24848-96DA-4932-8A09-318936B3979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261-47C5-9721-51942828FD1E}"/>
                </c:ext>
              </c:extLst>
            </c:dLbl>
            <c:dLbl>
              <c:idx val="1"/>
              <c:tx>
                <c:rich>
                  <a:bodyPr/>
                  <a:lstStyle/>
                  <a:p>
                    <a:fld id="{3451ECE1-6E26-413B-8A7E-41F41F300C4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261-47C5-9721-51942828FD1E}"/>
                </c:ext>
              </c:extLst>
            </c:dLbl>
            <c:dLbl>
              <c:idx val="2"/>
              <c:tx>
                <c:rich>
                  <a:bodyPr/>
                  <a:lstStyle/>
                  <a:p>
                    <a:fld id="{6FDB8E48-C6C1-4FB7-8A6D-AB084A253C9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261-47C5-9721-51942828FD1E}"/>
                </c:ext>
              </c:extLst>
            </c:dLbl>
            <c:dLbl>
              <c:idx val="3"/>
              <c:tx>
                <c:rich>
                  <a:bodyPr/>
                  <a:lstStyle/>
                  <a:p>
                    <a:fld id="{73E2F5A6-6158-40D8-B1CE-6CDAE168AD2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261-47C5-9721-51942828FD1E}"/>
                </c:ext>
              </c:extLst>
            </c:dLbl>
            <c:dLbl>
              <c:idx val="4"/>
              <c:tx>
                <c:rich>
                  <a:bodyPr/>
                  <a:lstStyle/>
                  <a:p>
                    <a:fld id="{38948D2A-7875-4C57-8BA6-D89FB8B75E1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261-47C5-9721-51942828FD1E}"/>
                </c:ext>
              </c:extLst>
            </c:dLbl>
            <c:dLbl>
              <c:idx val="5"/>
              <c:tx>
                <c:rich>
                  <a:bodyPr/>
                  <a:lstStyle/>
                  <a:p>
                    <a:fld id="{0DBC54DB-08D9-4D4A-8703-35B4F6F2911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261-47C5-9721-51942828FD1E}"/>
                </c:ext>
              </c:extLst>
            </c:dLbl>
            <c:dLbl>
              <c:idx val="6"/>
              <c:tx>
                <c:rich>
                  <a:bodyPr/>
                  <a:lstStyle/>
                  <a:p>
                    <a:fld id="{83D4BF90-E9B9-4B90-A649-0C30D29114D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261-47C5-9721-51942828FD1E}"/>
                </c:ext>
              </c:extLst>
            </c:dLbl>
            <c:dLbl>
              <c:idx val="7"/>
              <c:tx>
                <c:rich>
                  <a:bodyPr/>
                  <a:lstStyle/>
                  <a:p>
                    <a:fld id="{D67F2014-B91A-4FDA-A766-1AA45320EAA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261-47C5-9721-51942828FD1E}"/>
                </c:ext>
              </c:extLst>
            </c:dLbl>
            <c:dLbl>
              <c:idx val="8"/>
              <c:tx>
                <c:rich>
                  <a:bodyPr/>
                  <a:lstStyle/>
                  <a:p>
                    <a:fld id="{0A5D878B-A870-44BC-A6AF-2BA01A726F3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261-47C5-9721-51942828FD1E}"/>
                </c:ext>
              </c:extLst>
            </c:dLbl>
            <c:dLbl>
              <c:idx val="9"/>
              <c:tx>
                <c:rich>
                  <a:bodyPr/>
                  <a:lstStyle/>
                  <a:p>
                    <a:fld id="{B532D358-699E-4763-BD35-BB26E670A5F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261-47C5-9721-51942828FD1E}"/>
                </c:ext>
              </c:extLst>
            </c:dLbl>
            <c:dLbl>
              <c:idx val="10"/>
              <c:tx>
                <c:rich>
                  <a:bodyPr/>
                  <a:lstStyle/>
                  <a:p>
                    <a:fld id="{BD08FFCB-C76A-4684-ACCB-771AD09B3C0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261-47C5-9721-51942828FD1E}"/>
                </c:ext>
              </c:extLst>
            </c:dLbl>
            <c:dLbl>
              <c:idx val="11"/>
              <c:tx>
                <c:rich>
                  <a:bodyPr/>
                  <a:lstStyle/>
                  <a:p>
                    <a:fld id="{738CD3E8-766B-4FC2-B23A-E4F6D2E1F7D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261-47C5-9721-51942828FD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E261-47C5-9721-51942828FD1E}"/>
            </c:ext>
          </c:extLst>
        </c:ser>
        <c:dLbls>
          <c:showLegendKey val="0"/>
          <c:showVal val="0"/>
          <c:showCatName val="0"/>
          <c:showSerName val="0"/>
          <c:showPercent val="0"/>
          <c:showBubbleSize val="0"/>
        </c:dLbls>
        <c:gapWidth val="50"/>
        <c:overlap val="100"/>
        <c:axId val="89448783"/>
        <c:axId val="89449743"/>
      </c:barChart>
      <c:catAx>
        <c:axId val="8944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49743"/>
        <c:crosses val="autoZero"/>
        <c:auto val="1"/>
        <c:lblAlgn val="ctr"/>
        <c:lblOffset val="100"/>
        <c:noMultiLvlLbl val="0"/>
      </c:catAx>
      <c:valAx>
        <c:axId val="8944974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4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467957845138638"/>
          <c:y val="8.0802255671946252E-2"/>
          <c:w val="0.75283167218476776"/>
          <c:h val="0.86827205178097933"/>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Analysis!$AA$4:$AA$13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Analysis!$AB$4:$AB$13</c:f>
              <c:numCache>
                <c:formatCode>"$"#,##0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C97C-4FFE-9566-2936080260CF}"/>
            </c:ext>
          </c:extLst>
        </c:ser>
        <c:dLbls>
          <c:showLegendKey val="0"/>
          <c:showVal val="0"/>
          <c:showCatName val="0"/>
          <c:showSerName val="0"/>
          <c:showPercent val="0"/>
          <c:showBubbleSize val="0"/>
        </c:dLbls>
        <c:gapWidth val="50"/>
        <c:axId val="305582335"/>
        <c:axId val="305578975"/>
      </c:barChart>
      <c:catAx>
        <c:axId val="305582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800" b="0" i="0" u="none" strike="noStrike" kern="1200" baseline="0">
                <a:solidFill>
                  <a:schemeClr val="tx1">
                    <a:lumMod val="65000"/>
                    <a:lumOff val="35000"/>
                  </a:schemeClr>
                </a:solidFill>
                <a:latin typeface="+mn-lt"/>
                <a:ea typeface="+mn-ea"/>
                <a:cs typeface="+mn-cs"/>
              </a:defRPr>
            </a:pPr>
            <a:endParaRPr lang="en-US"/>
          </a:p>
        </c:txPr>
        <c:crossAx val="305578975"/>
        <c:crosses val="autoZero"/>
        <c:auto val="1"/>
        <c:lblAlgn val="ctr"/>
        <c:lblOffset val="100"/>
        <c:noMultiLvlLbl val="0"/>
      </c:catAx>
      <c:valAx>
        <c:axId val="305578975"/>
        <c:scaling>
          <c:orientation val="minMax"/>
        </c:scaling>
        <c:delete val="1"/>
        <c:axPos val="b"/>
        <c:numFmt formatCode="&quot;$&quot;#,##0" sourceLinked="1"/>
        <c:majorTickMark val="none"/>
        <c:minorTickMark val="none"/>
        <c:tickLblPos val="nextTo"/>
        <c:crossAx val="30558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Analysis!$AM$1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E8-414A-91F3-C28D0926B3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4E8-414A-91F3-C28D0926B38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4E8-414A-91F3-C28D0926B3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5200-4471-AB28-CE518462698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45-4FA1-9A6A-FF01B4E42C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45-4FA1-9A6A-FF01B4E42C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Analysis!$AO$2:$AO$3</c:f>
              <c:strCache>
                <c:ptCount val="2"/>
                <c:pt idx="0">
                  <c:v>Cash</c:v>
                </c:pt>
                <c:pt idx="1">
                  <c:v>Online</c:v>
                </c:pt>
              </c:strCache>
            </c:strRef>
          </c:cat>
          <c:val>
            <c:numRef>
              <c:f>Analysis!$AP$2:$AP$3</c:f>
              <c:numCache>
                <c:formatCode>#,##0.0</c:formatCode>
                <c:ptCount val="2"/>
                <c:pt idx="0">
                  <c:v>199516.90000000008</c:v>
                </c:pt>
                <c:pt idx="1">
                  <c:v>201895.01999999993</c:v>
                </c:pt>
              </c:numCache>
            </c:numRef>
          </c:val>
          <c:extLst>
            <c:ext xmlns:c16="http://schemas.microsoft.com/office/drawing/2014/chart" uri="{C3380CC4-5D6E-409C-BE32-E72D297353CC}">
              <c16:uniqueId val="{00000000-169F-4051-8470-9DDC3B00B7A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1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977995406723624E-2"/>
          <c:y val="7.1125022719786254E-2"/>
          <c:w val="0.86380674237222355"/>
          <c:h val="0.77887703924400775"/>
        </c:manualLayout>
      </c:layout>
      <c:areaChart>
        <c:grouping val="standard"/>
        <c:varyColors val="0"/>
        <c:ser>
          <c:idx val="0"/>
          <c:order val="0"/>
          <c:tx>
            <c:strRef>
              <c:f>Analysis!$B$1</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5076-4DF5-AF5E-BBE1C111B043}"/>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896101455"/>
        <c:axId val="1896101935"/>
      </c:areaChart>
      <c:catAx>
        <c:axId val="1896101455"/>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solidFill>
                <a:latin typeface="+mn-lt"/>
                <a:ea typeface="+mn-ea"/>
                <a:cs typeface="+mn-cs"/>
              </a:defRPr>
            </a:pPr>
            <a:endParaRPr lang="en-US"/>
          </a:p>
        </c:txPr>
        <c:crossAx val="1896101935"/>
        <c:crosses val="autoZero"/>
        <c:auto val="1"/>
        <c:lblAlgn val="ctr"/>
        <c:lblOffset val="100"/>
        <c:noMultiLvlLbl val="0"/>
      </c:catAx>
      <c:valAx>
        <c:axId val="1896101935"/>
        <c:scaling>
          <c:orientation val="minMax"/>
        </c:scaling>
        <c:delete val="0"/>
        <c:axPos val="l"/>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961014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9525" cap="flat" cmpd="sng" algn="ctr">
      <a:noFill/>
      <a:round/>
    </a:ln>
    <a:effectLst>
      <a:outerShdw blurRad="57150" dist="19050" dir="5400000" algn="ctr" rotWithShape="0">
        <a:srgbClr val="000000">
          <a:alpha val="63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467957845138638"/>
          <c:y val="8.0802255671946252E-2"/>
          <c:w val="0.75283167218476776"/>
          <c:h val="0.86827205178097933"/>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Analysis!$AA$4:$AA$13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Analysis!$AB$4:$AB$13</c:f>
              <c:numCache>
                <c:formatCode>"$"#,##0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EC62-4480-8783-7C8B675C5C61}"/>
            </c:ext>
          </c:extLst>
        </c:ser>
        <c:dLbls>
          <c:showLegendKey val="0"/>
          <c:showVal val="0"/>
          <c:showCatName val="0"/>
          <c:showSerName val="0"/>
          <c:showPercent val="0"/>
          <c:showBubbleSize val="0"/>
        </c:dLbls>
        <c:gapWidth val="50"/>
        <c:axId val="305582335"/>
        <c:axId val="305578975"/>
      </c:barChart>
      <c:catAx>
        <c:axId val="305582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800" b="0" i="0" u="none" strike="noStrike" kern="1200" baseline="0">
                <a:solidFill>
                  <a:schemeClr val="tx1">
                    <a:lumMod val="65000"/>
                    <a:lumOff val="35000"/>
                  </a:schemeClr>
                </a:solidFill>
                <a:latin typeface="+mn-lt"/>
                <a:ea typeface="+mn-ea"/>
                <a:cs typeface="+mn-cs"/>
              </a:defRPr>
            </a:pPr>
            <a:endParaRPr lang="en-US"/>
          </a:p>
        </c:txPr>
        <c:crossAx val="305578975"/>
        <c:crosses val="autoZero"/>
        <c:auto val="1"/>
        <c:lblAlgn val="ctr"/>
        <c:lblOffset val="100"/>
        <c:noMultiLvlLbl val="0"/>
      </c:catAx>
      <c:valAx>
        <c:axId val="305578975"/>
        <c:scaling>
          <c:orientation val="minMax"/>
        </c:scaling>
        <c:delete val="1"/>
        <c:axPos val="b"/>
        <c:numFmt formatCode="&quot;$&quot;#,##0" sourceLinked="1"/>
        <c:majorTickMark val="none"/>
        <c:minorTickMark val="none"/>
        <c:tickLblPos val="nextTo"/>
        <c:crossAx val="30558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[Sales-Dashboard-practice-file.xlsx]Analysis!SalesType</c:name>
    <c:fmtId val="16"/>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Analysis!$AM$1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7B1-43DA-95A2-67C2ED88C8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7B1-43DA-95A2-67C2ED88C8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7B1-43DA-95A2-67C2ED88C80A}"/>
              </c:ext>
            </c:extLst>
          </c:dPt>
          <c:dLbls>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A7B1-43DA-95A2-67C2ED88C80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tileRect/>
    </a:gradFill>
    <a:ln>
      <a:noFill/>
    </a:ln>
    <a:effectLst>
      <a:outerShdw blurRad="57150" dist="19050" dir="5400000" algn="ctr" rotWithShape="0">
        <a:srgbClr val="000000">
          <a:alpha val="63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[Sales-Dashboard-practice-file.xlsx]Analysis!PaymentMode</c:name>
    <c:fmtId val="15"/>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5651159997985642"/>
          <c:y val="0.14119762155703028"/>
          <c:w val="0.68697624664573731"/>
          <c:h val="0.61195610272144596"/>
        </c:manualLayout>
      </c:layout>
      <c:pieChart>
        <c:varyColors val="1"/>
        <c:ser>
          <c:idx val="0"/>
          <c:order val="0"/>
          <c:tx>
            <c:strRef>
              <c:f>Analysis!$AP$1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E75-42A0-A2CE-1A3E9B25264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E75-42A0-A2CE-1A3E9B25264D}"/>
              </c:ext>
            </c:extLst>
          </c:dPt>
          <c:dLbls>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Analysis!$AO$2:$AO$3</c:f>
              <c:strCache>
                <c:ptCount val="2"/>
                <c:pt idx="0">
                  <c:v>Cash</c:v>
                </c:pt>
                <c:pt idx="1">
                  <c:v>Online</c:v>
                </c:pt>
              </c:strCache>
            </c:strRef>
          </c:cat>
          <c:val>
            <c:numRef>
              <c:f>Analysis!$AP$2:$AP$3</c:f>
              <c:numCache>
                <c:formatCode>#,##0.0</c:formatCode>
                <c:ptCount val="2"/>
                <c:pt idx="0">
                  <c:v>199516.90000000008</c:v>
                </c:pt>
                <c:pt idx="1">
                  <c:v>201895.01999999993</c:v>
                </c:pt>
              </c:numCache>
            </c:numRef>
          </c:val>
          <c:extLst>
            <c:ext xmlns:c16="http://schemas.microsoft.com/office/drawing/2014/chart" uri="{C3380CC4-5D6E-409C-BE32-E72D297353CC}">
              <c16:uniqueId val="{00000004-6E75-42A0-A2CE-1A3E9B25264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tileRect/>
    </a:gradFill>
    <a:ln>
      <a:noFill/>
    </a:ln>
    <a:effectLst>
      <a:outerShdw blurRad="57150" dist="19050" dir="5400000" algn="ctr" rotWithShape="0">
        <a:srgbClr val="000000">
          <a:alpha val="63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467957845138638"/>
          <c:y val="8.0802255671946252E-2"/>
          <c:w val="0.75283167218476776"/>
          <c:h val="0.86827205178097933"/>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Analysis!$AA$4:$AA$13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Analysis!$AB$4:$AB$13</c:f>
              <c:numCache>
                <c:formatCode>"$"#,##0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F086-41F7-8C5A-C7FD7B98D39A}"/>
            </c:ext>
          </c:extLst>
        </c:ser>
        <c:dLbls>
          <c:dLblPos val="outEnd"/>
          <c:showLegendKey val="0"/>
          <c:showVal val="1"/>
          <c:showCatName val="0"/>
          <c:showSerName val="0"/>
          <c:showPercent val="0"/>
          <c:showBubbleSize val="0"/>
        </c:dLbls>
        <c:gapWidth val="115"/>
        <c:overlap val="-20"/>
        <c:axId val="305582335"/>
        <c:axId val="305578975"/>
      </c:barChart>
      <c:catAx>
        <c:axId val="3055823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0" spcFirstLastPara="1" vertOverflow="ellipsis" wrap="square" anchor="ctr" anchorCtr="1"/>
          <a:lstStyle/>
          <a:p>
            <a:pPr>
              <a:defRPr sz="700" b="0" i="0" u="none" strike="noStrike" kern="1200" baseline="0">
                <a:solidFill>
                  <a:schemeClr val="lt1">
                    <a:lumMod val="85000"/>
                  </a:schemeClr>
                </a:solidFill>
                <a:latin typeface="+mn-lt"/>
                <a:ea typeface="+mn-ea"/>
                <a:cs typeface="+mn-cs"/>
              </a:defRPr>
            </a:pPr>
            <a:endParaRPr lang="en-US"/>
          </a:p>
        </c:txPr>
        <c:crossAx val="305578975"/>
        <c:crosses val="autoZero"/>
        <c:auto val="1"/>
        <c:lblAlgn val="ctr"/>
        <c:lblOffset val="100"/>
        <c:tickLblSkip val="1"/>
        <c:noMultiLvlLbl val="0"/>
      </c:catAx>
      <c:valAx>
        <c:axId val="305578975"/>
        <c:scaling>
          <c:orientation val="minMax"/>
        </c:scaling>
        <c:delete val="1"/>
        <c:axPos val="b"/>
        <c:numFmt formatCode="&quot;$&quot;#,##0" sourceLinked="1"/>
        <c:majorTickMark val="none"/>
        <c:minorTickMark val="none"/>
        <c:tickLblPos val="nextTo"/>
        <c:crossAx val="305582335"/>
        <c:crosses val="autoZero"/>
        <c:crossBetween val="between"/>
      </c:valAx>
      <c:spPr>
        <a:solidFill>
          <a:schemeClr val="dk1"/>
        </a:solidFill>
        <a:ln w="12700" cap="flat" cmpd="sng" algn="ctr">
          <a:solidFill>
            <a:schemeClr val="dk1">
              <a:shade val="15000"/>
            </a:schemeClr>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722435897435895"/>
          <c:y val="5.9829039696803386E-2"/>
          <c:w val="0.81189423076923073"/>
          <c:h val="0.79539504832254915"/>
        </c:manualLayout>
      </c:layout>
      <c:barChart>
        <c:barDir val="col"/>
        <c:grouping val="clustered"/>
        <c:varyColors val="0"/>
        <c:ser>
          <c:idx val="0"/>
          <c:order val="0"/>
          <c:tx>
            <c:strRef>
              <c:f>Analysis!$L$3</c:f>
              <c:strCache>
                <c:ptCount val="1"/>
                <c:pt idx="0">
                  <c:v>Sales</c:v>
                </c:pt>
              </c:strCache>
            </c:strRef>
          </c:tx>
          <c:spPr>
            <a:solidFill>
              <a:schemeClr val="accent2">
                <a:lumMod val="50000"/>
              </a:schemeClr>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24EB-4C68-B41D-1F7EDA064FA9}"/>
            </c:ext>
          </c:extLst>
        </c:ser>
        <c:ser>
          <c:idx val="1"/>
          <c:order val="1"/>
          <c:tx>
            <c:strRef>
              <c:f>Analysis!$M$3</c:f>
              <c:strCache>
                <c:ptCount val="1"/>
                <c:pt idx="0">
                  <c:v>Profit</c:v>
                </c:pt>
              </c:strCache>
            </c:strRef>
          </c:tx>
          <c:spPr>
            <a:solidFill>
              <a:schemeClr val="accent2"/>
            </a:solidFill>
            <a:ln>
              <a:noFill/>
            </a:ln>
            <a:effectLst/>
          </c:spPr>
          <c:invertIfNegative val="0"/>
          <c:dLbls>
            <c:dLbl>
              <c:idx val="0"/>
              <c:tx>
                <c:rich>
                  <a:bodyPr/>
                  <a:lstStyle/>
                  <a:p>
                    <a:fld id="{7F34E6E7-8D36-4250-B0A9-5EDD785EE69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4EB-4C68-B41D-1F7EDA064FA9}"/>
                </c:ext>
              </c:extLst>
            </c:dLbl>
            <c:dLbl>
              <c:idx val="1"/>
              <c:tx>
                <c:rich>
                  <a:bodyPr/>
                  <a:lstStyle/>
                  <a:p>
                    <a:fld id="{42C189AF-6EFC-475D-9B8F-9CFD437B072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4EB-4C68-B41D-1F7EDA064FA9}"/>
                </c:ext>
              </c:extLst>
            </c:dLbl>
            <c:dLbl>
              <c:idx val="2"/>
              <c:tx>
                <c:rich>
                  <a:bodyPr/>
                  <a:lstStyle/>
                  <a:p>
                    <a:fld id="{5C3FE45F-56DC-4393-9393-0DA92BE6BA5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4EB-4C68-B41D-1F7EDA064FA9}"/>
                </c:ext>
              </c:extLst>
            </c:dLbl>
            <c:dLbl>
              <c:idx val="3"/>
              <c:tx>
                <c:rich>
                  <a:bodyPr/>
                  <a:lstStyle/>
                  <a:p>
                    <a:fld id="{EACDAC8B-A544-44AA-AAD8-5D2598E2541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4EB-4C68-B41D-1F7EDA064FA9}"/>
                </c:ext>
              </c:extLst>
            </c:dLbl>
            <c:dLbl>
              <c:idx val="4"/>
              <c:tx>
                <c:rich>
                  <a:bodyPr/>
                  <a:lstStyle/>
                  <a:p>
                    <a:fld id="{DDA32B64-D362-4065-9900-B2CFD217D95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4EB-4C68-B41D-1F7EDA064FA9}"/>
                </c:ext>
              </c:extLst>
            </c:dLbl>
            <c:dLbl>
              <c:idx val="5"/>
              <c:tx>
                <c:rich>
                  <a:bodyPr/>
                  <a:lstStyle/>
                  <a:p>
                    <a:fld id="{3E13E2D9-F656-481B-97A1-68B9B841464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4EB-4C68-B41D-1F7EDA064FA9}"/>
                </c:ext>
              </c:extLst>
            </c:dLbl>
            <c:dLbl>
              <c:idx val="6"/>
              <c:tx>
                <c:rich>
                  <a:bodyPr/>
                  <a:lstStyle/>
                  <a:p>
                    <a:fld id="{D5CC5D67-09CB-40F9-B4D9-F02F8DE234F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4EB-4C68-B41D-1F7EDA064FA9}"/>
                </c:ext>
              </c:extLst>
            </c:dLbl>
            <c:dLbl>
              <c:idx val="7"/>
              <c:tx>
                <c:rich>
                  <a:bodyPr/>
                  <a:lstStyle/>
                  <a:p>
                    <a:fld id="{13DA1795-A0D9-4F56-A86B-05B29BC505B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4EB-4C68-B41D-1F7EDA064FA9}"/>
                </c:ext>
              </c:extLst>
            </c:dLbl>
            <c:dLbl>
              <c:idx val="8"/>
              <c:tx>
                <c:rich>
                  <a:bodyPr/>
                  <a:lstStyle/>
                  <a:p>
                    <a:fld id="{6ED36623-1088-4FAC-BD6E-73D4D9590C1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4EB-4C68-B41D-1F7EDA064FA9}"/>
                </c:ext>
              </c:extLst>
            </c:dLbl>
            <c:dLbl>
              <c:idx val="9"/>
              <c:tx>
                <c:rich>
                  <a:bodyPr/>
                  <a:lstStyle/>
                  <a:p>
                    <a:fld id="{A76B2FE0-6914-4C0B-A120-B4671C00E4D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4EB-4C68-B41D-1F7EDA064FA9}"/>
                </c:ext>
              </c:extLst>
            </c:dLbl>
            <c:dLbl>
              <c:idx val="10"/>
              <c:tx>
                <c:rich>
                  <a:bodyPr/>
                  <a:lstStyle/>
                  <a:p>
                    <a:fld id="{C543B3D1-28FC-41D4-918B-18BD30ED841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4EB-4C68-B41D-1F7EDA064FA9}"/>
                </c:ext>
              </c:extLst>
            </c:dLbl>
            <c:dLbl>
              <c:idx val="11"/>
              <c:tx>
                <c:rich>
                  <a:bodyPr/>
                  <a:lstStyle/>
                  <a:p>
                    <a:fld id="{D45B3C23-A4CA-4036-A4E4-EDF01DA868E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4EB-4C68-B41D-1F7EDA064FA9}"/>
                </c:ext>
              </c:extLst>
            </c:dLbl>
            <c:spPr>
              <a:noFill/>
              <a:ln>
                <a:noFill/>
              </a:ln>
              <a:effectLst/>
            </c:spPr>
            <c:txPr>
              <a:bodyPr rot="0" spcFirstLastPara="1" vertOverflow="ellipsis" vert="horz" wrap="square" anchor="ctr" anchorCtr="1"/>
              <a:lstStyle/>
              <a:p>
                <a:pPr>
                  <a:defRPr sz="900" b="0" i="0" u="none" strike="noStrike" kern="1200" cap="none" spc="0" baseline="0">
                    <a:ln w="0"/>
                    <a:solidFill>
                      <a:schemeClr val="bg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24EB-4C68-B41D-1F7EDA064FA9}"/>
            </c:ext>
          </c:extLst>
        </c:ser>
        <c:dLbls>
          <c:showLegendKey val="0"/>
          <c:showVal val="0"/>
          <c:showCatName val="0"/>
          <c:showSerName val="0"/>
          <c:showPercent val="0"/>
          <c:showBubbleSize val="0"/>
        </c:dLbls>
        <c:gapWidth val="50"/>
        <c:overlap val="100"/>
        <c:axId val="89448783"/>
        <c:axId val="89449743"/>
      </c:barChart>
      <c:catAx>
        <c:axId val="8944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bg1"/>
                </a:solidFill>
                <a:effectLst>
                  <a:outerShdw blurRad="38100" dist="25400" dir="5400000" algn="ctr" rotWithShape="0">
                    <a:srgbClr val="6E747A">
                      <a:alpha val="43000"/>
                    </a:srgbClr>
                  </a:outerShdw>
                </a:effectLst>
                <a:latin typeface="+mn-lt"/>
                <a:ea typeface="+mn-ea"/>
                <a:cs typeface="+mn-cs"/>
              </a:defRPr>
            </a:pPr>
            <a:endParaRPr lang="en-US"/>
          </a:p>
        </c:txPr>
        <c:crossAx val="89449743"/>
        <c:crosses val="autoZero"/>
        <c:auto val="1"/>
        <c:lblAlgn val="ctr"/>
        <c:lblOffset val="100"/>
        <c:noMultiLvlLbl val="0"/>
      </c:catAx>
      <c:valAx>
        <c:axId val="8944974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bg1"/>
                </a:solidFill>
                <a:effectLst>
                  <a:outerShdw blurRad="38100" dist="25400" dir="5400000" algn="ctr" rotWithShape="0">
                    <a:srgbClr val="6E747A">
                      <a:alpha val="43000"/>
                    </a:srgbClr>
                  </a:outerShdw>
                </a:effectLst>
                <a:latin typeface="+mn-lt"/>
                <a:ea typeface="+mn-ea"/>
                <a:cs typeface="+mn-cs"/>
              </a:defRPr>
            </a:pPr>
            <a:endParaRPr lang="en-US"/>
          </a:p>
        </c:txPr>
        <c:crossAx val="89448783"/>
        <c:crosses val="autoZero"/>
        <c:crossBetween val="between"/>
      </c:valAx>
      <c:spPr>
        <a:solidFill>
          <a:schemeClr val="dk1"/>
        </a:solidFill>
        <a:ln w="12700" cap="flat" cmpd="sng" algn="ctr">
          <a:solidFill>
            <a:schemeClr val="dk1">
              <a:shade val="15000"/>
            </a:schemeClr>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9050" cap="flat" cmpd="sng" algn="ctr">
      <a:solidFill>
        <a:schemeClr val="lt1"/>
      </a:solidFill>
      <a:prstDash val="solid"/>
      <a:miter lim="800000"/>
    </a:ln>
    <a:effectLst/>
  </c:spPr>
  <c:txPr>
    <a:bodyPr/>
    <a:lstStyle/>
    <a:p>
      <a:pPr>
        <a:defRPr b="0" cap="none" spc="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00B9CD54-C8F0-48B7-9758-8237626C954F}">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00B9CD54-C8F0-48B7-9758-8237626C954F}">
          <cx:tx>
            <cx:txData>
              <cx:f>_xlchart.v1.4</cx:f>
              <cx:v>CATEGORY</cx:v>
            </cx:txData>
          </cx:tx>
          <cx:dataLabels pos="inEnd">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visibility seriesName="0" categoryName="1" value="1"/>
            <cx:separator>
</cx:separator>
            <cx:dataLabel idx="1">
              <cx:txPr>
                <a:bodyPr spcFirstLastPara="1" vertOverflow="ellipsis" horzOverflow="overflow" wrap="square" lIns="0" tIns="0" rIns="0" bIns="0" anchor="ctr" anchorCtr="1"/>
                <a:lstStyle/>
                <a:p>
                  <a:pPr algn="ctr" rtl="0">
                    <a:defRPr/>
                  </a:pPr>
                  <a:r>
                    <a:rPr lang="en-US" sz="900" b="0" i="0" u="none" strike="noStrike" baseline="0">
                      <a:solidFill>
                        <a:schemeClr val="tx1"/>
                      </a:solidFill>
                      <a:latin typeface="Calibri" panose="020F0502020204030204"/>
                    </a:rPr>
                    <a:t>Category02
92,963.9</a:t>
                  </a:r>
                </a:p>
              </cx:txPr>
              <cx:visibility seriesName="0" categoryName="1" value="1"/>
              <cx:separator>
</cx:separator>
            </cx:dataLabel>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L$2" lockText="1" noThreeD="1"/>
</file>

<file path=xl/ctrlProps/ctrlProp2.xml><?xml version="1.0" encoding="utf-8"?>
<formControlPr xmlns="http://schemas.microsoft.com/office/spreadsheetml/2009/9/main" objectType="CheckBox" checked="Checked" fmlaLink="$M$2" lockText="1" noThreeD="1"/>
</file>

<file path=xl/ctrlProps/ctrlProp3.xml><?xml version="1.0" encoding="utf-8"?>
<formControlPr xmlns="http://schemas.microsoft.com/office/spreadsheetml/2009/9/main" objectType="CheckBox" checked="Checked" fmlaLink="$N$2" lockText="1" noThreeD="1"/>
</file>

<file path=xl/ctrlProps/ctrlProp4.xml><?xml version="1.0" encoding="utf-8"?>
<formControlPr xmlns="http://schemas.microsoft.com/office/spreadsheetml/2009/9/main" objectType="Scroll" dx="26" fmlaLink="$AA$1" max="100" min="1" page="10"/>
</file>

<file path=xl/ctrlProps/ctrlProp5.xml><?xml version="1.0" encoding="utf-8"?>
<formControlPr xmlns="http://schemas.microsoft.com/office/spreadsheetml/2009/9/main" objectType="CheckBox" checked="Checked" fmlaLink="Analysis!$L$2" lockText="1" noThreeD="1"/>
</file>

<file path=xl/ctrlProps/ctrlProp6.xml><?xml version="1.0" encoding="utf-8"?>
<formControlPr xmlns="http://schemas.microsoft.com/office/spreadsheetml/2009/9/main" objectType="CheckBox" checked="Checked" fmlaLink="Analysis!$M$2" lockText="1" noThreeD="1"/>
</file>

<file path=xl/ctrlProps/ctrlProp7.xml><?xml version="1.0" encoding="utf-8"?>
<formControlPr xmlns="http://schemas.microsoft.com/office/spreadsheetml/2009/9/main" objectType="CheckBox" checked="Checked" fmlaLink="Analysis!$N$2" lockText="1" noThreeD="1"/>
</file>

<file path=xl/ctrlProps/ctrlProp8.xml><?xml version="1.0" encoding="utf-8"?>
<formControlPr xmlns="http://schemas.microsoft.com/office/spreadsheetml/2009/9/main" objectType="Scroll" dx="26" fmlaLink="$AA$1" max="100" min="1" page="10" val="20"/>
</file>

<file path=xl/ctrlProps/ctrlProp9.xml><?xml version="1.0" encoding="utf-8"?>
<formControlPr xmlns="http://schemas.microsoft.com/office/spreadsheetml/2009/9/main" objectType="Scroll" dx="26" fmlaLink="Analysis!$AA$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10.xml"/><Relationship Id="rId3" Type="http://schemas.openxmlformats.org/officeDocument/2006/relationships/image" Target="../media/image3.png"/><Relationship Id="rId21" Type="http://schemas.openxmlformats.org/officeDocument/2006/relationships/chart" Target="../charts/chart6.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9.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8.xml"/><Relationship Id="rId5" Type="http://schemas.openxmlformats.org/officeDocument/2006/relationships/image" Target="../media/image5.png"/><Relationship Id="rId15" Type="http://schemas.openxmlformats.org/officeDocument/2006/relationships/image" Target="../media/image15.png"/><Relationship Id="rId23" Type="http://schemas.microsoft.com/office/2014/relationships/chartEx" Target="../charts/chartEx2.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7.xml"/><Relationship Id="rId27"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2</xdr:col>
      <xdr:colOff>83820</xdr:colOff>
      <xdr:row>13</xdr:row>
      <xdr:rowOff>129541</xdr:rowOff>
    </xdr:from>
    <xdr:to>
      <xdr:col>3</xdr:col>
      <xdr:colOff>525780</xdr:colOff>
      <xdr:row>20</xdr:row>
      <xdr:rowOff>129541</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D9D2635B-9929-3B5A-DED9-7C50FDF2A384}"/>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377440" y="2506981"/>
              <a:ext cx="1051560"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815340</xdr:colOff>
      <xdr:row>12</xdr:row>
      <xdr:rowOff>167641</xdr:rowOff>
    </xdr:from>
    <xdr:to>
      <xdr:col>4</xdr:col>
      <xdr:colOff>83820</xdr:colOff>
      <xdr:row>20</xdr:row>
      <xdr:rowOff>76201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33406F49-CEDD-0CB0-947E-A2271A133ACB}"/>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718560" y="2362201"/>
              <a:ext cx="108204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182880</xdr:colOff>
      <xdr:row>12</xdr:row>
      <xdr:rowOff>15240</xdr:rowOff>
    </xdr:from>
    <xdr:to>
      <xdr:col>4</xdr:col>
      <xdr:colOff>1104900</xdr:colOff>
      <xdr:row>27</xdr:row>
      <xdr:rowOff>15240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DFBC40CF-67ED-2A6B-B705-5207940823E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899660" y="2209800"/>
              <a:ext cx="922020" cy="2743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1005840</xdr:colOff>
      <xdr:row>12</xdr:row>
      <xdr:rowOff>30481</xdr:rowOff>
    </xdr:from>
    <xdr:to>
      <xdr:col>5</xdr:col>
      <xdr:colOff>144780</xdr:colOff>
      <xdr:row>21</xdr:row>
      <xdr:rowOff>91441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1C418F6D-D91F-E409-6235-9AACB9CF08D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722620" y="2225041"/>
              <a:ext cx="975360" cy="1706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373380</xdr:colOff>
      <xdr:row>34</xdr:row>
      <xdr:rowOff>68580</xdr:rowOff>
    </xdr:from>
    <xdr:to>
      <xdr:col>3</xdr:col>
      <xdr:colOff>1242060</xdr:colOff>
      <xdr:row>46</xdr:row>
      <xdr:rowOff>91440</xdr:rowOff>
    </xdr:to>
    <xdr:graphicFrame macro="">
      <xdr:nvGraphicFramePr>
        <xdr:cNvPr id="6" name="Chart 5">
          <a:extLst>
            <a:ext uri="{FF2B5EF4-FFF2-40B4-BE49-F238E27FC236}">
              <a16:creationId xmlns:a16="http://schemas.microsoft.com/office/drawing/2014/main" id="{85757E5A-90EF-6918-9F41-251EBB3714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449580</xdr:colOff>
      <xdr:row>19</xdr:row>
      <xdr:rowOff>144780</xdr:rowOff>
    </xdr:from>
    <xdr:to>
      <xdr:col>11</xdr:col>
      <xdr:colOff>152400</xdr:colOff>
      <xdr:row>30</xdr:row>
      <xdr:rowOff>129540</xdr:rowOff>
    </xdr:to>
    <xdr:graphicFrame macro="">
      <xdr:nvGraphicFramePr>
        <xdr:cNvPr id="7" name="Chart 6">
          <a:extLst>
            <a:ext uri="{FF2B5EF4-FFF2-40B4-BE49-F238E27FC236}">
              <a16:creationId xmlns:a16="http://schemas.microsoft.com/office/drawing/2014/main" id="{E25ABD0A-47CD-AD28-EA35-C95BF37C45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190500</xdr:colOff>
          <xdr:row>18</xdr:row>
          <xdr:rowOff>76200</xdr:rowOff>
        </xdr:from>
        <xdr:to>
          <xdr:col>11</xdr:col>
          <xdr:colOff>510540</xdr:colOff>
          <xdr:row>19</xdr:row>
          <xdr:rowOff>144780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1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22860</xdr:colOff>
          <xdr:row>19</xdr:row>
          <xdr:rowOff>99060</xdr:rowOff>
        </xdr:from>
        <xdr:to>
          <xdr:col>13</xdr:col>
          <xdr:colOff>152400</xdr:colOff>
          <xdr:row>20</xdr:row>
          <xdr:rowOff>129540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1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xdr:colOff>
          <xdr:row>20</xdr:row>
          <xdr:rowOff>99060</xdr:rowOff>
        </xdr:from>
        <xdr:to>
          <xdr:col>14</xdr:col>
          <xdr:colOff>152400</xdr:colOff>
          <xdr:row>21</xdr:row>
          <xdr:rowOff>129540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1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487680</xdr:colOff>
      <xdr:row>25</xdr:row>
      <xdr:rowOff>118110</xdr:rowOff>
    </xdr:from>
    <xdr:to>
      <xdr:col>31</xdr:col>
      <xdr:colOff>381000</xdr:colOff>
      <xdr:row>39</xdr:row>
      <xdr:rowOff>76200</xdr:rowOff>
    </xdr:to>
    <xdr:graphicFrame macro="">
      <xdr:nvGraphicFramePr>
        <xdr:cNvPr id="8" name="Chart 7">
          <a:extLst>
            <a:ext uri="{FF2B5EF4-FFF2-40B4-BE49-F238E27FC236}">
              <a16:creationId xmlns:a16="http://schemas.microsoft.com/office/drawing/2014/main" id="{9ADD2FA2-B27E-2821-9E18-C22B21BD9D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26</xdr:col>
          <xdr:colOff>144780</xdr:colOff>
          <xdr:row>25</xdr:row>
          <xdr:rowOff>152400</xdr:rowOff>
        </xdr:from>
        <xdr:to>
          <xdr:col>26</xdr:col>
          <xdr:colOff>396240</xdr:colOff>
          <xdr:row>39</xdr:row>
          <xdr:rowOff>7620</xdr:rowOff>
        </xdr:to>
        <xdr:sp macro="" textlink="">
          <xdr:nvSpPr>
            <xdr:cNvPr id="3085" name="Scroll Bar 13" hidden="1">
              <a:extLst>
                <a:ext uri="{63B3BB69-23CF-44E3-9099-C40C66FF867C}">
                  <a14:compatExt spid="_x0000_s3085"/>
                </a:ext>
                <a:ext uri="{FF2B5EF4-FFF2-40B4-BE49-F238E27FC236}">
                  <a16:creationId xmlns:a16="http://schemas.microsoft.com/office/drawing/2014/main" id="{00000000-0008-0000-0100-00000D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33</xdr:col>
      <xdr:colOff>350520</xdr:colOff>
      <xdr:row>10</xdr:row>
      <xdr:rowOff>22860</xdr:rowOff>
    </xdr:from>
    <xdr:to>
      <xdr:col>37</xdr:col>
      <xdr:colOff>243840</xdr:colOff>
      <xdr:row>26</xdr:row>
      <xdr:rowOff>22860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2C6DCCD7-1846-CF3B-DA2B-D8B32F2823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9664660" y="1851660"/>
              <a:ext cx="2506980" cy="29260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1447800</xdr:colOff>
      <xdr:row>8</xdr:row>
      <xdr:rowOff>45720</xdr:rowOff>
    </xdr:from>
    <xdr:to>
      <xdr:col>40</xdr:col>
      <xdr:colOff>1028700</xdr:colOff>
      <xdr:row>21</xdr:row>
      <xdr:rowOff>148590</xdr:rowOff>
    </xdr:to>
    <xdr:graphicFrame macro="">
      <xdr:nvGraphicFramePr>
        <xdr:cNvPr id="10" name="Chart 9">
          <a:extLst>
            <a:ext uri="{FF2B5EF4-FFF2-40B4-BE49-F238E27FC236}">
              <a16:creationId xmlns:a16="http://schemas.microsoft.com/office/drawing/2014/main" id="{FF6B09B4-80E9-525C-BD60-5C2AED3220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259080</xdr:colOff>
      <xdr:row>9</xdr:row>
      <xdr:rowOff>11430</xdr:rowOff>
    </xdr:from>
    <xdr:to>
      <xdr:col>42</xdr:col>
      <xdr:colOff>167640</xdr:colOff>
      <xdr:row>21</xdr:row>
      <xdr:rowOff>91440</xdr:rowOff>
    </xdr:to>
    <xdr:graphicFrame macro="">
      <xdr:nvGraphicFramePr>
        <xdr:cNvPr id="11" name="Chart 10">
          <a:extLst>
            <a:ext uri="{FF2B5EF4-FFF2-40B4-BE49-F238E27FC236}">
              <a16:creationId xmlns:a16="http://schemas.microsoft.com/office/drawing/2014/main" id="{0683C88B-4931-A7F7-484D-BFB12EF358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489600</xdr:colOff>
      <xdr:row>46</xdr:row>
      <xdr:rowOff>92271</xdr:rowOff>
    </xdr:to>
    <xdr:grpSp>
      <xdr:nvGrpSpPr>
        <xdr:cNvPr id="47" name="Group 46">
          <a:extLst>
            <a:ext uri="{FF2B5EF4-FFF2-40B4-BE49-F238E27FC236}">
              <a16:creationId xmlns:a16="http://schemas.microsoft.com/office/drawing/2014/main" id="{61BFA391-0B71-BCBE-EE7A-DDDCBFBA3D45}"/>
            </a:ext>
          </a:extLst>
        </xdr:cNvPr>
        <xdr:cNvGrpSpPr>
          <a:grpSpLocks noChangeAspect="1"/>
        </xdr:cNvGrpSpPr>
      </xdr:nvGrpSpPr>
      <xdr:grpSpPr>
        <a:xfrm>
          <a:off x="0" y="0"/>
          <a:ext cx="15094600" cy="8271071"/>
          <a:chOff x="0" y="0"/>
          <a:chExt cx="12192000" cy="6858000"/>
        </a:xfrm>
      </xdr:grpSpPr>
      <xdr:sp macro="" textlink="">
        <xdr:nvSpPr>
          <xdr:cNvPr id="20" name="Rectangle: Rounded Corners 19">
            <a:extLst>
              <a:ext uri="{FF2B5EF4-FFF2-40B4-BE49-F238E27FC236}">
                <a16:creationId xmlns:a16="http://schemas.microsoft.com/office/drawing/2014/main" id="{AEE9F214-F3DB-2F75-0B62-EC67BDA9674C}"/>
              </a:ext>
            </a:extLst>
          </xdr:cNvPr>
          <xdr:cNvSpPr/>
        </xdr:nvSpPr>
        <xdr:spPr>
          <a:xfrm>
            <a:off x="0" y="0"/>
            <a:ext cx="12192000" cy="6858000"/>
          </a:xfrm>
          <a:prstGeom prst="roundRect">
            <a:avLst>
              <a:gd name="adj" fmla="val 0"/>
            </a:avLst>
          </a:prstGeom>
          <a:gradFill>
            <a:gsLst>
              <a:gs pos="0">
                <a:schemeClr val="accent6">
                  <a:satMod val="103000"/>
                  <a:lumMod val="102000"/>
                  <a:tint val="94000"/>
                  <a:alpha val="90000"/>
                </a:schemeClr>
              </a:gs>
              <a:gs pos="50000">
                <a:schemeClr val="accent6">
                  <a:satMod val="110000"/>
                  <a:lumMod val="100000"/>
                  <a:shade val="100000"/>
                  <a:alpha val="90000"/>
                </a:schemeClr>
              </a:gs>
              <a:gs pos="100000">
                <a:schemeClr val="accent6">
                  <a:lumMod val="99000"/>
                  <a:satMod val="120000"/>
                  <a:shade val="78000"/>
                  <a:alpha val="90000"/>
                </a:schemeClr>
              </a:gs>
            </a:gsLst>
          </a:gradFill>
          <a:ln>
            <a:solidFill>
              <a:schemeClr val="bg1"/>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21" name="Trapezoid 20">
            <a:extLst>
              <a:ext uri="{FF2B5EF4-FFF2-40B4-BE49-F238E27FC236}">
                <a16:creationId xmlns:a16="http://schemas.microsoft.com/office/drawing/2014/main" id="{BCFBE5EF-9877-3503-608C-D63207E4DCC5}"/>
              </a:ext>
            </a:extLst>
          </xdr:cNvPr>
          <xdr:cNvSpPr/>
        </xdr:nvSpPr>
        <xdr:spPr>
          <a:xfrm>
            <a:off x="10721880" y="1075440"/>
            <a:ext cx="1321760" cy="261120"/>
          </a:xfrm>
          <a:prstGeom prst="trapezoid">
            <a:avLst>
              <a:gd name="adj" fmla="val 4834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22" name="Trapezoid 21">
            <a:extLst>
              <a:ext uri="{FF2B5EF4-FFF2-40B4-BE49-F238E27FC236}">
                <a16:creationId xmlns:a16="http://schemas.microsoft.com/office/drawing/2014/main" id="{97BB8A89-F981-C5E6-FFA2-C3A34092D3F0}"/>
              </a:ext>
            </a:extLst>
          </xdr:cNvPr>
          <xdr:cNvSpPr/>
        </xdr:nvSpPr>
        <xdr:spPr>
          <a:xfrm>
            <a:off x="9220920" y="1080000"/>
            <a:ext cx="1321760" cy="261120"/>
          </a:xfrm>
          <a:prstGeom prst="trapezoid">
            <a:avLst>
              <a:gd name="adj" fmla="val 4834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23" name="Rectangle: Rounded Corners 22">
            <a:extLst>
              <a:ext uri="{FF2B5EF4-FFF2-40B4-BE49-F238E27FC236}">
                <a16:creationId xmlns:a16="http://schemas.microsoft.com/office/drawing/2014/main" id="{B2B22B28-BFCB-2CCB-0C5B-EAF39C20EC27}"/>
              </a:ext>
            </a:extLst>
          </xdr:cNvPr>
          <xdr:cNvSpPr/>
        </xdr:nvSpPr>
        <xdr:spPr>
          <a:xfrm>
            <a:off x="180000" y="180000"/>
            <a:ext cx="4860000" cy="720000"/>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24" name="Rectangle: Rounded Corners 23">
            <a:extLst>
              <a:ext uri="{FF2B5EF4-FFF2-40B4-BE49-F238E27FC236}">
                <a16:creationId xmlns:a16="http://schemas.microsoft.com/office/drawing/2014/main" id="{C25ED303-D3DD-CCA8-8871-27806C0DC8EB}"/>
              </a:ext>
            </a:extLst>
          </xdr:cNvPr>
          <xdr:cNvSpPr/>
        </xdr:nvSpPr>
        <xdr:spPr>
          <a:xfrm>
            <a:off x="5161280" y="180000"/>
            <a:ext cx="6850720" cy="720000"/>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25" name="Rectangle: Rounded Corners 24">
            <a:extLst>
              <a:ext uri="{FF2B5EF4-FFF2-40B4-BE49-F238E27FC236}">
                <a16:creationId xmlns:a16="http://schemas.microsoft.com/office/drawing/2014/main" id="{3FC6CBBE-1423-1103-94F5-B8952763CE80}"/>
              </a:ext>
            </a:extLst>
          </xdr:cNvPr>
          <xdr:cNvSpPr/>
        </xdr:nvSpPr>
        <xdr:spPr>
          <a:xfrm>
            <a:off x="180000" y="1080000"/>
            <a:ext cx="1260000" cy="1080000"/>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26" name="Rectangle: Rounded Corners 25">
            <a:extLst>
              <a:ext uri="{FF2B5EF4-FFF2-40B4-BE49-F238E27FC236}">
                <a16:creationId xmlns:a16="http://schemas.microsoft.com/office/drawing/2014/main" id="{1755EF17-B5E1-7CAB-A950-E92A281C892B}"/>
              </a:ext>
            </a:extLst>
          </xdr:cNvPr>
          <xdr:cNvSpPr/>
        </xdr:nvSpPr>
        <xdr:spPr>
          <a:xfrm>
            <a:off x="180000" y="2340000"/>
            <a:ext cx="1260000" cy="3258160"/>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27" name="Rectangle: Rounded Corners 26">
            <a:extLst>
              <a:ext uri="{FF2B5EF4-FFF2-40B4-BE49-F238E27FC236}">
                <a16:creationId xmlns:a16="http://schemas.microsoft.com/office/drawing/2014/main" id="{13E5875C-A5CE-4890-D3DD-15B4C2EB561F}"/>
              </a:ext>
            </a:extLst>
          </xdr:cNvPr>
          <xdr:cNvSpPr/>
        </xdr:nvSpPr>
        <xdr:spPr>
          <a:xfrm>
            <a:off x="180000" y="5778000"/>
            <a:ext cx="1260000" cy="900000"/>
          </a:xfrm>
          <a:prstGeom prst="roundRect">
            <a:avLst>
              <a:gd name="adj" fmla="val 50000"/>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28" name="Rectangle: Rounded Corners 27">
            <a:extLst>
              <a:ext uri="{FF2B5EF4-FFF2-40B4-BE49-F238E27FC236}">
                <a16:creationId xmlns:a16="http://schemas.microsoft.com/office/drawing/2014/main" id="{EC7DCD3D-7D94-E77B-8C94-3DF0B86298AC}"/>
              </a:ext>
            </a:extLst>
          </xdr:cNvPr>
          <xdr:cNvSpPr/>
        </xdr:nvSpPr>
        <xdr:spPr>
          <a:xfrm>
            <a:off x="1597280" y="1084560"/>
            <a:ext cx="2423680" cy="720000"/>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29" name="Rectangle: Rounded Corners 28">
            <a:extLst>
              <a:ext uri="{FF2B5EF4-FFF2-40B4-BE49-F238E27FC236}">
                <a16:creationId xmlns:a16="http://schemas.microsoft.com/office/drawing/2014/main" id="{ABD69EFA-A06A-CCFA-2810-88A4370155DC}"/>
              </a:ext>
            </a:extLst>
          </xdr:cNvPr>
          <xdr:cNvSpPr/>
        </xdr:nvSpPr>
        <xdr:spPr>
          <a:xfrm>
            <a:off x="4144640" y="1075440"/>
            <a:ext cx="2423680" cy="720000"/>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30" name="Rectangle: Rounded Corners 29">
            <a:extLst>
              <a:ext uri="{FF2B5EF4-FFF2-40B4-BE49-F238E27FC236}">
                <a16:creationId xmlns:a16="http://schemas.microsoft.com/office/drawing/2014/main" id="{3D437EE6-17CA-E7F7-B6E2-B2276EAF2A91}"/>
              </a:ext>
            </a:extLst>
          </xdr:cNvPr>
          <xdr:cNvSpPr/>
        </xdr:nvSpPr>
        <xdr:spPr>
          <a:xfrm>
            <a:off x="1620000" y="1980000"/>
            <a:ext cx="3240000" cy="2340000"/>
          </a:xfrm>
          <a:prstGeom prst="roundRect">
            <a:avLst>
              <a:gd name="adj" fmla="val 6247"/>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31" name="Rectangle: Rounded Corners 30">
            <a:extLst>
              <a:ext uri="{FF2B5EF4-FFF2-40B4-BE49-F238E27FC236}">
                <a16:creationId xmlns:a16="http://schemas.microsoft.com/office/drawing/2014/main" id="{7BBFB295-F3C4-7FC0-0CFE-01101B1EFA03}"/>
              </a:ext>
            </a:extLst>
          </xdr:cNvPr>
          <xdr:cNvSpPr/>
        </xdr:nvSpPr>
        <xdr:spPr>
          <a:xfrm>
            <a:off x="5016000" y="1980000"/>
            <a:ext cx="2160000" cy="2340000"/>
          </a:xfrm>
          <a:prstGeom prst="roundRect">
            <a:avLst>
              <a:gd name="adj" fmla="val 3461"/>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32" name="Rectangle: Rounded Corners 31">
            <a:extLst>
              <a:ext uri="{FF2B5EF4-FFF2-40B4-BE49-F238E27FC236}">
                <a16:creationId xmlns:a16="http://schemas.microsoft.com/office/drawing/2014/main" id="{D4A476F8-7C7E-FD56-FB8A-87710EACB281}"/>
              </a:ext>
            </a:extLst>
          </xdr:cNvPr>
          <xdr:cNvSpPr/>
        </xdr:nvSpPr>
        <xdr:spPr>
          <a:xfrm>
            <a:off x="6725600" y="1075440"/>
            <a:ext cx="2340000" cy="720000"/>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33" name="Rectangle: Rounded Corners 32">
            <a:extLst>
              <a:ext uri="{FF2B5EF4-FFF2-40B4-BE49-F238E27FC236}">
                <a16:creationId xmlns:a16="http://schemas.microsoft.com/office/drawing/2014/main" id="{C5DD4474-116C-F5D1-7FF9-FAF1094D4BFF}"/>
              </a:ext>
            </a:extLst>
          </xdr:cNvPr>
          <xdr:cNvSpPr/>
        </xdr:nvSpPr>
        <xdr:spPr>
          <a:xfrm>
            <a:off x="7332000" y="1980000"/>
            <a:ext cx="1733600" cy="2340000"/>
          </a:xfrm>
          <a:prstGeom prst="roundRect">
            <a:avLst>
              <a:gd name="adj" fmla="val 3461"/>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34" name="Rectangle: Rounded Corners 33">
            <a:extLst>
              <a:ext uri="{FF2B5EF4-FFF2-40B4-BE49-F238E27FC236}">
                <a16:creationId xmlns:a16="http://schemas.microsoft.com/office/drawing/2014/main" id="{9FF747DA-2311-4380-2318-C636243E70C7}"/>
              </a:ext>
            </a:extLst>
          </xdr:cNvPr>
          <xdr:cNvSpPr/>
        </xdr:nvSpPr>
        <xdr:spPr>
          <a:xfrm>
            <a:off x="7332000" y="4428160"/>
            <a:ext cx="1733600" cy="2249840"/>
          </a:xfrm>
          <a:prstGeom prst="roundRect">
            <a:avLst>
              <a:gd name="adj" fmla="val 3461"/>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35" name="Rectangle: Rounded Corners 34">
            <a:extLst>
              <a:ext uri="{FF2B5EF4-FFF2-40B4-BE49-F238E27FC236}">
                <a16:creationId xmlns:a16="http://schemas.microsoft.com/office/drawing/2014/main" id="{7B5D1032-8812-A8EC-F677-89122751CB8C}"/>
              </a:ext>
            </a:extLst>
          </xdr:cNvPr>
          <xdr:cNvSpPr/>
        </xdr:nvSpPr>
        <xdr:spPr>
          <a:xfrm>
            <a:off x="1620000" y="4504560"/>
            <a:ext cx="5556000" cy="2173440"/>
          </a:xfrm>
          <a:prstGeom prst="roundRect">
            <a:avLst>
              <a:gd name="adj" fmla="val 3461"/>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36" name="Flowchart: Off-page Connector 35">
            <a:extLst>
              <a:ext uri="{FF2B5EF4-FFF2-40B4-BE49-F238E27FC236}">
                <a16:creationId xmlns:a16="http://schemas.microsoft.com/office/drawing/2014/main" id="{E7E6C144-D687-1341-4B12-8FCA2F9C12FC}"/>
              </a:ext>
            </a:extLst>
          </xdr:cNvPr>
          <xdr:cNvSpPr/>
        </xdr:nvSpPr>
        <xdr:spPr>
          <a:xfrm>
            <a:off x="9341800" y="1080000"/>
            <a:ext cx="1080000" cy="1800000"/>
          </a:xfrm>
          <a:prstGeom prst="flowChartOffpageConnector">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37" name="Flowchart: Off-page Connector 36">
            <a:extLst>
              <a:ext uri="{FF2B5EF4-FFF2-40B4-BE49-F238E27FC236}">
                <a16:creationId xmlns:a16="http://schemas.microsoft.com/office/drawing/2014/main" id="{DA05CA4D-B053-B52E-0A9F-8CF134F4C045}"/>
              </a:ext>
            </a:extLst>
          </xdr:cNvPr>
          <xdr:cNvSpPr/>
        </xdr:nvSpPr>
        <xdr:spPr>
          <a:xfrm>
            <a:off x="10842760" y="1075440"/>
            <a:ext cx="1080000" cy="1800000"/>
          </a:xfrm>
          <a:prstGeom prst="flowChartOffpageConnector">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38" name="Rectangle: Rounded Corners 37">
            <a:extLst>
              <a:ext uri="{FF2B5EF4-FFF2-40B4-BE49-F238E27FC236}">
                <a16:creationId xmlns:a16="http://schemas.microsoft.com/office/drawing/2014/main" id="{A9A77599-8333-7E08-81E1-1D2E972EC64D}"/>
              </a:ext>
            </a:extLst>
          </xdr:cNvPr>
          <xdr:cNvSpPr/>
        </xdr:nvSpPr>
        <xdr:spPr>
          <a:xfrm>
            <a:off x="9221080" y="3012240"/>
            <a:ext cx="2701840" cy="3665760"/>
          </a:xfrm>
          <a:prstGeom prst="roundRect">
            <a:avLst>
              <a:gd name="adj" fmla="val 3461"/>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39" name="Flowchart: Off-page Connector 38">
            <a:extLst>
              <a:ext uri="{FF2B5EF4-FFF2-40B4-BE49-F238E27FC236}">
                <a16:creationId xmlns:a16="http://schemas.microsoft.com/office/drawing/2014/main" id="{C4DEE468-F90D-5006-9095-01813FF40815}"/>
              </a:ext>
            </a:extLst>
          </xdr:cNvPr>
          <xdr:cNvSpPr/>
        </xdr:nvSpPr>
        <xdr:spPr>
          <a:xfrm>
            <a:off x="9448799" y="1205046"/>
            <a:ext cx="881743" cy="1504794"/>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sp macro="" textlink="">
        <xdr:nvSpPr>
          <xdr:cNvPr id="40" name="Flowchart: Off-page Connector 39">
            <a:extLst>
              <a:ext uri="{FF2B5EF4-FFF2-40B4-BE49-F238E27FC236}">
                <a16:creationId xmlns:a16="http://schemas.microsoft.com/office/drawing/2014/main" id="{DEA6909A-80D0-E6C5-12CF-654A0BEA0833}"/>
              </a:ext>
            </a:extLst>
          </xdr:cNvPr>
          <xdr:cNvSpPr/>
        </xdr:nvSpPr>
        <xdr:spPr>
          <a:xfrm>
            <a:off x="10954552" y="1188583"/>
            <a:ext cx="889104" cy="1521257"/>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b="1"/>
          </a:p>
        </xdr:txBody>
      </xdr:sp>
      <xdr:cxnSp macro="">
        <xdr:nvCxnSpPr>
          <xdr:cNvPr id="41" name="Straight Connector 40">
            <a:extLst>
              <a:ext uri="{FF2B5EF4-FFF2-40B4-BE49-F238E27FC236}">
                <a16:creationId xmlns:a16="http://schemas.microsoft.com/office/drawing/2014/main" id="{0B0EF1FF-5D94-B4CD-B5DD-AFFCFE9B8CFF}"/>
              </a:ext>
            </a:extLst>
          </xdr:cNvPr>
          <xdr:cNvCxnSpPr>
            <a:cxnSpLocks/>
          </xdr:cNvCxnSpPr>
        </xdr:nvCxnSpPr>
        <xdr:spPr>
          <a:xfrm>
            <a:off x="1798320" y="2305440"/>
            <a:ext cx="280416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42" name="Straight Connector 41">
            <a:extLst>
              <a:ext uri="{FF2B5EF4-FFF2-40B4-BE49-F238E27FC236}">
                <a16:creationId xmlns:a16="http://schemas.microsoft.com/office/drawing/2014/main" id="{10445141-CA04-1F7B-CFFC-A0D6862B0512}"/>
              </a:ext>
            </a:extLst>
          </xdr:cNvPr>
          <xdr:cNvCxnSpPr>
            <a:cxnSpLocks/>
          </xdr:cNvCxnSpPr>
        </xdr:nvCxnSpPr>
        <xdr:spPr>
          <a:xfrm>
            <a:off x="5196000" y="2305440"/>
            <a:ext cx="180000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43" name="Straight Connector 42">
            <a:extLst>
              <a:ext uri="{FF2B5EF4-FFF2-40B4-BE49-F238E27FC236}">
                <a16:creationId xmlns:a16="http://schemas.microsoft.com/office/drawing/2014/main" id="{0BEDFF53-0E9D-D50D-4863-9744A34E133D}"/>
              </a:ext>
            </a:extLst>
          </xdr:cNvPr>
          <xdr:cNvCxnSpPr>
            <a:cxnSpLocks/>
          </xdr:cNvCxnSpPr>
        </xdr:nvCxnSpPr>
        <xdr:spPr>
          <a:xfrm>
            <a:off x="7532680" y="2308640"/>
            <a:ext cx="129600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44" name="Straight Connector 43">
            <a:extLst>
              <a:ext uri="{FF2B5EF4-FFF2-40B4-BE49-F238E27FC236}">
                <a16:creationId xmlns:a16="http://schemas.microsoft.com/office/drawing/2014/main" id="{DD46D60B-7246-5A38-8E3A-0D3074C2D068}"/>
              </a:ext>
            </a:extLst>
          </xdr:cNvPr>
          <xdr:cNvCxnSpPr>
            <a:cxnSpLocks/>
          </xdr:cNvCxnSpPr>
        </xdr:nvCxnSpPr>
        <xdr:spPr>
          <a:xfrm>
            <a:off x="1798320" y="4870320"/>
            <a:ext cx="519768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a:extLst>
              <a:ext uri="{FF2B5EF4-FFF2-40B4-BE49-F238E27FC236}">
                <a16:creationId xmlns:a16="http://schemas.microsoft.com/office/drawing/2014/main" id="{C922D040-D387-222E-3C59-3DEC0C714B5F}"/>
              </a:ext>
            </a:extLst>
          </xdr:cNvPr>
          <xdr:cNvCxnSpPr>
            <a:cxnSpLocks/>
          </xdr:cNvCxnSpPr>
        </xdr:nvCxnSpPr>
        <xdr:spPr>
          <a:xfrm flipV="1">
            <a:off x="7478486" y="4873978"/>
            <a:ext cx="1458685" cy="1"/>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1BEA9C87-F6AB-438B-785E-055C3F82C9B5}"/>
              </a:ext>
            </a:extLst>
          </xdr:cNvPr>
          <xdr:cNvCxnSpPr>
            <a:cxnSpLocks/>
          </xdr:cNvCxnSpPr>
        </xdr:nvCxnSpPr>
        <xdr:spPr>
          <a:xfrm>
            <a:off x="9389880" y="3420000"/>
            <a:ext cx="237658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xdr:col>
      <xdr:colOff>585570</xdr:colOff>
      <xdr:row>30</xdr:row>
      <xdr:rowOff>57778</xdr:rowOff>
    </xdr:from>
    <xdr:to>
      <xdr:col>15</xdr:col>
      <xdr:colOff>402771</xdr:colOff>
      <xdr:row>32</xdr:row>
      <xdr:rowOff>119370</xdr:rowOff>
    </xdr:to>
    <xdr:pic>
      <xdr:nvPicPr>
        <xdr:cNvPr id="3" name="Graphic 2" descr="Coins with solid fill">
          <a:extLst>
            <a:ext uri="{FF2B5EF4-FFF2-40B4-BE49-F238E27FC236}">
              <a16:creationId xmlns:a16="http://schemas.microsoft.com/office/drawing/2014/main" id="{68AF1A70-EF75-260E-B1B0-1E546355D48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119970" y="5391778"/>
          <a:ext cx="426801" cy="417192"/>
        </a:xfrm>
        <a:prstGeom prst="rect">
          <a:avLst/>
        </a:prstGeom>
      </xdr:spPr>
    </xdr:pic>
    <xdr:clientData/>
  </xdr:twoCellAnchor>
  <xdr:twoCellAnchor editAs="oneCell">
    <xdr:from>
      <xdr:col>17</xdr:col>
      <xdr:colOff>169008</xdr:colOff>
      <xdr:row>7</xdr:row>
      <xdr:rowOff>154495</xdr:rowOff>
    </xdr:from>
    <xdr:to>
      <xdr:col>18</xdr:col>
      <xdr:colOff>231117</xdr:colOff>
      <xdr:row>11</xdr:row>
      <xdr:rowOff>91832</xdr:rowOff>
    </xdr:to>
    <xdr:pic>
      <xdr:nvPicPr>
        <xdr:cNvPr id="5" name="Graphic 4" descr="Piggy Bank with solid fill">
          <a:extLst>
            <a:ext uri="{FF2B5EF4-FFF2-40B4-BE49-F238E27FC236}">
              <a16:creationId xmlns:a16="http://schemas.microsoft.com/office/drawing/2014/main" id="{CF9E88BC-6762-38F4-BA41-2D4C2CB47FD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0506808" y="1399095"/>
          <a:ext cx="671709" cy="648537"/>
        </a:xfrm>
        <a:prstGeom prst="rect">
          <a:avLst/>
        </a:prstGeom>
      </xdr:spPr>
    </xdr:pic>
    <xdr:clientData/>
  </xdr:twoCellAnchor>
  <xdr:twoCellAnchor editAs="oneCell">
    <xdr:from>
      <xdr:col>3</xdr:col>
      <xdr:colOff>244038</xdr:colOff>
      <xdr:row>30</xdr:row>
      <xdr:rowOff>107910</xdr:rowOff>
    </xdr:from>
    <xdr:to>
      <xdr:col>4</xdr:col>
      <xdr:colOff>18143</xdr:colOff>
      <xdr:row>32</xdr:row>
      <xdr:rowOff>126196</xdr:rowOff>
    </xdr:to>
    <xdr:pic>
      <xdr:nvPicPr>
        <xdr:cNvPr id="7" name="Graphic 6" descr="Daily calendar with solid fill">
          <a:extLst>
            <a:ext uri="{FF2B5EF4-FFF2-40B4-BE49-F238E27FC236}">
              <a16:creationId xmlns:a16="http://schemas.microsoft.com/office/drawing/2014/main" id="{09FEB552-D9BE-61C5-D8AD-F6A303E4983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072838" y="5441910"/>
          <a:ext cx="383705" cy="373886"/>
        </a:xfrm>
        <a:prstGeom prst="rect">
          <a:avLst/>
        </a:prstGeom>
      </xdr:spPr>
    </xdr:pic>
    <xdr:clientData/>
  </xdr:twoCellAnchor>
  <xdr:twoCellAnchor editAs="oneCell">
    <xdr:from>
      <xdr:col>22</xdr:col>
      <xdr:colOff>514366</xdr:colOff>
      <xdr:row>15</xdr:row>
      <xdr:rowOff>25737</xdr:rowOff>
    </xdr:from>
    <xdr:to>
      <xdr:col>23</xdr:col>
      <xdr:colOff>361113</xdr:colOff>
      <xdr:row>17</xdr:row>
      <xdr:rowOff>108858</xdr:rowOff>
    </xdr:to>
    <xdr:pic>
      <xdr:nvPicPr>
        <xdr:cNvPr id="9" name="Graphic 8" descr="Ribbon with solid fill">
          <a:extLst>
            <a:ext uri="{FF2B5EF4-FFF2-40B4-BE49-F238E27FC236}">
              <a16:creationId xmlns:a16="http://schemas.microsoft.com/office/drawing/2014/main" id="{E965503A-C4BD-CC08-A01D-3F11C15394E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3925566" y="2692737"/>
          <a:ext cx="456347" cy="438721"/>
        </a:xfrm>
        <a:prstGeom prst="rect">
          <a:avLst/>
        </a:prstGeom>
      </xdr:spPr>
    </xdr:pic>
    <xdr:clientData/>
  </xdr:twoCellAnchor>
  <xdr:twoCellAnchor editAs="oneCell">
    <xdr:from>
      <xdr:col>19</xdr:col>
      <xdr:colOff>460720</xdr:colOff>
      <xdr:row>15</xdr:row>
      <xdr:rowOff>12367</xdr:rowOff>
    </xdr:from>
    <xdr:to>
      <xdr:col>20</xdr:col>
      <xdr:colOff>282746</xdr:colOff>
      <xdr:row>17</xdr:row>
      <xdr:rowOff>87087</xdr:rowOff>
    </xdr:to>
    <xdr:pic>
      <xdr:nvPicPr>
        <xdr:cNvPr id="11" name="Graphic 10" descr="Trophy with solid fill">
          <a:extLst>
            <a:ext uri="{FF2B5EF4-FFF2-40B4-BE49-F238E27FC236}">
              <a16:creationId xmlns:a16="http://schemas.microsoft.com/office/drawing/2014/main" id="{569D21E5-06AA-53F8-29AB-8F0D5789BC5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043120" y="2679367"/>
          <a:ext cx="431626" cy="430320"/>
        </a:xfrm>
        <a:prstGeom prst="rect">
          <a:avLst/>
        </a:prstGeom>
      </xdr:spPr>
    </xdr:pic>
    <xdr:clientData/>
  </xdr:twoCellAnchor>
  <xdr:twoCellAnchor editAs="oneCell">
    <xdr:from>
      <xdr:col>6</xdr:col>
      <xdr:colOff>515035</xdr:colOff>
      <xdr:row>7</xdr:row>
      <xdr:rowOff>132276</xdr:rowOff>
    </xdr:from>
    <xdr:to>
      <xdr:col>7</xdr:col>
      <xdr:colOff>526085</xdr:colOff>
      <xdr:row>11</xdr:row>
      <xdr:rowOff>28332</xdr:rowOff>
    </xdr:to>
    <xdr:pic>
      <xdr:nvPicPr>
        <xdr:cNvPr id="13" name="Graphic 12" descr="Money with solid fill">
          <a:extLst>
            <a:ext uri="{FF2B5EF4-FFF2-40B4-BE49-F238E27FC236}">
              <a16:creationId xmlns:a16="http://schemas.microsoft.com/office/drawing/2014/main" id="{4ADD1094-9F28-44CF-EF04-47157023FCE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172635" y="1376876"/>
          <a:ext cx="620650" cy="607256"/>
        </a:xfrm>
        <a:prstGeom prst="rect">
          <a:avLst/>
        </a:prstGeom>
      </xdr:spPr>
    </xdr:pic>
    <xdr:clientData/>
  </xdr:twoCellAnchor>
  <xdr:twoCellAnchor editAs="oneCell">
    <xdr:from>
      <xdr:col>1</xdr:col>
      <xdr:colOff>27689</xdr:colOff>
      <xdr:row>40</xdr:row>
      <xdr:rowOff>16942</xdr:rowOff>
    </xdr:from>
    <xdr:to>
      <xdr:col>2</xdr:col>
      <xdr:colOff>210188</xdr:colOff>
      <xdr:row>44</xdr:row>
      <xdr:rowOff>69305</xdr:rowOff>
    </xdr:to>
    <xdr:pic>
      <xdr:nvPicPr>
        <xdr:cNvPr id="15" name="Graphic 14" descr="Shopping cart with solid fill">
          <a:extLst>
            <a:ext uri="{FF2B5EF4-FFF2-40B4-BE49-F238E27FC236}">
              <a16:creationId xmlns:a16="http://schemas.microsoft.com/office/drawing/2014/main" id="{8AF78A98-CA58-5F56-2F35-61DDEC2902FA}"/>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37289" y="7128942"/>
          <a:ext cx="792099" cy="763563"/>
        </a:xfrm>
        <a:prstGeom prst="rect">
          <a:avLst/>
        </a:prstGeom>
      </xdr:spPr>
    </xdr:pic>
    <xdr:clientData/>
  </xdr:twoCellAnchor>
  <xdr:twoCellAnchor editAs="oneCell">
    <xdr:from>
      <xdr:col>12</xdr:col>
      <xdr:colOff>135683</xdr:colOff>
      <xdr:row>8</xdr:row>
      <xdr:rowOff>24312</xdr:rowOff>
    </xdr:from>
    <xdr:to>
      <xdr:col>13</xdr:col>
      <xdr:colOff>117693</xdr:colOff>
      <xdr:row>11</xdr:row>
      <xdr:rowOff>68384</xdr:rowOff>
    </xdr:to>
    <xdr:pic>
      <xdr:nvPicPr>
        <xdr:cNvPr id="17" name="Graphic 16" descr="Bar graph with upward trend with solid fill">
          <a:extLst>
            <a:ext uri="{FF2B5EF4-FFF2-40B4-BE49-F238E27FC236}">
              <a16:creationId xmlns:a16="http://schemas.microsoft.com/office/drawing/2014/main" id="{0A7DCC3B-AF0B-396F-381B-8A760D29F9F5}"/>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450883" y="1446712"/>
          <a:ext cx="591610" cy="577472"/>
        </a:xfrm>
        <a:prstGeom prst="rect">
          <a:avLst/>
        </a:prstGeom>
      </xdr:spPr>
    </xdr:pic>
    <xdr:clientData/>
  </xdr:twoCellAnchor>
  <xdr:twoCellAnchor editAs="oneCell">
    <xdr:from>
      <xdr:col>0</xdr:col>
      <xdr:colOff>310998</xdr:colOff>
      <xdr:row>1</xdr:row>
      <xdr:rowOff>147851</xdr:rowOff>
    </xdr:from>
    <xdr:to>
      <xdr:col>1</xdr:col>
      <xdr:colOff>435430</xdr:colOff>
      <xdr:row>5</xdr:row>
      <xdr:rowOff>148835</xdr:rowOff>
    </xdr:to>
    <xdr:pic>
      <xdr:nvPicPr>
        <xdr:cNvPr id="19" name="Graphic 18" descr="Presentation with bar chart with solid fill">
          <a:extLst>
            <a:ext uri="{FF2B5EF4-FFF2-40B4-BE49-F238E27FC236}">
              <a16:creationId xmlns:a16="http://schemas.microsoft.com/office/drawing/2014/main" id="{3D4E2D58-3E90-0362-1704-9FDC49240CAE}"/>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310998" y="325651"/>
          <a:ext cx="734032" cy="712184"/>
        </a:xfrm>
        <a:prstGeom prst="rect">
          <a:avLst/>
        </a:prstGeom>
      </xdr:spPr>
    </xdr:pic>
    <xdr:clientData/>
  </xdr:twoCellAnchor>
  <xdr:twoCellAnchor editAs="oneCell">
    <xdr:from>
      <xdr:col>3</xdr:col>
      <xdr:colOff>251295</xdr:colOff>
      <xdr:row>13</xdr:row>
      <xdr:rowOff>97025</xdr:rowOff>
    </xdr:from>
    <xdr:to>
      <xdr:col>3</xdr:col>
      <xdr:colOff>602343</xdr:colOff>
      <xdr:row>15</xdr:row>
      <xdr:rowOff>82254</xdr:rowOff>
    </xdr:to>
    <xdr:pic>
      <xdr:nvPicPr>
        <xdr:cNvPr id="168" name="Graphic 167" descr="Daily calendar with solid fill">
          <a:extLst>
            <a:ext uri="{FF2B5EF4-FFF2-40B4-BE49-F238E27FC236}">
              <a16:creationId xmlns:a16="http://schemas.microsoft.com/office/drawing/2014/main" id="{0F6E9D56-5B9A-41D9-B476-CE451A19C5F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080095" y="2408425"/>
          <a:ext cx="351048" cy="340829"/>
        </a:xfrm>
        <a:prstGeom prst="rect">
          <a:avLst/>
        </a:prstGeom>
      </xdr:spPr>
    </xdr:pic>
    <xdr:clientData/>
  </xdr:twoCellAnchor>
  <xdr:oneCellAnchor>
    <xdr:from>
      <xdr:col>1</xdr:col>
      <xdr:colOff>437242</xdr:colOff>
      <xdr:row>0</xdr:row>
      <xdr:rowOff>96158</xdr:rowOff>
    </xdr:from>
    <xdr:ext cx="4385129" cy="576183"/>
    <xdr:sp macro="" textlink="">
      <xdr:nvSpPr>
        <xdr:cNvPr id="180" name="TextBox 179">
          <a:extLst>
            <a:ext uri="{FF2B5EF4-FFF2-40B4-BE49-F238E27FC236}">
              <a16:creationId xmlns:a16="http://schemas.microsoft.com/office/drawing/2014/main" id="{7F0F3278-464D-994D-C80E-C34E7D93F197}"/>
            </a:ext>
          </a:extLst>
        </xdr:cNvPr>
        <xdr:cNvSpPr txBox="1"/>
      </xdr:nvSpPr>
      <xdr:spPr>
        <a:xfrm>
          <a:off x="1046842" y="96158"/>
          <a:ext cx="4385129" cy="5761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1" baseline="0">
              <a:solidFill>
                <a:schemeClr val="bg1"/>
              </a:solidFill>
              <a:latin typeface="Poppins" panose="020B0502040204020203" pitchFamily="2" charset="0"/>
              <a:ea typeface="+mn-ea"/>
              <a:cs typeface="Poppins" panose="020B0502040204020203" pitchFamily="2" charset="0"/>
            </a:rPr>
            <a:t>SALES</a:t>
          </a:r>
          <a:r>
            <a:rPr lang="en-US" sz="2800" b="1" baseline="0">
              <a:solidFill>
                <a:schemeClr val="bg1"/>
              </a:solidFill>
            </a:rPr>
            <a:t> </a:t>
          </a:r>
          <a:r>
            <a:rPr lang="en-US" sz="2800" b="1" baseline="0">
              <a:solidFill>
                <a:schemeClr val="bg1"/>
              </a:solidFill>
              <a:latin typeface="Poppins" panose="020B0502040204020203" pitchFamily="2" charset="0"/>
              <a:cs typeface="Poppins" panose="020B0502040204020203" pitchFamily="2" charset="0"/>
            </a:rPr>
            <a:t>DASHBOARD</a:t>
          </a:r>
        </a:p>
      </xdr:txBody>
    </xdr:sp>
    <xdr:clientData/>
  </xdr:oneCellAnchor>
  <xdr:oneCellAnchor>
    <xdr:from>
      <xdr:col>1</xdr:col>
      <xdr:colOff>555171</xdr:colOff>
      <xdr:row>3</xdr:row>
      <xdr:rowOff>132443</xdr:rowOff>
    </xdr:from>
    <xdr:ext cx="1839686" cy="279948"/>
    <xdr:sp macro="" textlink="">
      <xdr:nvSpPr>
        <xdr:cNvPr id="181" name="TextBox 180">
          <a:extLst>
            <a:ext uri="{FF2B5EF4-FFF2-40B4-BE49-F238E27FC236}">
              <a16:creationId xmlns:a16="http://schemas.microsoft.com/office/drawing/2014/main" id="{E6CEC1F6-9632-4E5D-AE00-8688EB68FE9F}"/>
            </a:ext>
          </a:extLst>
        </xdr:cNvPr>
        <xdr:cNvSpPr txBox="1"/>
      </xdr:nvSpPr>
      <xdr:spPr>
        <a:xfrm>
          <a:off x="1164771" y="687614"/>
          <a:ext cx="1839686"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rgbClr val="FFC000"/>
              </a:solidFill>
              <a:latin typeface="Poppins" panose="00000500000000000000" pitchFamily="2" charset="0"/>
              <a:ea typeface="+mn-ea"/>
              <a:cs typeface="Poppins" panose="00000500000000000000" pitchFamily="2" charset="0"/>
            </a:rPr>
            <a:t>SUPERMARKET</a:t>
          </a:r>
          <a:r>
            <a:rPr lang="en-US" sz="1100" b="1" baseline="0">
              <a:solidFill>
                <a:srgbClr val="FFC000"/>
              </a:solidFill>
              <a:latin typeface="Poppins" panose="00000500000000000000" pitchFamily="2" charset="0"/>
              <a:cs typeface="Poppins" panose="00000500000000000000" pitchFamily="2" charset="0"/>
            </a:rPr>
            <a:t> SHOP</a:t>
          </a:r>
        </a:p>
      </xdr:txBody>
    </xdr:sp>
    <xdr:clientData/>
  </xdr:oneCellAnchor>
  <xdr:oneCellAnchor>
    <xdr:from>
      <xdr:col>3</xdr:col>
      <xdr:colOff>328386</xdr:colOff>
      <xdr:row>7</xdr:row>
      <xdr:rowOff>123371</xdr:rowOff>
    </xdr:from>
    <xdr:ext cx="1064715" cy="279948"/>
    <xdr:sp macro="" textlink="">
      <xdr:nvSpPr>
        <xdr:cNvPr id="182" name="TextBox 181">
          <a:extLst>
            <a:ext uri="{FF2B5EF4-FFF2-40B4-BE49-F238E27FC236}">
              <a16:creationId xmlns:a16="http://schemas.microsoft.com/office/drawing/2014/main" id="{FABEF6A9-8BB5-4C24-9A5C-9221D51341F8}"/>
            </a:ext>
          </a:extLst>
        </xdr:cNvPr>
        <xdr:cNvSpPr txBox="1"/>
      </xdr:nvSpPr>
      <xdr:spPr>
        <a:xfrm>
          <a:off x="2157186" y="1367971"/>
          <a:ext cx="1064715"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rgbClr val="FFC000"/>
              </a:solidFill>
              <a:latin typeface="Poppins" panose="00000500000000000000" pitchFamily="2" charset="0"/>
              <a:ea typeface="+mn-ea"/>
              <a:cs typeface="Poppins" panose="00000500000000000000" pitchFamily="2" charset="0"/>
            </a:rPr>
            <a:t>TOTAL SALES</a:t>
          </a:r>
        </a:p>
      </xdr:txBody>
    </xdr:sp>
    <xdr:clientData/>
  </xdr:oneCellAnchor>
  <xdr:oneCellAnchor>
    <xdr:from>
      <xdr:col>8</xdr:col>
      <xdr:colOff>393700</xdr:colOff>
      <xdr:row>7</xdr:row>
      <xdr:rowOff>139700</xdr:rowOff>
    </xdr:from>
    <xdr:ext cx="1152944" cy="279948"/>
    <xdr:sp macro="" textlink="">
      <xdr:nvSpPr>
        <xdr:cNvPr id="183" name="TextBox 182">
          <a:extLst>
            <a:ext uri="{FF2B5EF4-FFF2-40B4-BE49-F238E27FC236}">
              <a16:creationId xmlns:a16="http://schemas.microsoft.com/office/drawing/2014/main" id="{BDFE934B-8355-4914-88F9-817CFDE74E8C}"/>
            </a:ext>
          </a:extLst>
        </xdr:cNvPr>
        <xdr:cNvSpPr txBox="1"/>
      </xdr:nvSpPr>
      <xdr:spPr>
        <a:xfrm>
          <a:off x="5270500" y="1384300"/>
          <a:ext cx="1152944"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rgbClr val="FFC000"/>
              </a:solidFill>
              <a:latin typeface="Poppins" panose="00000500000000000000" pitchFamily="2" charset="0"/>
              <a:ea typeface="+mn-ea"/>
              <a:cs typeface="Poppins" panose="00000500000000000000" pitchFamily="2" charset="0"/>
            </a:rPr>
            <a:t>TOTAL PROFIT</a:t>
          </a:r>
        </a:p>
      </xdr:txBody>
    </xdr:sp>
    <xdr:clientData/>
  </xdr:oneCellAnchor>
  <xdr:oneCellAnchor>
    <xdr:from>
      <xdr:col>8</xdr:col>
      <xdr:colOff>428171</xdr:colOff>
      <xdr:row>9</xdr:row>
      <xdr:rowOff>25400</xdr:rowOff>
    </xdr:from>
    <xdr:ext cx="1425647" cy="501676"/>
    <xdr:sp macro="" textlink="">
      <xdr:nvSpPr>
        <xdr:cNvPr id="184" name="TextBox 183">
          <a:extLst>
            <a:ext uri="{FF2B5EF4-FFF2-40B4-BE49-F238E27FC236}">
              <a16:creationId xmlns:a16="http://schemas.microsoft.com/office/drawing/2014/main" id="{D24B24F2-6600-42DE-95B1-C8D47E13DA88}"/>
            </a:ext>
          </a:extLst>
        </xdr:cNvPr>
        <xdr:cNvSpPr txBox="1"/>
      </xdr:nvSpPr>
      <xdr:spPr>
        <a:xfrm>
          <a:off x="5304971" y="1625600"/>
          <a:ext cx="1425647" cy="501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2400" b="1" baseline="0">
              <a:solidFill>
                <a:schemeClr val="bg1"/>
              </a:solidFill>
              <a:latin typeface="Poppins" panose="020B0502040204020203" pitchFamily="2" charset="0"/>
              <a:ea typeface="+mn-ea"/>
              <a:cs typeface="Poppins" panose="020B0502040204020203" pitchFamily="2" charset="0"/>
            </a:rPr>
            <a:t>$68,907</a:t>
          </a:r>
        </a:p>
      </xdr:txBody>
    </xdr:sp>
    <xdr:clientData/>
  </xdr:oneCellAnchor>
  <xdr:oneCellAnchor>
    <xdr:from>
      <xdr:col>13</xdr:col>
      <xdr:colOff>595085</xdr:colOff>
      <xdr:row>7</xdr:row>
      <xdr:rowOff>108857</xdr:rowOff>
    </xdr:from>
    <xdr:ext cx="796628" cy="279948"/>
    <xdr:sp macro="" textlink="">
      <xdr:nvSpPr>
        <xdr:cNvPr id="185" name="TextBox 184">
          <a:extLst>
            <a:ext uri="{FF2B5EF4-FFF2-40B4-BE49-F238E27FC236}">
              <a16:creationId xmlns:a16="http://schemas.microsoft.com/office/drawing/2014/main" id="{F6479376-7E7A-4AA2-BA81-DF8DCC7D05F5}"/>
            </a:ext>
          </a:extLst>
        </xdr:cNvPr>
        <xdr:cNvSpPr txBox="1"/>
      </xdr:nvSpPr>
      <xdr:spPr>
        <a:xfrm>
          <a:off x="8519885" y="1353457"/>
          <a:ext cx="796628"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rgbClr val="FFC000"/>
              </a:solidFill>
              <a:latin typeface="Poppins" panose="00000500000000000000" pitchFamily="2" charset="0"/>
              <a:ea typeface="+mn-ea"/>
              <a:cs typeface="Poppins" panose="00000500000000000000" pitchFamily="2" charset="0"/>
            </a:rPr>
            <a:t>PROFIT%</a:t>
          </a:r>
        </a:p>
      </xdr:txBody>
    </xdr:sp>
    <xdr:clientData/>
  </xdr:oneCellAnchor>
  <xdr:oneCellAnchor>
    <xdr:from>
      <xdr:col>14</xdr:col>
      <xdr:colOff>30843</xdr:colOff>
      <xdr:row>9</xdr:row>
      <xdr:rowOff>23586</xdr:rowOff>
    </xdr:from>
    <xdr:ext cx="828881" cy="501676"/>
    <xdr:sp macro="" textlink="">
      <xdr:nvSpPr>
        <xdr:cNvPr id="186" name="TextBox 185">
          <a:extLst>
            <a:ext uri="{FF2B5EF4-FFF2-40B4-BE49-F238E27FC236}">
              <a16:creationId xmlns:a16="http://schemas.microsoft.com/office/drawing/2014/main" id="{BABB5C08-1F23-4097-B554-0088C9F1EF69}"/>
            </a:ext>
          </a:extLst>
        </xdr:cNvPr>
        <xdr:cNvSpPr txBox="1"/>
      </xdr:nvSpPr>
      <xdr:spPr>
        <a:xfrm>
          <a:off x="8565243" y="1623786"/>
          <a:ext cx="828881" cy="501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2400" b="1" baseline="0">
              <a:solidFill>
                <a:schemeClr val="bg1"/>
              </a:solidFill>
              <a:latin typeface="Poppins" panose="020B0502040204020203" pitchFamily="2" charset="0"/>
              <a:ea typeface="+mn-ea"/>
              <a:cs typeface="Poppins" panose="020B0502040204020203" pitchFamily="2" charset="0"/>
            </a:rPr>
            <a:t>21% </a:t>
          </a:r>
        </a:p>
      </xdr:txBody>
    </xdr:sp>
    <xdr:clientData/>
  </xdr:oneCellAnchor>
  <xdr:oneCellAnchor>
    <xdr:from>
      <xdr:col>3</xdr:col>
      <xdr:colOff>564243</xdr:colOff>
      <xdr:row>13</xdr:row>
      <xdr:rowOff>105229</xdr:rowOff>
    </xdr:from>
    <xdr:ext cx="880497" cy="452175"/>
    <xdr:sp macro="" textlink="">
      <xdr:nvSpPr>
        <xdr:cNvPr id="187" name="TextBox 186">
          <a:extLst>
            <a:ext uri="{FF2B5EF4-FFF2-40B4-BE49-F238E27FC236}">
              <a16:creationId xmlns:a16="http://schemas.microsoft.com/office/drawing/2014/main" id="{D47C7BE7-F105-460F-9FF8-D9DFDC8945AE}"/>
            </a:ext>
          </a:extLst>
        </xdr:cNvPr>
        <xdr:cNvSpPr txBox="1"/>
      </xdr:nvSpPr>
      <xdr:spPr>
        <a:xfrm>
          <a:off x="2393043" y="2416629"/>
          <a:ext cx="880497" cy="452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baseline="0">
              <a:solidFill>
                <a:schemeClr val="bg1"/>
              </a:solidFill>
              <a:latin typeface="Poppins" panose="00000500000000000000" pitchFamily="2" charset="0"/>
              <a:cs typeface="Poppins" panose="00000500000000000000" pitchFamily="2" charset="0"/>
            </a:rPr>
            <a:t>MONTHLY</a:t>
          </a:r>
        </a:p>
        <a:p>
          <a:endParaRPr lang="en-US" sz="1100" baseline="0"/>
        </a:p>
      </xdr:txBody>
    </xdr:sp>
    <xdr:clientData/>
  </xdr:oneCellAnchor>
  <xdr:oneCellAnchor>
    <xdr:from>
      <xdr:col>11</xdr:col>
      <xdr:colOff>253999</xdr:colOff>
      <xdr:row>13</xdr:row>
      <xdr:rowOff>119743</xdr:rowOff>
    </xdr:from>
    <xdr:ext cx="866006" cy="279948"/>
    <xdr:sp macro="" textlink="">
      <xdr:nvSpPr>
        <xdr:cNvPr id="188" name="TextBox 187">
          <a:extLst>
            <a:ext uri="{FF2B5EF4-FFF2-40B4-BE49-F238E27FC236}">
              <a16:creationId xmlns:a16="http://schemas.microsoft.com/office/drawing/2014/main" id="{04B8766A-E5BB-4C06-91C8-52161E6D9E67}"/>
            </a:ext>
          </a:extLst>
        </xdr:cNvPr>
        <xdr:cNvSpPr txBox="1"/>
      </xdr:nvSpPr>
      <xdr:spPr>
        <a:xfrm>
          <a:off x="6959599" y="2431143"/>
          <a:ext cx="866006"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100" b="1" baseline="0">
              <a:solidFill>
                <a:schemeClr val="bg1"/>
              </a:solidFill>
              <a:latin typeface="Poppins" panose="00000500000000000000" pitchFamily="2" charset="0"/>
              <a:ea typeface="+mn-ea"/>
              <a:cs typeface="Poppins" panose="00000500000000000000" pitchFamily="2" charset="0"/>
            </a:rPr>
            <a:t>PRODUCT</a:t>
          </a:r>
        </a:p>
      </xdr:txBody>
    </xdr:sp>
    <xdr:clientData/>
  </xdr:oneCellAnchor>
  <xdr:oneCellAnchor>
    <xdr:from>
      <xdr:col>15</xdr:col>
      <xdr:colOff>482601</xdr:colOff>
      <xdr:row>13</xdr:row>
      <xdr:rowOff>121556</xdr:rowOff>
    </xdr:from>
    <xdr:ext cx="966931" cy="279948"/>
    <xdr:sp macro="" textlink="">
      <xdr:nvSpPr>
        <xdr:cNvPr id="189" name="TextBox 188">
          <a:extLst>
            <a:ext uri="{FF2B5EF4-FFF2-40B4-BE49-F238E27FC236}">
              <a16:creationId xmlns:a16="http://schemas.microsoft.com/office/drawing/2014/main" id="{57ADE36D-EED5-471E-B5B2-504E967DEA47}"/>
            </a:ext>
          </a:extLst>
        </xdr:cNvPr>
        <xdr:cNvSpPr txBox="1"/>
      </xdr:nvSpPr>
      <xdr:spPr>
        <a:xfrm>
          <a:off x="9626601" y="2432956"/>
          <a:ext cx="966931"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100" b="1" baseline="0">
              <a:solidFill>
                <a:schemeClr val="bg1"/>
              </a:solidFill>
              <a:latin typeface="Poppins" panose="00000500000000000000" pitchFamily="2" charset="0"/>
              <a:ea typeface="+mn-ea"/>
              <a:cs typeface="Poppins" panose="00000500000000000000" pitchFamily="2" charset="0"/>
            </a:rPr>
            <a:t>SALES TYPE</a:t>
          </a:r>
        </a:p>
      </xdr:txBody>
    </xdr:sp>
    <xdr:clientData/>
  </xdr:oneCellAnchor>
  <xdr:oneCellAnchor>
    <xdr:from>
      <xdr:col>19</xdr:col>
      <xdr:colOff>250578</xdr:colOff>
      <xdr:row>8</xdr:row>
      <xdr:rowOff>15363</xdr:rowOff>
    </xdr:from>
    <xdr:ext cx="868315" cy="727122"/>
    <xdr:sp macro="" textlink="">
      <xdr:nvSpPr>
        <xdr:cNvPr id="190" name="TextBox 189">
          <a:extLst>
            <a:ext uri="{FF2B5EF4-FFF2-40B4-BE49-F238E27FC236}">
              <a16:creationId xmlns:a16="http://schemas.microsoft.com/office/drawing/2014/main" id="{25B72855-6FA7-4CB3-9150-A33DC19F93EC}"/>
            </a:ext>
          </a:extLst>
        </xdr:cNvPr>
        <xdr:cNvSpPr txBox="1"/>
      </xdr:nvSpPr>
      <xdr:spPr>
        <a:xfrm>
          <a:off x="11832978" y="1437763"/>
          <a:ext cx="868315" cy="7271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rgbClr val="FFC000"/>
              </a:solidFill>
              <a:latin typeface="Poppins" panose="00000500000000000000" pitchFamily="2" charset="0"/>
              <a:ea typeface="+mn-ea"/>
              <a:cs typeface="Poppins" panose="00000500000000000000" pitchFamily="2" charset="0"/>
            </a:rPr>
            <a:t>TOP</a:t>
          </a:r>
        </a:p>
        <a:p>
          <a:r>
            <a:rPr lang="en-US" sz="1100" b="1">
              <a:solidFill>
                <a:srgbClr val="FFC000"/>
              </a:solidFill>
              <a:latin typeface="Poppins" panose="00000500000000000000" pitchFamily="2" charset="0"/>
              <a:ea typeface="+mn-ea"/>
              <a:cs typeface="Poppins" panose="00000500000000000000" pitchFamily="2" charset="0"/>
            </a:rPr>
            <a:t>PRODUCT</a:t>
          </a:r>
        </a:p>
        <a:p>
          <a:endParaRPr lang="en-US" sz="1100" b="1">
            <a:solidFill>
              <a:srgbClr val="FFC000"/>
            </a:solidFill>
            <a:latin typeface="Poppins" panose="00000500000000000000" pitchFamily="2" charset="0"/>
            <a:ea typeface="+mn-ea"/>
            <a:cs typeface="Poppins" panose="00000500000000000000" pitchFamily="2" charset="0"/>
          </a:endParaRPr>
        </a:p>
      </xdr:txBody>
    </xdr:sp>
    <xdr:clientData/>
  </xdr:oneCellAnchor>
  <xdr:oneCellAnchor>
    <xdr:from>
      <xdr:col>19</xdr:col>
      <xdr:colOff>199571</xdr:colOff>
      <xdr:row>10</xdr:row>
      <xdr:rowOff>132442</xdr:rowOff>
    </xdr:from>
    <xdr:ext cx="1012906" cy="297004"/>
    <xdr:sp macro="" textlink="">
      <xdr:nvSpPr>
        <xdr:cNvPr id="192" name="TextBox 191">
          <a:extLst>
            <a:ext uri="{FF2B5EF4-FFF2-40B4-BE49-F238E27FC236}">
              <a16:creationId xmlns:a16="http://schemas.microsoft.com/office/drawing/2014/main" id="{6775DB47-060B-4B88-B96F-0E97A611A7FD}"/>
            </a:ext>
          </a:extLst>
        </xdr:cNvPr>
        <xdr:cNvSpPr txBox="1"/>
      </xdr:nvSpPr>
      <xdr:spPr>
        <a:xfrm>
          <a:off x="11781971" y="1910442"/>
          <a:ext cx="1012906"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200" b="1" baseline="0">
              <a:solidFill>
                <a:schemeClr val="bg1"/>
              </a:solidFill>
              <a:latin typeface="Poppins" panose="020B0502040204020203" pitchFamily="2" charset="0"/>
              <a:ea typeface="+mn-ea"/>
              <a:cs typeface="Poppins" panose="020B0502040204020203" pitchFamily="2" charset="0"/>
            </a:rPr>
            <a:t>Product41 </a:t>
          </a:r>
        </a:p>
      </xdr:txBody>
    </xdr:sp>
    <xdr:clientData/>
  </xdr:oneCellAnchor>
  <xdr:oneCellAnchor>
    <xdr:from>
      <xdr:col>19</xdr:col>
      <xdr:colOff>275771</xdr:colOff>
      <xdr:row>12</xdr:row>
      <xdr:rowOff>12698</xdr:rowOff>
    </xdr:from>
    <xdr:ext cx="442493" cy="279948"/>
    <xdr:sp macro="" textlink="">
      <xdr:nvSpPr>
        <xdr:cNvPr id="193" name="TextBox 192">
          <a:extLst>
            <a:ext uri="{FF2B5EF4-FFF2-40B4-BE49-F238E27FC236}">
              <a16:creationId xmlns:a16="http://schemas.microsoft.com/office/drawing/2014/main" id="{E79BF443-E7D7-406B-8FD7-24F0B9392358}"/>
            </a:ext>
          </a:extLst>
        </xdr:cNvPr>
        <xdr:cNvSpPr txBox="1"/>
      </xdr:nvSpPr>
      <xdr:spPr>
        <a:xfrm>
          <a:off x="11858171" y="2146298"/>
          <a:ext cx="442493"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100" b="1" baseline="0">
              <a:solidFill>
                <a:schemeClr val="bg1"/>
              </a:solidFill>
              <a:latin typeface="Poppins" panose="020B0502040204020203" pitchFamily="2" charset="0"/>
              <a:ea typeface="+mn-ea"/>
              <a:cs typeface="Poppins" panose="020B0502040204020203" pitchFamily="2" charset="0"/>
            </a:rPr>
            <a:t>132 </a:t>
          </a:r>
        </a:p>
      </xdr:txBody>
    </xdr:sp>
    <xdr:clientData/>
  </xdr:oneCellAnchor>
  <xdr:oneCellAnchor>
    <xdr:from>
      <xdr:col>20</xdr:col>
      <xdr:colOff>101600</xdr:colOff>
      <xdr:row>12</xdr:row>
      <xdr:rowOff>1813</xdr:rowOff>
    </xdr:from>
    <xdr:ext cx="319062" cy="303929"/>
    <xdr:sp macro="" textlink="Analysis!W1">
      <xdr:nvSpPr>
        <xdr:cNvPr id="194" name="TextBox 193">
          <a:extLst>
            <a:ext uri="{FF2B5EF4-FFF2-40B4-BE49-F238E27FC236}">
              <a16:creationId xmlns:a16="http://schemas.microsoft.com/office/drawing/2014/main" id="{701B6B23-6A26-4F74-ACE9-593D1A5BAC31}"/>
            </a:ext>
          </a:extLst>
        </xdr:cNvPr>
        <xdr:cNvSpPr txBox="1"/>
      </xdr:nvSpPr>
      <xdr:spPr>
        <a:xfrm>
          <a:off x="12293600" y="2135413"/>
          <a:ext cx="319062"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744D8921-4ABD-49B6-8AC1-B18195CF9A4B}" type="TxLink">
            <a:rPr lang="en-US" sz="1100" b="1" baseline="0">
              <a:solidFill>
                <a:schemeClr val="bg1"/>
              </a:solidFill>
              <a:latin typeface="Poppins" panose="020B0502040204020203" pitchFamily="2" charset="0"/>
              <a:ea typeface="+mn-ea"/>
              <a:cs typeface="Poppins" panose="020B0502040204020203" pitchFamily="2" charset="0"/>
            </a:rPr>
            <a:pPr marL="0" indent="0"/>
            <a:t>Ft</a:t>
          </a:fld>
          <a:endParaRPr lang="en-US" sz="1100" b="1" baseline="0">
            <a:solidFill>
              <a:schemeClr val="bg1"/>
            </a:solidFill>
            <a:latin typeface="Poppins" panose="020B0502040204020203" pitchFamily="2" charset="0"/>
            <a:ea typeface="+mn-ea"/>
            <a:cs typeface="Poppins" panose="020B0502040204020203" pitchFamily="2" charset="0"/>
          </a:endParaRPr>
        </a:p>
      </xdr:txBody>
    </xdr:sp>
    <xdr:clientData/>
  </xdr:oneCellAnchor>
  <xdr:oneCellAnchor>
    <xdr:from>
      <xdr:col>19</xdr:col>
      <xdr:colOff>210458</xdr:colOff>
      <xdr:row>13</xdr:row>
      <xdr:rowOff>78013</xdr:rowOff>
    </xdr:from>
    <xdr:ext cx="939681" cy="331116"/>
    <xdr:sp macro="" textlink="">
      <xdr:nvSpPr>
        <xdr:cNvPr id="195" name="TextBox 194">
          <a:extLst>
            <a:ext uri="{FF2B5EF4-FFF2-40B4-BE49-F238E27FC236}">
              <a16:creationId xmlns:a16="http://schemas.microsoft.com/office/drawing/2014/main" id="{BFA0DA3D-E45D-484E-A2C7-CEE052E103B5}"/>
            </a:ext>
          </a:extLst>
        </xdr:cNvPr>
        <xdr:cNvSpPr txBox="1"/>
      </xdr:nvSpPr>
      <xdr:spPr>
        <a:xfrm>
          <a:off x="11792858" y="2389413"/>
          <a:ext cx="939681"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400" b="1" baseline="0">
              <a:solidFill>
                <a:schemeClr val="bg1"/>
              </a:solidFill>
              <a:latin typeface="Poppins" panose="020B0502040204020203" pitchFamily="2" charset="0"/>
              <a:ea typeface="+mn-ea"/>
              <a:cs typeface="Poppins" panose="020B0502040204020203" pitchFamily="2" charset="0"/>
            </a:rPr>
            <a:t>$22,952.</a:t>
          </a:r>
        </a:p>
      </xdr:txBody>
    </xdr:sp>
    <xdr:clientData/>
  </xdr:oneCellAnchor>
  <xdr:oneCellAnchor>
    <xdr:from>
      <xdr:col>22</xdr:col>
      <xdr:colOff>210745</xdr:colOff>
      <xdr:row>8</xdr:row>
      <xdr:rowOff>6292</xdr:rowOff>
    </xdr:from>
    <xdr:ext cx="990528" cy="727122"/>
    <xdr:sp macro="" textlink="">
      <xdr:nvSpPr>
        <xdr:cNvPr id="196" name="TextBox 195">
          <a:extLst>
            <a:ext uri="{FF2B5EF4-FFF2-40B4-BE49-F238E27FC236}">
              <a16:creationId xmlns:a16="http://schemas.microsoft.com/office/drawing/2014/main" id="{7F731445-7AFC-4B9B-AA59-1D74AC224E5D}"/>
            </a:ext>
          </a:extLst>
        </xdr:cNvPr>
        <xdr:cNvSpPr txBox="1"/>
      </xdr:nvSpPr>
      <xdr:spPr>
        <a:xfrm>
          <a:off x="13621945" y="1428692"/>
          <a:ext cx="990528" cy="7271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rgbClr val="FFC000"/>
              </a:solidFill>
              <a:latin typeface="Poppins" panose="00000500000000000000" pitchFamily="2" charset="0"/>
              <a:ea typeface="+mn-ea"/>
              <a:cs typeface="Poppins" panose="00000500000000000000" pitchFamily="2" charset="0"/>
            </a:rPr>
            <a:t>TOP</a:t>
          </a:r>
        </a:p>
        <a:p>
          <a:r>
            <a:rPr lang="en-US" sz="1100" b="1" baseline="0">
              <a:solidFill>
                <a:srgbClr val="FFC000"/>
              </a:solidFill>
              <a:latin typeface="Poppins" panose="00000500000000000000" pitchFamily="2" charset="0"/>
              <a:ea typeface="+mn-ea"/>
              <a:cs typeface="Poppins" panose="00000500000000000000" pitchFamily="2" charset="0"/>
            </a:rPr>
            <a:t> CATEGORY</a:t>
          </a:r>
        </a:p>
        <a:p>
          <a:endParaRPr lang="en-US" sz="1100" b="1">
            <a:solidFill>
              <a:srgbClr val="FFC000"/>
            </a:solidFill>
            <a:latin typeface="Poppins" panose="00000500000000000000" pitchFamily="2" charset="0"/>
            <a:ea typeface="+mn-ea"/>
            <a:cs typeface="Poppins" panose="00000500000000000000" pitchFamily="2" charset="0"/>
          </a:endParaRPr>
        </a:p>
      </xdr:txBody>
    </xdr:sp>
    <xdr:clientData/>
  </xdr:oneCellAnchor>
  <xdr:oneCellAnchor>
    <xdr:from>
      <xdr:col>22</xdr:col>
      <xdr:colOff>319314</xdr:colOff>
      <xdr:row>11</xdr:row>
      <xdr:rowOff>78014</xdr:rowOff>
    </xdr:from>
    <xdr:ext cx="184731" cy="264560"/>
    <xdr:sp macro="" textlink="">
      <xdr:nvSpPr>
        <xdr:cNvPr id="197" name="TextBox 196">
          <a:extLst>
            <a:ext uri="{FF2B5EF4-FFF2-40B4-BE49-F238E27FC236}">
              <a16:creationId xmlns:a16="http://schemas.microsoft.com/office/drawing/2014/main" id="{93136E48-7431-4D65-B00C-43E0899B76A6}"/>
            </a:ext>
          </a:extLst>
        </xdr:cNvPr>
        <xdr:cNvSpPr txBox="1"/>
      </xdr:nvSpPr>
      <xdr:spPr>
        <a:xfrm>
          <a:off x="13730514" y="203381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baseline="0"/>
        </a:p>
      </xdr:txBody>
    </xdr:sp>
    <xdr:clientData/>
  </xdr:oneCellAnchor>
  <xdr:oneCellAnchor>
    <xdr:from>
      <xdr:col>22</xdr:col>
      <xdr:colOff>263069</xdr:colOff>
      <xdr:row>13</xdr:row>
      <xdr:rowOff>68942</xdr:rowOff>
    </xdr:from>
    <xdr:ext cx="958339" cy="331116"/>
    <xdr:sp macro="" textlink="">
      <xdr:nvSpPr>
        <xdr:cNvPr id="198" name="TextBox 197">
          <a:extLst>
            <a:ext uri="{FF2B5EF4-FFF2-40B4-BE49-F238E27FC236}">
              <a16:creationId xmlns:a16="http://schemas.microsoft.com/office/drawing/2014/main" id="{C02F301C-F7EC-47AE-B8B5-EAFF8113B426}"/>
            </a:ext>
          </a:extLst>
        </xdr:cNvPr>
        <xdr:cNvSpPr txBox="1"/>
      </xdr:nvSpPr>
      <xdr:spPr>
        <a:xfrm>
          <a:off x="13674269" y="2380342"/>
          <a:ext cx="95833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400" b="1" baseline="0">
              <a:solidFill>
                <a:schemeClr val="bg1"/>
              </a:solidFill>
              <a:latin typeface="Poppins" panose="020B0502040204020203" pitchFamily="2" charset="0"/>
              <a:ea typeface="+mn-ea"/>
              <a:cs typeface="Poppins" panose="020B0502040204020203" pitchFamily="2" charset="0"/>
            </a:rPr>
            <a:t>$95,269</a:t>
          </a:r>
          <a:r>
            <a:rPr lang="en-US" sz="1200" b="1" baseline="0">
              <a:solidFill>
                <a:schemeClr val="bg1"/>
              </a:solidFill>
              <a:latin typeface="Poppins" panose="020B0502040204020203" pitchFamily="2" charset="0"/>
              <a:ea typeface="+mn-ea"/>
              <a:cs typeface="Poppins" panose="020B0502040204020203" pitchFamily="2" charset="0"/>
            </a:rPr>
            <a:t> </a:t>
          </a:r>
        </a:p>
      </xdr:txBody>
    </xdr:sp>
    <xdr:clientData/>
  </xdr:oneCellAnchor>
  <xdr:oneCellAnchor>
    <xdr:from>
      <xdr:col>4</xdr:col>
      <xdr:colOff>43543</xdr:colOff>
      <xdr:row>30</xdr:row>
      <xdr:rowOff>139700</xdr:rowOff>
    </xdr:from>
    <xdr:ext cx="591316" cy="279948"/>
    <xdr:sp macro="" textlink="">
      <xdr:nvSpPr>
        <xdr:cNvPr id="199" name="TextBox 198">
          <a:extLst>
            <a:ext uri="{FF2B5EF4-FFF2-40B4-BE49-F238E27FC236}">
              <a16:creationId xmlns:a16="http://schemas.microsoft.com/office/drawing/2014/main" id="{6BE83275-D78C-4839-B9E1-452D1FAEF760}"/>
            </a:ext>
          </a:extLst>
        </xdr:cNvPr>
        <xdr:cNvSpPr txBox="1"/>
      </xdr:nvSpPr>
      <xdr:spPr>
        <a:xfrm>
          <a:off x="2481943" y="5473700"/>
          <a:ext cx="591316"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100" b="1" baseline="0">
              <a:solidFill>
                <a:schemeClr val="bg1"/>
              </a:solidFill>
              <a:latin typeface="Poppins" panose="00000500000000000000" pitchFamily="2" charset="0"/>
              <a:ea typeface="+mn-ea"/>
              <a:cs typeface="Poppins" panose="00000500000000000000" pitchFamily="2" charset="0"/>
            </a:rPr>
            <a:t>DAILY</a:t>
          </a:r>
        </a:p>
      </xdr:txBody>
    </xdr:sp>
    <xdr:clientData/>
  </xdr:oneCellAnchor>
  <xdr:oneCellAnchor>
    <xdr:from>
      <xdr:col>15</xdr:col>
      <xdr:colOff>435428</xdr:colOff>
      <xdr:row>30</xdr:row>
      <xdr:rowOff>119743</xdr:rowOff>
    </xdr:from>
    <xdr:ext cx="1323376" cy="303929"/>
    <xdr:sp macro="" textlink="">
      <xdr:nvSpPr>
        <xdr:cNvPr id="200" name="TextBox 199">
          <a:extLst>
            <a:ext uri="{FF2B5EF4-FFF2-40B4-BE49-F238E27FC236}">
              <a16:creationId xmlns:a16="http://schemas.microsoft.com/office/drawing/2014/main" id="{B2C5B857-AABA-476F-AC88-C28A96DB2C6F}"/>
            </a:ext>
          </a:extLst>
        </xdr:cNvPr>
        <xdr:cNvSpPr txBox="1"/>
      </xdr:nvSpPr>
      <xdr:spPr>
        <a:xfrm>
          <a:off x="9579428" y="5453743"/>
          <a:ext cx="1323376"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100" b="1" baseline="0">
              <a:solidFill>
                <a:schemeClr val="bg1"/>
              </a:solidFill>
              <a:latin typeface="Poppins" panose="00000500000000000000" pitchFamily="2" charset="0"/>
              <a:ea typeface="+mn-ea"/>
              <a:cs typeface="Poppins" panose="00000500000000000000" pitchFamily="2" charset="0"/>
            </a:rPr>
            <a:t>PAYMENT</a:t>
          </a:r>
          <a:r>
            <a:rPr lang="en-US" sz="1100" baseline="0">
              <a:solidFill>
                <a:schemeClr val="bg1"/>
              </a:solidFill>
              <a:latin typeface="Poppins" panose="00000500000000000000" pitchFamily="2" charset="0"/>
              <a:ea typeface="+mn-ea"/>
              <a:cs typeface="Poppins" panose="00000500000000000000" pitchFamily="2" charset="0"/>
            </a:rPr>
            <a:t> </a:t>
          </a:r>
          <a:r>
            <a:rPr lang="en-US" sz="1100" b="1" baseline="0">
              <a:solidFill>
                <a:schemeClr val="bg1"/>
              </a:solidFill>
              <a:latin typeface="Poppins" panose="00000500000000000000" pitchFamily="2" charset="0"/>
              <a:ea typeface="+mn-ea"/>
              <a:cs typeface="Poppins" panose="00000500000000000000" pitchFamily="2" charset="0"/>
            </a:rPr>
            <a:t>MODE</a:t>
          </a:r>
        </a:p>
      </xdr:txBody>
    </xdr:sp>
    <xdr:clientData/>
  </xdr:oneCellAnchor>
  <xdr:oneCellAnchor>
    <xdr:from>
      <xdr:col>19</xdr:col>
      <xdr:colOff>304800</xdr:colOff>
      <xdr:row>21</xdr:row>
      <xdr:rowOff>10886</xdr:rowOff>
    </xdr:from>
    <xdr:ext cx="806888" cy="264560"/>
    <xdr:sp macro="" textlink="">
      <xdr:nvSpPr>
        <xdr:cNvPr id="201" name="TextBox 200">
          <a:extLst>
            <a:ext uri="{FF2B5EF4-FFF2-40B4-BE49-F238E27FC236}">
              <a16:creationId xmlns:a16="http://schemas.microsoft.com/office/drawing/2014/main" id="{A769C3D4-91B3-4552-9A19-9F15FC010811}"/>
            </a:ext>
          </a:extLst>
        </xdr:cNvPr>
        <xdr:cNvSpPr txBox="1"/>
      </xdr:nvSpPr>
      <xdr:spPr>
        <a:xfrm>
          <a:off x="11887200" y="3744686"/>
          <a:ext cx="8068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CATEGORY</a:t>
          </a:r>
        </a:p>
      </xdr:txBody>
    </xdr:sp>
    <xdr:clientData/>
  </xdr:oneCellAnchor>
  <xdr:oneCellAnchor>
    <xdr:from>
      <xdr:col>3</xdr:col>
      <xdr:colOff>312057</xdr:colOff>
      <xdr:row>9</xdr:row>
      <xdr:rowOff>25400</xdr:rowOff>
    </xdr:from>
    <xdr:ext cx="1440202" cy="501676"/>
    <xdr:sp macro="" textlink="">
      <xdr:nvSpPr>
        <xdr:cNvPr id="202" name="TextBox 201">
          <a:extLst>
            <a:ext uri="{FF2B5EF4-FFF2-40B4-BE49-F238E27FC236}">
              <a16:creationId xmlns:a16="http://schemas.microsoft.com/office/drawing/2014/main" id="{7DC44A59-5040-438E-A481-E685A71CAC51}"/>
            </a:ext>
          </a:extLst>
        </xdr:cNvPr>
        <xdr:cNvSpPr txBox="1"/>
      </xdr:nvSpPr>
      <xdr:spPr>
        <a:xfrm>
          <a:off x="2140857" y="1625600"/>
          <a:ext cx="1440202" cy="501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b="1" baseline="0">
              <a:solidFill>
                <a:schemeClr val="bg1"/>
              </a:solidFill>
              <a:latin typeface="Poppins" panose="020B0502040204020203" pitchFamily="2" charset="0"/>
              <a:ea typeface="+mn-ea"/>
              <a:cs typeface="Poppins" panose="020B0502040204020203" pitchFamily="2" charset="0"/>
            </a:rPr>
            <a:t>$401,411</a:t>
          </a:r>
        </a:p>
      </xdr:txBody>
    </xdr:sp>
    <xdr:clientData/>
  </xdr:oneCellAnchor>
  <xdr:twoCellAnchor editAs="oneCell">
    <xdr:from>
      <xdr:col>10</xdr:col>
      <xdr:colOff>108857</xdr:colOff>
      <xdr:row>13</xdr:row>
      <xdr:rowOff>43542</xdr:rowOff>
    </xdr:from>
    <xdr:to>
      <xdr:col>10</xdr:col>
      <xdr:colOff>576943</xdr:colOff>
      <xdr:row>15</xdr:row>
      <xdr:rowOff>141514</xdr:rowOff>
    </xdr:to>
    <xdr:pic>
      <xdr:nvPicPr>
        <xdr:cNvPr id="204" name="Graphic 203" descr="Arrow circle with solid fill">
          <a:extLst>
            <a:ext uri="{FF2B5EF4-FFF2-40B4-BE49-F238E27FC236}">
              <a16:creationId xmlns:a16="http://schemas.microsoft.com/office/drawing/2014/main" id="{9A7DF406-B1FA-A13C-95E8-A049C0C69B78}"/>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6204857" y="2354942"/>
          <a:ext cx="468086" cy="453572"/>
        </a:xfrm>
        <a:prstGeom prst="rect">
          <a:avLst/>
        </a:prstGeom>
      </xdr:spPr>
    </xdr:pic>
    <xdr:clientData/>
  </xdr:twoCellAnchor>
  <xdr:oneCellAnchor>
    <xdr:from>
      <xdr:col>22</xdr:col>
      <xdr:colOff>179614</xdr:colOff>
      <xdr:row>10</xdr:row>
      <xdr:rowOff>143329</xdr:rowOff>
    </xdr:from>
    <xdr:ext cx="1128486" cy="299762"/>
    <xdr:sp macro="" textlink="">
      <xdr:nvSpPr>
        <xdr:cNvPr id="207" name="TextBox 206">
          <a:extLst>
            <a:ext uri="{FF2B5EF4-FFF2-40B4-BE49-F238E27FC236}">
              <a16:creationId xmlns:a16="http://schemas.microsoft.com/office/drawing/2014/main" id="{F03B17E0-8635-4FB9-BE47-97C7456BAFB1}"/>
            </a:ext>
          </a:extLst>
        </xdr:cNvPr>
        <xdr:cNvSpPr txBox="1"/>
      </xdr:nvSpPr>
      <xdr:spPr>
        <a:xfrm>
          <a:off x="13590814" y="1921329"/>
          <a:ext cx="1128486" cy="2997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baseline="0">
              <a:solidFill>
                <a:schemeClr val="bg1"/>
              </a:solidFill>
              <a:latin typeface="Poppins" panose="020B0502040204020203" pitchFamily="2" charset="0"/>
              <a:ea typeface="+mn-ea"/>
              <a:cs typeface="Poppins" panose="020B0502040204020203" pitchFamily="2" charset="0"/>
            </a:rPr>
            <a:t>Category04</a:t>
          </a:r>
          <a:r>
            <a:rPr lang="en-US" sz="1200"/>
            <a:t>  </a:t>
          </a:r>
          <a:endParaRPr lang="en-US" sz="1200" baseline="0"/>
        </a:p>
      </xdr:txBody>
    </xdr:sp>
    <xdr:clientData/>
  </xdr:oneCellAnchor>
  <xdr:twoCellAnchor editAs="oneCell">
    <xdr:from>
      <xdr:col>0</xdr:col>
      <xdr:colOff>381000</xdr:colOff>
      <xdr:row>8</xdr:row>
      <xdr:rowOff>12700</xdr:rowOff>
    </xdr:from>
    <xdr:to>
      <xdr:col>2</xdr:col>
      <xdr:colOff>381000</xdr:colOff>
      <xdr:row>13</xdr:row>
      <xdr:rowOff>152400</xdr:rowOff>
    </xdr:to>
    <mc:AlternateContent xmlns:mc="http://schemas.openxmlformats.org/markup-compatibility/2006" xmlns:a14="http://schemas.microsoft.com/office/drawing/2010/main">
      <mc:Choice Requires="a14">
        <xdr:graphicFrame macro="">
          <xdr:nvGraphicFramePr>
            <xdr:cNvPr id="211" name="YEAR 1">
              <a:extLst>
                <a:ext uri="{FF2B5EF4-FFF2-40B4-BE49-F238E27FC236}">
                  <a16:creationId xmlns:a16="http://schemas.microsoft.com/office/drawing/2014/main" id="{77023284-461A-47C7-9CD3-A357721F903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81000" y="1435100"/>
              <a:ext cx="12192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480061</xdr:colOff>
      <xdr:row>1</xdr:row>
      <xdr:rowOff>141878</xdr:rowOff>
    </xdr:from>
    <xdr:to>
      <xdr:col>17</xdr:col>
      <xdr:colOff>217714</xdr:colOff>
      <xdr:row>5</xdr:row>
      <xdr:rowOff>54428</xdr:rowOff>
    </xdr:to>
    <mc:AlternateContent xmlns:mc="http://schemas.openxmlformats.org/markup-compatibility/2006" xmlns:a14="http://schemas.microsoft.com/office/drawing/2010/main">
      <mc:Choice Requires="a14">
        <xdr:graphicFrame macro="">
          <xdr:nvGraphicFramePr>
            <xdr:cNvPr id="8" name="SALE TYPE 1">
              <a:extLst>
                <a:ext uri="{FF2B5EF4-FFF2-40B4-BE49-F238E27FC236}">
                  <a16:creationId xmlns:a16="http://schemas.microsoft.com/office/drawing/2014/main" id="{00C6C75D-520D-4638-B5CA-6BAE99EEE701}"/>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6576061" y="319678"/>
              <a:ext cx="3979453" cy="62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402771</xdr:colOff>
      <xdr:row>1</xdr:row>
      <xdr:rowOff>142239</xdr:rowOff>
    </xdr:from>
    <xdr:to>
      <xdr:col>23</xdr:col>
      <xdr:colOff>566057</xdr:colOff>
      <xdr:row>5</xdr:row>
      <xdr:rowOff>53610</xdr:rowOff>
    </xdr:to>
    <mc:AlternateContent xmlns:mc="http://schemas.openxmlformats.org/markup-compatibility/2006" xmlns:a14="http://schemas.microsoft.com/office/drawing/2010/main">
      <mc:Choice Requires="a14">
        <xdr:graphicFrame macro="">
          <xdr:nvGraphicFramePr>
            <xdr:cNvPr id="10" name="PAYMENT MODE 1">
              <a:extLst>
                <a:ext uri="{FF2B5EF4-FFF2-40B4-BE49-F238E27FC236}">
                  <a16:creationId xmlns:a16="http://schemas.microsoft.com/office/drawing/2014/main" id="{2E82E2A5-C785-4253-BF72-10478ACA5C3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0740571" y="320039"/>
              <a:ext cx="3820886" cy="6225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389708</xdr:colOff>
      <xdr:row>16</xdr:row>
      <xdr:rowOff>167640</xdr:rowOff>
    </xdr:from>
    <xdr:to>
      <xdr:col>2</xdr:col>
      <xdr:colOff>391885</xdr:colOff>
      <xdr:row>37</xdr:row>
      <xdr:rowOff>21772</xdr:rowOff>
    </xdr:to>
    <mc:AlternateContent xmlns:mc="http://schemas.openxmlformats.org/markup-compatibility/2006" xmlns:a14="http://schemas.microsoft.com/office/drawing/2010/main">
      <mc:Choice Requires="a14">
        <xdr:graphicFrame macro="">
          <xdr:nvGraphicFramePr>
            <xdr:cNvPr id="12" name="MONTH 1">
              <a:extLst>
                <a:ext uri="{FF2B5EF4-FFF2-40B4-BE49-F238E27FC236}">
                  <a16:creationId xmlns:a16="http://schemas.microsoft.com/office/drawing/2014/main" id="{5897D36C-2D0A-45C3-B6E6-DBF83199C79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89708" y="3012440"/>
              <a:ext cx="1221377" cy="35879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315686</xdr:colOff>
      <xdr:row>33</xdr:row>
      <xdr:rowOff>100510</xdr:rowOff>
    </xdr:from>
    <xdr:to>
      <xdr:col>14</xdr:col>
      <xdr:colOff>293914</xdr:colOff>
      <xdr:row>44</xdr:row>
      <xdr:rowOff>108857</xdr:rowOff>
    </xdr:to>
    <xdr:graphicFrame macro="">
      <xdr:nvGraphicFramePr>
        <xdr:cNvPr id="16" name="Chart 15">
          <a:extLst>
            <a:ext uri="{FF2B5EF4-FFF2-40B4-BE49-F238E27FC236}">
              <a16:creationId xmlns:a16="http://schemas.microsoft.com/office/drawing/2014/main" id="{87DA47A7-7CC6-4210-8E3F-9DDA8A58F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365760</xdr:colOff>
          <xdr:row>13</xdr:row>
          <xdr:rowOff>121920</xdr:rowOff>
        </xdr:from>
        <xdr:to>
          <xdr:col>5</xdr:col>
          <xdr:colOff>510540</xdr:colOff>
          <xdr:row>15</xdr:row>
          <xdr:rowOff>30480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495300</xdr:colOff>
          <xdr:row>13</xdr:row>
          <xdr:rowOff>152400</xdr:rowOff>
        </xdr:from>
        <xdr:to>
          <xdr:col>7</xdr:col>
          <xdr:colOff>220980</xdr:colOff>
          <xdr:row>15</xdr:row>
          <xdr:rowOff>22860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60960</xdr:colOff>
          <xdr:row>13</xdr:row>
          <xdr:rowOff>152400</xdr:rowOff>
        </xdr:from>
        <xdr:to>
          <xdr:col>8</xdr:col>
          <xdr:colOff>388620</xdr:colOff>
          <xdr:row>15</xdr:row>
          <xdr:rowOff>22860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43</xdr:col>
      <xdr:colOff>541020</xdr:colOff>
      <xdr:row>113</xdr:row>
      <xdr:rowOff>158750</xdr:rowOff>
    </xdr:from>
    <xdr:to>
      <xdr:col>49</xdr:col>
      <xdr:colOff>53340</xdr:colOff>
      <xdr:row>128</xdr:row>
      <xdr:rowOff>10160</xdr:rowOff>
    </xdr:to>
    <xdr:graphicFrame macro="">
      <xdr:nvGraphicFramePr>
        <xdr:cNvPr id="48" name="Chart 47">
          <a:extLst>
            <a:ext uri="{FF2B5EF4-FFF2-40B4-BE49-F238E27FC236}">
              <a16:creationId xmlns:a16="http://schemas.microsoft.com/office/drawing/2014/main" id="{28766D03-3B33-47E5-BF45-24835477D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mc:AlternateContent xmlns:mc="http://schemas.openxmlformats.org/markup-compatibility/2006">
    <mc:Choice xmlns:a14="http://schemas.microsoft.com/office/drawing/2010/main" Requires="a14">
      <xdr:twoCellAnchor editAs="oneCell">
        <xdr:from>
          <xdr:col>43</xdr:col>
          <xdr:colOff>198120</xdr:colOff>
          <xdr:row>114</xdr:row>
          <xdr:rowOff>15240</xdr:rowOff>
        </xdr:from>
        <xdr:to>
          <xdr:col>43</xdr:col>
          <xdr:colOff>449580</xdr:colOff>
          <xdr:row>127</xdr:row>
          <xdr:rowOff>121920</xdr:rowOff>
        </xdr:to>
        <xdr:sp macro="" textlink="">
          <xdr:nvSpPr>
            <xdr:cNvPr id="4112" name="Scroll Bar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598714</xdr:colOff>
      <xdr:row>24</xdr:row>
      <xdr:rowOff>88901</xdr:rowOff>
    </xdr:from>
    <xdr:to>
      <xdr:col>23</xdr:col>
      <xdr:colOff>533400</xdr:colOff>
      <xdr:row>44</xdr:row>
      <xdr:rowOff>65315</xdr:rowOff>
    </xdr:to>
    <mc:AlternateContent xmlns:mc="http://schemas.openxmlformats.org/markup-compatibility/2006">
      <mc:Choice xmlns:cx1="http://schemas.microsoft.com/office/drawing/2015/9/8/chartex" Requires="cx1">
        <xdr:graphicFrame macro="">
          <xdr:nvGraphicFramePr>
            <xdr:cNvPr id="49" name="Chart 48">
              <a:extLst>
                <a:ext uri="{FF2B5EF4-FFF2-40B4-BE49-F238E27FC236}">
                  <a16:creationId xmlns:a16="http://schemas.microsoft.com/office/drawing/2014/main" id="{FB4D6E0E-8BDA-46D7-B08C-9B1D2E5369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11548654" y="4478021"/>
              <a:ext cx="2982686" cy="36340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112486</xdr:colOff>
      <xdr:row>16</xdr:row>
      <xdr:rowOff>12700</xdr:rowOff>
    </xdr:from>
    <xdr:to>
      <xdr:col>18</xdr:col>
      <xdr:colOff>134258</xdr:colOff>
      <xdr:row>28</xdr:row>
      <xdr:rowOff>101600</xdr:rowOff>
    </xdr:to>
    <xdr:graphicFrame macro="">
      <xdr:nvGraphicFramePr>
        <xdr:cNvPr id="50" name="Chart 49">
          <a:extLst>
            <a:ext uri="{FF2B5EF4-FFF2-40B4-BE49-F238E27FC236}">
              <a16:creationId xmlns:a16="http://schemas.microsoft.com/office/drawing/2014/main" id="{C7BDE708-DBD9-4C64-86FB-0B719241BC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15</xdr:col>
      <xdr:colOff>97970</xdr:colOff>
      <xdr:row>33</xdr:row>
      <xdr:rowOff>88718</xdr:rowOff>
    </xdr:from>
    <xdr:to>
      <xdr:col>18</xdr:col>
      <xdr:colOff>127000</xdr:colOff>
      <xdr:row>44</xdr:row>
      <xdr:rowOff>161472</xdr:rowOff>
    </xdr:to>
    <xdr:graphicFrame macro="">
      <xdr:nvGraphicFramePr>
        <xdr:cNvPr id="51" name="Chart 50">
          <a:extLst>
            <a:ext uri="{FF2B5EF4-FFF2-40B4-BE49-F238E27FC236}">
              <a16:creationId xmlns:a16="http://schemas.microsoft.com/office/drawing/2014/main" id="{6546F957-2C3A-4F2A-9B6F-CF2FABE941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editAs="absolute">
    <xdr:from>
      <xdr:col>10</xdr:col>
      <xdr:colOff>406401</xdr:colOff>
      <xdr:row>16</xdr:row>
      <xdr:rowOff>0</xdr:rowOff>
    </xdr:from>
    <xdr:to>
      <xdr:col>14</xdr:col>
      <xdr:colOff>293915</xdr:colOff>
      <xdr:row>28</xdr:row>
      <xdr:rowOff>175985</xdr:rowOff>
    </xdr:to>
    <xdr:graphicFrame macro="">
      <xdr:nvGraphicFramePr>
        <xdr:cNvPr id="52" name="Chart 51">
          <a:extLst>
            <a:ext uri="{FF2B5EF4-FFF2-40B4-BE49-F238E27FC236}">
              <a16:creationId xmlns:a16="http://schemas.microsoft.com/office/drawing/2014/main" id="{C7EDACDD-0A5B-4831-8CCF-0A2E870222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198120</xdr:colOff>
          <xdr:row>16</xdr:row>
          <xdr:rowOff>22860</xdr:rowOff>
        </xdr:from>
        <xdr:to>
          <xdr:col>10</xdr:col>
          <xdr:colOff>358140</xdr:colOff>
          <xdr:row>28</xdr:row>
          <xdr:rowOff>160020</xdr:rowOff>
        </xdr:to>
        <xdr:sp macro="" textlink="">
          <xdr:nvSpPr>
            <xdr:cNvPr id="4113" name="Scroll Bar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xdr:col>
      <xdr:colOff>315688</xdr:colOff>
      <xdr:row>16</xdr:row>
      <xdr:rowOff>119742</xdr:rowOff>
    </xdr:from>
    <xdr:to>
      <xdr:col>9</xdr:col>
      <xdr:colOff>402088</xdr:colOff>
      <xdr:row>28</xdr:row>
      <xdr:rowOff>108857</xdr:rowOff>
    </xdr:to>
    <xdr:graphicFrame macro="">
      <xdr:nvGraphicFramePr>
        <xdr:cNvPr id="54" name="Chart 53">
          <a:extLst>
            <a:ext uri="{FF2B5EF4-FFF2-40B4-BE49-F238E27FC236}">
              <a16:creationId xmlns:a16="http://schemas.microsoft.com/office/drawing/2014/main" id="{A8B3F208-8EB6-4A95-8083-31B96147C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oneCellAnchor>
    <xdr:from>
      <xdr:col>7</xdr:col>
      <xdr:colOff>1814</xdr:colOff>
      <xdr:row>13</xdr:row>
      <xdr:rowOff>143328</xdr:rowOff>
    </xdr:from>
    <xdr:ext cx="612604" cy="265457"/>
    <xdr:sp macro="" textlink="">
      <xdr:nvSpPr>
        <xdr:cNvPr id="55" name="TextBox 54">
          <a:extLst>
            <a:ext uri="{FF2B5EF4-FFF2-40B4-BE49-F238E27FC236}">
              <a16:creationId xmlns:a16="http://schemas.microsoft.com/office/drawing/2014/main" id="{8A800E74-019C-461B-A6BA-6D007A75A46B}"/>
            </a:ext>
          </a:extLst>
        </xdr:cNvPr>
        <xdr:cNvSpPr txBox="1"/>
      </xdr:nvSpPr>
      <xdr:spPr>
        <a:xfrm>
          <a:off x="4269014" y="2549071"/>
          <a:ext cx="612604" cy="265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b="1">
              <a:solidFill>
                <a:schemeClr val="bg1"/>
              </a:solidFill>
              <a:latin typeface="Poppins" panose="00000500000000000000" pitchFamily="2" charset="0"/>
              <a:ea typeface="+mn-ea"/>
              <a:cs typeface="Poppins" panose="00000500000000000000" pitchFamily="2" charset="0"/>
            </a:rPr>
            <a:t> PROFIT</a:t>
          </a:r>
        </a:p>
      </xdr:txBody>
    </xdr:sp>
    <xdr:clientData/>
  </xdr:oneCellAnchor>
  <xdr:oneCellAnchor>
    <xdr:from>
      <xdr:col>8</xdr:col>
      <xdr:colOff>197757</xdr:colOff>
      <xdr:row>13</xdr:row>
      <xdr:rowOff>143329</xdr:rowOff>
    </xdr:from>
    <xdr:ext cx="713016" cy="265457"/>
    <xdr:sp macro="" textlink="">
      <xdr:nvSpPr>
        <xdr:cNvPr id="56" name="TextBox 55">
          <a:extLst>
            <a:ext uri="{FF2B5EF4-FFF2-40B4-BE49-F238E27FC236}">
              <a16:creationId xmlns:a16="http://schemas.microsoft.com/office/drawing/2014/main" id="{96B873D8-88ED-44D6-8501-2590CDEBAC2E}"/>
            </a:ext>
          </a:extLst>
        </xdr:cNvPr>
        <xdr:cNvSpPr txBox="1"/>
      </xdr:nvSpPr>
      <xdr:spPr>
        <a:xfrm>
          <a:off x="5074557" y="2549072"/>
          <a:ext cx="713016" cy="265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b="1">
              <a:solidFill>
                <a:schemeClr val="bg1"/>
              </a:solidFill>
              <a:latin typeface="Poppins" panose="00000500000000000000" pitchFamily="2" charset="0"/>
              <a:ea typeface="+mn-ea"/>
              <a:cs typeface="Poppins" panose="00000500000000000000" pitchFamily="2" charset="0"/>
            </a:rPr>
            <a:t> PROFIT%</a:t>
          </a:r>
        </a:p>
      </xdr:txBody>
    </xdr:sp>
    <xdr:clientData/>
  </xdr:oneCellAnchor>
  <xdr:oneCellAnchor>
    <xdr:from>
      <xdr:col>5</xdr:col>
      <xdr:colOff>468087</xdr:colOff>
      <xdr:row>13</xdr:row>
      <xdr:rowOff>130628</xdr:rowOff>
    </xdr:from>
    <xdr:ext cx="553741" cy="265457"/>
    <xdr:sp macro="" textlink="">
      <xdr:nvSpPr>
        <xdr:cNvPr id="59" name="TextBox 58">
          <a:extLst>
            <a:ext uri="{FF2B5EF4-FFF2-40B4-BE49-F238E27FC236}">
              <a16:creationId xmlns:a16="http://schemas.microsoft.com/office/drawing/2014/main" id="{A0787BDA-52DC-4CC4-9B04-D7658A2C7BF0}"/>
            </a:ext>
          </a:extLst>
        </xdr:cNvPr>
        <xdr:cNvSpPr txBox="1"/>
      </xdr:nvSpPr>
      <xdr:spPr>
        <a:xfrm>
          <a:off x="3516087" y="2536371"/>
          <a:ext cx="553741" cy="265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b="1">
              <a:solidFill>
                <a:schemeClr val="bg1"/>
              </a:solidFill>
              <a:latin typeface="Poppins" panose="00000500000000000000" pitchFamily="2" charset="0"/>
              <a:ea typeface="+mn-ea"/>
              <a:cs typeface="Poppins" panose="00000500000000000000" pitchFamily="2" charset="0"/>
            </a:rPr>
            <a:t> SALES</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shtaq qureshi" refreshedDate="45856.763196990738" createdVersion="8" refreshedVersion="8" minRefreshableVersion="3" recordCount="527" xr:uid="{98F5A0A2-F123-48E8-BF6F-451260D0F317}">
  <cacheSource type="worksheet">
    <worksheetSource name="InputData"/>
  </cacheSource>
  <cacheFields count="19">
    <cacheField name="DATE" numFmtId="167">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8"/>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VALUE" numFmtId="166">
      <sharedItems containsSemiMixedTypes="0" containsString="0" containsNumber="1" containsInteger="1" minValue="5" maxValue="2250"/>
    </cacheField>
    <cacheField name="TOTAL SELLING VALUE"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Months (DATE)" numFmtId="0" databaseField="0">
      <fieldGroup base="0">
        <rangePr groupBy="months" startDate="2021-01-01T00:00:00" endDate="2023-01-01T00:00:00"/>
        <groupItems count="14">
          <s v="&lt;1/1/2021"/>
          <s v="Jan"/>
          <s v="Feb"/>
          <s v="Mar"/>
          <s v="Apr"/>
          <s v="May"/>
          <s v="Jun"/>
          <s v="Jul"/>
          <s v="Aug"/>
          <s v="Sep"/>
          <s v="Oct"/>
          <s v="Nov"/>
          <s v="Dec"/>
          <s v="&gt;1/1/2023"/>
        </groupItems>
      </fieldGroup>
    </cacheField>
    <cacheField name="Quarters (DATE)" numFmtId="0" databaseField="0">
      <fieldGroup base="0">
        <rangePr groupBy="quarters" startDate="2021-01-01T00:00:00" endDate="2023-01-01T00:00:00"/>
        <groupItems count="6">
          <s v="&lt;1/1/2021"/>
          <s v="Qtr1"/>
          <s v="Qtr2"/>
          <s v="Qtr3"/>
          <s v="Qtr4"/>
          <s v="&gt;1/1/2023"/>
        </groupItems>
      </fieldGroup>
    </cacheField>
    <cacheField name="Years (DATE)" numFmtId="0" databaseField="0">
      <fieldGroup base="0">
        <rangePr groupBy="years" startDate="2021-01-01T00:00:00" endDate="2023-01-01T00:00:00"/>
        <groupItems count="5">
          <s v="&lt;1/1/2021"/>
          <s v="2021"/>
          <s v="2022"/>
          <s v="2023"/>
          <s v="&gt;1/1/2023"/>
        </groupItems>
      </fieldGroup>
    </cacheField>
  </cacheFields>
  <extLst>
    <ext xmlns:x14="http://schemas.microsoft.com/office/spreadsheetml/2009/9/main" uri="{725AE2AE-9491-48be-B2B4-4EB974FC3084}">
      <x14:pivotCacheDefinition pivotCacheId="5158319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x v="0"/>
    <n v="144"/>
    <n v="156.96"/>
    <n v="1296"/>
    <n v="1412.64"/>
    <x v="0"/>
    <x v="0"/>
    <x v="0"/>
  </r>
  <r>
    <x v="1"/>
    <s v="P0038"/>
    <n v="15"/>
    <x v="1"/>
    <x v="1"/>
    <n v="0"/>
    <x v="1"/>
    <x v="1"/>
    <x v="1"/>
    <n v="72"/>
    <n v="79.92"/>
    <n v="1080"/>
    <n v="1198.8"/>
    <x v="1"/>
    <x v="0"/>
    <x v="0"/>
  </r>
  <r>
    <x v="1"/>
    <s v="P0013"/>
    <n v="6"/>
    <x v="2"/>
    <x v="1"/>
    <n v="0"/>
    <x v="2"/>
    <x v="2"/>
    <x v="1"/>
    <n v="112"/>
    <n v="122.08"/>
    <n v="672"/>
    <n v="732.48"/>
    <x v="1"/>
    <x v="0"/>
    <x v="0"/>
  </r>
  <r>
    <x v="2"/>
    <s v="P0004"/>
    <n v="5"/>
    <x v="2"/>
    <x v="0"/>
    <n v="0"/>
    <x v="3"/>
    <x v="3"/>
    <x v="2"/>
    <n v="44"/>
    <n v="48.84"/>
    <n v="220"/>
    <n v="244.20000000000002"/>
    <x v="2"/>
    <x v="0"/>
    <x v="0"/>
  </r>
  <r>
    <x v="3"/>
    <s v="P0035"/>
    <n v="12"/>
    <x v="1"/>
    <x v="0"/>
    <n v="0"/>
    <x v="4"/>
    <x v="4"/>
    <x v="3"/>
    <n v="5"/>
    <n v="6.7"/>
    <n v="60"/>
    <n v="80.400000000000006"/>
    <x v="3"/>
    <x v="0"/>
    <x v="0"/>
  </r>
  <r>
    <x v="4"/>
    <s v="P0031"/>
    <n v="1"/>
    <x v="2"/>
    <x v="1"/>
    <n v="0"/>
    <x v="5"/>
    <x v="4"/>
    <x v="1"/>
    <n v="93"/>
    <n v="104.16"/>
    <n v="93"/>
    <n v="104.16"/>
    <x v="4"/>
    <x v="0"/>
    <x v="0"/>
  </r>
  <r>
    <x v="4"/>
    <s v="P0003"/>
    <n v="8"/>
    <x v="2"/>
    <x v="1"/>
    <n v="0"/>
    <x v="6"/>
    <x v="3"/>
    <x v="1"/>
    <n v="71"/>
    <n v="80.94"/>
    <n v="568"/>
    <n v="647.52"/>
    <x v="4"/>
    <x v="0"/>
    <x v="0"/>
  </r>
  <r>
    <x v="4"/>
    <s v="P0025"/>
    <n v="4"/>
    <x v="2"/>
    <x v="0"/>
    <n v="0"/>
    <x v="7"/>
    <x v="0"/>
    <x v="3"/>
    <n v="7"/>
    <n v="8.33"/>
    <n v="28"/>
    <n v="33.32"/>
    <x v="4"/>
    <x v="0"/>
    <x v="0"/>
  </r>
  <r>
    <x v="5"/>
    <s v="P0037"/>
    <n v="3"/>
    <x v="2"/>
    <x v="1"/>
    <n v="0"/>
    <x v="8"/>
    <x v="1"/>
    <x v="1"/>
    <n v="67"/>
    <n v="85.76"/>
    <n v="201"/>
    <n v="257.28000000000003"/>
    <x v="5"/>
    <x v="0"/>
    <x v="0"/>
  </r>
  <r>
    <x v="5"/>
    <s v="P0014"/>
    <n v="4"/>
    <x v="0"/>
    <x v="0"/>
    <n v="0"/>
    <x v="9"/>
    <x v="2"/>
    <x v="1"/>
    <n v="112"/>
    <n v="146.72"/>
    <n v="448"/>
    <n v="586.88"/>
    <x v="5"/>
    <x v="0"/>
    <x v="0"/>
  </r>
  <r>
    <x v="5"/>
    <s v="P0042"/>
    <n v="4"/>
    <x v="2"/>
    <x v="0"/>
    <n v="0"/>
    <x v="10"/>
    <x v="1"/>
    <x v="0"/>
    <n v="120"/>
    <n v="162"/>
    <n v="480"/>
    <n v="648"/>
    <x v="5"/>
    <x v="0"/>
    <x v="0"/>
  </r>
  <r>
    <x v="6"/>
    <s v="P0042"/>
    <n v="10"/>
    <x v="1"/>
    <x v="1"/>
    <n v="0"/>
    <x v="10"/>
    <x v="1"/>
    <x v="0"/>
    <n v="120"/>
    <n v="162"/>
    <n v="1200"/>
    <n v="1620"/>
    <x v="6"/>
    <x v="0"/>
    <x v="0"/>
  </r>
  <r>
    <x v="7"/>
    <s v="P0044"/>
    <n v="13"/>
    <x v="2"/>
    <x v="0"/>
    <n v="0"/>
    <x v="11"/>
    <x v="1"/>
    <x v="1"/>
    <n v="76"/>
    <n v="82.08"/>
    <n v="988"/>
    <n v="1067.04"/>
    <x v="7"/>
    <x v="0"/>
    <x v="0"/>
  </r>
  <r>
    <x v="7"/>
    <s v="P0023"/>
    <n v="3"/>
    <x v="1"/>
    <x v="1"/>
    <n v="0"/>
    <x v="12"/>
    <x v="0"/>
    <x v="0"/>
    <n v="141"/>
    <n v="149.46"/>
    <n v="423"/>
    <n v="448.38"/>
    <x v="7"/>
    <x v="0"/>
    <x v="0"/>
  </r>
  <r>
    <x v="8"/>
    <s v="P0035"/>
    <n v="6"/>
    <x v="2"/>
    <x v="1"/>
    <n v="0"/>
    <x v="4"/>
    <x v="4"/>
    <x v="3"/>
    <n v="5"/>
    <n v="6.7"/>
    <n v="30"/>
    <n v="40.200000000000003"/>
    <x v="8"/>
    <x v="0"/>
    <x v="0"/>
  </r>
  <r>
    <x v="9"/>
    <s v="P0034"/>
    <n v="4"/>
    <x v="2"/>
    <x v="1"/>
    <n v="0"/>
    <x v="13"/>
    <x v="4"/>
    <x v="2"/>
    <n v="55"/>
    <n v="58.3"/>
    <n v="220"/>
    <n v="233.2"/>
    <x v="9"/>
    <x v="0"/>
    <x v="0"/>
  </r>
  <r>
    <x v="9"/>
    <s v="P0020"/>
    <n v="4"/>
    <x v="2"/>
    <x v="1"/>
    <n v="0"/>
    <x v="14"/>
    <x v="0"/>
    <x v="2"/>
    <n v="61"/>
    <n v="76.25"/>
    <n v="244"/>
    <n v="305"/>
    <x v="9"/>
    <x v="0"/>
    <x v="0"/>
  </r>
  <r>
    <x v="10"/>
    <s v="P0004"/>
    <n v="15"/>
    <x v="0"/>
    <x v="1"/>
    <n v="0"/>
    <x v="3"/>
    <x v="3"/>
    <x v="2"/>
    <n v="44"/>
    <n v="48.84"/>
    <n v="660"/>
    <n v="732.6"/>
    <x v="10"/>
    <x v="0"/>
    <x v="0"/>
  </r>
  <r>
    <x v="10"/>
    <s v="P0003"/>
    <n v="9"/>
    <x v="2"/>
    <x v="0"/>
    <n v="0"/>
    <x v="6"/>
    <x v="3"/>
    <x v="1"/>
    <n v="71"/>
    <n v="80.94"/>
    <n v="639"/>
    <n v="728.46"/>
    <x v="10"/>
    <x v="0"/>
    <x v="0"/>
  </r>
  <r>
    <x v="10"/>
    <s v="P0042"/>
    <n v="6"/>
    <x v="2"/>
    <x v="0"/>
    <n v="0"/>
    <x v="10"/>
    <x v="1"/>
    <x v="0"/>
    <n v="120"/>
    <n v="162"/>
    <n v="720"/>
    <n v="972"/>
    <x v="10"/>
    <x v="0"/>
    <x v="0"/>
  </r>
  <r>
    <x v="11"/>
    <s v="P0034"/>
    <n v="6"/>
    <x v="2"/>
    <x v="1"/>
    <n v="0"/>
    <x v="13"/>
    <x v="4"/>
    <x v="2"/>
    <n v="55"/>
    <n v="58.3"/>
    <n v="330"/>
    <n v="349.79999999999995"/>
    <x v="11"/>
    <x v="0"/>
    <x v="0"/>
  </r>
  <r>
    <x v="11"/>
    <s v="P0035"/>
    <n v="7"/>
    <x v="2"/>
    <x v="0"/>
    <n v="0"/>
    <x v="4"/>
    <x v="4"/>
    <x v="3"/>
    <n v="5"/>
    <n v="6.7"/>
    <n v="35"/>
    <n v="46.9"/>
    <x v="11"/>
    <x v="0"/>
    <x v="0"/>
  </r>
  <r>
    <x v="11"/>
    <s v="P0031"/>
    <n v="14"/>
    <x v="2"/>
    <x v="0"/>
    <n v="0"/>
    <x v="5"/>
    <x v="4"/>
    <x v="1"/>
    <n v="93"/>
    <n v="104.16"/>
    <n v="1302"/>
    <n v="1458.24"/>
    <x v="11"/>
    <x v="0"/>
    <x v="0"/>
  </r>
  <r>
    <x v="12"/>
    <s v="P0044"/>
    <n v="9"/>
    <x v="0"/>
    <x v="1"/>
    <n v="0"/>
    <x v="11"/>
    <x v="1"/>
    <x v="1"/>
    <n v="76"/>
    <n v="82.08"/>
    <n v="684"/>
    <n v="738.72"/>
    <x v="12"/>
    <x v="0"/>
    <x v="0"/>
  </r>
  <r>
    <x v="12"/>
    <s v="P0006"/>
    <n v="7"/>
    <x v="1"/>
    <x v="1"/>
    <n v="0"/>
    <x v="15"/>
    <x v="3"/>
    <x v="1"/>
    <n v="75"/>
    <n v="85.5"/>
    <n v="525"/>
    <n v="598.5"/>
    <x v="12"/>
    <x v="0"/>
    <x v="0"/>
  </r>
  <r>
    <x v="12"/>
    <s v="P0001"/>
    <n v="7"/>
    <x v="1"/>
    <x v="0"/>
    <n v="0"/>
    <x v="16"/>
    <x v="3"/>
    <x v="1"/>
    <n v="98"/>
    <n v="103.88"/>
    <n v="686"/>
    <n v="727.16"/>
    <x v="12"/>
    <x v="0"/>
    <x v="0"/>
  </r>
  <r>
    <x v="13"/>
    <s v="P0040"/>
    <n v="7"/>
    <x v="0"/>
    <x v="0"/>
    <n v="0"/>
    <x v="17"/>
    <x v="1"/>
    <x v="1"/>
    <n v="90"/>
    <n v="115.2"/>
    <n v="630"/>
    <n v="806.4"/>
    <x v="13"/>
    <x v="0"/>
    <x v="0"/>
  </r>
  <r>
    <x v="13"/>
    <s v="P0032"/>
    <n v="3"/>
    <x v="0"/>
    <x v="0"/>
    <n v="0"/>
    <x v="18"/>
    <x v="4"/>
    <x v="1"/>
    <n v="89"/>
    <n v="117.48"/>
    <n v="267"/>
    <n v="352.44"/>
    <x v="13"/>
    <x v="0"/>
    <x v="0"/>
  </r>
  <r>
    <x v="14"/>
    <s v="P0004"/>
    <n v="10"/>
    <x v="1"/>
    <x v="1"/>
    <n v="0"/>
    <x v="3"/>
    <x v="3"/>
    <x v="2"/>
    <n v="44"/>
    <n v="48.84"/>
    <n v="440"/>
    <n v="488.40000000000003"/>
    <x v="14"/>
    <x v="0"/>
    <x v="0"/>
  </r>
  <r>
    <x v="14"/>
    <s v="P0029"/>
    <n v="2"/>
    <x v="2"/>
    <x v="1"/>
    <n v="0"/>
    <x v="19"/>
    <x v="4"/>
    <x v="2"/>
    <n v="47"/>
    <n v="53.11"/>
    <n v="94"/>
    <n v="106.22"/>
    <x v="14"/>
    <x v="0"/>
    <x v="0"/>
  </r>
  <r>
    <x v="15"/>
    <s v="P0010"/>
    <n v="7"/>
    <x v="1"/>
    <x v="0"/>
    <n v="0"/>
    <x v="20"/>
    <x v="2"/>
    <x v="0"/>
    <n v="148"/>
    <n v="164.28"/>
    <n v="1036"/>
    <n v="1149.96"/>
    <x v="1"/>
    <x v="1"/>
    <x v="0"/>
  </r>
  <r>
    <x v="16"/>
    <s v="P0016"/>
    <n v="13"/>
    <x v="2"/>
    <x v="0"/>
    <n v="0"/>
    <x v="21"/>
    <x v="2"/>
    <x v="3"/>
    <n v="13"/>
    <n v="16.64"/>
    <n v="169"/>
    <n v="216.32"/>
    <x v="2"/>
    <x v="1"/>
    <x v="0"/>
  </r>
  <r>
    <x v="16"/>
    <s v="P0022"/>
    <n v="2"/>
    <x v="0"/>
    <x v="1"/>
    <n v="0"/>
    <x v="22"/>
    <x v="0"/>
    <x v="0"/>
    <n v="121"/>
    <n v="141.57"/>
    <n v="242"/>
    <n v="283.14"/>
    <x v="2"/>
    <x v="1"/>
    <x v="0"/>
  </r>
  <r>
    <x v="17"/>
    <s v="P0037"/>
    <n v="4"/>
    <x v="1"/>
    <x v="0"/>
    <n v="0"/>
    <x v="8"/>
    <x v="1"/>
    <x v="1"/>
    <n v="67"/>
    <n v="85.76"/>
    <n v="268"/>
    <n v="343.04"/>
    <x v="3"/>
    <x v="1"/>
    <x v="0"/>
  </r>
  <r>
    <x v="18"/>
    <s v="P0043"/>
    <n v="7"/>
    <x v="1"/>
    <x v="1"/>
    <n v="0"/>
    <x v="23"/>
    <x v="1"/>
    <x v="1"/>
    <n v="67"/>
    <n v="83.08"/>
    <n v="469"/>
    <n v="581.55999999999995"/>
    <x v="15"/>
    <x v="1"/>
    <x v="0"/>
  </r>
  <r>
    <x v="18"/>
    <s v="P0005"/>
    <n v="1"/>
    <x v="2"/>
    <x v="1"/>
    <n v="0"/>
    <x v="24"/>
    <x v="3"/>
    <x v="0"/>
    <n v="133"/>
    <n v="155.61000000000001"/>
    <n v="133"/>
    <n v="155.61000000000001"/>
    <x v="15"/>
    <x v="1"/>
    <x v="0"/>
  </r>
  <r>
    <x v="18"/>
    <s v="P0043"/>
    <n v="9"/>
    <x v="2"/>
    <x v="1"/>
    <n v="0"/>
    <x v="23"/>
    <x v="1"/>
    <x v="1"/>
    <n v="67"/>
    <n v="83.08"/>
    <n v="603"/>
    <n v="747.72"/>
    <x v="15"/>
    <x v="1"/>
    <x v="0"/>
  </r>
  <r>
    <x v="19"/>
    <s v="P0035"/>
    <n v="1"/>
    <x v="2"/>
    <x v="1"/>
    <n v="0"/>
    <x v="4"/>
    <x v="4"/>
    <x v="3"/>
    <n v="5"/>
    <n v="6.7"/>
    <n v="5"/>
    <n v="6.7"/>
    <x v="16"/>
    <x v="1"/>
    <x v="0"/>
  </r>
  <r>
    <x v="20"/>
    <s v="P0034"/>
    <n v="14"/>
    <x v="2"/>
    <x v="0"/>
    <n v="0"/>
    <x v="13"/>
    <x v="4"/>
    <x v="2"/>
    <n v="55"/>
    <n v="58.3"/>
    <n v="770"/>
    <n v="816.19999999999993"/>
    <x v="4"/>
    <x v="1"/>
    <x v="0"/>
  </r>
  <r>
    <x v="21"/>
    <s v="P0008"/>
    <n v="7"/>
    <x v="2"/>
    <x v="1"/>
    <n v="0"/>
    <x v="25"/>
    <x v="3"/>
    <x v="1"/>
    <n v="83"/>
    <n v="94.62"/>
    <n v="581"/>
    <n v="662.34"/>
    <x v="6"/>
    <x v="1"/>
    <x v="0"/>
  </r>
  <r>
    <x v="21"/>
    <s v="P0023"/>
    <n v="9"/>
    <x v="1"/>
    <x v="1"/>
    <n v="0"/>
    <x v="12"/>
    <x v="0"/>
    <x v="0"/>
    <n v="141"/>
    <n v="149.46"/>
    <n v="1269"/>
    <n v="1345.14"/>
    <x v="6"/>
    <x v="1"/>
    <x v="0"/>
  </r>
  <r>
    <x v="22"/>
    <s v="P0027"/>
    <n v="4"/>
    <x v="2"/>
    <x v="0"/>
    <n v="0"/>
    <x v="26"/>
    <x v="4"/>
    <x v="2"/>
    <n v="48"/>
    <n v="57.120000000000005"/>
    <n v="192"/>
    <n v="228.48000000000002"/>
    <x v="17"/>
    <x v="1"/>
    <x v="0"/>
  </r>
  <r>
    <x v="23"/>
    <s v="P0015"/>
    <n v="6"/>
    <x v="1"/>
    <x v="1"/>
    <n v="0"/>
    <x v="27"/>
    <x v="2"/>
    <x v="3"/>
    <n v="12"/>
    <n v="15.719999999999999"/>
    <n v="72"/>
    <n v="94.32"/>
    <x v="7"/>
    <x v="1"/>
    <x v="0"/>
  </r>
  <r>
    <x v="24"/>
    <s v="P0030"/>
    <n v="11"/>
    <x v="1"/>
    <x v="1"/>
    <n v="0"/>
    <x v="28"/>
    <x v="4"/>
    <x v="0"/>
    <n v="148"/>
    <n v="201.28"/>
    <n v="1628"/>
    <n v="2214.08"/>
    <x v="9"/>
    <x v="1"/>
    <x v="0"/>
  </r>
  <r>
    <x v="25"/>
    <s v="P0013"/>
    <n v="5"/>
    <x v="1"/>
    <x v="1"/>
    <n v="0"/>
    <x v="2"/>
    <x v="2"/>
    <x v="1"/>
    <n v="112"/>
    <n v="122.08"/>
    <n v="560"/>
    <n v="610.4"/>
    <x v="18"/>
    <x v="1"/>
    <x v="0"/>
  </r>
  <r>
    <x v="26"/>
    <s v="P0025"/>
    <n v="3"/>
    <x v="2"/>
    <x v="1"/>
    <n v="0"/>
    <x v="7"/>
    <x v="0"/>
    <x v="3"/>
    <n v="7"/>
    <n v="8.33"/>
    <n v="21"/>
    <n v="24.990000000000002"/>
    <x v="19"/>
    <x v="1"/>
    <x v="0"/>
  </r>
  <r>
    <x v="26"/>
    <s v="P0005"/>
    <n v="2"/>
    <x v="2"/>
    <x v="0"/>
    <n v="0"/>
    <x v="24"/>
    <x v="3"/>
    <x v="0"/>
    <n v="133"/>
    <n v="155.61000000000001"/>
    <n v="266"/>
    <n v="311.22000000000003"/>
    <x v="19"/>
    <x v="1"/>
    <x v="0"/>
  </r>
  <r>
    <x v="27"/>
    <s v="P0002"/>
    <n v="4"/>
    <x v="0"/>
    <x v="0"/>
    <n v="0"/>
    <x v="29"/>
    <x v="3"/>
    <x v="1"/>
    <n v="105"/>
    <n v="142.80000000000001"/>
    <n v="420"/>
    <n v="571.20000000000005"/>
    <x v="11"/>
    <x v="1"/>
    <x v="0"/>
  </r>
  <r>
    <x v="27"/>
    <s v="P0032"/>
    <n v="11"/>
    <x v="1"/>
    <x v="1"/>
    <n v="0"/>
    <x v="18"/>
    <x v="4"/>
    <x v="1"/>
    <n v="89"/>
    <n v="117.48"/>
    <n v="979"/>
    <n v="1292.28"/>
    <x v="11"/>
    <x v="1"/>
    <x v="0"/>
  </r>
  <r>
    <x v="27"/>
    <s v="P0030"/>
    <n v="2"/>
    <x v="2"/>
    <x v="0"/>
    <n v="0"/>
    <x v="28"/>
    <x v="4"/>
    <x v="0"/>
    <n v="148"/>
    <n v="201.28"/>
    <n v="296"/>
    <n v="402.56"/>
    <x v="11"/>
    <x v="1"/>
    <x v="0"/>
  </r>
  <r>
    <x v="28"/>
    <s v="P0018"/>
    <n v="11"/>
    <x v="0"/>
    <x v="0"/>
    <n v="0"/>
    <x v="30"/>
    <x v="2"/>
    <x v="3"/>
    <n v="37"/>
    <n v="49.21"/>
    <n v="407"/>
    <n v="541.31000000000006"/>
    <x v="13"/>
    <x v="1"/>
    <x v="0"/>
  </r>
  <r>
    <x v="29"/>
    <s v="P0011"/>
    <n v="1"/>
    <x v="2"/>
    <x v="0"/>
    <n v="0"/>
    <x v="31"/>
    <x v="2"/>
    <x v="2"/>
    <n v="44"/>
    <n v="48.4"/>
    <n v="44"/>
    <n v="48.4"/>
    <x v="2"/>
    <x v="2"/>
    <x v="0"/>
  </r>
  <r>
    <x v="30"/>
    <s v="P0021"/>
    <n v="9"/>
    <x v="2"/>
    <x v="1"/>
    <n v="0"/>
    <x v="32"/>
    <x v="0"/>
    <x v="0"/>
    <n v="126"/>
    <n v="162.54"/>
    <n v="1134"/>
    <n v="1462.86"/>
    <x v="20"/>
    <x v="2"/>
    <x v="0"/>
  </r>
  <r>
    <x v="31"/>
    <s v="P0027"/>
    <n v="6"/>
    <x v="1"/>
    <x v="1"/>
    <n v="0"/>
    <x v="26"/>
    <x v="4"/>
    <x v="2"/>
    <n v="48"/>
    <n v="57.120000000000005"/>
    <n v="288"/>
    <n v="342.72"/>
    <x v="21"/>
    <x v="2"/>
    <x v="0"/>
  </r>
  <r>
    <x v="31"/>
    <s v="P0044"/>
    <n v="9"/>
    <x v="1"/>
    <x v="0"/>
    <n v="0"/>
    <x v="11"/>
    <x v="1"/>
    <x v="1"/>
    <n v="76"/>
    <n v="82.08"/>
    <n v="684"/>
    <n v="738.72"/>
    <x v="21"/>
    <x v="2"/>
    <x v="0"/>
  </r>
  <r>
    <x v="32"/>
    <s v="P0029"/>
    <n v="6"/>
    <x v="0"/>
    <x v="0"/>
    <n v="0"/>
    <x v="19"/>
    <x v="4"/>
    <x v="2"/>
    <n v="47"/>
    <n v="53.11"/>
    <n v="282"/>
    <n v="318.65999999999997"/>
    <x v="4"/>
    <x v="2"/>
    <x v="0"/>
  </r>
  <r>
    <x v="33"/>
    <s v="P0025"/>
    <n v="11"/>
    <x v="2"/>
    <x v="1"/>
    <n v="0"/>
    <x v="7"/>
    <x v="0"/>
    <x v="3"/>
    <n v="7"/>
    <n v="8.33"/>
    <n v="77"/>
    <n v="91.63"/>
    <x v="5"/>
    <x v="2"/>
    <x v="0"/>
  </r>
  <r>
    <x v="34"/>
    <s v="P0028"/>
    <n v="10"/>
    <x v="0"/>
    <x v="1"/>
    <n v="0"/>
    <x v="33"/>
    <x v="4"/>
    <x v="3"/>
    <n v="37"/>
    <n v="41.81"/>
    <n v="370"/>
    <n v="418.1"/>
    <x v="22"/>
    <x v="2"/>
    <x v="0"/>
  </r>
  <r>
    <x v="35"/>
    <s v="P0039"/>
    <n v="11"/>
    <x v="1"/>
    <x v="1"/>
    <n v="0"/>
    <x v="34"/>
    <x v="1"/>
    <x v="3"/>
    <n v="37"/>
    <n v="42.55"/>
    <n v="407"/>
    <n v="468.04999999999995"/>
    <x v="17"/>
    <x v="2"/>
    <x v="0"/>
  </r>
  <r>
    <x v="36"/>
    <s v="P0012"/>
    <n v="14"/>
    <x v="2"/>
    <x v="1"/>
    <n v="0"/>
    <x v="35"/>
    <x v="2"/>
    <x v="1"/>
    <n v="73"/>
    <n v="94.17"/>
    <n v="1022"/>
    <n v="1318.38"/>
    <x v="23"/>
    <x v="2"/>
    <x v="0"/>
  </r>
  <r>
    <x v="37"/>
    <s v="P0042"/>
    <n v="8"/>
    <x v="0"/>
    <x v="1"/>
    <n v="0"/>
    <x v="10"/>
    <x v="1"/>
    <x v="0"/>
    <n v="120"/>
    <n v="162"/>
    <n v="960"/>
    <n v="1296"/>
    <x v="7"/>
    <x v="2"/>
    <x v="0"/>
  </r>
  <r>
    <x v="38"/>
    <s v="P0028"/>
    <n v="9"/>
    <x v="1"/>
    <x v="1"/>
    <n v="0"/>
    <x v="33"/>
    <x v="4"/>
    <x v="3"/>
    <n v="37"/>
    <n v="41.81"/>
    <n v="333"/>
    <n v="376.29"/>
    <x v="8"/>
    <x v="2"/>
    <x v="0"/>
  </r>
  <r>
    <x v="39"/>
    <s v="P0020"/>
    <n v="13"/>
    <x v="1"/>
    <x v="0"/>
    <n v="0"/>
    <x v="14"/>
    <x v="0"/>
    <x v="2"/>
    <n v="61"/>
    <n v="76.25"/>
    <n v="793"/>
    <n v="991.25"/>
    <x v="10"/>
    <x v="2"/>
    <x v="0"/>
  </r>
  <r>
    <x v="39"/>
    <s v="P0039"/>
    <n v="7"/>
    <x v="2"/>
    <x v="0"/>
    <n v="0"/>
    <x v="34"/>
    <x v="1"/>
    <x v="3"/>
    <n v="37"/>
    <n v="42.55"/>
    <n v="259"/>
    <n v="297.84999999999997"/>
    <x v="10"/>
    <x v="2"/>
    <x v="0"/>
  </r>
  <r>
    <x v="40"/>
    <s v="P0002"/>
    <n v="8"/>
    <x v="1"/>
    <x v="0"/>
    <n v="0"/>
    <x v="29"/>
    <x v="3"/>
    <x v="1"/>
    <n v="105"/>
    <n v="142.80000000000001"/>
    <n v="840"/>
    <n v="1142.4000000000001"/>
    <x v="18"/>
    <x v="2"/>
    <x v="0"/>
  </r>
  <r>
    <x v="40"/>
    <s v="P0012"/>
    <n v="4"/>
    <x v="1"/>
    <x v="0"/>
    <n v="0"/>
    <x v="35"/>
    <x v="2"/>
    <x v="1"/>
    <n v="73"/>
    <n v="94.17"/>
    <n v="292"/>
    <n v="376.68"/>
    <x v="18"/>
    <x v="2"/>
    <x v="0"/>
  </r>
  <r>
    <x v="41"/>
    <s v="P0024"/>
    <n v="14"/>
    <x v="1"/>
    <x v="1"/>
    <n v="0"/>
    <x v="0"/>
    <x v="0"/>
    <x v="0"/>
    <n v="144"/>
    <n v="156.96"/>
    <n v="2016"/>
    <n v="2197.44"/>
    <x v="11"/>
    <x v="2"/>
    <x v="0"/>
  </r>
  <r>
    <x v="41"/>
    <s v="P0006"/>
    <n v="4"/>
    <x v="2"/>
    <x v="1"/>
    <n v="0"/>
    <x v="15"/>
    <x v="3"/>
    <x v="1"/>
    <n v="75"/>
    <n v="85.5"/>
    <n v="300"/>
    <n v="342"/>
    <x v="11"/>
    <x v="2"/>
    <x v="0"/>
  </r>
  <r>
    <x v="41"/>
    <s v="P0029"/>
    <n v="8"/>
    <x v="2"/>
    <x v="1"/>
    <n v="0"/>
    <x v="19"/>
    <x v="4"/>
    <x v="2"/>
    <n v="47"/>
    <n v="53.11"/>
    <n v="376"/>
    <n v="424.88"/>
    <x v="11"/>
    <x v="2"/>
    <x v="0"/>
  </r>
  <r>
    <x v="41"/>
    <s v="P0038"/>
    <n v="2"/>
    <x v="2"/>
    <x v="0"/>
    <n v="0"/>
    <x v="1"/>
    <x v="1"/>
    <x v="1"/>
    <n v="72"/>
    <n v="79.92"/>
    <n v="144"/>
    <n v="159.84"/>
    <x v="11"/>
    <x v="2"/>
    <x v="0"/>
  </r>
  <r>
    <x v="42"/>
    <s v="P0001"/>
    <n v="4"/>
    <x v="2"/>
    <x v="1"/>
    <n v="0"/>
    <x v="16"/>
    <x v="3"/>
    <x v="1"/>
    <n v="98"/>
    <n v="103.88"/>
    <n v="392"/>
    <n v="415.52"/>
    <x v="12"/>
    <x v="2"/>
    <x v="0"/>
  </r>
  <r>
    <x v="42"/>
    <s v="P0042"/>
    <n v="1"/>
    <x v="2"/>
    <x v="1"/>
    <n v="0"/>
    <x v="10"/>
    <x v="1"/>
    <x v="0"/>
    <n v="120"/>
    <n v="162"/>
    <n v="120"/>
    <n v="162"/>
    <x v="12"/>
    <x v="2"/>
    <x v="0"/>
  </r>
  <r>
    <x v="42"/>
    <s v="P0010"/>
    <n v="9"/>
    <x v="2"/>
    <x v="0"/>
    <n v="0"/>
    <x v="20"/>
    <x v="2"/>
    <x v="0"/>
    <n v="148"/>
    <n v="164.28"/>
    <n v="1332"/>
    <n v="1478.52"/>
    <x v="12"/>
    <x v="2"/>
    <x v="0"/>
  </r>
  <r>
    <x v="43"/>
    <s v="P0030"/>
    <n v="3"/>
    <x v="2"/>
    <x v="0"/>
    <n v="0"/>
    <x v="28"/>
    <x v="4"/>
    <x v="0"/>
    <n v="148"/>
    <n v="201.28"/>
    <n v="444"/>
    <n v="603.84"/>
    <x v="13"/>
    <x v="2"/>
    <x v="0"/>
  </r>
  <r>
    <x v="44"/>
    <s v="P0007"/>
    <n v="8"/>
    <x v="1"/>
    <x v="1"/>
    <n v="0"/>
    <x v="36"/>
    <x v="3"/>
    <x v="2"/>
    <n v="43"/>
    <n v="47.730000000000004"/>
    <n v="344"/>
    <n v="381.84000000000003"/>
    <x v="14"/>
    <x v="2"/>
    <x v="0"/>
  </r>
  <r>
    <x v="45"/>
    <s v="P0038"/>
    <n v="1"/>
    <x v="1"/>
    <x v="1"/>
    <n v="0"/>
    <x v="1"/>
    <x v="1"/>
    <x v="1"/>
    <n v="72"/>
    <n v="79.92"/>
    <n v="72"/>
    <n v="79.92"/>
    <x v="24"/>
    <x v="2"/>
    <x v="0"/>
  </r>
  <r>
    <x v="46"/>
    <s v="P0042"/>
    <n v="3"/>
    <x v="2"/>
    <x v="1"/>
    <n v="0"/>
    <x v="10"/>
    <x v="1"/>
    <x v="0"/>
    <n v="120"/>
    <n v="162"/>
    <n v="360"/>
    <n v="486"/>
    <x v="25"/>
    <x v="2"/>
    <x v="0"/>
  </r>
  <r>
    <x v="47"/>
    <s v="P0040"/>
    <n v="4"/>
    <x v="2"/>
    <x v="1"/>
    <n v="0"/>
    <x v="17"/>
    <x v="1"/>
    <x v="1"/>
    <n v="90"/>
    <n v="115.2"/>
    <n v="360"/>
    <n v="460.8"/>
    <x v="3"/>
    <x v="3"/>
    <x v="0"/>
  </r>
  <r>
    <x v="47"/>
    <s v="P0009"/>
    <n v="9"/>
    <x v="1"/>
    <x v="1"/>
    <n v="0"/>
    <x v="37"/>
    <x v="3"/>
    <x v="3"/>
    <n v="6"/>
    <n v="7.8599999999999994"/>
    <n v="54"/>
    <n v="70.739999999999995"/>
    <x v="3"/>
    <x v="3"/>
    <x v="0"/>
  </r>
  <r>
    <x v="48"/>
    <s v="P0031"/>
    <n v="15"/>
    <x v="1"/>
    <x v="0"/>
    <n v="0"/>
    <x v="5"/>
    <x v="4"/>
    <x v="1"/>
    <n v="93"/>
    <n v="104.16"/>
    <n v="1395"/>
    <n v="1562.3999999999999"/>
    <x v="15"/>
    <x v="3"/>
    <x v="0"/>
  </r>
  <r>
    <x v="49"/>
    <s v="P0005"/>
    <n v="3"/>
    <x v="1"/>
    <x v="0"/>
    <n v="0"/>
    <x v="24"/>
    <x v="3"/>
    <x v="0"/>
    <n v="133"/>
    <n v="155.61000000000001"/>
    <n v="399"/>
    <n v="466.83000000000004"/>
    <x v="4"/>
    <x v="3"/>
    <x v="0"/>
  </r>
  <r>
    <x v="50"/>
    <s v="P0022"/>
    <n v="14"/>
    <x v="2"/>
    <x v="0"/>
    <n v="0"/>
    <x v="22"/>
    <x v="0"/>
    <x v="0"/>
    <n v="121"/>
    <n v="141.57"/>
    <n v="1694"/>
    <n v="1981.98"/>
    <x v="26"/>
    <x v="3"/>
    <x v="0"/>
  </r>
  <r>
    <x v="51"/>
    <s v="P0037"/>
    <n v="3"/>
    <x v="2"/>
    <x v="1"/>
    <n v="0"/>
    <x v="8"/>
    <x v="1"/>
    <x v="1"/>
    <n v="67"/>
    <n v="85.76"/>
    <n v="201"/>
    <n v="257.28000000000003"/>
    <x v="6"/>
    <x v="3"/>
    <x v="0"/>
  </r>
  <r>
    <x v="51"/>
    <s v="P0029"/>
    <n v="4"/>
    <x v="2"/>
    <x v="0"/>
    <n v="0"/>
    <x v="19"/>
    <x v="4"/>
    <x v="2"/>
    <n v="47"/>
    <n v="53.11"/>
    <n v="188"/>
    <n v="212.44"/>
    <x v="6"/>
    <x v="3"/>
    <x v="0"/>
  </r>
  <r>
    <x v="51"/>
    <s v="P0027"/>
    <n v="9"/>
    <x v="2"/>
    <x v="0"/>
    <n v="0"/>
    <x v="26"/>
    <x v="4"/>
    <x v="2"/>
    <n v="48"/>
    <n v="57.120000000000005"/>
    <n v="432"/>
    <n v="514.08000000000004"/>
    <x v="6"/>
    <x v="3"/>
    <x v="0"/>
  </r>
  <r>
    <x v="51"/>
    <s v="P0033"/>
    <n v="13"/>
    <x v="2"/>
    <x v="1"/>
    <n v="0"/>
    <x v="38"/>
    <x v="4"/>
    <x v="1"/>
    <n v="95"/>
    <n v="119.7"/>
    <n v="1235"/>
    <n v="1556.1000000000001"/>
    <x v="6"/>
    <x v="3"/>
    <x v="0"/>
  </r>
  <r>
    <x v="52"/>
    <s v="P0017"/>
    <n v="3"/>
    <x v="2"/>
    <x v="0"/>
    <n v="0"/>
    <x v="39"/>
    <x v="2"/>
    <x v="0"/>
    <n v="134"/>
    <n v="156.78"/>
    <n v="402"/>
    <n v="470.34000000000003"/>
    <x v="17"/>
    <x v="3"/>
    <x v="0"/>
  </r>
  <r>
    <x v="53"/>
    <s v="P0018"/>
    <n v="15"/>
    <x v="2"/>
    <x v="1"/>
    <n v="0"/>
    <x v="30"/>
    <x v="2"/>
    <x v="3"/>
    <n v="37"/>
    <n v="49.21"/>
    <n v="555"/>
    <n v="738.15"/>
    <x v="23"/>
    <x v="3"/>
    <x v="0"/>
  </r>
  <r>
    <x v="54"/>
    <s v="P0038"/>
    <n v="9"/>
    <x v="0"/>
    <x v="0"/>
    <n v="0"/>
    <x v="1"/>
    <x v="1"/>
    <x v="1"/>
    <n v="72"/>
    <n v="79.92"/>
    <n v="648"/>
    <n v="719.28"/>
    <x v="7"/>
    <x v="3"/>
    <x v="0"/>
  </r>
  <r>
    <x v="54"/>
    <s v="P0019"/>
    <n v="13"/>
    <x v="2"/>
    <x v="1"/>
    <n v="0"/>
    <x v="40"/>
    <x v="2"/>
    <x v="0"/>
    <n v="150"/>
    <n v="210"/>
    <n v="1950"/>
    <n v="2730"/>
    <x v="7"/>
    <x v="3"/>
    <x v="0"/>
  </r>
  <r>
    <x v="55"/>
    <s v="P0042"/>
    <n v="6"/>
    <x v="2"/>
    <x v="0"/>
    <n v="0"/>
    <x v="10"/>
    <x v="1"/>
    <x v="0"/>
    <n v="120"/>
    <n v="162"/>
    <n v="720"/>
    <n v="972"/>
    <x v="19"/>
    <x v="3"/>
    <x v="0"/>
  </r>
  <r>
    <x v="55"/>
    <s v="P0028"/>
    <n v="10"/>
    <x v="2"/>
    <x v="0"/>
    <n v="0"/>
    <x v="33"/>
    <x v="4"/>
    <x v="3"/>
    <n v="37"/>
    <n v="41.81"/>
    <n v="370"/>
    <n v="418.1"/>
    <x v="19"/>
    <x v="3"/>
    <x v="0"/>
  </r>
  <r>
    <x v="56"/>
    <s v="P0030"/>
    <n v="2"/>
    <x v="1"/>
    <x v="0"/>
    <n v="0"/>
    <x v="28"/>
    <x v="4"/>
    <x v="0"/>
    <n v="148"/>
    <n v="201.28"/>
    <n v="296"/>
    <n v="402.56"/>
    <x v="27"/>
    <x v="3"/>
    <x v="0"/>
  </r>
  <r>
    <x v="57"/>
    <s v="P0037"/>
    <n v="3"/>
    <x v="2"/>
    <x v="0"/>
    <n v="0"/>
    <x v="8"/>
    <x v="1"/>
    <x v="1"/>
    <n v="67"/>
    <n v="85.76"/>
    <n v="201"/>
    <n v="257.28000000000003"/>
    <x v="12"/>
    <x v="3"/>
    <x v="0"/>
  </r>
  <r>
    <x v="58"/>
    <s v="P0030"/>
    <n v="7"/>
    <x v="2"/>
    <x v="0"/>
    <n v="0"/>
    <x v="28"/>
    <x v="4"/>
    <x v="0"/>
    <n v="148"/>
    <n v="201.28"/>
    <n v="1036"/>
    <n v="1408.96"/>
    <x v="28"/>
    <x v="3"/>
    <x v="0"/>
  </r>
  <r>
    <x v="59"/>
    <s v="P0029"/>
    <n v="1"/>
    <x v="2"/>
    <x v="0"/>
    <n v="0"/>
    <x v="19"/>
    <x v="4"/>
    <x v="2"/>
    <n v="47"/>
    <n v="53.11"/>
    <n v="47"/>
    <n v="53.11"/>
    <x v="24"/>
    <x v="3"/>
    <x v="0"/>
  </r>
  <r>
    <x v="60"/>
    <s v="P0018"/>
    <n v="3"/>
    <x v="1"/>
    <x v="1"/>
    <n v="0"/>
    <x v="30"/>
    <x v="2"/>
    <x v="3"/>
    <n v="37"/>
    <n v="49.21"/>
    <n v="111"/>
    <n v="147.63"/>
    <x v="0"/>
    <x v="4"/>
    <x v="0"/>
  </r>
  <r>
    <x v="60"/>
    <s v="P0042"/>
    <n v="1"/>
    <x v="1"/>
    <x v="1"/>
    <n v="0"/>
    <x v="10"/>
    <x v="1"/>
    <x v="0"/>
    <n v="120"/>
    <n v="162"/>
    <n v="120"/>
    <n v="162"/>
    <x v="0"/>
    <x v="4"/>
    <x v="0"/>
  </r>
  <r>
    <x v="61"/>
    <s v="P0034"/>
    <n v="3"/>
    <x v="1"/>
    <x v="0"/>
    <n v="0"/>
    <x v="13"/>
    <x v="4"/>
    <x v="2"/>
    <n v="55"/>
    <n v="58.3"/>
    <n v="165"/>
    <n v="174.89999999999998"/>
    <x v="2"/>
    <x v="4"/>
    <x v="0"/>
  </r>
  <r>
    <x v="62"/>
    <s v="P0015"/>
    <n v="13"/>
    <x v="1"/>
    <x v="0"/>
    <n v="0"/>
    <x v="27"/>
    <x v="2"/>
    <x v="3"/>
    <n v="12"/>
    <n v="15.719999999999999"/>
    <n v="156"/>
    <n v="204.35999999999999"/>
    <x v="3"/>
    <x v="4"/>
    <x v="0"/>
  </r>
  <r>
    <x v="62"/>
    <s v="P0014"/>
    <n v="4"/>
    <x v="2"/>
    <x v="1"/>
    <n v="0"/>
    <x v="9"/>
    <x v="2"/>
    <x v="1"/>
    <n v="112"/>
    <n v="146.72"/>
    <n v="448"/>
    <n v="586.88"/>
    <x v="3"/>
    <x v="4"/>
    <x v="0"/>
  </r>
  <r>
    <x v="63"/>
    <s v="P0009"/>
    <n v="13"/>
    <x v="2"/>
    <x v="1"/>
    <n v="0"/>
    <x v="37"/>
    <x v="3"/>
    <x v="3"/>
    <n v="6"/>
    <n v="7.8599999999999994"/>
    <n v="78"/>
    <n v="102.17999999999999"/>
    <x v="15"/>
    <x v="4"/>
    <x v="0"/>
  </r>
  <r>
    <x v="64"/>
    <s v="P0008"/>
    <n v="15"/>
    <x v="2"/>
    <x v="0"/>
    <n v="0"/>
    <x v="25"/>
    <x v="3"/>
    <x v="1"/>
    <n v="83"/>
    <n v="94.62"/>
    <n v="1245"/>
    <n v="1419.3000000000002"/>
    <x v="16"/>
    <x v="4"/>
    <x v="0"/>
  </r>
  <r>
    <x v="64"/>
    <s v="P0009"/>
    <n v="6"/>
    <x v="1"/>
    <x v="0"/>
    <n v="0"/>
    <x v="37"/>
    <x v="3"/>
    <x v="3"/>
    <n v="6"/>
    <n v="7.8599999999999994"/>
    <n v="36"/>
    <n v="47.16"/>
    <x v="16"/>
    <x v="4"/>
    <x v="0"/>
  </r>
  <r>
    <x v="65"/>
    <s v="P0018"/>
    <n v="1"/>
    <x v="2"/>
    <x v="1"/>
    <n v="0"/>
    <x v="30"/>
    <x v="2"/>
    <x v="3"/>
    <n v="37"/>
    <n v="49.21"/>
    <n v="37"/>
    <n v="49.21"/>
    <x v="20"/>
    <x v="4"/>
    <x v="0"/>
  </r>
  <r>
    <x v="66"/>
    <s v="P0016"/>
    <n v="6"/>
    <x v="1"/>
    <x v="0"/>
    <n v="0"/>
    <x v="21"/>
    <x v="2"/>
    <x v="3"/>
    <n v="13"/>
    <n v="16.64"/>
    <n v="78"/>
    <n v="99.84"/>
    <x v="4"/>
    <x v="4"/>
    <x v="0"/>
  </r>
  <r>
    <x v="66"/>
    <s v="P0028"/>
    <n v="8"/>
    <x v="2"/>
    <x v="1"/>
    <n v="0"/>
    <x v="33"/>
    <x v="4"/>
    <x v="3"/>
    <n v="37"/>
    <n v="41.81"/>
    <n v="296"/>
    <n v="334.48"/>
    <x v="4"/>
    <x v="4"/>
    <x v="0"/>
  </r>
  <r>
    <x v="67"/>
    <s v="P0016"/>
    <n v="3"/>
    <x v="2"/>
    <x v="0"/>
    <n v="0"/>
    <x v="21"/>
    <x v="2"/>
    <x v="3"/>
    <n v="13"/>
    <n v="16.64"/>
    <n v="39"/>
    <n v="49.92"/>
    <x v="6"/>
    <x v="4"/>
    <x v="0"/>
  </r>
  <r>
    <x v="67"/>
    <s v="P0035"/>
    <n v="15"/>
    <x v="2"/>
    <x v="0"/>
    <n v="0"/>
    <x v="4"/>
    <x v="4"/>
    <x v="3"/>
    <n v="5"/>
    <n v="6.7"/>
    <n v="75"/>
    <n v="100.5"/>
    <x v="6"/>
    <x v="4"/>
    <x v="0"/>
  </r>
  <r>
    <x v="68"/>
    <s v="P0029"/>
    <n v="4"/>
    <x v="2"/>
    <x v="0"/>
    <n v="0"/>
    <x v="19"/>
    <x v="4"/>
    <x v="2"/>
    <n v="47"/>
    <n v="53.11"/>
    <n v="188"/>
    <n v="212.44"/>
    <x v="22"/>
    <x v="4"/>
    <x v="0"/>
  </r>
  <r>
    <x v="69"/>
    <s v="P0042"/>
    <n v="2"/>
    <x v="1"/>
    <x v="1"/>
    <n v="0"/>
    <x v="10"/>
    <x v="1"/>
    <x v="0"/>
    <n v="120"/>
    <n v="162"/>
    <n v="240"/>
    <n v="324"/>
    <x v="9"/>
    <x v="4"/>
    <x v="0"/>
  </r>
  <r>
    <x v="70"/>
    <s v="P0040"/>
    <n v="11"/>
    <x v="2"/>
    <x v="0"/>
    <n v="0"/>
    <x v="17"/>
    <x v="1"/>
    <x v="1"/>
    <n v="90"/>
    <n v="115.2"/>
    <n v="990"/>
    <n v="1267.2"/>
    <x v="19"/>
    <x v="4"/>
    <x v="0"/>
  </r>
  <r>
    <x v="71"/>
    <s v="P0023"/>
    <n v="13"/>
    <x v="1"/>
    <x v="0"/>
    <n v="0"/>
    <x v="12"/>
    <x v="0"/>
    <x v="0"/>
    <n v="141"/>
    <n v="149.46"/>
    <n v="1833"/>
    <n v="1942.98"/>
    <x v="24"/>
    <x v="4"/>
    <x v="0"/>
  </r>
  <r>
    <x v="71"/>
    <s v="P0013"/>
    <n v="6"/>
    <x v="1"/>
    <x v="1"/>
    <n v="0"/>
    <x v="2"/>
    <x v="2"/>
    <x v="1"/>
    <n v="112"/>
    <n v="122.08"/>
    <n v="672"/>
    <n v="732.48"/>
    <x v="24"/>
    <x v="4"/>
    <x v="0"/>
  </r>
  <r>
    <x v="72"/>
    <s v="P0021"/>
    <n v="10"/>
    <x v="2"/>
    <x v="1"/>
    <n v="0"/>
    <x v="32"/>
    <x v="0"/>
    <x v="0"/>
    <n v="126"/>
    <n v="162.54"/>
    <n v="1260"/>
    <n v="1625.3999999999999"/>
    <x v="2"/>
    <x v="5"/>
    <x v="0"/>
  </r>
  <r>
    <x v="73"/>
    <s v="P0020"/>
    <n v="8"/>
    <x v="0"/>
    <x v="0"/>
    <n v="0"/>
    <x v="14"/>
    <x v="0"/>
    <x v="2"/>
    <n v="61"/>
    <n v="76.25"/>
    <n v="488"/>
    <n v="610"/>
    <x v="3"/>
    <x v="5"/>
    <x v="0"/>
  </r>
  <r>
    <x v="73"/>
    <s v="P0020"/>
    <n v="12"/>
    <x v="1"/>
    <x v="1"/>
    <n v="0"/>
    <x v="14"/>
    <x v="0"/>
    <x v="2"/>
    <n v="61"/>
    <n v="76.25"/>
    <n v="732"/>
    <n v="915"/>
    <x v="3"/>
    <x v="5"/>
    <x v="0"/>
  </r>
  <r>
    <x v="74"/>
    <s v="P0022"/>
    <n v="15"/>
    <x v="0"/>
    <x v="0"/>
    <n v="0"/>
    <x v="22"/>
    <x v="0"/>
    <x v="0"/>
    <n v="121"/>
    <n v="141.57"/>
    <n v="1815"/>
    <n v="2123.5499999999997"/>
    <x v="15"/>
    <x v="5"/>
    <x v="0"/>
  </r>
  <r>
    <x v="74"/>
    <s v="P0035"/>
    <n v="10"/>
    <x v="2"/>
    <x v="0"/>
    <n v="0"/>
    <x v="4"/>
    <x v="4"/>
    <x v="3"/>
    <n v="5"/>
    <n v="6.7"/>
    <n v="50"/>
    <n v="67"/>
    <x v="15"/>
    <x v="5"/>
    <x v="0"/>
  </r>
  <r>
    <x v="75"/>
    <s v="P0033"/>
    <n v="6"/>
    <x v="2"/>
    <x v="0"/>
    <n v="0"/>
    <x v="38"/>
    <x v="4"/>
    <x v="1"/>
    <n v="95"/>
    <n v="119.7"/>
    <n v="570"/>
    <n v="718.2"/>
    <x v="16"/>
    <x v="5"/>
    <x v="0"/>
  </r>
  <r>
    <x v="76"/>
    <s v="P0028"/>
    <n v="11"/>
    <x v="2"/>
    <x v="0"/>
    <n v="0"/>
    <x v="33"/>
    <x v="4"/>
    <x v="3"/>
    <n v="37"/>
    <n v="41.81"/>
    <n v="407"/>
    <n v="459.91"/>
    <x v="21"/>
    <x v="5"/>
    <x v="0"/>
  </r>
  <r>
    <x v="76"/>
    <s v="P0004"/>
    <n v="11"/>
    <x v="0"/>
    <x v="1"/>
    <n v="0"/>
    <x v="3"/>
    <x v="3"/>
    <x v="2"/>
    <n v="44"/>
    <n v="48.84"/>
    <n v="484"/>
    <n v="537.24"/>
    <x v="21"/>
    <x v="5"/>
    <x v="0"/>
  </r>
  <r>
    <x v="77"/>
    <s v="P0001"/>
    <n v="7"/>
    <x v="2"/>
    <x v="0"/>
    <n v="0"/>
    <x v="16"/>
    <x v="3"/>
    <x v="1"/>
    <n v="98"/>
    <n v="103.88"/>
    <n v="686"/>
    <n v="727.16"/>
    <x v="4"/>
    <x v="5"/>
    <x v="0"/>
  </r>
  <r>
    <x v="78"/>
    <s v="P0032"/>
    <n v="12"/>
    <x v="0"/>
    <x v="1"/>
    <n v="0"/>
    <x v="18"/>
    <x v="4"/>
    <x v="1"/>
    <n v="89"/>
    <n v="117.48"/>
    <n v="1068"/>
    <n v="1409.76"/>
    <x v="5"/>
    <x v="5"/>
    <x v="0"/>
  </r>
  <r>
    <x v="79"/>
    <s v="P0041"/>
    <n v="6"/>
    <x v="2"/>
    <x v="0"/>
    <n v="0"/>
    <x v="41"/>
    <x v="1"/>
    <x v="0"/>
    <n v="138"/>
    <n v="173.88"/>
    <n v="828"/>
    <n v="1043.28"/>
    <x v="6"/>
    <x v="5"/>
    <x v="0"/>
  </r>
  <r>
    <x v="80"/>
    <s v="P0025"/>
    <n v="10"/>
    <x v="1"/>
    <x v="1"/>
    <n v="0"/>
    <x v="7"/>
    <x v="0"/>
    <x v="3"/>
    <n v="7"/>
    <n v="8.33"/>
    <n v="70"/>
    <n v="83.3"/>
    <x v="29"/>
    <x v="5"/>
    <x v="0"/>
  </r>
  <r>
    <x v="81"/>
    <s v="P0019"/>
    <n v="5"/>
    <x v="0"/>
    <x v="1"/>
    <n v="0"/>
    <x v="40"/>
    <x v="2"/>
    <x v="0"/>
    <n v="150"/>
    <n v="210"/>
    <n v="750"/>
    <n v="1050"/>
    <x v="23"/>
    <x v="5"/>
    <x v="0"/>
  </r>
  <r>
    <x v="81"/>
    <s v="P0015"/>
    <n v="12"/>
    <x v="1"/>
    <x v="1"/>
    <n v="0"/>
    <x v="27"/>
    <x v="2"/>
    <x v="3"/>
    <n v="12"/>
    <n v="15.719999999999999"/>
    <n v="144"/>
    <n v="188.64"/>
    <x v="23"/>
    <x v="5"/>
    <x v="0"/>
  </r>
  <r>
    <x v="81"/>
    <s v="P0039"/>
    <n v="11"/>
    <x v="2"/>
    <x v="1"/>
    <n v="0"/>
    <x v="34"/>
    <x v="1"/>
    <x v="3"/>
    <n v="37"/>
    <n v="42.55"/>
    <n v="407"/>
    <n v="468.04999999999995"/>
    <x v="23"/>
    <x v="5"/>
    <x v="0"/>
  </r>
  <r>
    <x v="82"/>
    <s v="P0025"/>
    <n v="13"/>
    <x v="2"/>
    <x v="1"/>
    <n v="0"/>
    <x v="7"/>
    <x v="0"/>
    <x v="3"/>
    <n v="7"/>
    <n v="8.33"/>
    <n v="91"/>
    <n v="108.29"/>
    <x v="7"/>
    <x v="5"/>
    <x v="0"/>
  </r>
  <r>
    <x v="83"/>
    <s v="P0041"/>
    <n v="5"/>
    <x v="2"/>
    <x v="0"/>
    <n v="0"/>
    <x v="41"/>
    <x v="1"/>
    <x v="0"/>
    <n v="138"/>
    <n v="173.88"/>
    <n v="690"/>
    <n v="869.4"/>
    <x v="8"/>
    <x v="5"/>
    <x v="0"/>
  </r>
  <r>
    <x v="84"/>
    <s v="P0016"/>
    <n v="1"/>
    <x v="0"/>
    <x v="1"/>
    <n v="0"/>
    <x v="21"/>
    <x v="2"/>
    <x v="3"/>
    <n v="13"/>
    <n v="16.64"/>
    <n v="13"/>
    <n v="16.64"/>
    <x v="9"/>
    <x v="5"/>
    <x v="0"/>
  </r>
  <r>
    <x v="85"/>
    <s v="P0016"/>
    <n v="4"/>
    <x v="2"/>
    <x v="0"/>
    <n v="0"/>
    <x v="21"/>
    <x v="2"/>
    <x v="3"/>
    <n v="13"/>
    <n v="16.64"/>
    <n v="52"/>
    <n v="66.56"/>
    <x v="19"/>
    <x v="5"/>
    <x v="0"/>
  </r>
  <r>
    <x v="86"/>
    <s v="P0011"/>
    <n v="13"/>
    <x v="2"/>
    <x v="0"/>
    <n v="0"/>
    <x v="31"/>
    <x v="2"/>
    <x v="2"/>
    <n v="44"/>
    <n v="48.4"/>
    <n v="572"/>
    <n v="629.19999999999993"/>
    <x v="27"/>
    <x v="5"/>
    <x v="0"/>
  </r>
  <r>
    <x v="87"/>
    <s v="P0009"/>
    <n v="7"/>
    <x v="1"/>
    <x v="0"/>
    <n v="0"/>
    <x v="37"/>
    <x v="3"/>
    <x v="3"/>
    <n v="6"/>
    <n v="7.8599999999999994"/>
    <n v="42"/>
    <n v="55.019999999999996"/>
    <x v="12"/>
    <x v="5"/>
    <x v="0"/>
  </r>
  <r>
    <x v="88"/>
    <s v="P0005"/>
    <n v="11"/>
    <x v="2"/>
    <x v="1"/>
    <n v="0"/>
    <x v="24"/>
    <x v="3"/>
    <x v="0"/>
    <n v="133"/>
    <n v="155.61000000000001"/>
    <n v="1463"/>
    <n v="1711.71"/>
    <x v="13"/>
    <x v="5"/>
    <x v="0"/>
  </r>
  <r>
    <x v="89"/>
    <s v="P0021"/>
    <n v="2"/>
    <x v="1"/>
    <x v="1"/>
    <n v="0"/>
    <x v="32"/>
    <x v="0"/>
    <x v="0"/>
    <n v="126"/>
    <n v="162.54"/>
    <n v="252"/>
    <n v="325.08"/>
    <x v="14"/>
    <x v="5"/>
    <x v="0"/>
  </r>
  <r>
    <x v="89"/>
    <s v="P0035"/>
    <n v="7"/>
    <x v="1"/>
    <x v="0"/>
    <n v="0"/>
    <x v="4"/>
    <x v="4"/>
    <x v="3"/>
    <n v="5"/>
    <n v="6.7"/>
    <n v="35"/>
    <n v="46.9"/>
    <x v="14"/>
    <x v="5"/>
    <x v="0"/>
  </r>
  <r>
    <x v="90"/>
    <s v="P0014"/>
    <n v="4"/>
    <x v="2"/>
    <x v="0"/>
    <n v="0"/>
    <x v="9"/>
    <x v="2"/>
    <x v="1"/>
    <n v="112"/>
    <n v="146.72"/>
    <n v="448"/>
    <n v="586.88"/>
    <x v="28"/>
    <x v="5"/>
    <x v="0"/>
  </r>
  <r>
    <x v="91"/>
    <s v="P0005"/>
    <n v="11"/>
    <x v="2"/>
    <x v="1"/>
    <n v="0"/>
    <x v="24"/>
    <x v="3"/>
    <x v="0"/>
    <n v="133"/>
    <n v="155.61000000000001"/>
    <n v="1463"/>
    <n v="1711.71"/>
    <x v="0"/>
    <x v="6"/>
    <x v="0"/>
  </r>
  <r>
    <x v="92"/>
    <s v="P0010"/>
    <n v="11"/>
    <x v="2"/>
    <x v="1"/>
    <n v="0"/>
    <x v="20"/>
    <x v="2"/>
    <x v="0"/>
    <n v="148"/>
    <n v="164.28"/>
    <n v="1628"/>
    <n v="1807.08"/>
    <x v="1"/>
    <x v="6"/>
    <x v="0"/>
  </r>
  <r>
    <x v="93"/>
    <s v="P0033"/>
    <n v="9"/>
    <x v="1"/>
    <x v="1"/>
    <n v="0"/>
    <x v="38"/>
    <x v="4"/>
    <x v="1"/>
    <n v="95"/>
    <n v="119.7"/>
    <n v="855"/>
    <n v="1077.3"/>
    <x v="2"/>
    <x v="6"/>
    <x v="0"/>
  </r>
  <r>
    <x v="93"/>
    <s v="P0003"/>
    <n v="8"/>
    <x v="1"/>
    <x v="1"/>
    <n v="0"/>
    <x v="6"/>
    <x v="3"/>
    <x v="1"/>
    <n v="71"/>
    <n v="80.94"/>
    <n v="568"/>
    <n v="647.52"/>
    <x v="2"/>
    <x v="6"/>
    <x v="0"/>
  </r>
  <r>
    <x v="94"/>
    <s v="P0002"/>
    <n v="8"/>
    <x v="2"/>
    <x v="0"/>
    <n v="0"/>
    <x v="29"/>
    <x v="3"/>
    <x v="1"/>
    <n v="105"/>
    <n v="142.80000000000001"/>
    <n v="840"/>
    <n v="1142.4000000000001"/>
    <x v="15"/>
    <x v="6"/>
    <x v="0"/>
  </r>
  <r>
    <x v="95"/>
    <s v="P0041"/>
    <n v="15"/>
    <x v="2"/>
    <x v="1"/>
    <n v="0"/>
    <x v="41"/>
    <x v="1"/>
    <x v="0"/>
    <n v="138"/>
    <n v="173.88"/>
    <n v="2070"/>
    <n v="2608.1999999999998"/>
    <x v="16"/>
    <x v="6"/>
    <x v="0"/>
  </r>
  <r>
    <x v="96"/>
    <s v="P0004"/>
    <n v="10"/>
    <x v="2"/>
    <x v="0"/>
    <n v="0"/>
    <x v="3"/>
    <x v="3"/>
    <x v="2"/>
    <n v="44"/>
    <n v="48.84"/>
    <n v="440"/>
    <n v="488.40000000000003"/>
    <x v="21"/>
    <x v="6"/>
    <x v="0"/>
  </r>
  <r>
    <x v="97"/>
    <s v="P0034"/>
    <n v="6"/>
    <x v="0"/>
    <x v="1"/>
    <n v="0"/>
    <x v="13"/>
    <x v="4"/>
    <x v="2"/>
    <n v="55"/>
    <n v="58.3"/>
    <n v="330"/>
    <n v="349.79999999999995"/>
    <x v="26"/>
    <x v="6"/>
    <x v="0"/>
  </r>
  <r>
    <x v="98"/>
    <s v="P0009"/>
    <n v="4"/>
    <x v="0"/>
    <x v="0"/>
    <n v="0"/>
    <x v="37"/>
    <x v="3"/>
    <x v="3"/>
    <n v="6"/>
    <n v="7.8599999999999994"/>
    <n v="24"/>
    <n v="31.439999999999998"/>
    <x v="5"/>
    <x v="6"/>
    <x v="0"/>
  </r>
  <r>
    <x v="99"/>
    <s v="P0019"/>
    <n v="1"/>
    <x v="2"/>
    <x v="1"/>
    <n v="0"/>
    <x v="40"/>
    <x v="2"/>
    <x v="0"/>
    <n v="150"/>
    <n v="210"/>
    <n v="150"/>
    <n v="210"/>
    <x v="22"/>
    <x v="6"/>
    <x v="0"/>
  </r>
  <r>
    <x v="100"/>
    <s v="P0023"/>
    <n v="8"/>
    <x v="0"/>
    <x v="1"/>
    <n v="0"/>
    <x v="12"/>
    <x v="0"/>
    <x v="0"/>
    <n v="141"/>
    <n v="149.46"/>
    <n v="1128"/>
    <n v="1195.68"/>
    <x v="23"/>
    <x v="6"/>
    <x v="0"/>
  </r>
  <r>
    <x v="101"/>
    <s v="P0027"/>
    <n v="14"/>
    <x v="1"/>
    <x v="0"/>
    <n v="0"/>
    <x v="26"/>
    <x v="4"/>
    <x v="2"/>
    <n v="48"/>
    <n v="57.120000000000005"/>
    <n v="672"/>
    <n v="799.68000000000006"/>
    <x v="7"/>
    <x v="6"/>
    <x v="0"/>
  </r>
  <r>
    <x v="102"/>
    <s v="P0038"/>
    <n v="11"/>
    <x v="1"/>
    <x v="0"/>
    <n v="0"/>
    <x v="1"/>
    <x v="1"/>
    <x v="1"/>
    <n v="72"/>
    <n v="79.92"/>
    <n v="792"/>
    <n v="879.12"/>
    <x v="9"/>
    <x v="6"/>
    <x v="0"/>
  </r>
  <r>
    <x v="102"/>
    <s v="P0043"/>
    <n v="5"/>
    <x v="2"/>
    <x v="0"/>
    <n v="0"/>
    <x v="23"/>
    <x v="1"/>
    <x v="1"/>
    <n v="67"/>
    <n v="83.08"/>
    <n v="335"/>
    <n v="415.4"/>
    <x v="9"/>
    <x v="6"/>
    <x v="0"/>
  </r>
  <r>
    <x v="103"/>
    <s v="P0029"/>
    <n v="15"/>
    <x v="2"/>
    <x v="0"/>
    <n v="0"/>
    <x v="19"/>
    <x v="4"/>
    <x v="2"/>
    <n v="47"/>
    <n v="53.11"/>
    <n v="705"/>
    <n v="796.65"/>
    <x v="10"/>
    <x v="6"/>
    <x v="0"/>
  </r>
  <r>
    <x v="104"/>
    <s v="P0026"/>
    <n v="3"/>
    <x v="0"/>
    <x v="1"/>
    <n v="0"/>
    <x v="42"/>
    <x v="4"/>
    <x v="3"/>
    <n v="18"/>
    <n v="24.66"/>
    <n v="54"/>
    <n v="73.98"/>
    <x v="18"/>
    <x v="6"/>
    <x v="0"/>
  </r>
  <r>
    <x v="104"/>
    <s v="P0024"/>
    <n v="14"/>
    <x v="1"/>
    <x v="1"/>
    <n v="0"/>
    <x v="0"/>
    <x v="0"/>
    <x v="0"/>
    <n v="144"/>
    <n v="156.96"/>
    <n v="2016"/>
    <n v="2197.44"/>
    <x v="18"/>
    <x v="6"/>
    <x v="0"/>
  </r>
  <r>
    <x v="105"/>
    <s v="P0036"/>
    <n v="7"/>
    <x v="0"/>
    <x v="0"/>
    <n v="0"/>
    <x v="43"/>
    <x v="4"/>
    <x v="1"/>
    <n v="90"/>
    <n v="96.3"/>
    <n v="630"/>
    <n v="674.1"/>
    <x v="19"/>
    <x v="6"/>
    <x v="0"/>
  </r>
  <r>
    <x v="105"/>
    <s v="P0037"/>
    <n v="8"/>
    <x v="2"/>
    <x v="0"/>
    <n v="0"/>
    <x v="8"/>
    <x v="1"/>
    <x v="1"/>
    <n v="67"/>
    <n v="85.76"/>
    <n v="536"/>
    <n v="686.08"/>
    <x v="19"/>
    <x v="6"/>
    <x v="0"/>
  </r>
  <r>
    <x v="106"/>
    <s v="P0009"/>
    <n v="4"/>
    <x v="1"/>
    <x v="1"/>
    <n v="0"/>
    <x v="37"/>
    <x v="3"/>
    <x v="3"/>
    <n v="6"/>
    <n v="7.8599999999999994"/>
    <n v="24"/>
    <n v="31.439999999999998"/>
    <x v="27"/>
    <x v="6"/>
    <x v="0"/>
  </r>
  <r>
    <x v="107"/>
    <s v="P0044"/>
    <n v="15"/>
    <x v="1"/>
    <x v="1"/>
    <n v="0"/>
    <x v="11"/>
    <x v="1"/>
    <x v="1"/>
    <n v="76"/>
    <n v="82.08"/>
    <n v="1140"/>
    <n v="1231.2"/>
    <x v="28"/>
    <x v="6"/>
    <x v="0"/>
  </r>
  <r>
    <x v="108"/>
    <s v="P0001"/>
    <n v="11"/>
    <x v="2"/>
    <x v="1"/>
    <n v="0"/>
    <x v="16"/>
    <x v="3"/>
    <x v="1"/>
    <n v="98"/>
    <n v="103.88"/>
    <n v="1078"/>
    <n v="1142.6799999999998"/>
    <x v="0"/>
    <x v="7"/>
    <x v="0"/>
  </r>
  <r>
    <x v="109"/>
    <s v="P0023"/>
    <n v="3"/>
    <x v="2"/>
    <x v="0"/>
    <n v="0"/>
    <x v="12"/>
    <x v="0"/>
    <x v="0"/>
    <n v="141"/>
    <n v="149.46"/>
    <n v="423"/>
    <n v="448.38"/>
    <x v="1"/>
    <x v="7"/>
    <x v="0"/>
  </r>
  <r>
    <x v="110"/>
    <s v="P0022"/>
    <n v="13"/>
    <x v="1"/>
    <x v="0"/>
    <n v="0"/>
    <x v="22"/>
    <x v="0"/>
    <x v="0"/>
    <n v="121"/>
    <n v="141.57"/>
    <n v="1573"/>
    <n v="1840.4099999999999"/>
    <x v="2"/>
    <x v="7"/>
    <x v="0"/>
  </r>
  <r>
    <x v="110"/>
    <s v="P0034"/>
    <n v="12"/>
    <x v="1"/>
    <x v="0"/>
    <n v="0"/>
    <x v="13"/>
    <x v="4"/>
    <x v="2"/>
    <n v="55"/>
    <n v="58.3"/>
    <n v="660"/>
    <n v="699.59999999999991"/>
    <x v="2"/>
    <x v="7"/>
    <x v="0"/>
  </r>
  <r>
    <x v="111"/>
    <s v="P0028"/>
    <n v="14"/>
    <x v="2"/>
    <x v="1"/>
    <n v="0"/>
    <x v="33"/>
    <x v="4"/>
    <x v="3"/>
    <n v="37"/>
    <n v="41.81"/>
    <n v="518"/>
    <n v="585.34"/>
    <x v="15"/>
    <x v="7"/>
    <x v="0"/>
  </r>
  <r>
    <x v="112"/>
    <s v="P0037"/>
    <n v="1"/>
    <x v="0"/>
    <x v="1"/>
    <n v="0"/>
    <x v="8"/>
    <x v="1"/>
    <x v="1"/>
    <n v="67"/>
    <n v="85.76"/>
    <n v="67"/>
    <n v="85.76"/>
    <x v="16"/>
    <x v="7"/>
    <x v="0"/>
  </r>
  <r>
    <x v="113"/>
    <s v="P0005"/>
    <n v="4"/>
    <x v="0"/>
    <x v="1"/>
    <n v="0"/>
    <x v="24"/>
    <x v="3"/>
    <x v="0"/>
    <n v="133"/>
    <n v="155.61000000000001"/>
    <n v="532"/>
    <n v="622.44000000000005"/>
    <x v="26"/>
    <x v="7"/>
    <x v="0"/>
  </r>
  <r>
    <x v="113"/>
    <s v="P0044"/>
    <n v="10"/>
    <x v="1"/>
    <x v="1"/>
    <n v="0"/>
    <x v="11"/>
    <x v="1"/>
    <x v="1"/>
    <n v="76"/>
    <n v="82.08"/>
    <n v="760"/>
    <n v="820.8"/>
    <x v="26"/>
    <x v="7"/>
    <x v="0"/>
  </r>
  <r>
    <x v="113"/>
    <s v="P0006"/>
    <n v="6"/>
    <x v="2"/>
    <x v="1"/>
    <n v="0"/>
    <x v="15"/>
    <x v="3"/>
    <x v="1"/>
    <n v="75"/>
    <n v="85.5"/>
    <n v="450"/>
    <n v="513"/>
    <x v="26"/>
    <x v="7"/>
    <x v="0"/>
  </r>
  <r>
    <x v="114"/>
    <s v="P0023"/>
    <n v="4"/>
    <x v="2"/>
    <x v="0"/>
    <n v="0"/>
    <x v="12"/>
    <x v="0"/>
    <x v="0"/>
    <n v="141"/>
    <n v="149.46"/>
    <n v="564"/>
    <n v="597.84"/>
    <x v="5"/>
    <x v="7"/>
    <x v="0"/>
  </r>
  <r>
    <x v="115"/>
    <s v="P0011"/>
    <n v="13"/>
    <x v="2"/>
    <x v="0"/>
    <n v="0"/>
    <x v="31"/>
    <x v="2"/>
    <x v="2"/>
    <n v="44"/>
    <n v="48.4"/>
    <n v="572"/>
    <n v="629.19999999999993"/>
    <x v="22"/>
    <x v="7"/>
    <x v="0"/>
  </r>
  <r>
    <x v="115"/>
    <s v="P0027"/>
    <n v="9"/>
    <x v="2"/>
    <x v="0"/>
    <n v="0"/>
    <x v="26"/>
    <x v="4"/>
    <x v="2"/>
    <n v="48"/>
    <n v="57.120000000000005"/>
    <n v="432"/>
    <n v="514.08000000000004"/>
    <x v="22"/>
    <x v="7"/>
    <x v="0"/>
  </r>
  <r>
    <x v="116"/>
    <s v="P0003"/>
    <n v="3"/>
    <x v="1"/>
    <x v="0"/>
    <n v="0"/>
    <x v="6"/>
    <x v="3"/>
    <x v="1"/>
    <n v="71"/>
    <n v="80.94"/>
    <n v="213"/>
    <n v="242.82"/>
    <x v="23"/>
    <x v="7"/>
    <x v="0"/>
  </r>
  <r>
    <x v="117"/>
    <s v="P0025"/>
    <n v="6"/>
    <x v="2"/>
    <x v="0"/>
    <n v="0"/>
    <x v="7"/>
    <x v="0"/>
    <x v="3"/>
    <n v="7"/>
    <n v="8.33"/>
    <n v="42"/>
    <n v="49.980000000000004"/>
    <x v="7"/>
    <x v="7"/>
    <x v="0"/>
  </r>
  <r>
    <x v="118"/>
    <s v="P0020"/>
    <n v="15"/>
    <x v="2"/>
    <x v="1"/>
    <n v="0"/>
    <x v="14"/>
    <x v="0"/>
    <x v="2"/>
    <n v="61"/>
    <n v="76.25"/>
    <n v="915"/>
    <n v="1143.75"/>
    <x v="9"/>
    <x v="7"/>
    <x v="0"/>
  </r>
  <r>
    <x v="118"/>
    <s v="P0031"/>
    <n v="9"/>
    <x v="2"/>
    <x v="0"/>
    <n v="0"/>
    <x v="5"/>
    <x v="4"/>
    <x v="1"/>
    <n v="93"/>
    <n v="104.16"/>
    <n v="837"/>
    <n v="937.43999999999994"/>
    <x v="9"/>
    <x v="7"/>
    <x v="0"/>
  </r>
  <r>
    <x v="118"/>
    <s v="P0028"/>
    <n v="13"/>
    <x v="2"/>
    <x v="0"/>
    <n v="0"/>
    <x v="33"/>
    <x v="4"/>
    <x v="3"/>
    <n v="37"/>
    <n v="41.81"/>
    <n v="481"/>
    <n v="543.53"/>
    <x v="9"/>
    <x v="7"/>
    <x v="0"/>
  </r>
  <r>
    <x v="119"/>
    <s v="P0039"/>
    <n v="4"/>
    <x v="2"/>
    <x v="0"/>
    <n v="0"/>
    <x v="34"/>
    <x v="1"/>
    <x v="3"/>
    <n v="37"/>
    <n v="42.55"/>
    <n v="148"/>
    <n v="170.2"/>
    <x v="12"/>
    <x v="7"/>
    <x v="0"/>
  </r>
  <r>
    <x v="120"/>
    <s v="P0034"/>
    <n v="12"/>
    <x v="0"/>
    <x v="0"/>
    <n v="0"/>
    <x v="13"/>
    <x v="4"/>
    <x v="2"/>
    <n v="55"/>
    <n v="58.3"/>
    <n v="660"/>
    <n v="699.59999999999991"/>
    <x v="28"/>
    <x v="7"/>
    <x v="0"/>
  </r>
  <r>
    <x v="121"/>
    <s v="P0013"/>
    <n v="13"/>
    <x v="2"/>
    <x v="0"/>
    <n v="0"/>
    <x v="2"/>
    <x v="2"/>
    <x v="1"/>
    <n v="112"/>
    <n v="122.08"/>
    <n v="1456"/>
    <n v="1587.04"/>
    <x v="24"/>
    <x v="7"/>
    <x v="0"/>
  </r>
  <r>
    <x v="122"/>
    <s v="P0001"/>
    <n v="2"/>
    <x v="2"/>
    <x v="0"/>
    <n v="0"/>
    <x v="16"/>
    <x v="3"/>
    <x v="1"/>
    <n v="98"/>
    <n v="103.88"/>
    <n v="196"/>
    <n v="207.76"/>
    <x v="25"/>
    <x v="7"/>
    <x v="0"/>
  </r>
  <r>
    <x v="122"/>
    <s v="P0035"/>
    <n v="11"/>
    <x v="2"/>
    <x v="0"/>
    <n v="0"/>
    <x v="4"/>
    <x v="4"/>
    <x v="3"/>
    <n v="5"/>
    <n v="6.7"/>
    <n v="55"/>
    <n v="73.7"/>
    <x v="25"/>
    <x v="7"/>
    <x v="0"/>
  </r>
  <r>
    <x v="123"/>
    <s v="P0024"/>
    <n v="1"/>
    <x v="0"/>
    <x v="1"/>
    <n v="0"/>
    <x v="0"/>
    <x v="0"/>
    <x v="0"/>
    <n v="144"/>
    <n v="156.96"/>
    <n v="144"/>
    <n v="156.96"/>
    <x v="0"/>
    <x v="8"/>
    <x v="0"/>
  </r>
  <r>
    <x v="123"/>
    <s v="P0003"/>
    <n v="14"/>
    <x v="1"/>
    <x v="0"/>
    <n v="0"/>
    <x v="6"/>
    <x v="3"/>
    <x v="1"/>
    <n v="71"/>
    <n v="80.94"/>
    <n v="994"/>
    <n v="1133.1599999999999"/>
    <x v="0"/>
    <x v="8"/>
    <x v="0"/>
  </r>
  <r>
    <x v="124"/>
    <s v="P0041"/>
    <n v="8"/>
    <x v="2"/>
    <x v="0"/>
    <n v="0"/>
    <x v="41"/>
    <x v="1"/>
    <x v="0"/>
    <n v="138"/>
    <n v="173.88"/>
    <n v="1104"/>
    <n v="1391.04"/>
    <x v="2"/>
    <x v="8"/>
    <x v="0"/>
  </r>
  <r>
    <x v="125"/>
    <s v="P0028"/>
    <n v="7"/>
    <x v="2"/>
    <x v="0"/>
    <n v="0"/>
    <x v="33"/>
    <x v="4"/>
    <x v="3"/>
    <n v="37"/>
    <n v="41.81"/>
    <n v="259"/>
    <n v="292.67"/>
    <x v="3"/>
    <x v="8"/>
    <x v="0"/>
  </r>
  <r>
    <x v="125"/>
    <s v="P0023"/>
    <n v="15"/>
    <x v="2"/>
    <x v="0"/>
    <n v="0"/>
    <x v="12"/>
    <x v="0"/>
    <x v="0"/>
    <n v="141"/>
    <n v="149.46"/>
    <n v="2115"/>
    <n v="2241.9"/>
    <x v="3"/>
    <x v="8"/>
    <x v="0"/>
  </r>
  <r>
    <x v="126"/>
    <s v="P0032"/>
    <n v="1"/>
    <x v="2"/>
    <x v="1"/>
    <n v="0"/>
    <x v="18"/>
    <x v="4"/>
    <x v="1"/>
    <n v="89"/>
    <n v="117.48"/>
    <n v="89"/>
    <n v="117.48"/>
    <x v="15"/>
    <x v="8"/>
    <x v="0"/>
  </r>
  <r>
    <x v="127"/>
    <s v="P0019"/>
    <n v="5"/>
    <x v="2"/>
    <x v="0"/>
    <n v="0"/>
    <x v="40"/>
    <x v="2"/>
    <x v="0"/>
    <n v="150"/>
    <n v="210"/>
    <n v="750"/>
    <n v="1050"/>
    <x v="20"/>
    <x v="8"/>
    <x v="0"/>
  </r>
  <r>
    <x v="128"/>
    <s v="P0044"/>
    <n v="4"/>
    <x v="2"/>
    <x v="0"/>
    <n v="0"/>
    <x v="11"/>
    <x v="1"/>
    <x v="1"/>
    <n v="76"/>
    <n v="82.08"/>
    <n v="304"/>
    <n v="328.32"/>
    <x v="4"/>
    <x v="8"/>
    <x v="0"/>
  </r>
  <r>
    <x v="129"/>
    <s v="P0030"/>
    <n v="6"/>
    <x v="2"/>
    <x v="0"/>
    <n v="0"/>
    <x v="28"/>
    <x v="4"/>
    <x v="0"/>
    <n v="148"/>
    <n v="201.28"/>
    <n v="888"/>
    <n v="1207.68"/>
    <x v="26"/>
    <x v="8"/>
    <x v="0"/>
  </r>
  <r>
    <x v="129"/>
    <s v="P0001"/>
    <n v="9"/>
    <x v="0"/>
    <x v="0"/>
    <n v="0"/>
    <x v="16"/>
    <x v="3"/>
    <x v="1"/>
    <n v="98"/>
    <n v="103.88"/>
    <n v="882"/>
    <n v="934.92"/>
    <x v="26"/>
    <x v="8"/>
    <x v="0"/>
  </r>
  <r>
    <x v="129"/>
    <s v="P0026"/>
    <n v="2"/>
    <x v="2"/>
    <x v="0"/>
    <n v="0"/>
    <x v="42"/>
    <x v="4"/>
    <x v="3"/>
    <n v="18"/>
    <n v="24.66"/>
    <n v="36"/>
    <n v="49.32"/>
    <x v="26"/>
    <x v="8"/>
    <x v="0"/>
  </r>
  <r>
    <x v="130"/>
    <s v="P0001"/>
    <n v="6"/>
    <x v="0"/>
    <x v="0"/>
    <n v="0"/>
    <x v="16"/>
    <x v="3"/>
    <x v="1"/>
    <n v="98"/>
    <n v="103.88"/>
    <n v="588"/>
    <n v="623.28"/>
    <x v="5"/>
    <x v="8"/>
    <x v="0"/>
  </r>
  <r>
    <x v="131"/>
    <s v="P0041"/>
    <n v="7"/>
    <x v="2"/>
    <x v="1"/>
    <n v="0"/>
    <x v="41"/>
    <x v="1"/>
    <x v="0"/>
    <n v="138"/>
    <n v="173.88"/>
    <n v="966"/>
    <n v="1217.1599999999999"/>
    <x v="22"/>
    <x v="8"/>
    <x v="0"/>
  </r>
  <r>
    <x v="132"/>
    <s v="P0042"/>
    <n v="6"/>
    <x v="2"/>
    <x v="0"/>
    <n v="0"/>
    <x v="10"/>
    <x v="1"/>
    <x v="0"/>
    <n v="120"/>
    <n v="162"/>
    <n v="720"/>
    <n v="972"/>
    <x v="17"/>
    <x v="8"/>
    <x v="0"/>
  </r>
  <r>
    <x v="132"/>
    <s v="P0042"/>
    <n v="14"/>
    <x v="2"/>
    <x v="0"/>
    <n v="0"/>
    <x v="10"/>
    <x v="1"/>
    <x v="0"/>
    <n v="120"/>
    <n v="162"/>
    <n v="1680"/>
    <n v="2268"/>
    <x v="17"/>
    <x v="8"/>
    <x v="0"/>
  </r>
  <r>
    <x v="133"/>
    <s v="P0020"/>
    <n v="7"/>
    <x v="0"/>
    <x v="1"/>
    <n v="0"/>
    <x v="14"/>
    <x v="0"/>
    <x v="2"/>
    <n v="61"/>
    <n v="76.25"/>
    <n v="427"/>
    <n v="533.75"/>
    <x v="10"/>
    <x v="8"/>
    <x v="0"/>
  </r>
  <r>
    <x v="134"/>
    <s v="P0040"/>
    <n v="2"/>
    <x v="1"/>
    <x v="1"/>
    <n v="0"/>
    <x v="17"/>
    <x v="1"/>
    <x v="1"/>
    <n v="90"/>
    <n v="115.2"/>
    <n v="180"/>
    <n v="230.4"/>
    <x v="18"/>
    <x v="8"/>
    <x v="0"/>
  </r>
  <r>
    <x v="134"/>
    <s v="P0002"/>
    <n v="4"/>
    <x v="2"/>
    <x v="1"/>
    <n v="0"/>
    <x v="29"/>
    <x v="3"/>
    <x v="1"/>
    <n v="105"/>
    <n v="142.80000000000001"/>
    <n v="420"/>
    <n v="571.20000000000005"/>
    <x v="18"/>
    <x v="8"/>
    <x v="0"/>
  </r>
  <r>
    <x v="135"/>
    <s v="P0018"/>
    <n v="12"/>
    <x v="2"/>
    <x v="1"/>
    <n v="0"/>
    <x v="30"/>
    <x v="2"/>
    <x v="3"/>
    <n v="37"/>
    <n v="49.21"/>
    <n v="444"/>
    <n v="590.52"/>
    <x v="19"/>
    <x v="8"/>
    <x v="0"/>
  </r>
  <r>
    <x v="135"/>
    <s v="P0021"/>
    <n v="7"/>
    <x v="1"/>
    <x v="0"/>
    <n v="0"/>
    <x v="32"/>
    <x v="0"/>
    <x v="0"/>
    <n v="126"/>
    <n v="162.54"/>
    <n v="882"/>
    <n v="1137.78"/>
    <x v="19"/>
    <x v="8"/>
    <x v="0"/>
  </r>
  <r>
    <x v="136"/>
    <s v="P0034"/>
    <n v="1"/>
    <x v="2"/>
    <x v="1"/>
    <n v="0"/>
    <x v="13"/>
    <x v="4"/>
    <x v="2"/>
    <n v="55"/>
    <n v="58.3"/>
    <n v="55"/>
    <n v="58.3"/>
    <x v="13"/>
    <x v="8"/>
    <x v="0"/>
  </r>
  <r>
    <x v="137"/>
    <s v="P0014"/>
    <n v="9"/>
    <x v="1"/>
    <x v="0"/>
    <n v="0"/>
    <x v="9"/>
    <x v="2"/>
    <x v="1"/>
    <n v="112"/>
    <n v="146.72"/>
    <n v="1008"/>
    <n v="1320.48"/>
    <x v="24"/>
    <x v="8"/>
    <x v="0"/>
  </r>
  <r>
    <x v="137"/>
    <s v="P0006"/>
    <n v="5"/>
    <x v="1"/>
    <x v="0"/>
    <n v="0"/>
    <x v="15"/>
    <x v="3"/>
    <x v="1"/>
    <n v="75"/>
    <n v="85.5"/>
    <n v="375"/>
    <n v="427.5"/>
    <x v="24"/>
    <x v="8"/>
    <x v="0"/>
  </r>
  <r>
    <x v="138"/>
    <s v="P0030"/>
    <n v="14"/>
    <x v="1"/>
    <x v="1"/>
    <n v="0"/>
    <x v="28"/>
    <x v="4"/>
    <x v="0"/>
    <n v="148"/>
    <n v="201.28"/>
    <n v="2072"/>
    <n v="2817.92"/>
    <x v="0"/>
    <x v="9"/>
    <x v="0"/>
  </r>
  <r>
    <x v="139"/>
    <s v="P0014"/>
    <n v="15"/>
    <x v="2"/>
    <x v="0"/>
    <n v="0"/>
    <x v="9"/>
    <x v="2"/>
    <x v="1"/>
    <n v="112"/>
    <n v="146.72"/>
    <n v="1680"/>
    <n v="2200.8000000000002"/>
    <x v="1"/>
    <x v="9"/>
    <x v="0"/>
  </r>
  <r>
    <x v="140"/>
    <s v="P0019"/>
    <n v="9"/>
    <x v="2"/>
    <x v="0"/>
    <n v="0"/>
    <x v="40"/>
    <x v="2"/>
    <x v="0"/>
    <n v="150"/>
    <n v="210"/>
    <n v="1350"/>
    <n v="1890"/>
    <x v="2"/>
    <x v="9"/>
    <x v="0"/>
  </r>
  <r>
    <x v="141"/>
    <s v="P0035"/>
    <n v="1"/>
    <x v="2"/>
    <x v="0"/>
    <n v="0"/>
    <x v="4"/>
    <x v="4"/>
    <x v="3"/>
    <n v="5"/>
    <n v="6.7"/>
    <n v="5"/>
    <n v="6.7"/>
    <x v="16"/>
    <x v="9"/>
    <x v="0"/>
  </r>
  <r>
    <x v="141"/>
    <s v="P0036"/>
    <n v="12"/>
    <x v="1"/>
    <x v="0"/>
    <n v="0"/>
    <x v="43"/>
    <x v="4"/>
    <x v="1"/>
    <n v="90"/>
    <n v="96.3"/>
    <n v="1080"/>
    <n v="1155.5999999999999"/>
    <x v="16"/>
    <x v="9"/>
    <x v="0"/>
  </r>
  <r>
    <x v="142"/>
    <s v="P0026"/>
    <n v="6"/>
    <x v="2"/>
    <x v="1"/>
    <n v="0"/>
    <x v="42"/>
    <x v="4"/>
    <x v="3"/>
    <n v="18"/>
    <n v="24.66"/>
    <n v="108"/>
    <n v="147.96"/>
    <x v="20"/>
    <x v="9"/>
    <x v="0"/>
  </r>
  <r>
    <x v="143"/>
    <s v="P0038"/>
    <n v="5"/>
    <x v="2"/>
    <x v="1"/>
    <n v="0"/>
    <x v="1"/>
    <x v="1"/>
    <x v="1"/>
    <n v="72"/>
    <n v="79.92"/>
    <n v="360"/>
    <n v="399.6"/>
    <x v="4"/>
    <x v="9"/>
    <x v="0"/>
  </r>
  <r>
    <x v="143"/>
    <s v="P0032"/>
    <n v="11"/>
    <x v="1"/>
    <x v="1"/>
    <n v="0"/>
    <x v="18"/>
    <x v="4"/>
    <x v="1"/>
    <n v="89"/>
    <n v="117.48"/>
    <n v="979"/>
    <n v="1292.28"/>
    <x v="4"/>
    <x v="9"/>
    <x v="0"/>
  </r>
  <r>
    <x v="144"/>
    <s v="P0035"/>
    <n v="14"/>
    <x v="2"/>
    <x v="1"/>
    <n v="0"/>
    <x v="4"/>
    <x v="4"/>
    <x v="3"/>
    <n v="5"/>
    <n v="6.7"/>
    <n v="70"/>
    <n v="93.8"/>
    <x v="26"/>
    <x v="9"/>
    <x v="0"/>
  </r>
  <r>
    <x v="145"/>
    <s v="P0011"/>
    <n v="15"/>
    <x v="2"/>
    <x v="1"/>
    <n v="0"/>
    <x v="31"/>
    <x v="2"/>
    <x v="2"/>
    <n v="44"/>
    <n v="48.4"/>
    <n v="660"/>
    <n v="726"/>
    <x v="5"/>
    <x v="9"/>
    <x v="0"/>
  </r>
  <r>
    <x v="146"/>
    <s v="P0027"/>
    <n v="8"/>
    <x v="1"/>
    <x v="0"/>
    <n v="0"/>
    <x v="26"/>
    <x v="4"/>
    <x v="2"/>
    <n v="48"/>
    <n v="57.120000000000005"/>
    <n v="384"/>
    <n v="456.96000000000004"/>
    <x v="6"/>
    <x v="9"/>
    <x v="0"/>
  </r>
  <r>
    <x v="147"/>
    <s v="P0001"/>
    <n v="13"/>
    <x v="2"/>
    <x v="0"/>
    <n v="0"/>
    <x v="16"/>
    <x v="3"/>
    <x v="1"/>
    <n v="98"/>
    <n v="103.88"/>
    <n v="1274"/>
    <n v="1350.44"/>
    <x v="30"/>
    <x v="9"/>
    <x v="0"/>
  </r>
  <r>
    <x v="148"/>
    <s v="P0025"/>
    <n v="6"/>
    <x v="1"/>
    <x v="1"/>
    <n v="0"/>
    <x v="7"/>
    <x v="0"/>
    <x v="3"/>
    <n v="7"/>
    <n v="8.33"/>
    <n v="42"/>
    <n v="49.980000000000004"/>
    <x v="7"/>
    <x v="9"/>
    <x v="0"/>
  </r>
  <r>
    <x v="148"/>
    <s v="P0021"/>
    <n v="13"/>
    <x v="1"/>
    <x v="1"/>
    <n v="0"/>
    <x v="32"/>
    <x v="0"/>
    <x v="0"/>
    <n v="126"/>
    <n v="162.54"/>
    <n v="1638"/>
    <n v="2113.02"/>
    <x v="7"/>
    <x v="9"/>
    <x v="0"/>
  </r>
  <r>
    <x v="149"/>
    <s v="P0011"/>
    <n v="7"/>
    <x v="2"/>
    <x v="1"/>
    <n v="0"/>
    <x v="31"/>
    <x v="2"/>
    <x v="2"/>
    <n v="44"/>
    <n v="48.4"/>
    <n v="308"/>
    <n v="338.8"/>
    <x v="18"/>
    <x v="9"/>
    <x v="0"/>
  </r>
  <r>
    <x v="149"/>
    <s v="P0024"/>
    <n v="13"/>
    <x v="1"/>
    <x v="1"/>
    <n v="0"/>
    <x v="0"/>
    <x v="0"/>
    <x v="0"/>
    <n v="144"/>
    <n v="156.96"/>
    <n v="1872"/>
    <n v="2040.48"/>
    <x v="18"/>
    <x v="9"/>
    <x v="0"/>
  </r>
  <r>
    <x v="149"/>
    <s v="P0009"/>
    <n v="1"/>
    <x v="2"/>
    <x v="1"/>
    <n v="0"/>
    <x v="37"/>
    <x v="3"/>
    <x v="3"/>
    <n v="6"/>
    <n v="7.8599999999999994"/>
    <n v="6"/>
    <n v="7.8599999999999994"/>
    <x v="18"/>
    <x v="9"/>
    <x v="0"/>
  </r>
  <r>
    <x v="150"/>
    <s v="P0011"/>
    <n v="3"/>
    <x v="0"/>
    <x v="1"/>
    <n v="0"/>
    <x v="31"/>
    <x v="2"/>
    <x v="2"/>
    <n v="44"/>
    <n v="48.4"/>
    <n v="132"/>
    <n v="145.19999999999999"/>
    <x v="27"/>
    <x v="9"/>
    <x v="0"/>
  </r>
  <r>
    <x v="151"/>
    <s v="P0044"/>
    <n v="9"/>
    <x v="1"/>
    <x v="1"/>
    <n v="0"/>
    <x v="11"/>
    <x v="1"/>
    <x v="1"/>
    <n v="76"/>
    <n v="82.08"/>
    <n v="684"/>
    <n v="738.72"/>
    <x v="11"/>
    <x v="9"/>
    <x v="0"/>
  </r>
  <r>
    <x v="152"/>
    <s v="P0004"/>
    <n v="6"/>
    <x v="0"/>
    <x v="1"/>
    <n v="0"/>
    <x v="3"/>
    <x v="3"/>
    <x v="2"/>
    <n v="44"/>
    <n v="48.84"/>
    <n v="264"/>
    <n v="293.04000000000002"/>
    <x v="12"/>
    <x v="9"/>
    <x v="0"/>
  </r>
  <r>
    <x v="153"/>
    <s v="P0008"/>
    <n v="1"/>
    <x v="2"/>
    <x v="1"/>
    <n v="0"/>
    <x v="25"/>
    <x v="3"/>
    <x v="1"/>
    <n v="83"/>
    <n v="94.62"/>
    <n v="83"/>
    <n v="94.62"/>
    <x v="14"/>
    <x v="9"/>
    <x v="0"/>
  </r>
  <r>
    <x v="154"/>
    <s v="P0038"/>
    <n v="14"/>
    <x v="1"/>
    <x v="0"/>
    <n v="0"/>
    <x v="1"/>
    <x v="1"/>
    <x v="1"/>
    <n v="72"/>
    <n v="79.92"/>
    <n v="1008"/>
    <n v="1118.8800000000001"/>
    <x v="28"/>
    <x v="9"/>
    <x v="0"/>
  </r>
  <r>
    <x v="155"/>
    <s v="P0021"/>
    <n v="6"/>
    <x v="1"/>
    <x v="1"/>
    <n v="0"/>
    <x v="32"/>
    <x v="0"/>
    <x v="0"/>
    <n v="126"/>
    <n v="162.54"/>
    <n v="756"/>
    <n v="975.24"/>
    <x v="25"/>
    <x v="9"/>
    <x v="0"/>
  </r>
  <r>
    <x v="156"/>
    <s v="P0013"/>
    <n v="12"/>
    <x v="2"/>
    <x v="1"/>
    <n v="0"/>
    <x v="2"/>
    <x v="2"/>
    <x v="1"/>
    <n v="112"/>
    <n v="122.08"/>
    <n v="1344"/>
    <n v="1464.96"/>
    <x v="2"/>
    <x v="10"/>
    <x v="0"/>
  </r>
  <r>
    <x v="157"/>
    <s v="P0036"/>
    <n v="10"/>
    <x v="2"/>
    <x v="0"/>
    <n v="0"/>
    <x v="43"/>
    <x v="4"/>
    <x v="1"/>
    <n v="90"/>
    <n v="96.3"/>
    <n v="900"/>
    <n v="963"/>
    <x v="16"/>
    <x v="10"/>
    <x v="0"/>
  </r>
  <r>
    <x v="158"/>
    <s v="P0007"/>
    <n v="15"/>
    <x v="2"/>
    <x v="0"/>
    <n v="0"/>
    <x v="36"/>
    <x v="3"/>
    <x v="2"/>
    <n v="43"/>
    <n v="47.730000000000004"/>
    <n v="645"/>
    <n v="715.95"/>
    <x v="21"/>
    <x v="10"/>
    <x v="0"/>
  </r>
  <r>
    <x v="159"/>
    <s v="P0042"/>
    <n v="6"/>
    <x v="1"/>
    <x v="1"/>
    <n v="0"/>
    <x v="10"/>
    <x v="1"/>
    <x v="0"/>
    <n v="120"/>
    <n v="162"/>
    <n v="720"/>
    <n v="972"/>
    <x v="26"/>
    <x v="10"/>
    <x v="0"/>
  </r>
  <r>
    <x v="160"/>
    <s v="P0040"/>
    <n v="12"/>
    <x v="0"/>
    <x v="0"/>
    <n v="0"/>
    <x v="17"/>
    <x v="1"/>
    <x v="1"/>
    <n v="90"/>
    <n v="115.2"/>
    <n v="1080"/>
    <n v="1382.4"/>
    <x v="5"/>
    <x v="10"/>
    <x v="0"/>
  </r>
  <r>
    <x v="161"/>
    <s v="P0010"/>
    <n v="3"/>
    <x v="1"/>
    <x v="1"/>
    <n v="0"/>
    <x v="20"/>
    <x v="2"/>
    <x v="0"/>
    <n v="148"/>
    <n v="164.28"/>
    <n v="444"/>
    <n v="492.84000000000003"/>
    <x v="6"/>
    <x v="10"/>
    <x v="0"/>
  </r>
  <r>
    <x v="162"/>
    <s v="P0034"/>
    <n v="14"/>
    <x v="1"/>
    <x v="0"/>
    <n v="0"/>
    <x v="13"/>
    <x v="4"/>
    <x v="2"/>
    <n v="55"/>
    <n v="58.3"/>
    <n v="770"/>
    <n v="816.19999999999993"/>
    <x v="9"/>
    <x v="10"/>
    <x v="0"/>
  </r>
  <r>
    <x v="162"/>
    <s v="P0008"/>
    <n v="11"/>
    <x v="1"/>
    <x v="1"/>
    <n v="0"/>
    <x v="25"/>
    <x v="3"/>
    <x v="1"/>
    <n v="83"/>
    <n v="94.62"/>
    <n v="913"/>
    <n v="1040.8200000000002"/>
    <x v="9"/>
    <x v="10"/>
    <x v="0"/>
  </r>
  <r>
    <x v="163"/>
    <s v="P0014"/>
    <n v="1"/>
    <x v="0"/>
    <x v="0"/>
    <n v="0"/>
    <x v="9"/>
    <x v="2"/>
    <x v="1"/>
    <n v="112"/>
    <n v="146.72"/>
    <n v="112"/>
    <n v="146.72"/>
    <x v="10"/>
    <x v="10"/>
    <x v="0"/>
  </r>
  <r>
    <x v="163"/>
    <s v="P0006"/>
    <n v="1"/>
    <x v="1"/>
    <x v="1"/>
    <n v="0"/>
    <x v="15"/>
    <x v="3"/>
    <x v="1"/>
    <n v="75"/>
    <n v="85.5"/>
    <n v="75"/>
    <n v="85.5"/>
    <x v="10"/>
    <x v="10"/>
    <x v="0"/>
  </r>
  <r>
    <x v="164"/>
    <s v="P0012"/>
    <n v="8"/>
    <x v="1"/>
    <x v="0"/>
    <n v="0"/>
    <x v="35"/>
    <x v="2"/>
    <x v="1"/>
    <n v="73"/>
    <n v="94.17"/>
    <n v="584"/>
    <n v="753.36"/>
    <x v="13"/>
    <x v="10"/>
    <x v="0"/>
  </r>
  <r>
    <x v="165"/>
    <s v="P0040"/>
    <n v="2"/>
    <x v="2"/>
    <x v="1"/>
    <n v="0"/>
    <x v="17"/>
    <x v="1"/>
    <x v="1"/>
    <n v="90"/>
    <n v="115.2"/>
    <n v="180"/>
    <n v="230.4"/>
    <x v="14"/>
    <x v="10"/>
    <x v="0"/>
  </r>
  <r>
    <x v="166"/>
    <s v="P0039"/>
    <n v="15"/>
    <x v="2"/>
    <x v="0"/>
    <n v="0"/>
    <x v="34"/>
    <x v="1"/>
    <x v="3"/>
    <n v="37"/>
    <n v="42.55"/>
    <n v="555"/>
    <n v="638.25"/>
    <x v="24"/>
    <x v="10"/>
    <x v="0"/>
  </r>
  <r>
    <x v="167"/>
    <s v="P0016"/>
    <n v="10"/>
    <x v="2"/>
    <x v="1"/>
    <n v="0"/>
    <x v="21"/>
    <x v="2"/>
    <x v="3"/>
    <n v="13"/>
    <n v="16.64"/>
    <n v="130"/>
    <n v="166.4"/>
    <x v="1"/>
    <x v="11"/>
    <x v="0"/>
  </r>
  <r>
    <x v="168"/>
    <s v="P0034"/>
    <n v="2"/>
    <x v="1"/>
    <x v="1"/>
    <n v="0"/>
    <x v="13"/>
    <x v="4"/>
    <x v="2"/>
    <n v="55"/>
    <n v="58.3"/>
    <n v="110"/>
    <n v="116.6"/>
    <x v="2"/>
    <x v="11"/>
    <x v="0"/>
  </r>
  <r>
    <x v="168"/>
    <s v="P0019"/>
    <n v="8"/>
    <x v="1"/>
    <x v="0"/>
    <n v="0"/>
    <x v="40"/>
    <x v="2"/>
    <x v="0"/>
    <n v="150"/>
    <n v="210"/>
    <n v="1200"/>
    <n v="1680"/>
    <x v="2"/>
    <x v="11"/>
    <x v="0"/>
  </r>
  <r>
    <x v="169"/>
    <s v="P0004"/>
    <n v="15"/>
    <x v="2"/>
    <x v="1"/>
    <n v="0"/>
    <x v="3"/>
    <x v="3"/>
    <x v="2"/>
    <n v="44"/>
    <n v="48.84"/>
    <n v="660"/>
    <n v="732.6"/>
    <x v="15"/>
    <x v="11"/>
    <x v="0"/>
  </r>
  <r>
    <x v="169"/>
    <s v="P0010"/>
    <n v="1"/>
    <x v="2"/>
    <x v="0"/>
    <n v="0"/>
    <x v="20"/>
    <x v="2"/>
    <x v="0"/>
    <n v="148"/>
    <n v="164.28"/>
    <n v="148"/>
    <n v="164.28"/>
    <x v="15"/>
    <x v="11"/>
    <x v="0"/>
  </r>
  <r>
    <x v="170"/>
    <s v="P0013"/>
    <n v="8"/>
    <x v="2"/>
    <x v="0"/>
    <n v="0"/>
    <x v="2"/>
    <x v="2"/>
    <x v="1"/>
    <n v="112"/>
    <n v="122.08"/>
    <n v="896"/>
    <n v="976.64"/>
    <x v="20"/>
    <x v="11"/>
    <x v="0"/>
  </r>
  <r>
    <x v="171"/>
    <s v="P0044"/>
    <n v="14"/>
    <x v="2"/>
    <x v="0"/>
    <n v="0"/>
    <x v="11"/>
    <x v="1"/>
    <x v="1"/>
    <n v="76"/>
    <n v="82.08"/>
    <n v="1064"/>
    <n v="1149.1199999999999"/>
    <x v="21"/>
    <x v="11"/>
    <x v="0"/>
  </r>
  <r>
    <x v="172"/>
    <s v="P0042"/>
    <n v="4"/>
    <x v="2"/>
    <x v="0"/>
    <n v="0"/>
    <x v="10"/>
    <x v="1"/>
    <x v="0"/>
    <n v="120"/>
    <n v="162"/>
    <n v="480"/>
    <n v="648"/>
    <x v="29"/>
    <x v="11"/>
    <x v="0"/>
  </r>
  <r>
    <x v="173"/>
    <s v="P0003"/>
    <n v="2"/>
    <x v="2"/>
    <x v="1"/>
    <n v="0"/>
    <x v="6"/>
    <x v="3"/>
    <x v="1"/>
    <n v="71"/>
    <n v="80.94"/>
    <n v="142"/>
    <n v="161.88"/>
    <x v="7"/>
    <x v="11"/>
    <x v="0"/>
  </r>
  <r>
    <x v="173"/>
    <s v="P0022"/>
    <n v="8"/>
    <x v="1"/>
    <x v="1"/>
    <n v="0"/>
    <x v="22"/>
    <x v="0"/>
    <x v="0"/>
    <n v="121"/>
    <n v="141.57"/>
    <n v="968"/>
    <n v="1132.56"/>
    <x v="7"/>
    <x v="11"/>
    <x v="0"/>
  </r>
  <r>
    <x v="174"/>
    <s v="P0023"/>
    <n v="12"/>
    <x v="2"/>
    <x v="0"/>
    <n v="0"/>
    <x v="12"/>
    <x v="0"/>
    <x v="0"/>
    <n v="141"/>
    <n v="149.46"/>
    <n v="1692"/>
    <n v="1793.52"/>
    <x v="8"/>
    <x v="11"/>
    <x v="0"/>
  </r>
  <r>
    <x v="174"/>
    <s v="P0029"/>
    <n v="3"/>
    <x v="0"/>
    <x v="0"/>
    <n v="0"/>
    <x v="19"/>
    <x v="4"/>
    <x v="2"/>
    <n v="47"/>
    <n v="53.11"/>
    <n v="141"/>
    <n v="159.32999999999998"/>
    <x v="8"/>
    <x v="11"/>
    <x v="0"/>
  </r>
  <r>
    <x v="174"/>
    <s v="P0011"/>
    <n v="10"/>
    <x v="1"/>
    <x v="0"/>
    <n v="0"/>
    <x v="31"/>
    <x v="2"/>
    <x v="2"/>
    <n v="44"/>
    <n v="48.4"/>
    <n v="440"/>
    <n v="484"/>
    <x v="8"/>
    <x v="11"/>
    <x v="0"/>
  </r>
  <r>
    <x v="175"/>
    <s v="P0012"/>
    <n v="14"/>
    <x v="2"/>
    <x v="0"/>
    <n v="0"/>
    <x v="35"/>
    <x v="2"/>
    <x v="1"/>
    <n v="73"/>
    <n v="94.17"/>
    <n v="1022"/>
    <n v="1318.38"/>
    <x v="9"/>
    <x v="11"/>
    <x v="0"/>
  </r>
  <r>
    <x v="176"/>
    <s v="P0026"/>
    <n v="10"/>
    <x v="1"/>
    <x v="1"/>
    <n v="0"/>
    <x v="42"/>
    <x v="4"/>
    <x v="3"/>
    <n v="18"/>
    <n v="24.66"/>
    <n v="180"/>
    <n v="246.6"/>
    <x v="10"/>
    <x v="11"/>
    <x v="0"/>
  </r>
  <r>
    <x v="177"/>
    <s v="P0042"/>
    <n v="8"/>
    <x v="0"/>
    <x v="1"/>
    <n v="0"/>
    <x v="10"/>
    <x v="1"/>
    <x v="0"/>
    <n v="120"/>
    <n v="162"/>
    <n v="960"/>
    <n v="1296"/>
    <x v="27"/>
    <x v="11"/>
    <x v="0"/>
  </r>
  <r>
    <x v="177"/>
    <s v="P0036"/>
    <n v="8"/>
    <x v="0"/>
    <x v="0"/>
    <n v="0"/>
    <x v="43"/>
    <x v="4"/>
    <x v="1"/>
    <n v="90"/>
    <n v="96.3"/>
    <n v="720"/>
    <n v="770.4"/>
    <x v="27"/>
    <x v="11"/>
    <x v="0"/>
  </r>
  <r>
    <x v="178"/>
    <s v="P0041"/>
    <n v="14"/>
    <x v="1"/>
    <x v="1"/>
    <n v="0"/>
    <x v="41"/>
    <x v="1"/>
    <x v="0"/>
    <n v="138"/>
    <n v="173.88"/>
    <n v="1932"/>
    <n v="2434.3199999999997"/>
    <x v="12"/>
    <x v="11"/>
    <x v="0"/>
  </r>
  <r>
    <x v="179"/>
    <s v="P0029"/>
    <n v="14"/>
    <x v="2"/>
    <x v="1"/>
    <n v="0"/>
    <x v="19"/>
    <x v="4"/>
    <x v="2"/>
    <n v="47"/>
    <n v="53.11"/>
    <n v="658"/>
    <n v="743.54"/>
    <x v="13"/>
    <x v="11"/>
    <x v="0"/>
  </r>
  <r>
    <x v="180"/>
    <s v="P0029"/>
    <n v="6"/>
    <x v="2"/>
    <x v="1"/>
    <n v="0"/>
    <x v="19"/>
    <x v="4"/>
    <x v="2"/>
    <n v="47"/>
    <n v="53.11"/>
    <n v="282"/>
    <n v="318.65999999999997"/>
    <x v="14"/>
    <x v="11"/>
    <x v="0"/>
  </r>
  <r>
    <x v="181"/>
    <s v="P0010"/>
    <n v="13"/>
    <x v="1"/>
    <x v="0"/>
    <n v="0"/>
    <x v="20"/>
    <x v="2"/>
    <x v="0"/>
    <n v="148"/>
    <n v="164.28"/>
    <n v="1924"/>
    <n v="2135.64"/>
    <x v="24"/>
    <x v="11"/>
    <x v="0"/>
  </r>
  <r>
    <x v="182"/>
    <s v="P0022"/>
    <n v="1"/>
    <x v="0"/>
    <x v="1"/>
    <n v="0"/>
    <x v="22"/>
    <x v="0"/>
    <x v="0"/>
    <n v="121"/>
    <n v="141.57"/>
    <n v="121"/>
    <n v="141.57"/>
    <x v="0"/>
    <x v="0"/>
    <x v="1"/>
  </r>
  <r>
    <x v="183"/>
    <s v="P0010"/>
    <n v="7"/>
    <x v="2"/>
    <x v="1"/>
    <n v="0"/>
    <x v="20"/>
    <x v="2"/>
    <x v="0"/>
    <n v="148"/>
    <n v="164.28"/>
    <n v="1036"/>
    <n v="1149.96"/>
    <x v="1"/>
    <x v="0"/>
    <x v="1"/>
  </r>
  <r>
    <x v="183"/>
    <s v="P0015"/>
    <n v="2"/>
    <x v="1"/>
    <x v="1"/>
    <n v="0"/>
    <x v="27"/>
    <x v="2"/>
    <x v="3"/>
    <n v="12"/>
    <n v="15.719999999999999"/>
    <n v="24"/>
    <n v="31.439999999999998"/>
    <x v="1"/>
    <x v="0"/>
    <x v="1"/>
  </r>
  <r>
    <x v="183"/>
    <s v="P0033"/>
    <n v="1"/>
    <x v="2"/>
    <x v="1"/>
    <n v="0"/>
    <x v="38"/>
    <x v="4"/>
    <x v="1"/>
    <n v="95"/>
    <n v="119.7"/>
    <n v="95"/>
    <n v="119.7"/>
    <x v="1"/>
    <x v="0"/>
    <x v="1"/>
  </r>
  <r>
    <x v="184"/>
    <s v="P0043"/>
    <n v="9"/>
    <x v="2"/>
    <x v="1"/>
    <n v="0"/>
    <x v="23"/>
    <x v="1"/>
    <x v="1"/>
    <n v="67"/>
    <n v="83.08"/>
    <n v="603"/>
    <n v="747.72"/>
    <x v="2"/>
    <x v="0"/>
    <x v="1"/>
  </r>
  <r>
    <x v="185"/>
    <s v="P0012"/>
    <n v="8"/>
    <x v="2"/>
    <x v="0"/>
    <n v="0"/>
    <x v="35"/>
    <x v="2"/>
    <x v="1"/>
    <n v="73"/>
    <n v="94.17"/>
    <n v="584"/>
    <n v="753.36"/>
    <x v="3"/>
    <x v="0"/>
    <x v="1"/>
  </r>
  <r>
    <x v="185"/>
    <s v="P0029"/>
    <n v="1"/>
    <x v="1"/>
    <x v="0"/>
    <n v="0"/>
    <x v="19"/>
    <x v="4"/>
    <x v="2"/>
    <n v="47"/>
    <n v="53.11"/>
    <n v="47"/>
    <n v="53.11"/>
    <x v="3"/>
    <x v="0"/>
    <x v="1"/>
  </r>
  <r>
    <x v="186"/>
    <s v="P0032"/>
    <n v="12"/>
    <x v="2"/>
    <x v="0"/>
    <n v="0"/>
    <x v="18"/>
    <x v="4"/>
    <x v="1"/>
    <n v="89"/>
    <n v="117.48"/>
    <n v="1068"/>
    <n v="1409.76"/>
    <x v="4"/>
    <x v="0"/>
    <x v="1"/>
  </r>
  <r>
    <x v="187"/>
    <s v="P0034"/>
    <n v="14"/>
    <x v="1"/>
    <x v="0"/>
    <n v="0"/>
    <x v="13"/>
    <x v="4"/>
    <x v="2"/>
    <n v="55"/>
    <n v="58.3"/>
    <n v="770"/>
    <n v="816.19999999999993"/>
    <x v="26"/>
    <x v="0"/>
    <x v="1"/>
  </r>
  <r>
    <x v="188"/>
    <s v="P0032"/>
    <n v="2"/>
    <x v="2"/>
    <x v="0"/>
    <n v="0"/>
    <x v="18"/>
    <x v="4"/>
    <x v="1"/>
    <n v="89"/>
    <n v="117.48"/>
    <n v="178"/>
    <n v="234.96"/>
    <x v="5"/>
    <x v="0"/>
    <x v="1"/>
  </r>
  <r>
    <x v="189"/>
    <s v="P0019"/>
    <n v="6"/>
    <x v="1"/>
    <x v="0"/>
    <n v="0"/>
    <x v="40"/>
    <x v="2"/>
    <x v="0"/>
    <n v="150"/>
    <n v="210"/>
    <n v="900"/>
    <n v="1260"/>
    <x v="22"/>
    <x v="0"/>
    <x v="1"/>
  </r>
  <r>
    <x v="190"/>
    <s v="P0011"/>
    <n v="14"/>
    <x v="2"/>
    <x v="0"/>
    <n v="0"/>
    <x v="31"/>
    <x v="2"/>
    <x v="2"/>
    <n v="44"/>
    <n v="48.4"/>
    <n v="616"/>
    <n v="677.6"/>
    <x v="29"/>
    <x v="0"/>
    <x v="1"/>
  </r>
  <r>
    <x v="191"/>
    <s v="P0022"/>
    <n v="10"/>
    <x v="2"/>
    <x v="1"/>
    <n v="0"/>
    <x v="22"/>
    <x v="0"/>
    <x v="0"/>
    <n v="121"/>
    <n v="141.57"/>
    <n v="1210"/>
    <n v="1415.6999999999998"/>
    <x v="17"/>
    <x v="0"/>
    <x v="1"/>
  </r>
  <r>
    <x v="192"/>
    <s v="P0014"/>
    <n v="11"/>
    <x v="1"/>
    <x v="1"/>
    <n v="0"/>
    <x v="9"/>
    <x v="2"/>
    <x v="1"/>
    <n v="112"/>
    <n v="146.72"/>
    <n v="1232"/>
    <n v="1613.92"/>
    <x v="23"/>
    <x v="0"/>
    <x v="1"/>
  </r>
  <r>
    <x v="193"/>
    <s v="P0040"/>
    <n v="4"/>
    <x v="1"/>
    <x v="0"/>
    <n v="0"/>
    <x v="17"/>
    <x v="1"/>
    <x v="1"/>
    <n v="90"/>
    <n v="115.2"/>
    <n v="360"/>
    <n v="460.8"/>
    <x v="30"/>
    <x v="0"/>
    <x v="1"/>
  </r>
  <r>
    <x v="194"/>
    <s v="P0008"/>
    <n v="9"/>
    <x v="0"/>
    <x v="1"/>
    <n v="0"/>
    <x v="25"/>
    <x v="3"/>
    <x v="1"/>
    <n v="83"/>
    <n v="94.62"/>
    <n v="747"/>
    <n v="851.58"/>
    <x v="7"/>
    <x v="0"/>
    <x v="1"/>
  </r>
  <r>
    <x v="195"/>
    <s v="P0021"/>
    <n v="2"/>
    <x v="2"/>
    <x v="1"/>
    <n v="0"/>
    <x v="32"/>
    <x v="0"/>
    <x v="0"/>
    <n v="126"/>
    <n v="162.54"/>
    <n v="252"/>
    <n v="325.08"/>
    <x v="9"/>
    <x v="0"/>
    <x v="1"/>
  </r>
  <r>
    <x v="195"/>
    <s v="P0014"/>
    <n v="7"/>
    <x v="1"/>
    <x v="0"/>
    <n v="0"/>
    <x v="9"/>
    <x v="2"/>
    <x v="1"/>
    <n v="112"/>
    <n v="146.72"/>
    <n v="784"/>
    <n v="1027.04"/>
    <x v="9"/>
    <x v="0"/>
    <x v="1"/>
  </r>
  <r>
    <x v="196"/>
    <s v="P0001"/>
    <n v="6"/>
    <x v="1"/>
    <x v="1"/>
    <n v="0"/>
    <x v="16"/>
    <x v="3"/>
    <x v="1"/>
    <n v="98"/>
    <n v="103.88"/>
    <n v="588"/>
    <n v="623.28"/>
    <x v="18"/>
    <x v="0"/>
    <x v="1"/>
  </r>
  <r>
    <x v="197"/>
    <s v="P0002"/>
    <n v="5"/>
    <x v="0"/>
    <x v="1"/>
    <n v="0"/>
    <x v="29"/>
    <x v="3"/>
    <x v="1"/>
    <n v="105"/>
    <n v="142.80000000000001"/>
    <n v="525"/>
    <n v="714"/>
    <x v="19"/>
    <x v="0"/>
    <x v="1"/>
  </r>
  <r>
    <x v="197"/>
    <s v="P0042"/>
    <n v="8"/>
    <x v="2"/>
    <x v="0"/>
    <n v="0"/>
    <x v="10"/>
    <x v="1"/>
    <x v="0"/>
    <n v="120"/>
    <n v="162"/>
    <n v="960"/>
    <n v="1296"/>
    <x v="19"/>
    <x v="0"/>
    <x v="1"/>
  </r>
  <r>
    <x v="198"/>
    <s v="P0030"/>
    <n v="15"/>
    <x v="1"/>
    <x v="0"/>
    <n v="0"/>
    <x v="28"/>
    <x v="4"/>
    <x v="0"/>
    <n v="148"/>
    <n v="201.28"/>
    <n v="2220"/>
    <n v="3019.2"/>
    <x v="27"/>
    <x v="0"/>
    <x v="1"/>
  </r>
  <r>
    <x v="199"/>
    <s v="P0017"/>
    <n v="14"/>
    <x v="2"/>
    <x v="1"/>
    <n v="0"/>
    <x v="39"/>
    <x v="2"/>
    <x v="0"/>
    <n v="134"/>
    <n v="156.78"/>
    <n v="1876"/>
    <n v="2194.92"/>
    <x v="11"/>
    <x v="0"/>
    <x v="1"/>
  </r>
  <r>
    <x v="200"/>
    <s v="P0016"/>
    <n v="11"/>
    <x v="2"/>
    <x v="0"/>
    <n v="0"/>
    <x v="21"/>
    <x v="2"/>
    <x v="3"/>
    <n v="13"/>
    <n v="16.64"/>
    <n v="143"/>
    <n v="183.04000000000002"/>
    <x v="14"/>
    <x v="0"/>
    <x v="1"/>
  </r>
  <r>
    <x v="201"/>
    <s v="P0023"/>
    <n v="6"/>
    <x v="1"/>
    <x v="1"/>
    <n v="0"/>
    <x v="12"/>
    <x v="0"/>
    <x v="0"/>
    <n v="141"/>
    <n v="149.46"/>
    <n v="846"/>
    <n v="896.76"/>
    <x v="25"/>
    <x v="0"/>
    <x v="1"/>
  </r>
  <r>
    <x v="201"/>
    <s v="P0041"/>
    <n v="9"/>
    <x v="2"/>
    <x v="1"/>
    <n v="0"/>
    <x v="41"/>
    <x v="1"/>
    <x v="0"/>
    <n v="138"/>
    <n v="173.88"/>
    <n v="1242"/>
    <n v="1564.92"/>
    <x v="25"/>
    <x v="0"/>
    <x v="1"/>
  </r>
  <r>
    <x v="202"/>
    <s v="P0005"/>
    <n v="9"/>
    <x v="2"/>
    <x v="1"/>
    <n v="0"/>
    <x v="24"/>
    <x v="3"/>
    <x v="0"/>
    <n v="133"/>
    <n v="155.61000000000001"/>
    <n v="1197"/>
    <n v="1400.4900000000002"/>
    <x v="0"/>
    <x v="1"/>
    <x v="1"/>
  </r>
  <r>
    <x v="203"/>
    <s v="P0014"/>
    <n v="8"/>
    <x v="2"/>
    <x v="0"/>
    <n v="0"/>
    <x v="9"/>
    <x v="2"/>
    <x v="1"/>
    <n v="112"/>
    <n v="146.72"/>
    <n v="896"/>
    <n v="1173.76"/>
    <x v="2"/>
    <x v="1"/>
    <x v="1"/>
  </r>
  <r>
    <x v="204"/>
    <s v="P0018"/>
    <n v="6"/>
    <x v="2"/>
    <x v="1"/>
    <n v="0"/>
    <x v="30"/>
    <x v="2"/>
    <x v="3"/>
    <n v="37"/>
    <n v="49.21"/>
    <n v="222"/>
    <n v="295.26"/>
    <x v="15"/>
    <x v="1"/>
    <x v="1"/>
  </r>
  <r>
    <x v="205"/>
    <s v="P0002"/>
    <n v="6"/>
    <x v="2"/>
    <x v="1"/>
    <n v="0"/>
    <x v="29"/>
    <x v="3"/>
    <x v="1"/>
    <n v="105"/>
    <n v="142.80000000000001"/>
    <n v="630"/>
    <n v="856.80000000000007"/>
    <x v="16"/>
    <x v="1"/>
    <x v="1"/>
  </r>
  <r>
    <x v="206"/>
    <s v="P0005"/>
    <n v="11"/>
    <x v="1"/>
    <x v="1"/>
    <n v="0"/>
    <x v="24"/>
    <x v="3"/>
    <x v="0"/>
    <n v="133"/>
    <n v="155.61000000000001"/>
    <n v="1463"/>
    <n v="1711.71"/>
    <x v="21"/>
    <x v="1"/>
    <x v="1"/>
  </r>
  <r>
    <x v="206"/>
    <s v="P0004"/>
    <n v="3"/>
    <x v="1"/>
    <x v="1"/>
    <n v="0"/>
    <x v="3"/>
    <x v="3"/>
    <x v="2"/>
    <n v="44"/>
    <n v="48.84"/>
    <n v="132"/>
    <n v="146.52000000000001"/>
    <x v="21"/>
    <x v="1"/>
    <x v="1"/>
  </r>
  <r>
    <x v="207"/>
    <s v="P0032"/>
    <n v="14"/>
    <x v="1"/>
    <x v="0"/>
    <n v="0"/>
    <x v="18"/>
    <x v="4"/>
    <x v="1"/>
    <n v="89"/>
    <n v="117.48"/>
    <n v="1246"/>
    <n v="1644.72"/>
    <x v="4"/>
    <x v="1"/>
    <x v="1"/>
  </r>
  <r>
    <x v="208"/>
    <s v="P0010"/>
    <n v="13"/>
    <x v="2"/>
    <x v="1"/>
    <n v="0"/>
    <x v="20"/>
    <x v="2"/>
    <x v="0"/>
    <n v="148"/>
    <n v="164.28"/>
    <n v="1924"/>
    <n v="2135.64"/>
    <x v="6"/>
    <x v="1"/>
    <x v="1"/>
  </r>
  <r>
    <x v="209"/>
    <s v="P0026"/>
    <n v="8"/>
    <x v="1"/>
    <x v="1"/>
    <n v="0"/>
    <x v="42"/>
    <x v="4"/>
    <x v="3"/>
    <n v="18"/>
    <n v="24.66"/>
    <n v="144"/>
    <n v="197.28"/>
    <x v="29"/>
    <x v="1"/>
    <x v="1"/>
  </r>
  <r>
    <x v="209"/>
    <s v="P0028"/>
    <n v="3"/>
    <x v="2"/>
    <x v="1"/>
    <n v="0"/>
    <x v="33"/>
    <x v="4"/>
    <x v="3"/>
    <n v="37"/>
    <n v="41.81"/>
    <n v="111"/>
    <n v="125.43"/>
    <x v="29"/>
    <x v="1"/>
    <x v="1"/>
  </r>
  <r>
    <x v="210"/>
    <s v="P0032"/>
    <n v="1"/>
    <x v="1"/>
    <x v="1"/>
    <n v="0"/>
    <x v="18"/>
    <x v="4"/>
    <x v="1"/>
    <n v="89"/>
    <n v="117.48"/>
    <n v="89"/>
    <n v="117.48"/>
    <x v="23"/>
    <x v="1"/>
    <x v="1"/>
  </r>
  <r>
    <x v="211"/>
    <s v="P0002"/>
    <n v="13"/>
    <x v="1"/>
    <x v="1"/>
    <n v="0"/>
    <x v="29"/>
    <x v="3"/>
    <x v="1"/>
    <n v="105"/>
    <n v="142.80000000000001"/>
    <n v="1365"/>
    <n v="1856.4"/>
    <x v="8"/>
    <x v="1"/>
    <x v="1"/>
  </r>
  <r>
    <x v="212"/>
    <s v="P0012"/>
    <n v="6"/>
    <x v="2"/>
    <x v="1"/>
    <n v="0"/>
    <x v="35"/>
    <x v="2"/>
    <x v="1"/>
    <n v="73"/>
    <n v="94.17"/>
    <n v="438"/>
    <n v="565.02"/>
    <x v="9"/>
    <x v="1"/>
    <x v="1"/>
  </r>
  <r>
    <x v="213"/>
    <s v="P0013"/>
    <n v="6"/>
    <x v="1"/>
    <x v="0"/>
    <n v="0"/>
    <x v="2"/>
    <x v="2"/>
    <x v="1"/>
    <n v="112"/>
    <n v="122.08"/>
    <n v="672"/>
    <n v="732.48"/>
    <x v="19"/>
    <x v="1"/>
    <x v="1"/>
  </r>
  <r>
    <x v="213"/>
    <s v="P0016"/>
    <n v="15"/>
    <x v="1"/>
    <x v="1"/>
    <n v="0"/>
    <x v="21"/>
    <x v="2"/>
    <x v="3"/>
    <n v="13"/>
    <n v="16.64"/>
    <n v="195"/>
    <n v="249.60000000000002"/>
    <x v="19"/>
    <x v="1"/>
    <x v="1"/>
  </r>
  <r>
    <x v="213"/>
    <s v="P0036"/>
    <n v="8"/>
    <x v="2"/>
    <x v="0"/>
    <n v="0"/>
    <x v="43"/>
    <x v="4"/>
    <x v="1"/>
    <n v="90"/>
    <n v="96.3"/>
    <n v="720"/>
    <n v="770.4"/>
    <x v="19"/>
    <x v="1"/>
    <x v="1"/>
  </r>
  <r>
    <x v="214"/>
    <s v="P0012"/>
    <n v="7"/>
    <x v="2"/>
    <x v="1"/>
    <n v="0"/>
    <x v="35"/>
    <x v="2"/>
    <x v="1"/>
    <n v="73"/>
    <n v="94.17"/>
    <n v="511"/>
    <n v="659.19"/>
    <x v="13"/>
    <x v="1"/>
    <x v="1"/>
  </r>
  <r>
    <x v="214"/>
    <s v="P0005"/>
    <n v="15"/>
    <x v="2"/>
    <x v="0"/>
    <n v="0"/>
    <x v="24"/>
    <x v="3"/>
    <x v="0"/>
    <n v="133"/>
    <n v="155.61000000000001"/>
    <n v="1995"/>
    <n v="2334.15"/>
    <x v="13"/>
    <x v="1"/>
    <x v="1"/>
  </r>
  <r>
    <x v="215"/>
    <s v="P0037"/>
    <n v="15"/>
    <x v="2"/>
    <x v="1"/>
    <n v="0"/>
    <x v="8"/>
    <x v="1"/>
    <x v="1"/>
    <n v="67"/>
    <n v="85.76"/>
    <n v="1005"/>
    <n v="1286.4000000000001"/>
    <x v="14"/>
    <x v="1"/>
    <x v="1"/>
  </r>
  <r>
    <x v="216"/>
    <s v="P0026"/>
    <n v="13"/>
    <x v="0"/>
    <x v="0"/>
    <n v="0"/>
    <x v="42"/>
    <x v="4"/>
    <x v="3"/>
    <n v="18"/>
    <n v="24.66"/>
    <n v="234"/>
    <n v="320.58"/>
    <x v="3"/>
    <x v="2"/>
    <x v="1"/>
  </r>
  <r>
    <x v="217"/>
    <s v="P0004"/>
    <n v="2"/>
    <x v="2"/>
    <x v="1"/>
    <n v="0"/>
    <x v="3"/>
    <x v="3"/>
    <x v="2"/>
    <n v="44"/>
    <n v="48.84"/>
    <n v="88"/>
    <n v="97.68"/>
    <x v="16"/>
    <x v="2"/>
    <x v="1"/>
  </r>
  <r>
    <x v="218"/>
    <s v="P0003"/>
    <n v="1"/>
    <x v="2"/>
    <x v="1"/>
    <n v="0"/>
    <x v="6"/>
    <x v="3"/>
    <x v="1"/>
    <n v="71"/>
    <n v="80.94"/>
    <n v="71"/>
    <n v="80.94"/>
    <x v="20"/>
    <x v="2"/>
    <x v="1"/>
  </r>
  <r>
    <x v="219"/>
    <s v="P0044"/>
    <n v="6"/>
    <x v="2"/>
    <x v="0"/>
    <n v="0"/>
    <x v="11"/>
    <x v="1"/>
    <x v="1"/>
    <n v="76"/>
    <n v="82.08"/>
    <n v="456"/>
    <n v="492.48"/>
    <x v="21"/>
    <x v="2"/>
    <x v="1"/>
  </r>
  <r>
    <x v="220"/>
    <s v="P0030"/>
    <n v="3"/>
    <x v="2"/>
    <x v="0"/>
    <n v="0"/>
    <x v="28"/>
    <x v="4"/>
    <x v="0"/>
    <n v="148"/>
    <n v="201.28"/>
    <n v="444"/>
    <n v="603.84"/>
    <x v="4"/>
    <x v="2"/>
    <x v="1"/>
  </r>
  <r>
    <x v="220"/>
    <s v="P0004"/>
    <n v="11"/>
    <x v="1"/>
    <x v="1"/>
    <n v="0"/>
    <x v="3"/>
    <x v="3"/>
    <x v="2"/>
    <n v="44"/>
    <n v="48.84"/>
    <n v="484"/>
    <n v="537.24"/>
    <x v="4"/>
    <x v="2"/>
    <x v="1"/>
  </r>
  <r>
    <x v="221"/>
    <s v="P0033"/>
    <n v="12"/>
    <x v="0"/>
    <x v="0"/>
    <n v="0"/>
    <x v="38"/>
    <x v="4"/>
    <x v="1"/>
    <n v="95"/>
    <n v="119.7"/>
    <n v="1140"/>
    <n v="1436.4"/>
    <x v="26"/>
    <x v="2"/>
    <x v="1"/>
  </r>
  <r>
    <x v="222"/>
    <s v="P0016"/>
    <n v="2"/>
    <x v="2"/>
    <x v="1"/>
    <n v="0"/>
    <x v="21"/>
    <x v="2"/>
    <x v="3"/>
    <n v="13"/>
    <n v="16.64"/>
    <n v="26"/>
    <n v="33.28"/>
    <x v="29"/>
    <x v="2"/>
    <x v="1"/>
  </r>
  <r>
    <x v="222"/>
    <s v="P0026"/>
    <n v="13"/>
    <x v="2"/>
    <x v="0"/>
    <n v="0"/>
    <x v="42"/>
    <x v="4"/>
    <x v="3"/>
    <n v="18"/>
    <n v="24.66"/>
    <n v="234"/>
    <n v="320.58"/>
    <x v="29"/>
    <x v="2"/>
    <x v="1"/>
  </r>
  <r>
    <x v="223"/>
    <s v="P0019"/>
    <n v="2"/>
    <x v="1"/>
    <x v="1"/>
    <n v="0"/>
    <x v="40"/>
    <x v="2"/>
    <x v="0"/>
    <n v="150"/>
    <n v="210"/>
    <n v="300"/>
    <n v="420"/>
    <x v="7"/>
    <x v="2"/>
    <x v="1"/>
  </r>
  <r>
    <x v="223"/>
    <s v="P0027"/>
    <n v="10"/>
    <x v="2"/>
    <x v="1"/>
    <n v="0"/>
    <x v="26"/>
    <x v="4"/>
    <x v="2"/>
    <n v="48"/>
    <n v="57.120000000000005"/>
    <n v="480"/>
    <n v="571.20000000000005"/>
    <x v="7"/>
    <x v="2"/>
    <x v="1"/>
  </r>
  <r>
    <x v="224"/>
    <s v="P0041"/>
    <n v="6"/>
    <x v="0"/>
    <x v="1"/>
    <n v="0"/>
    <x v="41"/>
    <x v="1"/>
    <x v="0"/>
    <n v="138"/>
    <n v="173.88"/>
    <n v="828"/>
    <n v="1043.28"/>
    <x v="8"/>
    <x v="2"/>
    <x v="1"/>
  </r>
  <r>
    <x v="225"/>
    <s v="P0032"/>
    <n v="9"/>
    <x v="2"/>
    <x v="1"/>
    <n v="0"/>
    <x v="18"/>
    <x v="4"/>
    <x v="1"/>
    <n v="89"/>
    <n v="117.48"/>
    <n v="801"/>
    <n v="1057.32"/>
    <x v="19"/>
    <x v="2"/>
    <x v="1"/>
  </r>
  <r>
    <x v="226"/>
    <s v="P0001"/>
    <n v="2"/>
    <x v="0"/>
    <x v="0"/>
    <n v="0"/>
    <x v="16"/>
    <x v="3"/>
    <x v="1"/>
    <n v="98"/>
    <n v="103.88"/>
    <n v="196"/>
    <n v="207.76"/>
    <x v="11"/>
    <x v="2"/>
    <x v="1"/>
  </r>
  <r>
    <x v="226"/>
    <s v="P0030"/>
    <n v="11"/>
    <x v="2"/>
    <x v="0"/>
    <n v="0"/>
    <x v="28"/>
    <x v="4"/>
    <x v="0"/>
    <n v="148"/>
    <n v="201.28"/>
    <n v="1628"/>
    <n v="2214.08"/>
    <x v="11"/>
    <x v="2"/>
    <x v="1"/>
  </r>
  <r>
    <x v="227"/>
    <s v="P0032"/>
    <n v="12"/>
    <x v="1"/>
    <x v="0"/>
    <n v="0"/>
    <x v="18"/>
    <x v="4"/>
    <x v="1"/>
    <n v="89"/>
    <n v="117.48"/>
    <n v="1068"/>
    <n v="1409.76"/>
    <x v="28"/>
    <x v="2"/>
    <x v="1"/>
  </r>
  <r>
    <x v="228"/>
    <s v="P0001"/>
    <n v="13"/>
    <x v="1"/>
    <x v="1"/>
    <n v="0"/>
    <x v="16"/>
    <x v="3"/>
    <x v="1"/>
    <n v="98"/>
    <n v="103.88"/>
    <n v="1274"/>
    <n v="1350.44"/>
    <x v="24"/>
    <x v="2"/>
    <x v="1"/>
  </r>
  <r>
    <x v="229"/>
    <s v="P0002"/>
    <n v="2"/>
    <x v="1"/>
    <x v="1"/>
    <n v="0"/>
    <x v="29"/>
    <x v="3"/>
    <x v="1"/>
    <n v="105"/>
    <n v="142.80000000000001"/>
    <n v="210"/>
    <n v="285.60000000000002"/>
    <x v="0"/>
    <x v="3"/>
    <x v="1"/>
  </r>
  <r>
    <x v="230"/>
    <s v="P0002"/>
    <n v="3"/>
    <x v="2"/>
    <x v="1"/>
    <n v="0"/>
    <x v="29"/>
    <x v="3"/>
    <x v="1"/>
    <n v="105"/>
    <n v="142.80000000000001"/>
    <n v="315"/>
    <n v="428.40000000000003"/>
    <x v="1"/>
    <x v="3"/>
    <x v="1"/>
  </r>
  <r>
    <x v="231"/>
    <s v="P0040"/>
    <n v="2"/>
    <x v="0"/>
    <x v="1"/>
    <n v="0"/>
    <x v="17"/>
    <x v="1"/>
    <x v="1"/>
    <n v="90"/>
    <n v="115.2"/>
    <n v="180"/>
    <n v="230.4"/>
    <x v="16"/>
    <x v="3"/>
    <x v="1"/>
  </r>
  <r>
    <x v="232"/>
    <s v="P0026"/>
    <n v="7"/>
    <x v="2"/>
    <x v="0"/>
    <n v="0"/>
    <x v="42"/>
    <x v="4"/>
    <x v="3"/>
    <n v="18"/>
    <n v="24.66"/>
    <n v="126"/>
    <n v="172.62"/>
    <x v="20"/>
    <x v="3"/>
    <x v="1"/>
  </r>
  <r>
    <x v="233"/>
    <s v="P0039"/>
    <n v="12"/>
    <x v="0"/>
    <x v="1"/>
    <n v="0"/>
    <x v="34"/>
    <x v="1"/>
    <x v="3"/>
    <n v="37"/>
    <n v="42.55"/>
    <n v="444"/>
    <n v="510.59999999999997"/>
    <x v="4"/>
    <x v="3"/>
    <x v="1"/>
  </r>
  <r>
    <x v="233"/>
    <s v="P0002"/>
    <n v="9"/>
    <x v="1"/>
    <x v="0"/>
    <n v="0"/>
    <x v="29"/>
    <x v="3"/>
    <x v="1"/>
    <n v="105"/>
    <n v="142.80000000000001"/>
    <n v="945"/>
    <n v="1285.2"/>
    <x v="4"/>
    <x v="3"/>
    <x v="1"/>
  </r>
  <r>
    <x v="234"/>
    <s v="P0016"/>
    <n v="14"/>
    <x v="0"/>
    <x v="0"/>
    <n v="0"/>
    <x v="21"/>
    <x v="2"/>
    <x v="3"/>
    <n v="13"/>
    <n v="16.64"/>
    <n v="182"/>
    <n v="232.96"/>
    <x v="22"/>
    <x v="3"/>
    <x v="1"/>
  </r>
  <r>
    <x v="235"/>
    <s v="P0041"/>
    <n v="9"/>
    <x v="2"/>
    <x v="1"/>
    <n v="0"/>
    <x v="41"/>
    <x v="1"/>
    <x v="0"/>
    <n v="138"/>
    <n v="173.88"/>
    <n v="1242"/>
    <n v="1564.92"/>
    <x v="7"/>
    <x v="3"/>
    <x v="1"/>
  </r>
  <r>
    <x v="236"/>
    <s v="P0018"/>
    <n v="2"/>
    <x v="0"/>
    <x v="0"/>
    <n v="0"/>
    <x v="30"/>
    <x v="2"/>
    <x v="3"/>
    <n v="37"/>
    <n v="49.21"/>
    <n v="74"/>
    <n v="98.42"/>
    <x v="9"/>
    <x v="3"/>
    <x v="1"/>
  </r>
  <r>
    <x v="236"/>
    <s v="P0012"/>
    <n v="4"/>
    <x v="2"/>
    <x v="0"/>
    <n v="0"/>
    <x v="35"/>
    <x v="2"/>
    <x v="1"/>
    <n v="73"/>
    <n v="94.17"/>
    <n v="292"/>
    <n v="376.68"/>
    <x v="9"/>
    <x v="3"/>
    <x v="1"/>
  </r>
  <r>
    <x v="237"/>
    <s v="P0030"/>
    <n v="2"/>
    <x v="2"/>
    <x v="1"/>
    <n v="0"/>
    <x v="28"/>
    <x v="4"/>
    <x v="0"/>
    <n v="148"/>
    <n v="201.28"/>
    <n v="296"/>
    <n v="402.56"/>
    <x v="10"/>
    <x v="3"/>
    <x v="1"/>
  </r>
  <r>
    <x v="237"/>
    <s v="P0026"/>
    <n v="14"/>
    <x v="1"/>
    <x v="0"/>
    <n v="0"/>
    <x v="42"/>
    <x v="4"/>
    <x v="3"/>
    <n v="18"/>
    <n v="24.66"/>
    <n v="252"/>
    <n v="345.24"/>
    <x v="10"/>
    <x v="3"/>
    <x v="1"/>
  </r>
  <r>
    <x v="238"/>
    <s v="P0044"/>
    <n v="15"/>
    <x v="1"/>
    <x v="0"/>
    <n v="0"/>
    <x v="11"/>
    <x v="1"/>
    <x v="1"/>
    <n v="76"/>
    <n v="82.08"/>
    <n v="1140"/>
    <n v="1231.2"/>
    <x v="19"/>
    <x v="3"/>
    <x v="1"/>
  </r>
  <r>
    <x v="239"/>
    <s v="P0034"/>
    <n v="4"/>
    <x v="2"/>
    <x v="0"/>
    <n v="0"/>
    <x v="13"/>
    <x v="4"/>
    <x v="2"/>
    <n v="55"/>
    <n v="58.3"/>
    <n v="220"/>
    <n v="233.2"/>
    <x v="27"/>
    <x v="3"/>
    <x v="1"/>
  </r>
  <r>
    <x v="240"/>
    <s v="P0004"/>
    <n v="9"/>
    <x v="2"/>
    <x v="1"/>
    <n v="0"/>
    <x v="3"/>
    <x v="3"/>
    <x v="2"/>
    <n v="44"/>
    <n v="48.84"/>
    <n v="396"/>
    <n v="439.56000000000006"/>
    <x v="11"/>
    <x v="3"/>
    <x v="1"/>
  </r>
  <r>
    <x v="240"/>
    <s v="P0003"/>
    <n v="8"/>
    <x v="1"/>
    <x v="0"/>
    <n v="0"/>
    <x v="6"/>
    <x v="3"/>
    <x v="1"/>
    <n v="71"/>
    <n v="80.94"/>
    <n v="568"/>
    <n v="647.52"/>
    <x v="11"/>
    <x v="3"/>
    <x v="1"/>
  </r>
  <r>
    <x v="241"/>
    <s v="P0027"/>
    <n v="2"/>
    <x v="2"/>
    <x v="1"/>
    <n v="0"/>
    <x v="26"/>
    <x v="4"/>
    <x v="2"/>
    <n v="48"/>
    <n v="57.120000000000005"/>
    <n v="96"/>
    <n v="114.24000000000001"/>
    <x v="12"/>
    <x v="3"/>
    <x v="1"/>
  </r>
  <r>
    <x v="242"/>
    <s v="P0014"/>
    <n v="14"/>
    <x v="2"/>
    <x v="1"/>
    <n v="0"/>
    <x v="9"/>
    <x v="2"/>
    <x v="1"/>
    <n v="112"/>
    <n v="146.72"/>
    <n v="1568"/>
    <n v="2054.08"/>
    <x v="14"/>
    <x v="3"/>
    <x v="1"/>
  </r>
  <r>
    <x v="243"/>
    <s v="P0016"/>
    <n v="13"/>
    <x v="1"/>
    <x v="0"/>
    <n v="0"/>
    <x v="21"/>
    <x v="2"/>
    <x v="3"/>
    <n v="13"/>
    <n v="16.64"/>
    <n v="169"/>
    <n v="216.32"/>
    <x v="24"/>
    <x v="3"/>
    <x v="1"/>
  </r>
  <r>
    <x v="243"/>
    <s v="P0027"/>
    <n v="8"/>
    <x v="2"/>
    <x v="0"/>
    <n v="0"/>
    <x v="26"/>
    <x v="4"/>
    <x v="2"/>
    <n v="48"/>
    <n v="57.120000000000005"/>
    <n v="384"/>
    <n v="456.96000000000004"/>
    <x v="24"/>
    <x v="3"/>
    <x v="1"/>
  </r>
  <r>
    <x v="244"/>
    <s v="P0034"/>
    <n v="9"/>
    <x v="0"/>
    <x v="0"/>
    <n v="0"/>
    <x v="13"/>
    <x v="4"/>
    <x v="2"/>
    <n v="55"/>
    <n v="58.3"/>
    <n v="495"/>
    <n v="524.69999999999993"/>
    <x v="0"/>
    <x v="4"/>
    <x v="1"/>
  </r>
  <r>
    <x v="244"/>
    <s v="P0033"/>
    <n v="6"/>
    <x v="1"/>
    <x v="0"/>
    <n v="0"/>
    <x v="38"/>
    <x v="4"/>
    <x v="1"/>
    <n v="95"/>
    <n v="119.7"/>
    <n v="570"/>
    <n v="718.2"/>
    <x v="0"/>
    <x v="4"/>
    <x v="1"/>
  </r>
  <r>
    <x v="245"/>
    <s v="P0013"/>
    <n v="4"/>
    <x v="1"/>
    <x v="1"/>
    <n v="0"/>
    <x v="2"/>
    <x v="2"/>
    <x v="1"/>
    <n v="112"/>
    <n v="122.08"/>
    <n v="448"/>
    <n v="488.32"/>
    <x v="1"/>
    <x v="4"/>
    <x v="1"/>
  </r>
  <r>
    <x v="246"/>
    <s v="P0020"/>
    <n v="10"/>
    <x v="2"/>
    <x v="0"/>
    <n v="0"/>
    <x v="14"/>
    <x v="0"/>
    <x v="2"/>
    <n v="61"/>
    <n v="76.25"/>
    <n v="610"/>
    <n v="762.5"/>
    <x v="3"/>
    <x v="4"/>
    <x v="1"/>
  </r>
  <r>
    <x v="247"/>
    <s v="P0034"/>
    <n v="7"/>
    <x v="2"/>
    <x v="0"/>
    <n v="0"/>
    <x v="13"/>
    <x v="4"/>
    <x v="2"/>
    <n v="55"/>
    <n v="58.3"/>
    <n v="385"/>
    <n v="408.09999999999997"/>
    <x v="16"/>
    <x v="4"/>
    <x v="1"/>
  </r>
  <r>
    <x v="248"/>
    <s v="P0015"/>
    <n v="4"/>
    <x v="1"/>
    <x v="1"/>
    <n v="0"/>
    <x v="27"/>
    <x v="2"/>
    <x v="3"/>
    <n v="12"/>
    <n v="15.719999999999999"/>
    <n v="48"/>
    <n v="62.879999999999995"/>
    <x v="20"/>
    <x v="4"/>
    <x v="1"/>
  </r>
  <r>
    <x v="248"/>
    <s v="P0027"/>
    <n v="1"/>
    <x v="1"/>
    <x v="0"/>
    <n v="0"/>
    <x v="26"/>
    <x v="4"/>
    <x v="2"/>
    <n v="48"/>
    <n v="57.120000000000005"/>
    <n v="48"/>
    <n v="57.120000000000005"/>
    <x v="20"/>
    <x v="4"/>
    <x v="1"/>
  </r>
  <r>
    <x v="249"/>
    <s v="P0022"/>
    <n v="7"/>
    <x v="1"/>
    <x v="0"/>
    <n v="0"/>
    <x v="22"/>
    <x v="0"/>
    <x v="0"/>
    <n v="121"/>
    <n v="141.57"/>
    <n v="847"/>
    <n v="990.99"/>
    <x v="21"/>
    <x v="4"/>
    <x v="1"/>
  </r>
  <r>
    <x v="250"/>
    <s v="P0017"/>
    <n v="12"/>
    <x v="0"/>
    <x v="1"/>
    <n v="0"/>
    <x v="39"/>
    <x v="2"/>
    <x v="0"/>
    <n v="134"/>
    <n v="156.78"/>
    <n v="1608"/>
    <n v="1881.3600000000001"/>
    <x v="4"/>
    <x v="4"/>
    <x v="1"/>
  </r>
  <r>
    <x v="251"/>
    <s v="P0009"/>
    <n v="6"/>
    <x v="2"/>
    <x v="0"/>
    <n v="0"/>
    <x v="37"/>
    <x v="3"/>
    <x v="3"/>
    <n v="6"/>
    <n v="7.8599999999999994"/>
    <n v="36"/>
    <n v="47.16"/>
    <x v="26"/>
    <x v="4"/>
    <x v="1"/>
  </r>
  <r>
    <x v="252"/>
    <s v="P0011"/>
    <n v="7"/>
    <x v="1"/>
    <x v="1"/>
    <n v="0"/>
    <x v="31"/>
    <x v="2"/>
    <x v="2"/>
    <n v="44"/>
    <n v="48.4"/>
    <n v="308"/>
    <n v="338.8"/>
    <x v="6"/>
    <x v="4"/>
    <x v="1"/>
  </r>
  <r>
    <x v="253"/>
    <s v="P0012"/>
    <n v="5"/>
    <x v="2"/>
    <x v="0"/>
    <n v="0"/>
    <x v="35"/>
    <x v="2"/>
    <x v="1"/>
    <n v="73"/>
    <n v="94.17"/>
    <n v="365"/>
    <n v="470.85"/>
    <x v="22"/>
    <x v="4"/>
    <x v="1"/>
  </r>
  <r>
    <x v="254"/>
    <s v="P0008"/>
    <n v="14"/>
    <x v="2"/>
    <x v="1"/>
    <n v="0"/>
    <x v="25"/>
    <x v="3"/>
    <x v="1"/>
    <n v="83"/>
    <n v="94.62"/>
    <n v="1162"/>
    <n v="1324.68"/>
    <x v="29"/>
    <x v="4"/>
    <x v="1"/>
  </r>
  <r>
    <x v="255"/>
    <s v="P0020"/>
    <n v="5"/>
    <x v="1"/>
    <x v="0"/>
    <n v="0"/>
    <x v="14"/>
    <x v="0"/>
    <x v="2"/>
    <n v="61"/>
    <n v="76.25"/>
    <n v="305"/>
    <n v="381.25"/>
    <x v="17"/>
    <x v="4"/>
    <x v="1"/>
  </r>
  <r>
    <x v="256"/>
    <s v="P0010"/>
    <n v="13"/>
    <x v="2"/>
    <x v="1"/>
    <n v="0"/>
    <x v="20"/>
    <x v="2"/>
    <x v="0"/>
    <n v="148"/>
    <n v="164.28"/>
    <n v="1924"/>
    <n v="2135.64"/>
    <x v="23"/>
    <x v="4"/>
    <x v="1"/>
  </r>
  <r>
    <x v="256"/>
    <s v="P0031"/>
    <n v="13"/>
    <x v="1"/>
    <x v="0"/>
    <n v="0"/>
    <x v="5"/>
    <x v="4"/>
    <x v="1"/>
    <n v="93"/>
    <n v="104.16"/>
    <n v="1209"/>
    <n v="1354.08"/>
    <x v="23"/>
    <x v="4"/>
    <x v="1"/>
  </r>
  <r>
    <x v="257"/>
    <s v="P0027"/>
    <n v="8"/>
    <x v="2"/>
    <x v="1"/>
    <n v="0"/>
    <x v="26"/>
    <x v="4"/>
    <x v="2"/>
    <n v="48"/>
    <n v="57.120000000000005"/>
    <n v="384"/>
    <n v="456.96000000000004"/>
    <x v="30"/>
    <x v="4"/>
    <x v="1"/>
  </r>
  <r>
    <x v="258"/>
    <s v="P0027"/>
    <n v="4"/>
    <x v="0"/>
    <x v="0"/>
    <n v="0"/>
    <x v="26"/>
    <x v="4"/>
    <x v="2"/>
    <n v="48"/>
    <n v="57.120000000000005"/>
    <n v="192"/>
    <n v="228.48000000000002"/>
    <x v="7"/>
    <x v="4"/>
    <x v="1"/>
  </r>
  <r>
    <x v="258"/>
    <s v="P0038"/>
    <n v="8"/>
    <x v="0"/>
    <x v="0"/>
    <n v="0"/>
    <x v="1"/>
    <x v="1"/>
    <x v="1"/>
    <n v="72"/>
    <n v="79.92"/>
    <n v="576"/>
    <n v="639.36"/>
    <x v="7"/>
    <x v="4"/>
    <x v="1"/>
  </r>
  <r>
    <x v="259"/>
    <s v="P0044"/>
    <n v="15"/>
    <x v="1"/>
    <x v="1"/>
    <n v="0"/>
    <x v="11"/>
    <x v="1"/>
    <x v="1"/>
    <n v="76"/>
    <n v="82.08"/>
    <n v="1140"/>
    <n v="1231.2"/>
    <x v="9"/>
    <x v="4"/>
    <x v="1"/>
  </r>
  <r>
    <x v="260"/>
    <s v="P0015"/>
    <n v="12"/>
    <x v="2"/>
    <x v="0"/>
    <n v="0"/>
    <x v="27"/>
    <x v="2"/>
    <x v="3"/>
    <n v="12"/>
    <n v="15.719999999999999"/>
    <n v="144"/>
    <n v="188.64"/>
    <x v="18"/>
    <x v="4"/>
    <x v="1"/>
  </r>
  <r>
    <x v="261"/>
    <s v="P0002"/>
    <n v="7"/>
    <x v="1"/>
    <x v="0"/>
    <n v="0"/>
    <x v="29"/>
    <x v="3"/>
    <x v="1"/>
    <n v="105"/>
    <n v="142.80000000000001"/>
    <n v="735"/>
    <n v="999.60000000000014"/>
    <x v="11"/>
    <x v="4"/>
    <x v="1"/>
  </r>
  <r>
    <x v="262"/>
    <s v="P0028"/>
    <n v="2"/>
    <x v="2"/>
    <x v="0"/>
    <n v="0"/>
    <x v="33"/>
    <x v="4"/>
    <x v="3"/>
    <n v="37"/>
    <n v="41.81"/>
    <n v="74"/>
    <n v="83.62"/>
    <x v="12"/>
    <x v="4"/>
    <x v="1"/>
  </r>
  <r>
    <x v="262"/>
    <s v="P0027"/>
    <n v="2"/>
    <x v="1"/>
    <x v="0"/>
    <n v="0"/>
    <x v="26"/>
    <x v="4"/>
    <x v="2"/>
    <n v="48"/>
    <n v="57.120000000000005"/>
    <n v="96"/>
    <n v="114.24000000000001"/>
    <x v="12"/>
    <x v="4"/>
    <x v="1"/>
  </r>
  <r>
    <x v="263"/>
    <s v="P0041"/>
    <n v="10"/>
    <x v="0"/>
    <x v="1"/>
    <n v="0"/>
    <x v="41"/>
    <x v="1"/>
    <x v="0"/>
    <n v="138"/>
    <n v="173.88"/>
    <n v="1380"/>
    <n v="1738.8"/>
    <x v="14"/>
    <x v="4"/>
    <x v="1"/>
  </r>
  <r>
    <x v="263"/>
    <s v="P0008"/>
    <n v="5"/>
    <x v="0"/>
    <x v="0"/>
    <n v="0"/>
    <x v="25"/>
    <x v="3"/>
    <x v="1"/>
    <n v="83"/>
    <n v="94.62"/>
    <n v="415"/>
    <n v="473.1"/>
    <x v="14"/>
    <x v="4"/>
    <x v="1"/>
  </r>
  <r>
    <x v="263"/>
    <s v="P0010"/>
    <n v="9"/>
    <x v="1"/>
    <x v="1"/>
    <n v="0"/>
    <x v="20"/>
    <x v="2"/>
    <x v="0"/>
    <n v="148"/>
    <n v="164.28"/>
    <n v="1332"/>
    <n v="1478.52"/>
    <x v="14"/>
    <x v="4"/>
    <x v="1"/>
  </r>
  <r>
    <x v="263"/>
    <s v="P0004"/>
    <n v="12"/>
    <x v="1"/>
    <x v="0"/>
    <n v="0"/>
    <x v="3"/>
    <x v="3"/>
    <x v="2"/>
    <n v="44"/>
    <n v="48.84"/>
    <n v="528"/>
    <n v="586.08000000000004"/>
    <x v="14"/>
    <x v="4"/>
    <x v="1"/>
  </r>
  <r>
    <x v="263"/>
    <s v="P0020"/>
    <n v="14"/>
    <x v="2"/>
    <x v="1"/>
    <n v="0"/>
    <x v="14"/>
    <x v="0"/>
    <x v="2"/>
    <n v="61"/>
    <n v="76.25"/>
    <n v="854"/>
    <n v="1067.5"/>
    <x v="14"/>
    <x v="4"/>
    <x v="1"/>
  </r>
  <r>
    <x v="264"/>
    <s v="P0044"/>
    <n v="9"/>
    <x v="2"/>
    <x v="0"/>
    <n v="0"/>
    <x v="11"/>
    <x v="1"/>
    <x v="1"/>
    <n v="76"/>
    <n v="82.08"/>
    <n v="684"/>
    <n v="738.72"/>
    <x v="24"/>
    <x v="4"/>
    <x v="1"/>
  </r>
  <r>
    <x v="264"/>
    <s v="P0005"/>
    <n v="4"/>
    <x v="0"/>
    <x v="1"/>
    <n v="0"/>
    <x v="24"/>
    <x v="3"/>
    <x v="0"/>
    <n v="133"/>
    <n v="155.61000000000001"/>
    <n v="532"/>
    <n v="622.44000000000005"/>
    <x v="24"/>
    <x v="4"/>
    <x v="1"/>
  </r>
  <r>
    <x v="264"/>
    <s v="P0033"/>
    <n v="3"/>
    <x v="1"/>
    <x v="1"/>
    <n v="0"/>
    <x v="38"/>
    <x v="4"/>
    <x v="1"/>
    <n v="95"/>
    <n v="119.7"/>
    <n v="285"/>
    <n v="359.1"/>
    <x v="24"/>
    <x v="4"/>
    <x v="1"/>
  </r>
  <r>
    <x v="265"/>
    <s v="P0008"/>
    <n v="14"/>
    <x v="1"/>
    <x v="0"/>
    <n v="0"/>
    <x v="25"/>
    <x v="3"/>
    <x v="1"/>
    <n v="83"/>
    <n v="94.62"/>
    <n v="1162"/>
    <n v="1324.68"/>
    <x v="2"/>
    <x v="5"/>
    <x v="1"/>
  </r>
  <r>
    <x v="266"/>
    <s v="P0028"/>
    <n v="8"/>
    <x v="0"/>
    <x v="0"/>
    <n v="0"/>
    <x v="33"/>
    <x v="4"/>
    <x v="3"/>
    <n v="37"/>
    <n v="41.81"/>
    <n v="296"/>
    <n v="334.48"/>
    <x v="26"/>
    <x v="5"/>
    <x v="1"/>
  </r>
  <r>
    <x v="267"/>
    <s v="P0039"/>
    <n v="13"/>
    <x v="1"/>
    <x v="1"/>
    <n v="0"/>
    <x v="34"/>
    <x v="1"/>
    <x v="3"/>
    <n v="37"/>
    <n v="42.55"/>
    <n v="481"/>
    <n v="553.15"/>
    <x v="5"/>
    <x v="5"/>
    <x v="1"/>
  </r>
  <r>
    <x v="267"/>
    <s v="P0021"/>
    <n v="6"/>
    <x v="2"/>
    <x v="0"/>
    <n v="0"/>
    <x v="32"/>
    <x v="0"/>
    <x v="0"/>
    <n v="126"/>
    <n v="162.54"/>
    <n v="756"/>
    <n v="975.24"/>
    <x v="5"/>
    <x v="5"/>
    <x v="1"/>
  </r>
  <r>
    <x v="268"/>
    <s v="P0026"/>
    <n v="6"/>
    <x v="2"/>
    <x v="1"/>
    <n v="0"/>
    <x v="42"/>
    <x v="4"/>
    <x v="3"/>
    <n v="18"/>
    <n v="24.66"/>
    <n v="108"/>
    <n v="147.96"/>
    <x v="22"/>
    <x v="5"/>
    <x v="1"/>
  </r>
  <r>
    <x v="269"/>
    <s v="P0042"/>
    <n v="15"/>
    <x v="0"/>
    <x v="0"/>
    <n v="0"/>
    <x v="10"/>
    <x v="1"/>
    <x v="0"/>
    <n v="120"/>
    <n v="162"/>
    <n v="1800"/>
    <n v="2430"/>
    <x v="17"/>
    <x v="5"/>
    <x v="1"/>
  </r>
  <r>
    <x v="270"/>
    <s v="P0029"/>
    <n v="15"/>
    <x v="1"/>
    <x v="1"/>
    <n v="0"/>
    <x v="19"/>
    <x v="4"/>
    <x v="2"/>
    <n v="47"/>
    <n v="53.11"/>
    <n v="705"/>
    <n v="796.65"/>
    <x v="23"/>
    <x v="5"/>
    <x v="1"/>
  </r>
  <r>
    <x v="271"/>
    <s v="P0002"/>
    <n v="8"/>
    <x v="2"/>
    <x v="1"/>
    <n v="0"/>
    <x v="29"/>
    <x v="3"/>
    <x v="1"/>
    <n v="105"/>
    <n v="142.80000000000001"/>
    <n v="840"/>
    <n v="1142.4000000000001"/>
    <x v="8"/>
    <x v="5"/>
    <x v="1"/>
  </r>
  <r>
    <x v="272"/>
    <s v="P0017"/>
    <n v="14"/>
    <x v="2"/>
    <x v="1"/>
    <n v="0"/>
    <x v="39"/>
    <x v="2"/>
    <x v="0"/>
    <n v="134"/>
    <n v="156.78"/>
    <n v="1876"/>
    <n v="2194.92"/>
    <x v="10"/>
    <x v="5"/>
    <x v="1"/>
  </r>
  <r>
    <x v="273"/>
    <s v="P0040"/>
    <n v="10"/>
    <x v="1"/>
    <x v="1"/>
    <n v="0"/>
    <x v="17"/>
    <x v="1"/>
    <x v="1"/>
    <n v="90"/>
    <n v="115.2"/>
    <n v="900"/>
    <n v="1152"/>
    <x v="18"/>
    <x v="5"/>
    <x v="1"/>
  </r>
  <r>
    <x v="273"/>
    <s v="P0001"/>
    <n v="4"/>
    <x v="2"/>
    <x v="1"/>
    <n v="0"/>
    <x v="16"/>
    <x v="3"/>
    <x v="1"/>
    <n v="98"/>
    <n v="103.88"/>
    <n v="392"/>
    <n v="415.52"/>
    <x v="18"/>
    <x v="5"/>
    <x v="1"/>
  </r>
  <r>
    <x v="274"/>
    <s v="P0004"/>
    <n v="8"/>
    <x v="2"/>
    <x v="0"/>
    <n v="0"/>
    <x v="3"/>
    <x v="3"/>
    <x v="2"/>
    <n v="44"/>
    <n v="48.84"/>
    <n v="352"/>
    <n v="390.72"/>
    <x v="19"/>
    <x v="5"/>
    <x v="1"/>
  </r>
  <r>
    <x v="275"/>
    <s v="P0018"/>
    <n v="7"/>
    <x v="2"/>
    <x v="1"/>
    <n v="0"/>
    <x v="30"/>
    <x v="2"/>
    <x v="3"/>
    <n v="37"/>
    <n v="49.21"/>
    <n v="259"/>
    <n v="344.47"/>
    <x v="27"/>
    <x v="5"/>
    <x v="1"/>
  </r>
  <r>
    <x v="276"/>
    <s v="P0012"/>
    <n v="7"/>
    <x v="1"/>
    <x v="0"/>
    <n v="0"/>
    <x v="35"/>
    <x v="2"/>
    <x v="1"/>
    <n v="73"/>
    <n v="94.17"/>
    <n v="511"/>
    <n v="659.19"/>
    <x v="11"/>
    <x v="5"/>
    <x v="1"/>
  </r>
  <r>
    <x v="277"/>
    <s v="P0034"/>
    <n v="4"/>
    <x v="2"/>
    <x v="1"/>
    <n v="0"/>
    <x v="13"/>
    <x v="4"/>
    <x v="2"/>
    <n v="55"/>
    <n v="58.3"/>
    <n v="220"/>
    <n v="233.2"/>
    <x v="12"/>
    <x v="5"/>
    <x v="1"/>
  </r>
  <r>
    <x v="277"/>
    <s v="P0043"/>
    <n v="12"/>
    <x v="2"/>
    <x v="0"/>
    <n v="0"/>
    <x v="23"/>
    <x v="1"/>
    <x v="1"/>
    <n v="67"/>
    <n v="83.08"/>
    <n v="804"/>
    <n v="996.96"/>
    <x v="12"/>
    <x v="5"/>
    <x v="1"/>
  </r>
  <r>
    <x v="278"/>
    <s v="P0033"/>
    <n v="15"/>
    <x v="2"/>
    <x v="1"/>
    <n v="0"/>
    <x v="38"/>
    <x v="4"/>
    <x v="1"/>
    <n v="95"/>
    <n v="119.7"/>
    <n v="1425"/>
    <n v="1795.5"/>
    <x v="2"/>
    <x v="6"/>
    <x v="1"/>
  </r>
  <r>
    <x v="279"/>
    <s v="P0007"/>
    <n v="7"/>
    <x v="2"/>
    <x v="0"/>
    <n v="0"/>
    <x v="36"/>
    <x v="3"/>
    <x v="2"/>
    <n v="43"/>
    <n v="47.730000000000004"/>
    <n v="301"/>
    <n v="334.11"/>
    <x v="3"/>
    <x v="6"/>
    <x v="1"/>
  </r>
  <r>
    <x v="280"/>
    <s v="P0025"/>
    <n v="7"/>
    <x v="1"/>
    <x v="1"/>
    <n v="0"/>
    <x v="7"/>
    <x v="0"/>
    <x v="3"/>
    <n v="7"/>
    <n v="8.33"/>
    <n v="49"/>
    <n v="58.31"/>
    <x v="15"/>
    <x v="6"/>
    <x v="1"/>
  </r>
  <r>
    <x v="280"/>
    <s v="P0015"/>
    <n v="8"/>
    <x v="2"/>
    <x v="0"/>
    <n v="0"/>
    <x v="27"/>
    <x v="2"/>
    <x v="3"/>
    <n v="12"/>
    <n v="15.719999999999999"/>
    <n v="96"/>
    <n v="125.75999999999999"/>
    <x v="15"/>
    <x v="6"/>
    <x v="1"/>
  </r>
  <r>
    <x v="281"/>
    <s v="P0041"/>
    <n v="2"/>
    <x v="2"/>
    <x v="1"/>
    <n v="0"/>
    <x v="41"/>
    <x v="1"/>
    <x v="0"/>
    <n v="138"/>
    <n v="173.88"/>
    <n v="276"/>
    <n v="347.76"/>
    <x v="16"/>
    <x v="6"/>
    <x v="1"/>
  </r>
  <r>
    <x v="282"/>
    <s v="P0018"/>
    <n v="2"/>
    <x v="2"/>
    <x v="0"/>
    <n v="0"/>
    <x v="30"/>
    <x v="2"/>
    <x v="3"/>
    <n v="37"/>
    <n v="49.21"/>
    <n v="74"/>
    <n v="98.42"/>
    <x v="21"/>
    <x v="6"/>
    <x v="1"/>
  </r>
  <r>
    <x v="283"/>
    <s v="P0032"/>
    <n v="12"/>
    <x v="1"/>
    <x v="1"/>
    <n v="0"/>
    <x v="18"/>
    <x v="4"/>
    <x v="1"/>
    <n v="89"/>
    <n v="117.48"/>
    <n v="1068"/>
    <n v="1409.76"/>
    <x v="26"/>
    <x v="6"/>
    <x v="1"/>
  </r>
  <r>
    <x v="284"/>
    <s v="P0028"/>
    <n v="12"/>
    <x v="2"/>
    <x v="1"/>
    <n v="0"/>
    <x v="33"/>
    <x v="4"/>
    <x v="3"/>
    <n v="37"/>
    <n v="41.81"/>
    <n v="444"/>
    <n v="501.72"/>
    <x v="6"/>
    <x v="6"/>
    <x v="1"/>
  </r>
  <r>
    <x v="285"/>
    <s v="P0025"/>
    <n v="7"/>
    <x v="2"/>
    <x v="0"/>
    <n v="0"/>
    <x v="7"/>
    <x v="0"/>
    <x v="3"/>
    <n v="7"/>
    <n v="8.33"/>
    <n v="49"/>
    <n v="58.31"/>
    <x v="22"/>
    <x v="6"/>
    <x v="1"/>
  </r>
  <r>
    <x v="286"/>
    <s v="P0033"/>
    <n v="9"/>
    <x v="2"/>
    <x v="0"/>
    <n v="0"/>
    <x v="38"/>
    <x v="4"/>
    <x v="1"/>
    <n v="95"/>
    <n v="119.7"/>
    <n v="855"/>
    <n v="1077.3"/>
    <x v="29"/>
    <x v="6"/>
    <x v="1"/>
  </r>
  <r>
    <x v="287"/>
    <s v="P0004"/>
    <n v="2"/>
    <x v="1"/>
    <x v="0"/>
    <n v="0"/>
    <x v="3"/>
    <x v="3"/>
    <x v="2"/>
    <n v="44"/>
    <n v="48.84"/>
    <n v="88"/>
    <n v="97.68"/>
    <x v="17"/>
    <x v="6"/>
    <x v="1"/>
  </r>
  <r>
    <x v="288"/>
    <s v="P0041"/>
    <n v="8"/>
    <x v="1"/>
    <x v="1"/>
    <n v="0"/>
    <x v="41"/>
    <x v="1"/>
    <x v="0"/>
    <n v="138"/>
    <n v="173.88"/>
    <n v="1104"/>
    <n v="1391.04"/>
    <x v="30"/>
    <x v="6"/>
    <x v="1"/>
  </r>
  <r>
    <x v="289"/>
    <s v="P0010"/>
    <n v="12"/>
    <x v="2"/>
    <x v="0"/>
    <n v="0"/>
    <x v="20"/>
    <x v="2"/>
    <x v="0"/>
    <n v="148"/>
    <n v="164.28"/>
    <n v="1776"/>
    <n v="1971.3600000000001"/>
    <x v="7"/>
    <x v="6"/>
    <x v="1"/>
  </r>
  <r>
    <x v="290"/>
    <s v="P0042"/>
    <n v="8"/>
    <x v="0"/>
    <x v="0"/>
    <n v="0"/>
    <x v="10"/>
    <x v="1"/>
    <x v="0"/>
    <n v="120"/>
    <n v="162"/>
    <n v="960"/>
    <n v="1296"/>
    <x v="9"/>
    <x v="6"/>
    <x v="1"/>
  </r>
  <r>
    <x v="291"/>
    <s v="P0034"/>
    <n v="6"/>
    <x v="2"/>
    <x v="1"/>
    <n v="0"/>
    <x v="13"/>
    <x v="4"/>
    <x v="2"/>
    <n v="55"/>
    <n v="58.3"/>
    <n v="330"/>
    <n v="349.79999999999995"/>
    <x v="18"/>
    <x v="6"/>
    <x v="1"/>
  </r>
  <r>
    <x v="292"/>
    <s v="P0018"/>
    <n v="2"/>
    <x v="1"/>
    <x v="0"/>
    <n v="0"/>
    <x v="30"/>
    <x v="2"/>
    <x v="3"/>
    <n v="37"/>
    <n v="49.21"/>
    <n v="74"/>
    <n v="98.42"/>
    <x v="19"/>
    <x v="6"/>
    <x v="1"/>
  </r>
  <r>
    <x v="293"/>
    <s v="P0006"/>
    <n v="14"/>
    <x v="2"/>
    <x v="1"/>
    <n v="0"/>
    <x v="15"/>
    <x v="3"/>
    <x v="1"/>
    <n v="75"/>
    <n v="85.5"/>
    <n v="1050"/>
    <n v="1197"/>
    <x v="27"/>
    <x v="6"/>
    <x v="1"/>
  </r>
  <r>
    <x v="293"/>
    <s v="P0027"/>
    <n v="1"/>
    <x v="1"/>
    <x v="0"/>
    <n v="0"/>
    <x v="26"/>
    <x v="4"/>
    <x v="2"/>
    <n v="48"/>
    <n v="57.120000000000005"/>
    <n v="48"/>
    <n v="57.120000000000005"/>
    <x v="27"/>
    <x v="6"/>
    <x v="1"/>
  </r>
  <r>
    <x v="294"/>
    <s v="P0044"/>
    <n v="2"/>
    <x v="2"/>
    <x v="1"/>
    <n v="0"/>
    <x v="11"/>
    <x v="1"/>
    <x v="1"/>
    <n v="76"/>
    <n v="82.08"/>
    <n v="152"/>
    <n v="164.16"/>
    <x v="11"/>
    <x v="6"/>
    <x v="1"/>
  </r>
  <r>
    <x v="294"/>
    <s v="P0017"/>
    <n v="12"/>
    <x v="2"/>
    <x v="1"/>
    <n v="0"/>
    <x v="39"/>
    <x v="2"/>
    <x v="0"/>
    <n v="134"/>
    <n v="156.78"/>
    <n v="1608"/>
    <n v="1881.3600000000001"/>
    <x v="11"/>
    <x v="6"/>
    <x v="1"/>
  </r>
  <r>
    <x v="294"/>
    <s v="P0003"/>
    <n v="13"/>
    <x v="1"/>
    <x v="1"/>
    <n v="0"/>
    <x v="6"/>
    <x v="3"/>
    <x v="1"/>
    <n v="71"/>
    <n v="80.94"/>
    <n v="923"/>
    <n v="1052.22"/>
    <x v="11"/>
    <x v="6"/>
    <x v="1"/>
  </r>
  <r>
    <x v="295"/>
    <s v="P0003"/>
    <n v="10"/>
    <x v="1"/>
    <x v="0"/>
    <n v="0"/>
    <x v="6"/>
    <x v="3"/>
    <x v="1"/>
    <n v="71"/>
    <n v="80.94"/>
    <n v="710"/>
    <n v="809.4"/>
    <x v="12"/>
    <x v="6"/>
    <x v="1"/>
  </r>
  <r>
    <x v="295"/>
    <s v="P0026"/>
    <n v="1"/>
    <x v="1"/>
    <x v="1"/>
    <n v="0"/>
    <x v="42"/>
    <x v="4"/>
    <x v="3"/>
    <n v="18"/>
    <n v="24.66"/>
    <n v="18"/>
    <n v="24.66"/>
    <x v="12"/>
    <x v="6"/>
    <x v="1"/>
  </r>
  <r>
    <x v="296"/>
    <s v="P0012"/>
    <n v="5"/>
    <x v="2"/>
    <x v="1"/>
    <n v="0"/>
    <x v="35"/>
    <x v="2"/>
    <x v="1"/>
    <n v="73"/>
    <n v="94.17"/>
    <n v="365"/>
    <n v="470.85"/>
    <x v="2"/>
    <x v="7"/>
    <x v="1"/>
  </r>
  <r>
    <x v="297"/>
    <s v="P0016"/>
    <n v="9"/>
    <x v="1"/>
    <x v="0"/>
    <n v="0"/>
    <x v="21"/>
    <x v="2"/>
    <x v="3"/>
    <n v="13"/>
    <n v="16.64"/>
    <n v="117"/>
    <n v="149.76"/>
    <x v="16"/>
    <x v="7"/>
    <x v="1"/>
  </r>
  <r>
    <x v="298"/>
    <s v="P0016"/>
    <n v="2"/>
    <x v="2"/>
    <x v="0"/>
    <n v="0"/>
    <x v="21"/>
    <x v="2"/>
    <x v="3"/>
    <n v="13"/>
    <n v="16.64"/>
    <n v="26"/>
    <n v="33.28"/>
    <x v="21"/>
    <x v="7"/>
    <x v="1"/>
  </r>
  <r>
    <x v="298"/>
    <s v="P0032"/>
    <n v="12"/>
    <x v="2"/>
    <x v="1"/>
    <n v="0"/>
    <x v="18"/>
    <x v="4"/>
    <x v="1"/>
    <n v="89"/>
    <n v="117.48"/>
    <n v="1068"/>
    <n v="1409.76"/>
    <x v="21"/>
    <x v="7"/>
    <x v="1"/>
  </r>
  <r>
    <x v="298"/>
    <s v="P0021"/>
    <n v="11"/>
    <x v="2"/>
    <x v="1"/>
    <n v="0"/>
    <x v="32"/>
    <x v="0"/>
    <x v="0"/>
    <n v="126"/>
    <n v="162.54"/>
    <n v="1386"/>
    <n v="1787.9399999999998"/>
    <x v="21"/>
    <x v="7"/>
    <x v="1"/>
  </r>
  <r>
    <x v="299"/>
    <s v="P0030"/>
    <n v="14"/>
    <x v="2"/>
    <x v="1"/>
    <n v="0"/>
    <x v="28"/>
    <x v="4"/>
    <x v="0"/>
    <n v="148"/>
    <n v="201.28"/>
    <n v="2072"/>
    <n v="2817.92"/>
    <x v="29"/>
    <x v="7"/>
    <x v="1"/>
  </r>
  <r>
    <x v="300"/>
    <s v="P0011"/>
    <n v="10"/>
    <x v="0"/>
    <x v="1"/>
    <n v="0"/>
    <x v="31"/>
    <x v="2"/>
    <x v="2"/>
    <n v="44"/>
    <n v="48.4"/>
    <n v="440"/>
    <n v="484"/>
    <x v="17"/>
    <x v="7"/>
    <x v="1"/>
  </r>
  <r>
    <x v="300"/>
    <s v="P0015"/>
    <n v="7"/>
    <x v="2"/>
    <x v="0"/>
    <n v="0"/>
    <x v="27"/>
    <x v="2"/>
    <x v="3"/>
    <n v="12"/>
    <n v="15.719999999999999"/>
    <n v="84"/>
    <n v="110.03999999999999"/>
    <x v="17"/>
    <x v="7"/>
    <x v="1"/>
  </r>
  <r>
    <x v="301"/>
    <s v="P0029"/>
    <n v="8"/>
    <x v="1"/>
    <x v="0"/>
    <n v="0"/>
    <x v="19"/>
    <x v="4"/>
    <x v="2"/>
    <n v="47"/>
    <n v="53.11"/>
    <n v="376"/>
    <n v="424.88"/>
    <x v="7"/>
    <x v="7"/>
    <x v="1"/>
  </r>
  <r>
    <x v="301"/>
    <s v="P0010"/>
    <n v="2"/>
    <x v="1"/>
    <x v="1"/>
    <n v="0"/>
    <x v="20"/>
    <x v="2"/>
    <x v="0"/>
    <n v="148"/>
    <n v="164.28"/>
    <n v="296"/>
    <n v="328.56"/>
    <x v="7"/>
    <x v="7"/>
    <x v="1"/>
  </r>
  <r>
    <x v="302"/>
    <s v="P0007"/>
    <n v="3"/>
    <x v="1"/>
    <x v="0"/>
    <n v="0"/>
    <x v="36"/>
    <x v="3"/>
    <x v="2"/>
    <n v="43"/>
    <n v="47.730000000000004"/>
    <n v="129"/>
    <n v="143.19"/>
    <x v="8"/>
    <x v="7"/>
    <x v="1"/>
  </r>
  <r>
    <x v="303"/>
    <s v="P0023"/>
    <n v="13"/>
    <x v="2"/>
    <x v="0"/>
    <n v="0"/>
    <x v="12"/>
    <x v="0"/>
    <x v="0"/>
    <n v="141"/>
    <n v="149.46"/>
    <n v="1833"/>
    <n v="1942.98"/>
    <x v="9"/>
    <x v="7"/>
    <x v="1"/>
  </r>
  <r>
    <x v="303"/>
    <s v="P0033"/>
    <n v="14"/>
    <x v="2"/>
    <x v="0"/>
    <n v="0"/>
    <x v="38"/>
    <x v="4"/>
    <x v="1"/>
    <n v="95"/>
    <n v="119.7"/>
    <n v="1330"/>
    <n v="1675.8"/>
    <x v="9"/>
    <x v="7"/>
    <x v="1"/>
  </r>
  <r>
    <x v="304"/>
    <s v="P0016"/>
    <n v="4"/>
    <x v="2"/>
    <x v="0"/>
    <n v="0"/>
    <x v="21"/>
    <x v="2"/>
    <x v="3"/>
    <n v="13"/>
    <n v="16.64"/>
    <n v="52"/>
    <n v="66.56"/>
    <x v="10"/>
    <x v="7"/>
    <x v="1"/>
  </r>
  <r>
    <x v="305"/>
    <s v="P0044"/>
    <n v="11"/>
    <x v="1"/>
    <x v="0"/>
    <n v="0"/>
    <x v="11"/>
    <x v="1"/>
    <x v="1"/>
    <n v="76"/>
    <n v="82.08"/>
    <n v="836"/>
    <n v="902.88"/>
    <x v="19"/>
    <x v="7"/>
    <x v="1"/>
  </r>
  <r>
    <x v="305"/>
    <s v="P0029"/>
    <n v="14"/>
    <x v="2"/>
    <x v="1"/>
    <n v="0"/>
    <x v="19"/>
    <x v="4"/>
    <x v="2"/>
    <n v="47"/>
    <n v="53.11"/>
    <n v="658"/>
    <n v="743.54"/>
    <x v="19"/>
    <x v="7"/>
    <x v="1"/>
  </r>
  <r>
    <x v="306"/>
    <s v="P0005"/>
    <n v="5"/>
    <x v="2"/>
    <x v="1"/>
    <n v="0"/>
    <x v="24"/>
    <x v="3"/>
    <x v="0"/>
    <n v="133"/>
    <n v="155.61000000000001"/>
    <n v="665"/>
    <n v="778.05000000000007"/>
    <x v="27"/>
    <x v="7"/>
    <x v="1"/>
  </r>
  <r>
    <x v="307"/>
    <s v="P0019"/>
    <n v="13"/>
    <x v="0"/>
    <x v="1"/>
    <n v="0"/>
    <x v="40"/>
    <x v="2"/>
    <x v="0"/>
    <n v="150"/>
    <n v="210"/>
    <n v="1950"/>
    <n v="2730"/>
    <x v="12"/>
    <x v="7"/>
    <x v="1"/>
  </r>
  <r>
    <x v="307"/>
    <s v="P0037"/>
    <n v="8"/>
    <x v="1"/>
    <x v="0"/>
    <n v="0"/>
    <x v="8"/>
    <x v="1"/>
    <x v="1"/>
    <n v="67"/>
    <n v="85.76"/>
    <n v="536"/>
    <n v="686.08"/>
    <x v="12"/>
    <x v="7"/>
    <x v="1"/>
  </r>
  <r>
    <x v="308"/>
    <s v="P0039"/>
    <n v="15"/>
    <x v="0"/>
    <x v="0"/>
    <n v="0"/>
    <x v="34"/>
    <x v="1"/>
    <x v="3"/>
    <n v="37"/>
    <n v="42.55"/>
    <n v="555"/>
    <n v="638.25"/>
    <x v="13"/>
    <x v="7"/>
    <x v="1"/>
  </r>
  <r>
    <x v="309"/>
    <s v="P0005"/>
    <n v="9"/>
    <x v="1"/>
    <x v="0"/>
    <n v="0"/>
    <x v="24"/>
    <x v="3"/>
    <x v="0"/>
    <n v="133"/>
    <n v="155.61000000000001"/>
    <n v="1197"/>
    <n v="1400.4900000000002"/>
    <x v="14"/>
    <x v="7"/>
    <x v="1"/>
  </r>
  <r>
    <x v="309"/>
    <s v="P0039"/>
    <n v="5"/>
    <x v="2"/>
    <x v="0"/>
    <n v="0"/>
    <x v="34"/>
    <x v="1"/>
    <x v="3"/>
    <n v="37"/>
    <n v="42.55"/>
    <n v="185"/>
    <n v="212.75"/>
    <x v="14"/>
    <x v="7"/>
    <x v="1"/>
  </r>
  <r>
    <x v="310"/>
    <s v="P0006"/>
    <n v="6"/>
    <x v="1"/>
    <x v="1"/>
    <n v="0"/>
    <x v="15"/>
    <x v="3"/>
    <x v="1"/>
    <n v="75"/>
    <n v="85.5"/>
    <n v="450"/>
    <n v="513"/>
    <x v="24"/>
    <x v="7"/>
    <x v="1"/>
  </r>
  <r>
    <x v="310"/>
    <s v="P0043"/>
    <n v="6"/>
    <x v="2"/>
    <x v="1"/>
    <n v="0"/>
    <x v="23"/>
    <x v="1"/>
    <x v="1"/>
    <n v="67"/>
    <n v="83.08"/>
    <n v="402"/>
    <n v="498.48"/>
    <x v="24"/>
    <x v="7"/>
    <x v="1"/>
  </r>
  <r>
    <x v="310"/>
    <s v="P0025"/>
    <n v="5"/>
    <x v="2"/>
    <x v="1"/>
    <n v="0"/>
    <x v="7"/>
    <x v="0"/>
    <x v="3"/>
    <n v="7"/>
    <n v="8.33"/>
    <n v="35"/>
    <n v="41.65"/>
    <x v="24"/>
    <x v="7"/>
    <x v="1"/>
  </r>
  <r>
    <x v="311"/>
    <s v="P0015"/>
    <n v="13"/>
    <x v="2"/>
    <x v="1"/>
    <n v="0"/>
    <x v="27"/>
    <x v="2"/>
    <x v="3"/>
    <n v="12"/>
    <n v="15.719999999999999"/>
    <n v="156"/>
    <n v="204.35999999999999"/>
    <x v="25"/>
    <x v="7"/>
    <x v="1"/>
  </r>
  <r>
    <x v="312"/>
    <s v="P0002"/>
    <n v="1"/>
    <x v="2"/>
    <x v="1"/>
    <n v="0"/>
    <x v="29"/>
    <x v="3"/>
    <x v="1"/>
    <n v="105"/>
    <n v="142.80000000000001"/>
    <n v="105"/>
    <n v="142.80000000000001"/>
    <x v="3"/>
    <x v="8"/>
    <x v="1"/>
  </r>
  <r>
    <x v="313"/>
    <s v="P0005"/>
    <n v="12"/>
    <x v="0"/>
    <x v="0"/>
    <n v="0"/>
    <x v="24"/>
    <x v="3"/>
    <x v="0"/>
    <n v="133"/>
    <n v="155.61000000000001"/>
    <n v="1596"/>
    <n v="1867.3200000000002"/>
    <x v="16"/>
    <x v="8"/>
    <x v="1"/>
  </r>
  <r>
    <x v="314"/>
    <s v="P0041"/>
    <n v="9"/>
    <x v="2"/>
    <x v="0"/>
    <n v="0"/>
    <x v="41"/>
    <x v="1"/>
    <x v="0"/>
    <n v="138"/>
    <n v="173.88"/>
    <n v="1242"/>
    <n v="1564.92"/>
    <x v="4"/>
    <x v="8"/>
    <x v="1"/>
  </r>
  <r>
    <x v="314"/>
    <s v="P0003"/>
    <n v="3"/>
    <x v="2"/>
    <x v="0"/>
    <n v="0"/>
    <x v="6"/>
    <x v="3"/>
    <x v="1"/>
    <n v="71"/>
    <n v="80.94"/>
    <n v="213"/>
    <n v="242.82"/>
    <x v="4"/>
    <x v="8"/>
    <x v="1"/>
  </r>
  <r>
    <x v="315"/>
    <s v="P0035"/>
    <n v="15"/>
    <x v="1"/>
    <x v="1"/>
    <n v="0"/>
    <x v="4"/>
    <x v="4"/>
    <x v="3"/>
    <n v="5"/>
    <n v="6.7"/>
    <n v="75"/>
    <n v="100.5"/>
    <x v="26"/>
    <x v="8"/>
    <x v="1"/>
  </r>
  <r>
    <x v="315"/>
    <s v="P0038"/>
    <n v="4"/>
    <x v="2"/>
    <x v="1"/>
    <n v="0"/>
    <x v="1"/>
    <x v="1"/>
    <x v="1"/>
    <n v="72"/>
    <n v="79.92"/>
    <n v="288"/>
    <n v="319.68"/>
    <x v="26"/>
    <x v="8"/>
    <x v="1"/>
  </r>
  <r>
    <x v="316"/>
    <s v="P0029"/>
    <n v="3"/>
    <x v="2"/>
    <x v="1"/>
    <n v="0"/>
    <x v="19"/>
    <x v="4"/>
    <x v="2"/>
    <n v="47"/>
    <n v="53.11"/>
    <n v="141"/>
    <n v="159.32999999999998"/>
    <x v="29"/>
    <x v="8"/>
    <x v="1"/>
  </r>
  <r>
    <x v="317"/>
    <s v="P0037"/>
    <n v="15"/>
    <x v="1"/>
    <x v="0"/>
    <n v="0"/>
    <x v="8"/>
    <x v="1"/>
    <x v="1"/>
    <n v="67"/>
    <n v="85.76"/>
    <n v="1005"/>
    <n v="1286.4000000000001"/>
    <x v="17"/>
    <x v="8"/>
    <x v="1"/>
  </r>
  <r>
    <x v="318"/>
    <s v="P0026"/>
    <n v="14"/>
    <x v="1"/>
    <x v="1"/>
    <n v="0"/>
    <x v="42"/>
    <x v="4"/>
    <x v="3"/>
    <n v="18"/>
    <n v="24.66"/>
    <n v="252"/>
    <n v="345.24"/>
    <x v="7"/>
    <x v="8"/>
    <x v="1"/>
  </r>
  <r>
    <x v="319"/>
    <s v="P0033"/>
    <n v="8"/>
    <x v="0"/>
    <x v="1"/>
    <n v="0"/>
    <x v="38"/>
    <x v="4"/>
    <x v="1"/>
    <n v="95"/>
    <n v="119.7"/>
    <n v="760"/>
    <n v="957.6"/>
    <x v="8"/>
    <x v="8"/>
    <x v="1"/>
  </r>
  <r>
    <x v="320"/>
    <s v="P0033"/>
    <n v="6"/>
    <x v="2"/>
    <x v="0"/>
    <n v="0"/>
    <x v="38"/>
    <x v="4"/>
    <x v="1"/>
    <n v="95"/>
    <n v="119.7"/>
    <n v="570"/>
    <n v="718.2"/>
    <x v="9"/>
    <x v="8"/>
    <x v="1"/>
  </r>
  <r>
    <x v="320"/>
    <s v="P0001"/>
    <n v="10"/>
    <x v="2"/>
    <x v="0"/>
    <n v="0"/>
    <x v="16"/>
    <x v="3"/>
    <x v="1"/>
    <n v="98"/>
    <n v="103.88"/>
    <n v="980"/>
    <n v="1038.8"/>
    <x v="9"/>
    <x v="8"/>
    <x v="1"/>
  </r>
  <r>
    <x v="321"/>
    <s v="P0018"/>
    <n v="14"/>
    <x v="1"/>
    <x v="0"/>
    <n v="0"/>
    <x v="30"/>
    <x v="2"/>
    <x v="3"/>
    <n v="37"/>
    <n v="49.21"/>
    <n v="518"/>
    <n v="688.94"/>
    <x v="10"/>
    <x v="8"/>
    <x v="1"/>
  </r>
  <r>
    <x v="321"/>
    <s v="P0026"/>
    <n v="5"/>
    <x v="2"/>
    <x v="1"/>
    <n v="0"/>
    <x v="42"/>
    <x v="4"/>
    <x v="3"/>
    <n v="18"/>
    <n v="24.66"/>
    <n v="90"/>
    <n v="123.3"/>
    <x v="10"/>
    <x v="8"/>
    <x v="1"/>
  </r>
  <r>
    <x v="322"/>
    <s v="P0043"/>
    <n v="12"/>
    <x v="1"/>
    <x v="0"/>
    <n v="0"/>
    <x v="23"/>
    <x v="1"/>
    <x v="1"/>
    <n v="67"/>
    <n v="83.08"/>
    <n v="804"/>
    <n v="996.96"/>
    <x v="18"/>
    <x v="8"/>
    <x v="1"/>
  </r>
  <r>
    <x v="323"/>
    <s v="P0012"/>
    <n v="12"/>
    <x v="2"/>
    <x v="0"/>
    <n v="0"/>
    <x v="35"/>
    <x v="2"/>
    <x v="1"/>
    <n v="73"/>
    <n v="94.17"/>
    <n v="876"/>
    <n v="1130.04"/>
    <x v="19"/>
    <x v="8"/>
    <x v="1"/>
  </r>
  <r>
    <x v="324"/>
    <s v="P0032"/>
    <n v="14"/>
    <x v="2"/>
    <x v="0"/>
    <n v="0"/>
    <x v="18"/>
    <x v="4"/>
    <x v="1"/>
    <n v="89"/>
    <n v="117.48"/>
    <n v="1246"/>
    <n v="1644.72"/>
    <x v="27"/>
    <x v="8"/>
    <x v="1"/>
  </r>
  <r>
    <x v="324"/>
    <s v="P0032"/>
    <n v="8"/>
    <x v="2"/>
    <x v="1"/>
    <n v="0"/>
    <x v="18"/>
    <x v="4"/>
    <x v="1"/>
    <n v="89"/>
    <n v="117.48"/>
    <n v="712"/>
    <n v="939.84"/>
    <x v="27"/>
    <x v="8"/>
    <x v="1"/>
  </r>
  <r>
    <x v="325"/>
    <s v="P0036"/>
    <n v="4"/>
    <x v="2"/>
    <x v="1"/>
    <n v="0"/>
    <x v="43"/>
    <x v="4"/>
    <x v="1"/>
    <n v="90"/>
    <n v="96.3"/>
    <n v="360"/>
    <n v="385.2"/>
    <x v="13"/>
    <x v="8"/>
    <x v="1"/>
  </r>
  <r>
    <x v="325"/>
    <s v="P0044"/>
    <n v="9"/>
    <x v="2"/>
    <x v="1"/>
    <n v="0"/>
    <x v="11"/>
    <x v="1"/>
    <x v="1"/>
    <n v="76"/>
    <n v="82.08"/>
    <n v="684"/>
    <n v="738.72"/>
    <x v="13"/>
    <x v="8"/>
    <x v="1"/>
  </r>
  <r>
    <x v="325"/>
    <s v="P0038"/>
    <n v="3"/>
    <x v="0"/>
    <x v="1"/>
    <n v="0"/>
    <x v="1"/>
    <x v="1"/>
    <x v="1"/>
    <n v="72"/>
    <n v="79.92"/>
    <n v="216"/>
    <n v="239.76"/>
    <x v="13"/>
    <x v="8"/>
    <x v="1"/>
  </r>
  <r>
    <x v="326"/>
    <s v="P0034"/>
    <n v="13"/>
    <x v="2"/>
    <x v="0"/>
    <n v="0"/>
    <x v="13"/>
    <x v="4"/>
    <x v="2"/>
    <n v="55"/>
    <n v="58.3"/>
    <n v="715"/>
    <n v="757.9"/>
    <x v="28"/>
    <x v="8"/>
    <x v="1"/>
  </r>
  <r>
    <x v="327"/>
    <s v="P0011"/>
    <n v="5"/>
    <x v="2"/>
    <x v="1"/>
    <n v="0"/>
    <x v="31"/>
    <x v="2"/>
    <x v="2"/>
    <n v="44"/>
    <n v="48.4"/>
    <n v="220"/>
    <n v="242"/>
    <x v="2"/>
    <x v="9"/>
    <x v="1"/>
  </r>
  <r>
    <x v="328"/>
    <s v="P0007"/>
    <n v="15"/>
    <x v="2"/>
    <x v="0"/>
    <n v="0"/>
    <x v="36"/>
    <x v="3"/>
    <x v="2"/>
    <n v="43"/>
    <n v="47.730000000000004"/>
    <n v="645"/>
    <n v="715.95"/>
    <x v="3"/>
    <x v="9"/>
    <x v="1"/>
  </r>
  <r>
    <x v="329"/>
    <s v="P0035"/>
    <n v="1"/>
    <x v="2"/>
    <x v="0"/>
    <n v="0"/>
    <x v="4"/>
    <x v="4"/>
    <x v="3"/>
    <n v="5"/>
    <n v="6.7"/>
    <n v="5"/>
    <n v="6.7"/>
    <x v="16"/>
    <x v="9"/>
    <x v="1"/>
  </r>
  <r>
    <x v="330"/>
    <s v="P0038"/>
    <n v="14"/>
    <x v="1"/>
    <x v="0"/>
    <n v="0"/>
    <x v="1"/>
    <x v="1"/>
    <x v="1"/>
    <n v="72"/>
    <n v="79.92"/>
    <n v="1008"/>
    <n v="1118.8800000000001"/>
    <x v="4"/>
    <x v="9"/>
    <x v="1"/>
  </r>
  <r>
    <x v="331"/>
    <s v="P0019"/>
    <n v="9"/>
    <x v="2"/>
    <x v="0"/>
    <n v="0"/>
    <x v="40"/>
    <x v="2"/>
    <x v="0"/>
    <n v="150"/>
    <n v="210"/>
    <n v="1350"/>
    <n v="1890"/>
    <x v="26"/>
    <x v="9"/>
    <x v="1"/>
  </r>
  <r>
    <x v="331"/>
    <s v="P0044"/>
    <n v="12"/>
    <x v="1"/>
    <x v="0"/>
    <n v="0"/>
    <x v="11"/>
    <x v="1"/>
    <x v="1"/>
    <n v="76"/>
    <n v="82.08"/>
    <n v="912"/>
    <n v="984.96"/>
    <x v="26"/>
    <x v="9"/>
    <x v="1"/>
  </r>
  <r>
    <x v="332"/>
    <s v="P0008"/>
    <n v="10"/>
    <x v="2"/>
    <x v="0"/>
    <n v="0"/>
    <x v="25"/>
    <x v="3"/>
    <x v="1"/>
    <n v="83"/>
    <n v="94.62"/>
    <n v="830"/>
    <n v="946.2"/>
    <x v="5"/>
    <x v="9"/>
    <x v="1"/>
  </r>
  <r>
    <x v="333"/>
    <s v="P0002"/>
    <n v="15"/>
    <x v="1"/>
    <x v="0"/>
    <n v="0"/>
    <x v="29"/>
    <x v="3"/>
    <x v="1"/>
    <n v="105"/>
    <n v="142.80000000000001"/>
    <n v="1575"/>
    <n v="2142"/>
    <x v="22"/>
    <x v="9"/>
    <x v="1"/>
  </r>
  <r>
    <x v="334"/>
    <s v="P0044"/>
    <n v="15"/>
    <x v="0"/>
    <x v="0"/>
    <n v="0"/>
    <x v="11"/>
    <x v="1"/>
    <x v="1"/>
    <n v="76"/>
    <n v="82.08"/>
    <n v="1140"/>
    <n v="1231.2"/>
    <x v="29"/>
    <x v="9"/>
    <x v="1"/>
  </r>
  <r>
    <x v="335"/>
    <s v="P0015"/>
    <n v="10"/>
    <x v="2"/>
    <x v="1"/>
    <n v="0"/>
    <x v="27"/>
    <x v="2"/>
    <x v="3"/>
    <n v="12"/>
    <n v="15.719999999999999"/>
    <n v="120"/>
    <n v="157.19999999999999"/>
    <x v="17"/>
    <x v="9"/>
    <x v="1"/>
  </r>
  <r>
    <x v="336"/>
    <s v="P0036"/>
    <n v="3"/>
    <x v="1"/>
    <x v="0"/>
    <n v="0"/>
    <x v="43"/>
    <x v="4"/>
    <x v="1"/>
    <n v="90"/>
    <n v="96.3"/>
    <n v="270"/>
    <n v="288.89999999999998"/>
    <x v="23"/>
    <x v="9"/>
    <x v="1"/>
  </r>
  <r>
    <x v="337"/>
    <s v="P0024"/>
    <n v="14"/>
    <x v="1"/>
    <x v="1"/>
    <n v="0"/>
    <x v="0"/>
    <x v="0"/>
    <x v="0"/>
    <n v="144"/>
    <n v="156.96"/>
    <n v="2016"/>
    <n v="2197.44"/>
    <x v="19"/>
    <x v="9"/>
    <x v="1"/>
  </r>
  <r>
    <x v="338"/>
    <s v="P0042"/>
    <n v="3"/>
    <x v="2"/>
    <x v="1"/>
    <n v="0"/>
    <x v="10"/>
    <x v="1"/>
    <x v="0"/>
    <n v="120"/>
    <n v="162"/>
    <n v="360"/>
    <n v="486"/>
    <x v="24"/>
    <x v="9"/>
    <x v="1"/>
  </r>
  <r>
    <x v="339"/>
    <s v="P0038"/>
    <n v="8"/>
    <x v="2"/>
    <x v="0"/>
    <n v="0"/>
    <x v="1"/>
    <x v="1"/>
    <x v="1"/>
    <n v="72"/>
    <n v="79.92"/>
    <n v="576"/>
    <n v="639.36"/>
    <x v="25"/>
    <x v="9"/>
    <x v="1"/>
  </r>
  <r>
    <x v="340"/>
    <s v="P0012"/>
    <n v="15"/>
    <x v="0"/>
    <x v="0"/>
    <n v="0"/>
    <x v="35"/>
    <x v="2"/>
    <x v="1"/>
    <n v="73"/>
    <n v="94.17"/>
    <n v="1095"/>
    <n v="1412.55"/>
    <x v="0"/>
    <x v="10"/>
    <x v="1"/>
  </r>
  <r>
    <x v="341"/>
    <s v="P0015"/>
    <n v="15"/>
    <x v="0"/>
    <x v="1"/>
    <n v="0"/>
    <x v="27"/>
    <x v="2"/>
    <x v="3"/>
    <n v="12"/>
    <n v="15.719999999999999"/>
    <n v="180"/>
    <n v="235.79999999999998"/>
    <x v="1"/>
    <x v="10"/>
    <x v="1"/>
  </r>
  <r>
    <x v="341"/>
    <s v="P0030"/>
    <n v="15"/>
    <x v="2"/>
    <x v="1"/>
    <n v="0"/>
    <x v="28"/>
    <x v="4"/>
    <x v="0"/>
    <n v="148"/>
    <n v="201.28"/>
    <n v="2220"/>
    <n v="3019.2"/>
    <x v="1"/>
    <x v="10"/>
    <x v="1"/>
  </r>
  <r>
    <x v="341"/>
    <s v="P0035"/>
    <n v="5"/>
    <x v="2"/>
    <x v="1"/>
    <n v="0"/>
    <x v="4"/>
    <x v="4"/>
    <x v="3"/>
    <n v="5"/>
    <n v="6.7"/>
    <n v="25"/>
    <n v="33.5"/>
    <x v="1"/>
    <x v="10"/>
    <x v="1"/>
  </r>
  <r>
    <x v="342"/>
    <s v="P0020"/>
    <n v="11"/>
    <x v="1"/>
    <x v="0"/>
    <n v="0"/>
    <x v="14"/>
    <x v="0"/>
    <x v="2"/>
    <n v="61"/>
    <n v="76.25"/>
    <n v="671"/>
    <n v="838.75"/>
    <x v="2"/>
    <x v="10"/>
    <x v="1"/>
  </r>
  <r>
    <x v="343"/>
    <s v="P0008"/>
    <n v="10"/>
    <x v="2"/>
    <x v="0"/>
    <n v="0"/>
    <x v="25"/>
    <x v="3"/>
    <x v="1"/>
    <n v="83"/>
    <n v="94.62"/>
    <n v="830"/>
    <n v="946.2"/>
    <x v="3"/>
    <x v="10"/>
    <x v="1"/>
  </r>
  <r>
    <x v="344"/>
    <s v="P0019"/>
    <n v="15"/>
    <x v="2"/>
    <x v="1"/>
    <n v="0"/>
    <x v="40"/>
    <x v="2"/>
    <x v="0"/>
    <n v="150"/>
    <n v="210"/>
    <n v="2250"/>
    <n v="3150"/>
    <x v="15"/>
    <x v="10"/>
    <x v="1"/>
  </r>
  <r>
    <x v="345"/>
    <s v="P0043"/>
    <n v="13"/>
    <x v="2"/>
    <x v="1"/>
    <n v="0"/>
    <x v="23"/>
    <x v="1"/>
    <x v="1"/>
    <n v="67"/>
    <n v="83.08"/>
    <n v="871"/>
    <n v="1080.04"/>
    <x v="16"/>
    <x v="10"/>
    <x v="1"/>
  </r>
  <r>
    <x v="345"/>
    <s v="P0015"/>
    <n v="13"/>
    <x v="1"/>
    <x v="0"/>
    <n v="0"/>
    <x v="27"/>
    <x v="2"/>
    <x v="3"/>
    <n v="12"/>
    <n v="15.719999999999999"/>
    <n v="156"/>
    <n v="204.35999999999999"/>
    <x v="16"/>
    <x v="10"/>
    <x v="1"/>
  </r>
  <r>
    <x v="345"/>
    <s v="P0042"/>
    <n v="13"/>
    <x v="2"/>
    <x v="1"/>
    <n v="0"/>
    <x v="10"/>
    <x v="1"/>
    <x v="0"/>
    <n v="120"/>
    <n v="162"/>
    <n v="1560"/>
    <n v="2106"/>
    <x v="16"/>
    <x v="10"/>
    <x v="1"/>
  </r>
  <r>
    <x v="346"/>
    <s v="P0040"/>
    <n v="13"/>
    <x v="1"/>
    <x v="1"/>
    <n v="0"/>
    <x v="17"/>
    <x v="1"/>
    <x v="1"/>
    <n v="90"/>
    <n v="115.2"/>
    <n v="1170"/>
    <n v="1497.6000000000001"/>
    <x v="20"/>
    <x v="10"/>
    <x v="1"/>
  </r>
  <r>
    <x v="347"/>
    <s v="P0036"/>
    <n v="11"/>
    <x v="0"/>
    <x v="1"/>
    <n v="0"/>
    <x v="43"/>
    <x v="4"/>
    <x v="1"/>
    <n v="90"/>
    <n v="96.3"/>
    <n v="990"/>
    <n v="1059.3"/>
    <x v="21"/>
    <x v="10"/>
    <x v="1"/>
  </r>
  <r>
    <x v="347"/>
    <s v="P0019"/>
    <n v="10"/>
    <x v="0"/>
    <x v="0"/>
    <n v="0"/>
    <x v="40"/>
    <x v="2"/>
    <x v="0"/>
    <n v="150"/>
    <n v="210"/>
    <n v="1500"/>
    <n v="2100"/>
    <x v="21"/>
    <x v="10"/>
    <x v="1"/>
  </r>
  <r>
    <x v="348"/>
    <s v="P0027"/>
    <n v="8"/>
    <x v="1"/>
    <x v="1"/>
    <n v="0"/>
    <x v="26"/>
    <x v="4"/>
    <x v="2"/>
    <n v="48"/>
    <n v="57.120000000000005"/>
    <n v="384"/>
    <n v="456.96000000000004"/>
    <x v="4"/>
    <x v="10"/>
    <x v="1"/>
  </r>
  <r>
    <x v="349"/>
    <s v="P0018"/>
    <n v="7"/>
    <x v="2"/>
    <x v="0"/>
    <n v="0"/>
    <x v="30"/>
    <x v="2"/>
    <x v="3"/>
    <n v="37"/>
    <n v="49.21"/>
    <n v="259"/>
    <n v="344.47"/>
    <x v="26"/>
    <x v="10"/>
    <x v="1"/>
  </r>
  <r>
    <x v="350"/>
    <s v="P0027"/>
    <n v="10"/>
    <x v="0"/>
    <x v="1"/>
    <n v="0"/>
    <x v="26"/>
    <x v="4"/>
    <x v="2"/>
    <n v="48"/>
    <n v="57.120000000000005"/>
    <n v="480"/>
    <n v="571.20000000000005"/>
    <x v="22"/>
    <x v="10"/>
    <x v="1"/>
  </r>
  <r>
    <x v="351"/>
    <s v="P0002"/>
    <n v="1"/>
    <x v="2"/>
    <x v="1"/>
    <n v="0"/>
    <x v="29"/>
    <x v="3"/>
    <x v="1"/>
    <n v="105"/>
    <n v="142.80000000000001"/>
    <n v="105"/>
    <n v="142.80000000000001"/>
    <x v="29"/>
    <x v="10"/>
    <x v="1"/>
  </r>
  <r>
    <x v="352"/>
    <s v="P0012"/>
    <n v="14"/>
    <x v="2"/>
    <x v="1"/>
    <n v="0"/>
    <x v="35"/>
    <x v="2"/>
    <x v="1"/>
    <n v="73"/>
    <n v="94.17"/>
    <n v="1022"/>
    <n v="1318.38"/>
    <x v="17"/>
    <x v="10"/>
    <x v="1"/>
  </r>
  <r>
    <x v="353"/>
    <s v="P0017"/>
    <n v="8"/>
    <x v="1"/>
    <x v="0"/>
    <n v="0"/>
    <x v="39"/>
    <x v="2"/>
    <x v="0"/>
    <n v="134"/>
    <n v="156.78"/>
    <n v="1072"/>
    <n v="1254.24"/>
    <x v="23"/>
    <x v="10"/>
    <x v="1"/>
  </r>
  <r>
    <x v="354"/>
    <s v="P0034"/>
    <n v="8"/>
    <x v="2"/>
    <x v="1"/>
    <n v="0"/>
    <x v="13"/>
    <x v="4"/>
    <x v="2"/>
    <n v="55"/>
    <n v="58.3"/>
    <n v="440"/>
    <n v="466.4"/>
    <x v="7"/>
    <x v="10"/>
    <x v="1"/>
  </r>
  <r>
    <x v="355"/>
    <s v="P0020"/>
    <n v="6"/>
    <x v="2"/>
    <x v="1"/>
    <n v="0"/>
    <x v="14"/>
    <x v="0"/>
    <x v="2"/>
    <n v="61"/>
    <n v="76.25"/>
    <n v="366"/>
    <n v="457.5"/>
    <x v="10"/>
    <x v="10"/>
    <x v="1"/>
  </r>
  <r>
    <x v="356"/>
    <s v="P0036"/>
    <n v="12"/>
    <x v="1"/>
    <x v="0"/>
    <n v="0"/>
    <x v="43"/>
    <x v="4"/>
    <x v="1"/>
    <n v="90"/>
    <n v="96.3"/>
    <n v="1080"/>
    <n v="1155.5999999999999"/>
    <x v="19"/>
    <x v="10"/>
    <x v="1"/>
  </r>
  <r>
    <x v="357"/>
    <s v="P0004"/>
    <n v="5"/>
    <x v="2"/>
    <x v="1"/>
    <n v="0"/>
    <x v="3"/>
    <x v="3"/>
    <x v="2"/>
    <n v="44"/>
    <n v="48.84"/>
    <n v="220"/>
    <n v="244.20000000000002"/>
    <x v="11"/>
    <x v="10"/>
    <x v="1"/>
  </r>
  <r>
    <x v="358"/>
    <s v="P0032"/>
    <n v="5"/>
    <x v="2"/>
    <x v="0"/>
    <n v="0"/>
    <x v="18"/>
    <x v="4"/>
    <x v="1"/>
    <n v="89"/>
    <n v="117.48"/>
    <n v="445"/>
    <n v="587.4"/>
    <x v="12"/>
    <x v="10"/>
    <x v="1"/>
  </r>
  <r>
    <x v="359"/>
    <s v="P0034"/>
    <n v="15"/>
    <x v="2"/>
    <x v="0"/>
    <n v="0"/>
    <x v="13"/>
    <x v="4"/>
    <x v="2"/>
    <n v="55"/>
    <n v="58.3"/>
    <n v="825"/>
    <n v="874.5"/>
    <x v="13"/>
    <x v="10"/>
    <x v="1"/>
  </r>
  <r>
    <x v="360"/>
    <s v="P0031"/>
    <n v="8"/>
    <x v="2"/>
    <x v="1"/>
    <n v="0"/>
    <x v="5"/>
    <x v="4"/>
    <x v="1"/>
    <n v="93"/>
    <n v="104.16"/>
    <n v="744"/>
    <n v="833.28"/>
    <x v="14"/>
    <x v="10"/>
    <x v="1"/>
  </r>
  <r>
    <x v="361"/>
    <s v="P0015"/>
    <n v="2"/>
    <x v="2"/>
    <x v="0"/>
    <n v="0"/>
    <x v="27"/>
    <x v="2"/>
    <x v="3"/>
    <n v="12"/>
    <n v="15.719999999999999"/>
    <n v="24"/>
    <n v="31.439999999999998"/>
    <x v="24"/>
    <x v="10"/>
    <x v="1"/>
  </r>
  <r>
    <x v="362"/>
    <s v="P0028"/>
    <n v="5"/>
    <x v="0"/>
    <x v="1"/>
    <n v="0"/>
    <x v="33"/>
    <x v="4"/>
    <x v="3"/>
    <n v="37"/>
    <n v="41.81"/>
    <n v="185"/>
    <n v="209.05"/>
    <x v="2"/>
    <x v="11"/>
    <x v="1"/>
  </r>
  <r>
    <x v="363"/>
    <s v="P0026"/>
    <n v="10"/>
    <x v="2"/>
    <x v="1"/>
    <n v="0"/>
    <x v="42"/>
    <x v="4"/>
    <x v="3"/>
    <n v="18"/>
    <n v="24.66"/>
    <n v="180"/>
    <n v="246.6"/>
    <x v="3"/>
    <x v="11"/>
    <x v="1"/>
  </r>
  <r>
    <x v="363"/>
    <s v="P0044"/>
    <n v="15"/>
    <x v="2"/>
    <x v="1"/>
    <n v="0"/>
    <x v="11"/>
    <x v="1"/>
    <x v="1"/>
    <n v="76"/>
    <n v="82.08"/>
    <n v="1140"/>
    <n v="1231.2"/>
    <x v="3"/>
    <x v="11"/>
    <x v="1"/>
  </r>
  <r>
    <x v="364"/>
    <s v="P0038"/>
    <n v="12"/>
    <x v="2"/>
    <x v="1"/>
    <n v="0"/>
    <x v="1"/>
    <x v="1"/>
    <x v="1"/>
    <n v="72"/>
    <n v="79.92"/>
    <n v="864"/>
    <n v="959.04"/>
    <x v="20"/>
    <x v="11"/>
    <x v="1"/>
  </r>
  <r>
    <x v="364"/>
    <s v="P0016"/>
    <n v="13"/>
    <x v="2"/>
    <x v="0"/>
    <n v="0"/>
    <x v="21"/>
    <x v="2"/>
    <x v="3"/>
    <n v="13"/>
    <n v="16.64"/>
    <n v="169"/>
    <n v="216.32"/>
    <x v="20"/>
    <x v="11"/>
    <x v="1"/>
  </r>
  <r>
    <x v="364"/>
    <s v="P0038"/>
    <n v="5"/>
    <x v="2"/>
    <x v="1"/>
    <n v="0"/>
    <x v="1"/>
    <x v="1"/>
    <x v="1"/>
    <n v="72"/>
    <n v="79.92"/>
    <n v="360"/>
    <n v="399.6"/>
    <x v="20"/>
    <x v="11"/>
    <x v="1"/>
  </r>
  <r>
    <x v="365"/>
    <s v="P0027"/>
    <n v="5"/>
    <x v="2"/>
    <x v="0"/>
    <n v="0"/>
    <x v="26"/>
    <x v="4"/>
    <x v="2"/>
    <n v="48"/>
    <n v="57.120000000000005"/>
    <n v="240"/>
    <n v="285.60000000000002"/>
    <x v="5"/>
    <x v="11"/>
    <x v="1"/>
  </r>
  <r>
    <x v="365"/>
    <s v="P0013"/>
    <n v="9"/>
    <x v="0"/>
    <x v="0"/>
    <n v="0"/>
    <x v="2"/>
    <x v="2"/>
    <x v="1"/>
    <n v="112"/>
    <n v="122.08"/>
    <n v="1008"/>
    <n v="1098.72"/>
    <x v="5"/>
    <x v="11"/>
    <x v="1"/>
  </r>
  <r>
    <x v="365"/>
    <s v="P0014"/>
    <n v="10"/>
    <x v="1"/>
    <x v="1"/>
    <n v="0"/>
    <x v="9"/>
    <x v="2"/>
    <x v="1"/>
    <n v="112"/>
    <n v="146.72"/>
    <n v="1120"/>
    <n v="1467.2"/>
    <x v="5"/>
    <x v="11"/>
    <x v="1"/>
  </r>
  <r>
    <x v="366"/>
    <s v="P0030"/>
    <n v="9"/>
    <x v="0"/>
    <x v="1"/>
    <n v="0"/>
    <x v="28"/>
    <x v="4"/>
    <x v="0"/>
    <n v="148"/>
    <n v="201.28"/>
    <n v="1332"/>
    <n v="1811.52"/>
    <x v="6"/>
    <x v="11"/>
    <x v="1"/>
  </r>
  <r>
    <x v="366"/>
    <s v="P0041"/>
    <n v="10"/>
    <x v="0"/>
    <x v="0"/>
    <n v="0"/>
    <x v="41"/>
    <x v="1"/>
    <x v="0"/>
    <n v="138"/>
    <n v="173.88"/>
    <n v="1380"/>
    <n v="1738.8"/>
    <x v="6"/>
    <x v="11"/>
    <x v="1"/>
  </r>
  <r>
    <x v="367"/>
    <s v="P0005"/>
    <n v="4"/>
    <x v="2"/>
    <x v="1"/>
    <n v="0"/>
    <x v="24"/>
    <x v="3"/>
    <x v="0"/>
    <n v="133"/>
    <n v="155.61000000000001"/>
    <n v="532"/>
    <n v="622.44000000000005"/>
    <x v="29"/>
    <x v="11"/>
    <x v="1"/>
  </r>
  <r>
    <x v="368"/>
    <s v="P0009"/>
    <n v="13"/>
    <x v="2"/>
    <x v="0"/>
    <n v="0"/>
    <x v="37"/>
    <x v="3"/>
    <x v="3"/>
    <n v="6"/>
    <n v="7.8599999999999994"/>
    <n v="78"/>
    <n v="102.17999999999999"/>
    <x v="17"/>
    <x v="11"/>
    <x v="1"/>
  </r>
  <r>
    <x v="369"/>
    <s v="P0044"/>
    <n v="7"/>
    <x v="2"/>
    <x v="0"/>
    <n v="0"/>
    <x v="11"/>
    <x v="1"/>
    <x v="1"/>
    <n v="76"/>
    <n v="82.08"/>
    <n v="532"/>
    <n v="574.55999999999995"/>
    <x v="8"/>
    <x v="11"/>
    <x v="1"/>
  </r>
  <r>
    <x v="369"/>
    <s v="P0011"/>
    <n v="14"/>
    <x v="2"/>
    <x v="1"/>
    <n v="0"/>
    <x v="31"/>
    <x v="2"/>
    <x v="2"/>
    <n v="44"/>
    <n v="48.4"/>
    <n v="616"/>
    <n v="677.6"/>
    <x v="8"/>
    <x v="11"/>
    <x v="1"/>
  </r>
  <r>
    <x v="369"/>
    <s v="P0009"/>
    <n v="11"/>
    <x v="1"/>
    <x v="0"/>
    <n v="0"/>
    <x v="37"/>
    <x v="3"/>
    <x v="3"/>
    <n v="6"/>
    <n v="7.8599999999999994"/>
    <n v="66"/>
    <n v="86.46"/>
    <x v="8"/>
    <x v="11"/>
    <x v="1"/>
  </r>
  <r>
    <x v="370"/>
    <s v="P0006"/>
    <n v="10"/>
    <x v="2"/>
    <x v="0"/>
    <n v="0"/>
    <x v="15"/>
    <x v="3"/>
    <x v="1"/>
    <n v="75"/>
    <n v="85.5"/>
    <n v="750"/>
    <n v="855"/>
    <x v="10"/>
    <x v="11"/>
    <x v="1"/>
  </r>
  <r>
    <x v="371"/>
    <s v="P0008"/>
    <n v="15"/>
    <x v="2"/>
    <x v="0"/>
    <n v="0"/>
    <x v="25"/>
    <x v="3"/>
    <x v="1"/>
    <n v="83"/>
    <n v="94.62"/>
    <n v="1245"/>
    <n v="1419.3000000000002"/>
    <x v="28"/>
    <x v="11"/>
    <x v="1"/>
  </r>
  <r>
    <x v="371"/>
    <s v="P0042"/>
    <n v="1"/>
    <x v="0"/>
    <x v="1"/>
    <n v="0"/>
    <x v="10"/>
    <x v="1"/>
    <x v="0"/>
    <n v="120"/>
    <n v="162"/>
    <n v="120"/>
    <n v="162"/>
    <x v="28"/>
    <x v="11"/>
    <x v="1"/>
  </r>
  <r>
    <x v="372"/>
    <s v="P0041"/>
    <n v="14"/>
    <x v="2"/>
    <x v="0"/>
    <n v="0"/>
    <x v="41"/>
    <x v="1"/>
    <x v="0"/>
    <n v="138"/>
    <n v="173.88"/>
    <n v="1932"/>
    <n v="2434.3199999999997"/>
    <x v="24"/>
    <x v="11"/>
    <x v="1"/>
  </r>
  <r>
    <x v="373"/>
    <s v="P0033"/>
    <n v="12"/>
    <x v="1"/>
    <x v="0"/>
    <n v="0"/>
    <x v="38"/>
    <x v="4"/>
    <x v="1"/>
    <n v="95"/>
    <n v="119.7"/>
    <n v="1140"/>
    <n v="1436.4"/>
    <x v="25"/>
    <x v="11"/>
    <x v="1"/>
  </r>
  <r>
    <x v="373"/>
    <s v="P0011"/>
    <n v="6"/>
    <x v="1"/>
    <x v="0"/>
    <n v="0"/>
    <x v="31"/>
    <x v="2"/>
    <x v="2"/>
    <n v="44"/>
    <n v="48.4"/>
    <n v="264"/>
    <n v="290.39999999999998"/>
    <x v="25"/>
    <x v="11"/>
    <x v="1"/>
  </r>
  <r>
    <x v="373"/>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1CAC6E-7ACC-488B-B374-BDE8BA0D2B6A}"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chartFormat="23">
  <location ref="AO1:AP3" firstHeaderRow="1" firstDataRow="1" firstDataCol="1"/>
  <pivotFields count="19">
    <pivotField compact="0" numFmtId="167"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showAll="0"/>
    <pivotField compact="0" showAll="0"/>
    <pivotField compact="0" showAll="0">
      <items count="4">
        <item x="2"/>
        <item x="1"/>
        <item x="0"/>
        <item t="default"/>
      </items>
    </pivotField>
    <pivotField axis="axisRow" compact="0" showAll="0">
      <items count="3">
        <item x="1"/>
        <item x="0"/>
        <item t="default"/>
      </items>
    </pivotField>
    <pivotField compact="0" numFmtId="164" showAll="0"/>
    <pivotField compact="0" showAll="0"/>
    <pivotField compact="0" showAll="0">
      <items count="6">
        <item x="3"/>
        <item x="2"/>
        <item x="0"/>
        <item x="4"/>
        <item x="1"/>
        <item t="default"/>
      </items>
    </pivotField>
    <pivotField compact="0" showAll="0"/>
    <pivotField compact="0" numFmtId="166" showAll="0"/>
    <pivotField compact="0" numFmtId="166" showAll="0"/>
    <pivotField compact="0" numFmtId="166" showAll="0"/>
    <pivotField dataField="1" compact="0" numFmtId="166" showAll="0"/>
    <pivotField compact="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showAll="0">
      <items count="13">
        <item x="0"/>
        <item x="1"/>
        <item x="2"/>
        <item x="3"/>
        <item x="4"/>
        <item x="5"/>
        <item x="6"/>
        <item x="7"/>
        <item x="8"/>
        <item x="9"/>
        <item x="10"/>
        <item x="11"/>
        <item t="default"/>
      </items>
    </pivotField>
    <pivotField compact="0" showAll="0">
      <items count="3">
        <item x="0"/>
        <item x="1"/>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x="1"/>
        <item sd="0" x="2"/>
        <item sd="0" x="3"/>
        <item sd="0" x="4"/>
        <item sd="0" x="5"/>
        <item t="default"/>
      </items>
    </pivotField>
    <pivotField compact="0" showAll="0">
      <items count="6">
        <item sd="0" x="0"/>
        <item x="1"/>
        <item sd="0" x="2"/>
        <item sd="0" x="3"/>
        <item sd="0" x="4"/>
        <item t="default"/>
      </items>
    </pivotField>
  </pivotFields>
  <rowFields count="1">
    <field x="4"/>
  </rowFields>
  <rowItems count="2">
    <i>
      <x/>
    </i>
    <i>
      <x v="1"/>
    </i>
  </rowItems>
  <colItems count="1">
    <i/>
  </colItems>
  <dataFields count="1">
    <dataField name="Sum of TOTAL SELLING VALUE" fld="12" baseField="0" baseItem="0" numFmtId="169"/>
  </dataFields>
  <formats count="2">
    <format dxfId="652">
      <pivotArea outline="0" collapsedLevelsAreSubtotals="1" fieldPosition="0"/>
    </format>
    <format dxfId="653">
      <pivotArea dataOnly="0" labelOnly="1" outline="0" axis="axisValues" fieldPosition="0"/>
    </format>
  </formats>
  <chartFormats count="2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4" count="1" selected="0">
            <x v="0"/>
          </reference>
        </references>
      </pivotArea>
    </chartFormat>
    <chartFormat chart="7" format="11">
      <pivotArea type="data" outline="0" fieldPosition="0">
        <references count="2">
          <reference field="4294967294" count="1" selected="0">
            <x v="0"/>
          </reference>
          <reference field="4" count="1" selected="0">
            <x v="1"/>
          </reference>
        </references>
      </pivotArea>
    </chartFormat>
    <chartFormat chart="9" format="9" series="1">
      <pivotArea type="data" outline="0" fieldPosition="0">
        <references count="1">
          <reference field="4294967294" count="1" selected="0">
            <x v="0"/>
          </reference>
        </references>
      </pivotArea>
    </chartFormat>
    <chartFormat chart="9" format="10">
      <pivotArea type="data" outline="0" fieldPosition="0">
        <references count="2">
          <reference field="4294967294" count="1" selected="0">
            <x v="0"/>
          </reference>
          <reference field="4" count="1" selected="0">
            <x v="0"/>
          </reference>
        </references>
      </pivotArea>
    </chartFormat>
    <chartFormat chart="9" format="11">
      <pivotArea type="data" outline="0" fieldPosition="0">
        <references count="2">
          <reference field="4294967294" count="1" selected="0">
            <x v="0"/>
          </reference>
          <reference field="4"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4" count="1" selected="0">
            <x v="0"/>
          </reference>
        </references>
      </pivotArea>
    </chartFormat>
    <chartFormat chart="10" format="14">
      <pivotArea type="data" outline="0" fieldPosition="0">
        <references count="2">
          <reference field="4294967294" count="1" selected="0">
            <x v="0"/>
          </reference>
          <reference field="4" count="1" selected="0">
            <x v="1"/>
          </reference>
        </references>
      </pivotArea>
    </chartFormat>
    <chartFormat chart="15" format="6" series="1">
      <pivotArea type="data" outline="0" fieldPosition="0">
        <references count="1">
          <reference field="4294967294" count="1" selected="0">
            <x v="0"/>
          </reference>
        </references>
      </pivotArea>
    </chartFormat>
    <chartFormat chart="15" format="7">
      <pivotArea type="data" outline="0" fieldPosition="0">
        <references count="2">
          <reference field="4294967294" count="1" selected="0">
            <x v="0"/>
          </reference>
          <reference field="4" count="1" selected="0">
            <x v="0"/>
          </reference>
        </references>
      </pivotArea>
    </chartFormat>
    <chartFormat chart="15" format="8">
      <pivotArea type="data" outline="0" fieldPosition="0">
        <references count="2">
          <reference field="4294967294" count="1" selected="0">
            <x v="0"/>
          </reference>
          <reference field="4" count="1" selected="0">
            <x v="1"/>
          </reference>
        </references>
      </pivotArea>
    </chartFormat>
    <chartFormat chart="16" format="9" series="1">
      <pivotArea type="data" outline="0" fieldPosition="0">
        <references count="1">
          <reference field="4294967294" count="1" selected="0">
            <x v="0"/>
          </reference>
        </references>
      </pivotArea>
    </chartFormat>
    <chartFormat chart="16" format="10">
      <pivotArea type="data" outline="0" fieldPosition="0">
        <references count="2">
          <reference field="4294967294" count="1" selected="0">
            <x v="0"/>
          </reference>
          <reference field="4" count="1" selected="0">
            <x v="0"/>
          </reference>
        </references>
      </pivotArea>
    </chartFormat>
    <chartFormat chart="16" format="11">
      <pivotArea type="data" outline="0" fieldPosition="0">
        <references count="2">
          <reference field="4294967294" count="1" selected="0">
            <x v="0"/>
          </reference>
          <reference field="4" count="1" selected="0">
            <x v="1"/>
          </reference>
        </references>
      </pivotArea>
    </chartFormat>
    <chartFormat chart="17" format="12" series="1">
      <pivotArea type="data" outline="0" fieldPosition="0">
        <references count="1">
          <reference field="4294967294" count="1" selected="0">
            <x v="0"/>
          </reference>
        </references>
      </pivotArea>
    </chartFormat>
    <chartFormat chart="17" format="13">
      <pivotArea type="data" outline="0" fieldPosition="0">
        <references count="2">
          <reference field="4294967294" count="1" selected="0">
            <x v="0"/>
          </reference>
          <reference field="4" count="1" selected="0">
            <x v="0"/>
          </reference>
        </references>
      </pivotArea>
    </chartFormat>
    <chartFormat chart="17" format="14">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1358ED-A32F-4367-8519-F8426CD16ADF}"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chartFormat="21">
  <location ref="AL1:AM4" firstHeaderRow="1" firstDataRow="1" firstDataCol="1"/>
  <pivotFields count="19">
    <pivotField compact="0" numFmtId="167"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showAll="0"/>
    <pivotField compact="0" showAll="0"/>
    <pivotField axis="axisRow" compact="0" showAll="0">
      <items count="4">
        <item x="2"/>
        <item x="1"/>
        <item x="0"/>
        <item t="default"/>
      </items>
    </pivotField>
    <pivotField compact="0" showAll="0">
      <items count="3">
        <item x="1"/>
        <item x="0"/>
        <item t="default"/>
      </items>
    </pivotField>
    <pivotField compact="0" numFmtId="164" showAll="0"/>
    <pivotField compact="0" showAll="0"/>
    <pivotField compact="0" showAll="0">
      <items count="6">
        <item x="3"/>
        <item x="2"/>
        <item x="0"/>
        <item x="4"/>
        <item x="1"/>
        <item t="default"/>
      </items>
    </pivotField>
    <pivotField compact="0" showAll="0"/>
    <pivotField compact="0" numFmtId="166" showAll="0"/>
    <pivotField compact="0" numFmtId="166" showAll="0"/>
    <pivotField compact="0" numFmtId="166" showAll="0"/>
    <pivotField dataField="1" compact="0" numFmtId="166" showAll="0"/>
    <pivotField compact="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showAll="0">
      <items count="13">
        <item x="0"/>
        <item x="1"/>
        <item x="2"/>
        <item x="3"/>
        <item x="4"/>
        <item x="5"/>
        <item x="6"/>
        <item x="7"/>
        <item x="8"/>
        <item x="9"/>
        <item x="10"/>
        <item x="11"/>
        <item t="default"/>
      </items>
    </pivotField>
    <pivotField compact="0" showAll="0">
      <items count="3">
        <item x="0"/>
        <item x="1"/>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x="1"/>
        <item sd="0" x="2"/>
        <item sd="0" x="3"/>
        <item sd="0" x="4"/>
        <item sd="0" x="5"/>
        <item t="default"/>
      </items>
    </pivotField>
    <pivotField compact="0" showAll="0">
      <items count="6">
        <item sd="0" x="0"/>
        <item x="1"/>
        <item sd="0" x="2"/>
        <item sd="0" x="3"/>
        <item sd="0" x="4"/>
        <item t="default"/>
      </items>
    </pivotField>
  </pivotFields>
  <rowFields count="1">
    <field x="3"/>
  </rowFields>
  <rowItems count="3">
    <i>
      <x/>
    </i>
    <i>
      <x v="1"/>
    </i>
    <i>
      <x v="2"/>
    </i>
  </rowItems>
  <colItems count="1">
    <i/>
  </colItems>
  <dataFields count="1">
    <dataField name="Sum of TOTAL SELLING VALUE" fld="12" baseField="0" baseItem="0" numFmtId="169"/>
  </dataFields>
  <formats count="2">
    <format dxfId="596">
      <pivotArea outline="0" collapsedLevelsAreSubtotals="1" fieldPosition="0"/>
    </format>
    <format dxfId="597">
      <pivotArea dataOnly="0" labelOnly="1" outline="0" axis="axisValues" fieldPosition="0"/>
    </format>
  </formats>
  <chartFormats count="2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 count="1" selected="0">
            <x v="0"/>
          </reference>
        </references>
      </pivotArea>
    </chartFormat>
    <chartFormat chart="2" format="2">
      <pivotArea type="data" outline="0" fieldPosition="0">
        <references count="2">
          <reference field="4294967294" count="1" selected="0">
            <x v="0"/>
          </reference>
          <reference field="3" count="1" selected="0">
            <x v="1"/>
          </reference>
        </references>
      </pivotArea>
    </chartFormat>
    <chartFormat chart="2" format="3">
      <pivotArea type="data" outline="0" fieldPosition="0">
        <references count="2">
          <reference field="4294967294" count="1" selected="0">
            <x v="0"/>
          </reference>
          <reference field="3" count="1" selected="0">
            <x v="2"/>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3" count="1" selected="0">
            <x v="0"/>
          </reference>
        </references>
      </pivotArea>
    </chartFormat>
    <chartFormat chart="3" format="6">
      <pivotArea type="data" outline="0" fieldPosition="0">
        <references count="2">
          <reference field="4294967294" count="1" selected="0">
            <x v="0"/>
          </reference>
          <reference field="3" count="1" selected="0">
            <x v="1"/>
          </reference>
        </references>
      </pivotArea>
    </chartFormat>
    <chartFormat chart="3" format="7">
      <pivotArea type="data" outline="0" fieldPosition="0">
        <references count="2">
          <reference field="4294967294" count="1" selected="0">
            <x v="0"/>
          </reference>
          <reference field="3"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3" count="1" selected="0">
            <x v="0"/>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 chart="4" format="11">
      <pivotArea type="data" outline="0" fieldPosition="0">
        <references count="2">
          <reference field="4294967294" count="1" selected="0">
            <x v="0"/>
          </reference>
          <reference field="3" count="1" selected="0">
            <x v="2"/>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3" count="1" selected="0">
            <x v="0"/>
          </reference>
        </references>
      </pivotArea>
    </chartFormat>
    <chartFormat chart="8" format="14">
      <pivotArea type="data" outline="0" fieldPosition="0">
        <references count="2">
          <reference field="4294967294" count="1" selected="0">
            <x v="0"/>
          </reference>
          <reference field="3" count="1" selected="0">
            <x v="1"/>
          </reference>
        </references>
      </pivotArea>
    </chartFormat>
    <chartFormat chart="8" format="15">
      <pivotArea type="data" outline="0" fieldPosition="0">
        <references count="2">
          <reference field="4294967294" count="1" selected="0">
            <x v="0"/>
          </reference>
          <reference field="3" count="1" selected="0">
            <x v="2"/>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3" count="1" selected="0">
            <x v="0"/>
          </reference>
        </references>
      </pivotArea>
    </chartFormat>
    <chartFormat chart="16" format="10">
      <pivotArea type="data" outline="0" fieldPosition="0">
        <references count="2">
          <reference field="4294967294" count="1" selected="0">
            <x v="0"/>
          </reference>
          <reference field="3" count="1" selected="0">
            <x v="1"/>
          </reference>
        </references>
      </pivotArea>
    </chartFormat>
    <chartFormat chart="16"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6E1074-906E-49B4-8CA0-70EC3FC5C566}"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location ref="AE1:AF6" firstHeaderRow="1" firstDataRow="1" firstDataCol="1"/>
  <pivotFields count="19">
    <pivotField compact="0" numFmtId="167"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showAll="0"/>
    <pivotField compact="0" showAll="0"/>
    <pivotField compact="0" showAll="0">
      <items count="4">
        <item x="2"/>
        <item x="1"/>
        <item x="0"/>
        <item t="default"/>
      </items>
    </pivotField>
    <pivotField compact="0" showAll="0">
      <items count="3">
        <item x="1"/>
        <item x="0"/>
        <item t="default"/>
      </items>
    </pivotField>
    <pivotField compact="0" numFmtId="164" showAll="0"/>
    <pivotField compact="0" showAll="0"/>
    <pivotField axis="axisRow" compact="0" showAll="0">
      <items count="6">
        <item x="3"/>
        <item x="2"/>
        <item x="0"/>
        <item x="4"/>
        <item x="1"/>
        <item t="default"/>
      </items>
    </pivotField>
    <pivotField compact="0" showAll="0"/>
    <pivotField compact="0" numFmtId="166" showAll="0"/>
    <pivotField compact="0" numFmtId="166" showAll="0"/>
    <pivotField compact="0" numFmtId="166" showAll="0"/>
    <pivotField dataField="1" compact="0" numFmtId="166" showAll="0"/>
    <pivotField compact="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showAll="0">
      <items count="13">
        <item x="0"/>
        <item x="1"/>
        <item x="2"/>
        <item x="3"/>
        <item x="4"/>
        <item x="5"/>
        <item x="6"/>
        <item x="7"/>
        <item x="8"/>
        <item x="9"/>
        <item x="10"/>
        <item x="11"/>
        <item t="default"/>
      </items>
    </pivotField>
    <pivotField compact="0" showAll="0">
      <items count="3">
        <item x="0"/>
        <item x="1"/>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x="1"/>
        <item sd="0" x="2"/>
        <item sd="0" x="3"/>
        <item sd="0" x="4"/>
        <item sd="0" x="5"/>
        <item t="default"/>
      </items>
    </pivotField>
    <pivotField compact="0" showAll="0">
      <items count="6">
        <item sd="0" x="0"/>
        <item x="1"/>
        <item sd="0" x="2"/>
        <item sd="0" x="3"/>
        <item sd="0" x="4"/>
        <item t="default"/>
      </items>
    </pivotField>
  </pivotFields>
  <rowFields count="1">
    <field x="7"/>
  </rowFields>
  <rowItems count="5">
    <i>
      <x/>
    </i>
    <i>
      <x v="1"/>
    </i>
    <i>
      <x v="2"/>
    </i>
    <i>
      <x v="3"/>
    </i>
    <i>
      <x v="4"/>
    </i>
  </rowItems>
  <colItems count="1">
    <i/>
  </colItems>
  <dataFields count="1">
    <dataField name="Sum of TOTAL SELLING VALUE" fld="12" baseField="0" baseItem="0" numFmtId="169"/>
  </dataFields>
  <formats count="2">
    <format dxfId="656">
      <pivotArea outline="0" collapsedLevelsAreSubtotals="1" fieldPosition="0"/>
    </format>
    <format dxfId="65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C1F7F-87F5-4AF1-9440-D1EA7C3AE653}"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P1:S45" firstHeaderRow="0" firstDataRow="1" firstDataCol="2"/>
  <pivotFields count="19">
    <pivotField compact="0" numFmtId="167" outline="0" subtotalTop="0" showAll="0" defaultSubtotal="0">
      <items count="3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3">
        <item x="2"/>
        <item x="1"/>
        <item x="0"/>
      </items>
      <extLst>
        <ext xmlns:x14="http://schemas.microsoft.com/office/spreadsheetml/2009/9/main" uri="{2946ED86-A175-432a-8AC1-64E0C546D7DE}">
          <x14:pivotField fillDownLabels="1"/>
        </ext>
      </extLst>
    </pivotField>
    <pivotField compact="0" outline="0" subtotalTop="0" showAll="0" defaultSubtotal="0">
      <items count="2">
        <item x="1"/>
        <item x="0"/>
      </items>
      <extLst>
        <ext xmlns:x14="http://schemas.microsoft.com/office/spreadsheetml/2009/9/main" uri="{2946ED86-A175-432a-8AC1-64E0C546D7DE}">
          <x14:pivotField fillDownLabels="1"/>
        </ext>
      </extLst>
    </pivotField>
    <pivotField compact="0" numFmtId="16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4">
        <item x="0"/>
        <item x="1"/>
        <item x="2"/>
        <item x="3"/>
      </items>
      <extLst>
        <ext xmlns:x14="http://schemas.microsoft.com/office/spreadsheetml/2009/9/main" uri="{2946ED86-A175-432a-8AC1-64E0C546D7DE}">
          <x14:pivotField fillDownLabels="1"/>
        </ext>
      </extLst>
    </pivotField>
    <pivotField compact="0" numFmtId="166" outline="0" subtotalTop="0" showAll="0" defaultSubtotal="0">
      <extLst>
        <ext xmlns:x14="http://schemas.microsoft.com/office/spreadsheetml/2009/9/main" uri="{2946ED86-A175-432a-8AC1-64E0C546D7DE}">
          <x14:pivotField fillDownLabels="1"/>
        </ext>
      </extLst>
    </pivotField>
    <pivotField compact="0" numFmtId="166" outline="0" subtotalTop="0" showAll="0" defaultSubtotal="0">
      <extLst>
        <ext xmlns:x14="http://schemas.microsoft.com/office/spreadsheetml/2009/9/main" uri="{2946ED86-A175-432a-8AC1-64E0C546D7DE}">
          <x14:pivotField fillDownLabels="1"/>
        </ext>
      </extLst>
    </pivotField>
    <pivotField compact="0" numFmtId="166" outline="0" subtotalTop="0" showAll="0" defaultSubtotal="0">
      <extLst>
        <ext xmlns:x14="http://schemas.microsoft.com/office/spreadsheetml/2009/9/main" uri="{2946ED86-A175-432a-8AC1-64E0C546D7DE}">
          <x14:pivotField fillDownLabels="1"/>
        </ext>
      </extLst>
    </pivotField>
    <pivotField dataField="1" compact="0" numFmtId="166"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extLst>
        <ext xmlns:x14="http://schemas.microsoft.com/office/spreadsheetml/2009/9/main" uri="{2946ED86-A175-432a-8AC1-64E0C546D7DE}">
          <x14:pivotField fillDownLabels="1"/>
        </ext>
      </extLst>
    </pivotField>
    <pivotField compact="0" outline="0" subtotalTop="0" showAll="0" defaultSubtotal="0">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compact="0" outline="0" subtotalTop="0" showAll="0" defaultSubtotal="0">
      <items count="2">
        <item x="0"/>
        <item x="1"/>
      </items>
      <extLst>
        <ext xmlns:x14="http://schemas.microsoft.com/office/spreadsheetml/2009/9/main" uri="{2946ED86-A175-432a-8AC1-64E0C546D7DE}">
          <x14:pivotField fillDownLabels="1"/>
        </ext>
      </extLst>
    </pivotField>
    <pivotField compact="0" outline="0" subtotalTop="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ubtotalTop="0" showAll="0" defaultSubtotal="0">
      <items count="6">
        <item sd="0" x="0"/>
        <item x="1"/>
        <item sd="0" x="2"/>
        <item sd="0" x="3"/>
        <item sd="0" x="4"/>
        <item sd="0" x="5"/>
      </items>
      <extLst>
        <ext xmlns:x14="http://schemas.microsoft.com/office/spreadsheetml/2009/9/main" uri="{2946ED86-A175-432a-8AC1-64E0C546D7DE}">
          <x14:pivotField fillDownLabels="1"/>
        </ext>
      </extLst>
    </pivotField>
    <pivotField compact="0" outline="0" subtotalTop="0" showAll="0" defaultSubtotal="0">
      <items count="5">
        <item sd="0" x="0"/>
        <item x="1"/>
        <item sd="0" x="2"/>
        <item sd="0" x="3"/>
        <item sd="0" x="4"/>
      </items>
      <extLst>
        <ext xmlns:x14="http://schemas.microsoft.com/office/spreadsheetml/2009/9/main" uri="{2946ED86-A175-432a-8AC1-64E0C546D7DE}">
          <x14:pivotField fillDownLabels="1"/>
        </ext>
      </extLst>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8"/>
    <dataField name="Sum of QUANTITY" fld="2" baseField="0" baseItem="0"/>
  </dataFields>
  <formats count="54">
    <format dxfId="598">
      <pivotArea outline="0" collapsedLevelsAreSubtotals="1" fieldPosition="0"/>
    </format>
    <format dxfId="599">
      <pivotArea dataOnly="0" labelOnly="1" outline="0" axis="axisValues" fieldPosition="0"/>
    </format>
    <format dxfId="600">
      <pivotArea type="all" dataOnly="0" outline="0" fieldPosition="0"/>
    </format>
    <format dxfId="601">
      <pivotArea outline="0" collapsedLevelsAreSubtotals="1" fieldPosition="0"/>
    </format>
    <format dxfId="602">
      <pivotArea field="6" type="button" dataOnly="0" labelOnly="1" outline="0" axis="axisRow" fieldPosition="0"/>
    </format>
    <format dxfId="603">
      <pivotArea field="8" type="button" dataOnly="0" labelOnly="1" outline="0" axis="axisRow" fieldPosition="1"/>
    </format>
    <format dxfId="604">
      <pivotArea dataOnly="0" labelOnly="1" outline="0" fieldPosition="0">
        <references count="1">
          <reference field="6" count="25">
            <x v="0"/>
            <x v="1"/>
            <x v="2"/>
            <x v="3"/>
            <x v="4"/>
            <x v="5"/>
            <x v="6"/>
            <x v="7"/>
            <x v="8"/>
            <x v="9"/>
            <x v="10"/>
            <x v="11"/>
            <x v="12"/>
            <x v="13"/>
            <x v="14"/>
            <x v="15"/>
            <x v="16"/>
            <x v="17"/>
            <x v="18"/>
            <x v="19"/>
            <x v="20"/>
            <x v="21"/>
            <x v="22"/>
            <x v="23"/>
            <x v="24"/>
          </reference>
        </references>
      </pivotArea>
    </format>
    <format dxfId="605">
      <pivotArea dataOnly="0" labelOnly="1" outline="0" fieldPosition="0">
        <references count="1">
          <reference field="6" count="19">
            <x v="25"/>
            <x v="26"/>
            <x v="27"/>
            <x v="28"/>
            <x v="29"/>
            <x v="30"/>
            <x v="31"/>
            <x v="32"/>
            <x v="33"/>
            <x v="34"/>
            <x v="35"/>
            <x v="36"/>
            <x v="37"/>
            <x v="38"/>
            <x v="39"/>
            <x v="40"/>
            <x v="41"/>
            <x v="42"/>
            <x v="43"/>
          </reference>
        </references>
      </pivotArea>
    </format>
    <format dxfId="606">
      <pivotArea dataOnly="0" labelOnly="1" outline="0" fieldPosition="0">
        <references count="2">
          <reference field="6" count="1" selected="0">
            <x v="0"/>
          </reference>
          <reference field="8" count="1">
            <x v="1"/>
          </reference>
        </references>
      </pivotArea>
    </format>
    <format dxfId="607">
      <pivotArea dataOnly="0" labelOnly="1" outline="0" fieldPosition="0">
        <references count="2">
          <reference field="6" count="1" selected="0">
            <x v="1"/>
          </reference>
          <reference field="8" count="1">
            <x v="1"/>
          </reference>
        </references>
      </pivotArea>
    </format>
    <format dxfId="608">
      <pivotArea dataOnly="0" labelOnly="1" outline="0" fieldPosition="0">
        <references count="2">
          <reference field="6" count="1" selected="0">
            <x v="2"/>
          </reference>
          <reference field="8" count="1">
            <x v="1"/>
          </reference>
        </references>
      </pivotArea>
    </format>
    <format dxfId="609">
      <pivotArea dataOnly="0" labelOnly="1" outline="0" fieldPosition="0">
        <references count="2">
          <reference field="6" count="1" selected="0">
            <x v="3"/>
          </reference>
          <reference field="8" count="1">
            <x v="2"/>
          </reference>
        </references>
      </pivotArea>
    </format>
    <format dxfId="610">
      <pivotArea dataOnly="0" labelOnly="1" outline="0" fieldPosition="0">
        <references count="2">
          <reference field="6" count="1" selected="0">
            <x v="4"/>
          </reference>
          <reference field="8" count="1">
            <x v="0"/>
          </reference>
        </references>
      </pivotArea>
    </format>
    <format dxfId="611">
      <pivotArea dataOnly="0" labelOnly="1" outline="0" fieldPosition="0">
        <references count="2">
          <reference field="6" count="1" selected="0">
            <x v="5"/>
          </reference>
          <reference field="8" count="1">
            <x v="1"/>
          </reference>
        </references>
      </pivotArea>
    </format>
    <format dxfId="612">
      <pivotArea dataOnly="0" labelOnly="1" outline="0" fieldPosition="0">
        <references count="2">
          <reference field="6" count="1" selected="0">
            <x v="6"/>
          </reference>
          <reference field="8" count="1">
            <x v="2"/>
          </reference>
        </references>
      </pivotArea>
    </format>
    <format dxfId="613">
      <pivotArea dataOnly="0" labelOnly="1" outline="0" fieldPosition="0">
        <references count="2">
          <reference field="6" count="1" selected="0">
            <x v="7"/>
          </reference>
          <reference field="8" count="1">
            <x v="1"/>
          </reference>
        </references>
      </pivotArea>
    </format>
    <format dxfId="614">
      <pivotArea dataOnly="0" labelOnly="1" outline="0" fieldPosition="0">
        <references count="2">
          <reference field="6" count="1" selected="0">
            <x v="8"/>
          </reference>
          <reference field="8" count="1">
            <x v="3"/>
          </reference>
        </references>
      </pivotArea>
    </format>
    <format dxfId="615">
      <pivotArea dataOnly="0" labelOnly="1" outline="0" fieldPosition="0">
        <references count="2">
          <reference field="6" count="1" selected="0">
            <x v="9"/>
          </reference>
          <reference field="8" count="1">
            <x v="0"/>
          </reference>
        </references>
      </pivotArea>
    </format>
    <format dxfId="616">
      <pivotArea dataOnly="0" labelOnly="1" outline="0" fieldPosition="0">
        <references count="2">
          <reference field="6" count="1" selected="0">
            <x v="10"/>
          </reference>
          <reference field="8" count="1">
            <x v="2"/>
          </reference>
        </references>
      </pivotArea>
    </format>
    <format dxfId="617">
      <pivotArea dataOnly="0" labelOnly="1" outline="0" fieldPosition="0">
        <references count="2">
          <reference field="6" count="1" selected="0">
            <x v="11"/>
          </reference>
          <reference field="8" count="1">
            <x v="1"/>
          </reference>
        </references>
      </pivotArea>
    </format>
    <format dxfId="618">
      <pivotArea dataOnly="0" labelOnly="1" outline="0" fieldPosition="0">
        <references count="2">
          <reference field="6" count="1" selected="0">
            <x v="12"/>
          </reference>
          <reference field="8" count="1">
            <x v="1"/>
          </reference>
        </references>
      </pivotArea>
    </format>
    <format dxfId="619">
      <pivotArea dataOnly="0" labelOnly="1" outline="0" fieldPosition="0">
        <references count="2">
          <reference field="6" count="1" selected="0">
            <x v="13"/>
          </reference>
          <reference field="8" count="1">
            <x v="1"/>
          </reference>
        </references>
      </pivotArea>
    </format>
    <format dxfId="620">
      <pivotArea dataOnly="0" labelOnly="1" outline="0" fieldPosition="0">
        <references count="2">
          <reference field="6" count="1" selected="0">
            <x v="14"/>
          </reference>
          <reference field="8" count="1">
            <x v="3"/>
          </reference>
        </references>
      </pivotArea>
    </format>
    <format dxfId="621">
      <pivotArea dataOnly="0" labelOnly="1" outline="0" fieldPosition="0">
        <references count="2">
          <reference field="6" count="1" selected="0">
            <x v="15"/>
          </reference>
          <reference field="8" count="1">
            <x v="3"/>
          </reference>
        </references>
      </pivotArea>
    </format>
    <format dxfId="622">
      <pivotArea dataOnly="0" labelOnly="1" outline="0" fieldPosition="0">
        <references count="2">
          <reference field="6" count="1" selected="0">
            <x v="16"/>
          </reference>
          <reference field="8" count="1">
            <x v="0"/>
          </reference>
        </references>
      </pivotArea>
    </format>
    <format dxfId="623">
      <pivotArea dataOnly="0" labelOnly="1" outline="0" fieldPosition="0">
        <references count="2">
          <reference field="6" count="1" selected="0">
            <x v="17"/>
          </reference>
          <reference field="8" count="1">
            <x v="3"/>
          </reference>
        </references>
      </pivotArea>
    </format>
    <format dxfId="624">
      <pivotArea dataOnly="0" labelOnly="1" outline="0" fieldPosition="0">
        <references count="2">
          <reference field="6" count="1" selected="0">
            <x v="18"/>
          </reference>
          <reference field="8" count="1">
            <x v="0"/>
          </reference>
        </references>
      </pivotArea>
    </format>
    <format dxfId="625">
      <pivotArea dataOnly="0" labelOnly="1" outline="0" fieldPosition="0">
        <references count="2">
          <reference field="6" count="1" selected="0">
            <x v="19"/>
          </reference>
          <reference field="8" count="1">
            <x v="2"/>
          </reference>
        </references>
      </pivotArea>
    </format>
    <format dxfId="626">
      <pivotArea dataOnly="0" labelOnly="1" outline="0" fieldPosition="0">
        <references count="2">
          <reference field="6" count="1" selected="0">
            <x v="20"/>
          </reference>
          <reference field="8" count="1">
            <x v="0"/>
          </reference>
        </references>
      </pivotArea>
    </format>
    <format dxfId="627">
      <pivotArea dataOnly="0" labelOnly="1" outline="0" fieldPosition="0">
        <references count="2">
          <reference field="6" count="1" selected="0">
            <x v="21"/>
          </reference>
          <reference field="8" count="1">
            <x v="0"/>
          </reference>
        </references>
      </pivotArea>
    </format>
    <format dxfId="628">
      <pivotArea dataOnly="0" labelOnly="1" outline="0" fieldPosition="0">
        <references count="2">
          <reference field="6" count="1" selected="0">
            <x v="22"/>
          </reference>
          <reference field="8" count="1">
            <x v="0"/>
          </reference>
        </references>
      </pivotArea>
    </format>
    <format dxfId="629">
      <pivotArea dataOnly="0" labelOnly="1" outline="0" fieldPosition="0">
        <references count="2">
          <reference field="6" count="1" selected="0">
            <x v="23"/>
          </reference>
          <reference field="8" count="1">
            <x v="0"/>
          </reference>
        </references>
      </pivotArea>
    </format>
    <format dxfId="630">
      <pivotArea dataOnly="0" labelOnly="1" outline="0" fieldPosition="0">
        <references count="2">
          <reference field="6" count="1" selected="0">
            <x v="24"/>
          </reference>
          <reference field="8" count="1">
            <x v="3"/>
          </reference>
        </references>
      </pivotArea>
    </format>
    <format dxfId="631">
      <pivotArea dataOnly="0" labelOnly="1" outline="0" fieldPosition="0">
        <references count="2">
          <reference field="6" count="1" selected="0">
            <x v="25"/>
          </reference>
          <reference field="8" count="1">
            <x v="3"/>
          </reference>
        </references>
      </pivotArea>
    </format>
    <format dxfId="632">
      <pivotArea dataOnly="0" labelOnly="1" outline="0" fieldPosition="0">
        <references count="2">
          <reference field="6" count="1" selected="0">
            <x v="26"/>
          </reference>
          <reference field="8" count="1">
            <x v="2"/>
          </reference>
        </references>
      </pivotArea>
    </format>
    <format dxfId="633">
      <pivotArea dataOnly="0" labelOnly="1" outline="0" fieldPosition="0">
        <references count="2">
          <reference field="6" count="1" selected="0">
            <x v="27"/>
          </reference>
          <reference field="8" count="1">
            <x v="3"/>
          </reference>
        </references>
      </pivotArea>
    </format>
    <format dxfId="634">
      <pivotArea dataOnly="0" labelOnly="1" outline="0" fieldPosition="0">
        <references count="2">
          <reference field="6" count="1" selected="0">
            <x v="28"/>
          </reference>
          <reference field="8" count="1">
            <x v="2"/>
          </reference>
        </references>
      </pivotArea>
    </format>
    <format dxfId="635">
      <pivotArea dataOnly="0" labelOnly="1" outline="0" fieldPosition="0">
        <references count="2">
          <reference field="6" count="1" selected="0">
            <x v="29"/>
          </reference>
          <reference field="8" count="1">
            <x v="0"/>
          </reference>
        </references>
      </pivotArea>
    </format>
    <format dxfId="636">
      <pivotArea dataOnly="0" labelOnly="1" outline="0" fieldPosition="0">
        <references count="2">
          <reference field="6" count="1" selected="0">
            <x v="30"/>
          </reference>
          <reference field="8" count="1">
            <x v="1"/>
          </reference>
        </references>
      </pivotArea>
    </format>
    <format dxfId="637">
      <pivotArea dataOnly="0" labelOnly="1" outline="0" fieldPosition="0">
        <references count="2">
          <reference field="6" count="1" selected="0">
            <x v="31"/>
          </reference>
          <reference field="8" count="1">
            <x v="1"/>
          </reference>
        </references>
      </pivotArea>
    </format>
    <format dxfId="638">
      <pivotArea dataOnly="0" labelOnly="1" outline="0" fieldPosition="0">
        <references count="2">
          <reference field="6" count="1" selected="0">
            <x v="32"/>
          </reference>
          <reference field="8" count="1">
            <x v="1"/>
          </reference>
        </references>
      </pivotArea>
    </format>
    <format dxfId="639">
      <pivotArea dataOnly="0" labelOnly="1" outline="0" fieldPosition="0">
        <references count="2">
          <reference field="6" count="1" selected="0">
            <x v="33"/>
          </reference>
          <reference field="8" count="1">
            <x v="2"/>
          </reference>
        </references>
      </pivotArea>
    </format>
    <format dxfId="640">
      <pivotArea dataOnly="0" labelOnly="1" outline="0" fieldPosition="0">
        <references count="2">
          <reference field="6" count="1" selected="0">
            <x v="34"/>
          </reference>
          <reference field="8" count="1">
            <x v="3"/>
          </reference>
        </references>
      </pivotArea>
    </format>
    <format dxfId="641">
      <pivotArea dataOnly="0" labelOnly="1" outline="0" fieldPosition="0">
        <references count="2">
          <reference field="6" count="1" selected="0">
            <x v="35"/>
          </reference>
          <reference field="8" count="1">
            <x v="1"/>
          </reference>
        </references>
      </pivotArea>
    </format>
    <format dxfId="642">
      <pivotArea dataOnly="0" labelOnly="1" outline="0" fieldPosition="0">
        <references count="2">
          <reference field="6" count="1" selected="0">
            <x v="36"/>
          </reference>
          <reference field="8" count="1">
            <x v="1"/>
          </reference>
        </references>
      </pivotArea>
    </format>
    <format dxfId="643">
      <pivotArea dataOnly="0" labelOnly="1" outline="0" fieldPosition="0">
        <references count="2">
          <reference field="6" count="1" selected="0">
            <x v="37"/>
          </reference>
          <reference field="8" count="1">
            <x v="1"/>
          </reference>
        </references>
      </pivotArea>
    </format>
    <format dxfId="644">
      <pivotArea dataOnly="0" labelOnly="1" outline="0" fieldPosition="0">
        <references count="2">
          <reference field="6" count="1" selected="0">
            <x v="38"/>
          </reference>
          <reference field="8" count="1">
            <x v="3"/>
          </reference>
        </references>
      </pivotArea>
    </format>
    <format dxfId="645">
      <pivotArea dataOnly="0" labelOnly="1" outline="0" fieldPosition="0">
        <references count="2">
          <reference field="6" count="1" selected="0">
            <x v="39"/>
          </reference>
          <reference field="8" count="1">
            <x v="1"/>
          </reference>
        </references>
      </pivotArea>
    </format>
    <format dxfId="646">
      <pivotArea dataOnly="0" labelOnly="1" outline="0" fieldPosition="0">
        <references count="2">
          <reference field="6" count="1" selected="0">
            <x v="40"/>
          </reference>
          <reference field="8" count="1">
            <x v="0"/>
          </reference>
        </references>
      </pivotArea>
    </format>
    <format dxfId="647">
      <pivotArea dataOnly="0" labelOnly="1" outline="0" fieldPosition="0">
        <references count="2">
          <reference field="6" count="1" selected="0">
            <x v="41"/>
          </reference>
          <reference field="8" count="1">
            <x v="0"/>
          </reference>
        </references>
      </pivotArea>
    </format>
    <format dxfId="648">
      <pivotArea dataOnly="0" labelOnly="1" outline="0" fieldPosition="0">
        <references count="2">
          <reference field="6" count="1" selected="0">
            <x v="42"/>
          </reference>
          <reference field="8" count="1">
            <x v="1"/>
          </reference>
        </references>
      </pivotArea>
    </format>
    <format dxfId="649">
      <pivotArea dataOnly="0" labelOnly="1" outline="0" fieldPosition="0">
        <references count="2">
          <reference field="6" count="1" selected="0">
            <x v="43"/>
          </reference>
          <reference field="8" count="1">
            <x v="1"/>
          </reference>
        </references>
      </pivotArea>
    </format>
    <format dxfId="650">
      <pivotArea dataOnly="0" labelOnly="1" outline="0" fieldPosition="0">
        <references count="1">
          <reference field="4294967294" count="2">
            <x v="0"/>
            <x v="1"/>
          </reference>
        </references>
      </pivotArea>
    </format>
    <format dxfId="651">
      <pivotArea outline="0" fieldPosition="0">
        <references count="1">
          <reference field="4294967294" count="1" selected="0">
            <x v="0"/>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FBE916-50D7-4890-B5AE-73360510E61E}"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location ref="G4:I16" firstHeaderRow="0" firstDataRow="1" firstDataCol="1"/>
  <pivotFields count="19">
    <pivotField compact="0" numFmtId="167"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showAll="0"/>
    <pivotField compact="0" showAll="0"/>
    <pivotField compact="0" showAll="0">
      <items count="4">
        <item x="2"/>
        <item x="1"/>
        <item x="0"/>
        <item t="default"/>
      </items>
    </pivotField>
    <pivotField compact="0" showAll="0">
      <items count="3">
        <item x="1"/>
        <item x="0"/>
        <item t="default"/>
      </items>
    </pivotField>
    <pivotField compact="0" numFmtId="164" showAll="0"/>
    <pivotField compact="0" showAll="0"/>
    <pivotField compact="0" showAll="0"/>
    <pivotField compact="0" showAll="0"/>
    <pivotField compact="0" numFmtId="166" showAll="0"/>
    <pivotField compact="0" numFmtId="166" showAll="0"/>
    <pivotField dataField="1" compact="0" numFmtId="166" showAll="0"/>
    <pivotField dataField="1" compact="0" numFmtId="166" showAll="0"/>
    <pivotField compact="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compact="0" showAll="0">
      <items count="13">
        <item x="0"/>
        <item x="1"/>
        <item x="2"/>
        <item x="3"/>
        <item x="4"/>
        <item x="5"/>
        <item x="6"/>
        <item x="7"/>
        <item x="8"/>
        <item x="9"/>
        <item x="10"/>
        <item x="11"/>
        <item t="default"/>
      </items>
    </pivotField>
    <pivotField compact="0" showAll="0">
      <items count="3">
        <item x="0"/>
        <item x="1"/>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x="1"/>
        <item sd="0" x="2"/>
        <item sd="0" x="3"/>
        <item sd="0" x="4"/>
        <item sd="0" x="5"/>
        <item t="default"/>
      </items>
    </pivotField>
    <pivotField compact="0" showAll="0">
      <items count="6">
        <item sd="0" x="0"/>
        <item x="1"/>
        <item sd="0" x="2"/>
        <item sd="0" x="3"/>
        <item sd="0" x="4"/>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numFmtId="166"/>
    <dataField name="Sum of TOTAL SELLING VALUE" fld="12" baseField="0" baseItem="0" numFmtId="169"/>
  </dataFields>
  <formats count="2">
    <format dxfId="654">
      <pivotArea outline="0" collapsedLevelsAreSubtotals="1" fieldPosition="0"/>
    </format>
    <format dxfId="65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03643E-7F3F-4A27-A3CA-D3F6C7CB613C}" name="TotalSales"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D1:E2" firstHeaderRow="0" firstDataRow="1" firstDataCol="0"/>
  <pivotFields count="19">
    <pivotField compact="0" numFmtId="167"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showAll="0"/>
    <pivotField compact="0" showAll="0"/>
    <pivotField compact="0" showAll="0">
      <items count="4">
        <item x="2"/>
        <item x="1"/>
        <item x="0"/>
        <item t="default"/>
      </items>
    </pivotField>
    <pivotField compact="0" showAll="0">
      <items count="3">
        <item x="1"/>
        <item x="0"/>
        <item t="default"/>
      </items>
    </pivotField>
    <pivotField compact="0" numFmtId="164" showAll="0"/>
    <pivotField compact="0" showAll="0"/>
    <pivotField compact="0" showAll="0"/>
    <pivotField compact="0" showAll="0"/>
    <pivotField compact="0" numFmtId="166" showAll="0"/>
    <pivotField compact="0" numFmtId="166" showAll="0"/>
    <pivotField dataField="1" compact="0" numFmtId="166" showAll="0"/>
    <pivotField dataField="1" compact="0" numFmtId="166" showAll="0"/>
    <pivotField compact="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showAll="0">
      <items count="13">
        <item x="0"/>
        <item x="1"/>
        <item x="2"/>
        <item x="3"/>
        <item x="4"/>
        <item x="5"/>
        <item x="6"/>
        <item x="7"/>
        <item x="8"/>
        <item x="9"/>
        <item x="10"/>
        <item x="11"/>
        <item t="default"/>
      </items>
    </pivotField>
    <pivotField compact="0" showAll="0">
      <items count="3">
        <item x="0"/>
        <item x="1"/>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x="1"/>
        <item sd="0" x="2"/>
        <item sd="0" x="3"/>
        <item sd="0" x="4"/>
        <item sd="0" x="5"/>
        <item t="default"/>
      </items>
    </pivotField>
    <pivotField compact="0" showAll="0">
      <items count="6">
        <item sd="0" x="0"/>
        <item x="1"/>
        <item sd="0" x="2"/>
        <item sd="0" x="3"/>
        <item sd="0" x="4"/>
        <item t="default"/>
      </items>
    </pivotField>
  </pivotFields>
  <rowItems count="1">
    <i/>
  </rowItems>
  <colFields count="1">
    <field x="-2"/>
  </colFields>
  <colItems count="2">
    <i>
      <x/>
    </i>
    <i i="1">
      <x v="1"/>
    </i>
  </colItems>
  <dataFields count="2">
    <dataField name="Sum of TOTAL BUYING VALUE" fld="11" baseField="0" baseItem="0" numFmtId="166"/>
    <dataField name="Sum of TOTAL SELLING VALUE" fld="12" baseField="0" baseItem="0" numFmtId="169"/>
  </dataFields>
  <formats count="2">
    <format dxfId="594">
      <pivotArea outline="0" collapsedLevelsAreSubtotals="1" fieldPosition="0"/>
    </format>
    <format dxfId="59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B3A899-7E25-4A96-B53F-B2959775B2B7}"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chartFormat="21">
  <location ref="A1:B32" firstHeaderRow="1" firstDataRow="1" firstDataCol="1"/>
  <pivotFields count="19">
    <pivotField compact="0" numFmtId="167"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showAll="0"/>
    <pivotField compact="0" showAll="0"/>
    <pivotField compact="0" showAll="0">
      <items count="4">
        <item x="2"/>
        <item x="1"/>
        <item x="0"/>
        <item t="default"/>
      </items>
    </pivotField>
    <pivotField compact="0" showAll="0">
      <items count="3">
        <item x="1"/>
        <item x="0"/>
        <item t="default"/>
      </items>
    </pivotField>
    <pivotField compact="0" numFmtId="164" showAll="0"/>
    <pivotField compact="0" showAll="0"/>
    <pivotField compact="0" showAll="0"/>
    <pivotField compact="0" showAll="0"/>
    <pivotField compact="0" numFmtId="166" showAll="0"/>
    <pivotField compact="0" numFmtId="166" showAll="0"/>
    <pivotField compact="0" numFmtId="166" showAll="0"/>
    <pivotField dataField="1" compact="0" numFmtId="166" showAll="0"/>
    <pivotField axis="axisRow" compact="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showAll="0">
      <items count="13">
        <item x="0"/>
        <item x="1"/>
        <item x="2"/>
        <item x="3"/>
        <item x="4"/>
        <item x="5"/>
        <item x="6"/>
        <item x="7"/>
        <item x="8"/>
        <item x="9"/>
        <item x="10"/>
        <item x="11"/>
        <item t="default"/>
      </items>
    </pivotField>
    <pivotField compact="0" showAll="0">
      <items count="3">
        <item x="0"/>
        <item x="1"/>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x="1"/>
        <item sd="0" x="2"/>
        <item sd="0" x="3"/>
        <item sd="0" x="4"/>
        <item sd="0" x="5"/>
        <item t="default"/>
      </items>
    </pivotField>
    <pivotField compact="0" showAll="0">
      <items count="6">
        <item sd="0" x="0"/>
        <item x="1"/>
        <item sd="0" x="2"/>
        <item sd="0" x="3"/>
        <item sd="0" x="4"/>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2">
    <format dxfId="658">
      <pivotArea outline="0" collapsedLevelsAreSubtotals="1" fieldPosition="0"/>
    </format>
    <format dxfId="659">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87A77C01-BAB2-45C0-BF45-20E5284D852F}" sourceName="SALE TYPE">
  <pivotTables>
    <pivotTable tabId="3" name="Daily"/>
    <pivotTable tabId="3" name="Categorywise"/>
    <pivotTable tabId="3" name="MONTHLY"/>
    <pivotTable tabId="3" name="PaymentMode"/>
    <pivotTable tabId="3" name="Productwise"/>
    <pivotTable tabId="3" name="SalesType"/>
    <pivotTable tabId="3" name="TotalSales"/>
  </pivotTables>
  <data>
    <tabular pivotCacheId="51583192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102F766-5F22-4C2E-A6DA-F851716837D6}" sourceName="PAYMENT MODE">
  <pivotTables>
    <pivotTable tabId="3" name="Daily"/>
    <pivotTable tabId="3" name="Categorywise"/>
    <pivotTable tabId="3" name="MONTHLY"/>
    <pivotTable tabId="3" name="PaymentMode"/>
    <pivotTable tabId="3" name="Productwise"/>
    <pivotTable tabId="3" name="SalesType"/>
    <pivotTable tabId="3" name="TotalSales"/>
  </pivotTables>
  <data>
    <tabular pivotCacheId="51583192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CB34869-A498-4CC7-AF9D-0C980094D7DE}" sourceName="MONTH">
  <pivotTables>
    <pivotTable tabId="3" name="Daily"/>
    <pivotTable tabId="3" name="Categorywise"/>
    <pivotTable tabId="3" name="MONTHLY"/>
    <pivotTable tabId="3" name="PaymentMode"/>
    <pivotTable tabId="3" name="Productwise"/>
    <pivotTable tabId="3" name="SalesType"/>
    <pivotTable tabId="3" name="TotalSales"/>
  </pivotTables>
  <data>
    <tabular pivotCacheId="51583192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EE0AA7A-F37F-4606-96B7-D3C9CFFC61B9}" sourceName="YEAR">
  <pivotTables>
    <pivotTable tabId="3" name="Daily"/>
    <pivotTable tabId="3" name="Categorywise"/>
    <pivotTable tabId="3" name="MONTHLY"/>
    <pivotTable tabId="3" name="PaymentMode"/>
    <pivotTable tabId="3" name="Productwise"/>
    <pivotTable tabId="3" name="SalesType"/>
    <pivotTable tabId="3" name="TotalSales"/>
  </pivotTables>
  <data>
    <tabular pivotCacheId="51583192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13926D9C-92D5-4724-815C-6EF89E70A26A}" cache="Slicer_SALE_TYPE" caption="SALE TYPE" rowHeight="234950"/>
  <slicer name="PAYMENT MODE" xr10:uid="{D3F2E720-D40C-495A-AFC2-4EB06796A4C7}" cache="Slicer_PAYMENT_MODE" caption="PAYMENT MODE" rowHeight="234950"/>
  <slicer name="MONTH" xr10:uid="{435712B3-8FAF-4CC0-8E0F-07AF7F67D949}" cache="Slicer_MONTH" caption="MONTH" rowHeight="234950"/>
  <slicer name="YEAR" xr10:uid="{10602F4E-38EB-461F-9309-F80BDC5104C0}"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633326DA-9AB2-4077-8F7C-71EE9D93820E}" cache="Slicer_SALE_TYPE" caption="SALE TYPE" columnCount="3" style="SLICER" rowHeight="234950"/>
  <slicer name="PAYMENT MODE 1" xr10:uid="{F61B1453-5DDE-437D-8AE2-B92ED59C5A3D}" cache="Slicer_PAYMENT_MODE" caption="PAYMENT MODE" columnCount="2" style="SLICER" rowHeight="234950"/>
  <slicer name="MONTH 1" xr10:uid="{F0DF063C-778D-4F9C-A348-7B02200F02C1}" cache="Slicer_MONTH" caption="MONTH" style="SLICER" rowHeight="234950"/>
  <slicer name="YEAR 1" xr10:uid="{AB77C9DE-6129-4333-AB4B-D0A3101A2665}" cache="Slicer_YEAR" caption="YEAR"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686" headerRowBorderDxfId="685">
  <autoFilter ref="A1:P528" xr:uid="{60351B27-4213-4B50-AF1E-6DD234ED1CD8}"/>
  <sortState xmlns:xlrd2="http://schemas.microsoft.com/office/spreadsheetml/2017/richdata2" ref="A2:E527">
    <sortCondition ref="A1:A527"/>
  </sortState>
  <tableColumns count="16">
    <tableColumn id="1" xr3:uid="{7E2D9722-C99A-4D79-AD8A-A4AF24D31B15}" name="DATE" dataDxfId="684"/>
    <tableColumn id="3" xr3:uid="{1B687DA1-746A-409E-8132-464ADA2D65F7}" name="PRODUCT ID" dataDxfId="683"/>
    <tableColumn id="2" xr3:uid="{3D21C161-3520-4EEB-95C2-BC89A67F811B}" name="QUANTITY" dataDxfId="682"/>
    <tableColumn id="4" xr3:uid="{51AFA112-3989-4C7A-B537-003512753602}" name="SALE TYPE" dataDxfId="681"/>
    <tableColumn id="5" xr3:uid="{057B8FDA-60FB-4816-999C-2030B688B9CF}" name="PAYMENT MODE" dataDxfId="680"/>
    <tableColumn id="6" xr3:uid="{A77A9445-20AF-4122-92EB-C3706E536AB4}" name="DISCOUNT %" dataDxfId="679"/>
    <tableColumn id="8" xr3:uid="{379757CE-6C12-4719-AF75-DAF6CE26EC06}" name="PRODUCT" dataDxfId="678">
      <calculatedColumnFormula>VLOOKUP(InputData[[#This Row],[PRODUCT ID]],MasterData[],2,0)</calculatedColumnFormula>
    </tableColumn>
    <tableColumn id="9" xr3:uid="{DBFF37A7-3635-4BD9-BFDE-B696EE37A9A9}" name="CATEGORY" dataDxfId="677">
      <calculatedColumnFormula>VLOOKUP(InputData[[#This Row],[PRODUCT ID]],MasterData[],3,0)</calculatedColumnFormula>
    </tableColumn>
    <tableColumn id="10" xr3:uid="{5FDF43D0-A548-41C6-A107-23EF597256F5}" name="UOM" dataDxfId="676">
      <calculatedColumnFormula>VLOOKUP(InputData[[#This Row],[PRODUCT ID]],MasterData[],4,0)</calculatedColumnFormula>
    </tableColumn>
    <tableColumn id="11" xr3:uid="{8EE31D43-C7B0-49EE-8C90-B52B90FE96F9}" name="BUYING PRIZE" dataDxfId="675">
      <calculatedColumnFormula>VLOOKUP(InputData[[#This Row],[PRODUCT ID]],MasterData[],5,0)</calculatedColumnFormula>
    </tableColumn>
    <tableColumn id="12" xr3:uid="{75A7E012-5734-4870-A0A2-7163BCEC0315}" name="SELLING PRICE" dataDxfId="674">
      <calculatedColumnFormula>VLOOKUP(InputData[[#This Row],[PRODUCT ID]],MasterData[],6,0)</calculatedColumnFormula>
    </tableColumn>
    <tableColumn id="13" xr3:uid="{BCDA894E-BCA3-4917-A67C-2012556D33B8}" name="TOTAL BUYING VALUE" dataDxfId="673">
      <calculatedColumnFormula>InputData[[#This Row],[BUYING PRIZE]]*InputData[[#This Row],[QUANTITY]]</calculatedColumnFormula>
    </tableColumn>
    <tableColumn id="14" xr3:uid="{8CA27AF2-C158-4246-89CA-5FA652AE8769}" name="TOTAL SELLING VALUE" dataDxfId="672">
      <calculatedColumnFormula>InputData[[#This Row],[SELLING PRICE]]*InputData[[#This Row],[QUANTITY]]*(1-InputData[[#This Row],[DISCOUNT %]])</calculatedColumnFormula>
    </tableColumn>
    <tableColumn id="15" xr3:uid="{9C89DFB6-D254-40BB-9B9D-362D82536F07}" name="DAY" dataDxfId="671">
      <calculatedColumnFormula>DAY(InputData[[#This Row],[DATE]])</calculatedColumnFormula>
    </tableColumn>
    <tableColumn id="16" xr3:uid="{906A809F-AE44-41D0-8C0A-05F1497584F0}" name="MONTH" dataDxfId="670">
      <calculatedColumnFormula>TEXT(InputData[[#This Row],[DATE]],"MMM")</calculatedColumnFormula>
    </tableColumn>
    <tableColumn id="17" xr3:uid="{B6A312B0-6CC2-4DFE-A021-10B81EB1149D}" name="YEAR" dataDxfId="66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668" dataDxfId="666" headerRowBorderDxfId="667">
  <autoFilter ref="A1:F46" xr:uid="{DE6FA1E2-6EE8-430A-AF62-020400F3E926}"/>
  <tableColumns count="6">
    <tableColumn id="1" xr3:uid="{106E50BA-9FFB-484D-AC75-176578AFED44}" name="PRODUCT ID" dataDxfId="665"/>
    <tableColumn id="2" xr3:uid="{C6063C4C-22AC-43C3-B630-5C0916CFA263}" name="PRODUCT" dataDxfId="664"/>
    <tableColumn id="3" xr3:uid="{FEA9A0A4-A0D7-45FA-BD75-4D9EBBD09441}" name="CATEGORY" dataDxfId="663"/>
    <tableColumn id="4" xr3:uid="{3BDFD3DA-79CD-4B0E-9F98-1F406523093B}" name="UOM" dataDxfId="662"/>
    <tableColumn id="5" xr3:uid="{C286276F-25D5-4D9D-9759-32EF67A133BE}" name="BUYING PRIZE" dataDxfId="661"/>
    <tableColumn id="6" xr3:uid="{BFC92544-6510-4B40-ABEE-FD6A4B0302D7}" name="SELLING PRICE" dataDxfId="66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4">
      <a:dk1>
        <a:srgbClr val="000000"/>
      </a:dk1>
      <a:lt1>
        <a:srgbClr val="FFFFFF"/>
      </a:lt1>
      <a:dk2>
        <a:srgbClr val="373545"/>
      </a:dk2>
      <a:lt2>
        <a:srgbClr val="F2F2F2"/>
      </a:lt2>
      <a:accent1>
        <a:srgbClr val="2E86AB"/>
      </a:accent1>
      <a:accent2>
        <a:srgbClr val="7DCEA0"/>
      </a:accent2>
      <a:accent3>
        <a:srgbClr val="F5B041"/>
      </a:accent3>
      <a:accent4>
        <a:srgbClr val="E74C3C"/>
      </a:accent4>
      <a:accent5>
        <a:srgbClr val="884EA0"/>
      </a:accent5>
      <a:accent6>
        <a:srgbClr val="5D6D7E"/>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ctrlProp" Target="../ctrlProps/ctrlProp5.xml"/><Relationship Id="rId7" Type="http://schemas.openxmlformats.org/officeDocument/2006/relationships/ctrlProp" Target="../ctrlProps/ctrlProp9.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topLeftCell="E502" workbookViewId="0">
      <selection activeCell="E539" sqref="E539"/>
    </sheetView>
  </sheetViews>
  <sheetFormatPr defaultRowHeight="14.4" x14ac:dyDescent="0.3"/>
  <cols>
    <col min="1" max="1" width="10.554687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6.88671875" bestFit="1" customWidth="1"/>
    <col min="8" max="9" width="14.44140625" bestFit="1" customWidth="1"/>
    <col min="10" max="10" width="17.21875" style="8" bestFit="1" customWidth="1"/>
    <col min="11" max="11" width="17.77734375" style="8" bestFit="1" customWidth="1"/>
    <col min="12" max="12" width="24.21875" style="8" bestFit="1" customWidth="1"/>
    <col min="13" max="13" width="24.5546875" style="8" bestFit="1" customWidth="1"/>
    <col min="15" max="15" width="12.109375" bestFit="1" customWidth="1"/>
    <col min="16" max="16" width="9.77734375" bestFit="1"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3">
      <c r="A2" s="9">
        <v>44197</v>
      </c>
      <c r="B2" s="3" t="s">
        <v>56</v>
      </c>
      <c r="C2" s="4">
        <v>9</v>
      </c>
      <c r="D2" s="4" t="s">
        <v>105</v>
      </c>
      <c r="E2" s="4" t="s">
        <v>106</v>
      </c>
      <c r="F2" s="5">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9">
        <v>44198</v>
      </c>
      <c r="B3" s="3" t="s">
        <v>86</v>
      </c>
      <c r="C3" s="4">
        <v>15</v>
      </c>
      <c r="D3" s="4" t="s">
        <v>106</v>
      </c>
      <c r="E3" s="4" t="s">
        <v>107</v>
      </c>
      <c r="F3" s="5">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9">
        <v>44198</v>
      </c>
      <c r="B4" s="3" t="s">
        <v>33</v>
      </c>
      <c r="C4" s="4">
        <v>6</v>
      </c>
      <c r="D4" s="4" t="s">
        <v>108</v>
      </c>
      <c r="E4" s="4" t="s">
        <v>107</v>
      </c>
      <c r="F4" s="5">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9">
        <v>44199</v>
      </c>
      <c r="B5" s="3" t="s">
        <v>14</v>
      </c>
      <c r="C5" s="4">
        <v>5</v>
      </c>
      <c r="D5" s="4" t="s">
        <v>108</v>
      </c>
      <c r="E5" s="4" t="s">
        <v>106</v>
      </c>
      <c r="F5" s="5">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9">
        <v>44200</v>
      </c>
      <c r="B6" s="3" t="s">
        <v>79</v>
      </c>
      <c r="C6" s="4">
        <v>12</v>
      </c>
      <c r="D6" s="4" t="s">
        <v>106</v>
      </c>
      <c r="E6" s="4" t="s">
        <v>106</v>
      </c>
      <c r="F6" s="5">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9">
        <v>44205</v>
      </c>
      <c r="B7" s="3" t="s">
        <v>71</v>
      </c>
      <c r="C7" s="4">
        <v>1</v>
      </c>
      <c r="D7" s="4" t="s">
        <v>108</v>
      </c>
      <c r="E7" s="4" t="s">
        <v>107</v>
      </c>
      <c r="F7" s="5">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9">
        <v>44205</v>
      </c>
      <c r="B8" s="3" t="s">
        <v>12</v>
      </c>
      <c r="C8" s="4">
        <v>8</v>
      </c>
      <c r="D8" s="4" t="s">
        <v>108</v>
      </c>
      <c r="E8" s="4" t="s">
        <v>107</v>
      </c>
      <c r="F8" s="5">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9">
        <v>44205</v>
      </c>
      <c r="B9" s="3" t="s">
        <v>58</v>
      </c>
      <c r="C9" s="4">
        <v>4</v>
      </c>
      <c r="D9" s="4" t="s">
        <v>108</v>
      </c>
      <c r="E9" s="4" t="s">
        <v>106</v>
      </c>
      <c r="F9" s="5">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9">
        <v>44207</v>
      </c>
      <c r="B10" s="3" t="s">
        <v>83</v>
      </c>
      <c r="C10" s="4">
        <v>3</v>
      </c>
      <c r="D10" s="4" t="s">
        <v>108</v>
      </c>
      <c r="E10" s="4" t="s">
        <v>107</v>
      </c>
      <c r="F10" s="5">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9">
        <v>44207</v>
      </c>
      <c r="B11" s="3" t="s">
        <v>35</v>
      </c>
      <c r="C11" s="4">
        <v>4</v>
      </c>
      <c r="D11" s="4" t="s">
        <v>105</v>
      </c>
      <c r="E11" s="4" t="s">
        <v>106</v>
      </c>
      <c r="F11" s="5">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9">
        <v>44207</v>
      </c>
      <c r="B12" s="3" t="s">
        <v>94</v>
      </c>
      <c r="C12" s="4">
        <v>4</v>
      </c>
      <c r="D12" s="4" t="s">
        <v>108</v>
      </c>
      <c r="E12" s="4" t="s">
        <v>106</v>
      </c>
      <c r="F12" s="5">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9">
        <v>44208</v>
      </c>
      <c r="B13" s="3" t="s">
        <v>94</v>
      </c>
      <c r="C13" s="4">
        <v>10</v>
      </c>
      <c r="D13" s="4" t="s">
        <v>106</v>
      </c>
      <c r="E13" s="4" t="s">
        <v>107</v>
      </c>
      <c r="F13" s="5">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9">
        <v>44214</v>
      </c>
      <c r="B14" s="3" t="s">
        <v>98</v>
      </c>
      <c r="C14" s="4">
        <v>13</v>
      </c>
      <c r="D14" s="4" t="s">
        <v>108</v>
      </c>
      <c r="E14" s="4" t="s">
        <v>106</v>
      </c>
      <c r="F14" s="5">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9">
        <v>44214</v>
      </c>
      <c r="B15" s="3" t="s">
        <v>54</v>
      </c>
      <c r="C15" s="4">
        <v>3</v>
      </c>
      <c r="D15" s="4" t="s">
        <v>106</v>
      </c>
      <c r="E15" s="4" t="s">
        <v>107</v>
      </c>
      <c r="F15" s="5">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9">
        <v>44215</v>
      </c>
      <c r="B16" s="3" t="s">
        <v>79</v>
      </c>
      <c r="C16" s="4">
        <v>6</v>
      </c>
      <c r="D16" s="4" t="s">
        <v>108</v>
      </c>
      <c r="E16" s="4" t="s">
        <v>107</v>
      </c>
      <c r="F16" s="5">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9">
        <v>44216</v>
      </c>
      <c r="B17" s="3" t="s">
        <v>77</v>
      </c>
      <c r="C17" s="4">
        <v>4</v>
      </c>
      <c r="D17" s="4" t="s">
        <v>108</v>
      </c>
      <c r="E17" s="4" t="s">
        <v>107</v>
      </c>
      <c r="F17" s="5">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9">
        <v>44216</v>
      </c>
      <c r="B18" s="3" t="s">
        <v>47</v>
      </c>
      <c r="C18" s="4">
        <v>4</v>
      </c>
      <c r="D18" s="4" t="s">
        <v>108</v>
      </c>
      <c r="E18" s="4" t="s">
        <v>107</v>
      </c>
      <c r="F18" s="5">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9">
        <v>44217</v>
      </c>
      <c r="B19" s="3" t="s">
        <v>14</v>
      </c>
      <c r="C19" s="4">
        <v>15</v>
      </c>
      <c r="D19" s="4" t="s">
        <v>105</v>
      </c>
      <c r="E19" s="4" t="s">
        <v>107</v>
      </c>
      <c r="F19" s="5">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9">
        <v>44217</v>
      </c>
      <c r="B20" s="3" t="s">
        <v>12</v>
      </c>
      <c r="C20" s="4">
        <v>9</v>
      </c>
      <c r="D20" s="4" t="s">
        <v>108</v>
      </c>
      <c r="E20" s="4" t="s">
        <v>106</v>
      </c>
      <c r="F20" s="5">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9">
        <v>44217</v>
      </c>
      <c r="B21" s="3" t="s">
        <v>94</v>
      </c>
      <c r="C21" s="4">
        <v>6</v>
      </c>
      <c r="D21" s="4" t="s">
        <v>108</v>
      </c>
      <c r="E21" s="4" t="s">
        <v>106</v>
      </c>
      <c r="F21" s="5">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9">
        <v>44221</v>
      </c>
      <c r="B22" s="3" t="s">
        <v>77</v>
      </c>
      <c r="C22" s="4">
        <v>6</v>
      </c>
      <c r="D22" s="4" t="s">
        <v>108</v>
      </c>
      <c r="E22" s="4" t="s">
        <v>107</v>
      </c>
      <c r="F22" s="5">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9">
        <v>44221</v>
      </c>
      <c r="B23" s="3" t="s">
        <v>79</v>
      </c>
      <c r="C23" s="4">
        <v>7</v>
      </c>
      <c r="D23" s="4" t="s">
        <v>108</v>
      </c>
      <c r="E23" s="4" t="s">
        <v>106</v>
      </c>
      <c r="F23" s="5">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9">
        <v>44221</v>
      </c>
      <c r="B24" s="3" t="s">
        <v>71</v>
      </c>
      <c r="C24" s="4">
        <v>14</v>
      </c>
      <c r="D24" s="4" t="s">
        <v>108</v>
      </c>
      <c r="E24" s="4" t="s">
        <v>106</v>
      </c>
      <c r="F24" s="5">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9">
        <v>44222</v>
      </c>
      <c r="B25" s="3" t="s">
        <v>98</v>
      </c>
      <c r="C25" s="4">
        <v>9</v>
      </c>
      <c r="D25" s="4" t="s">
        <v>105</v>
      </c>
      <c r="E25" s="4" t="s">
        <v>107</v>
      </c>
      <c r="F25" s="5">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9">
        <v>44222</v>
      </c>
      <c r="B26" s="3" t="s">
        <v>18</v>
      </c>
      <c r="C26" s="4">
        <v>7</v>
      </c>
      <c r="D26" s="4" t="s">
        <v>106</v>
      </c>
      <c r="E26" s="4" t="s">
        <v>107</v>
      </c>
      <c r="F26" s="5">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9">
        <v>44222</v>
      </c>
      <c r="B27" s="3" t="s">
        <v>6</v>
      </c>
      <c r="C27" s="4">
        <v>7</v>
      </c>
      <c r="D27" s="4" t="s">
        <v>106</v>
      </c>
      <c r="E27" s="4" t="s">
        <v>106</v>
      </c>
      <c r="F27" s="5">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9">
        <v>44223</v>
      </c>
      <c r="B28" s="3" t="s">
        <v>90</v>
      </c>
      <c r="C28" s="4">
        <v>7</v>
      </c>
      <c r="D28" s="4" t="s">
        <v>105</v>
      </c>
      <c r="E28" s="4" t="s">
        <v>106</v>
      </c>
      <c r="F28" s="5">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9">
        <v>44223</v>
      </c>
      <c r="B29" s="3" t="s">
        <v>73</v>
      </c>
      <c r="C29" s="4">
        <v>3</v>
      </c>
      <c r="D29" s="4" t="s">
        <v>105</v>
      </c>
      <c r="E29" s="4" t="s">
        <v>106</v>
      </c>
      <c r="F29" s="5">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9">
        <v>44224</v>
      </c>
      <c r="B30" s="3" t="s">
        <v>14</v>
      </c>
      <c r="C30" s="4">
        <v>10</v>
      </c>
      <c r="D30" s="4" t="s">
        <v>106</v>
      </c>
      <c r="E30" s="4" t="s">
        <v>107</v>
      </c>
      <c r="F30" s="5">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9">
        <v>44224</v>
      </c>
      <c r="B31" s="3" t="s">
        <v>67</v>
      </c>
      <c r="C31" s="4">
        <v>2</v>
      </c>
      <c r="D31" s="4" t="s">
        <v>108</v>
      </c>
      <c r="E31" s="4" t="s">
        <v>107</v>
      </c>
      <c r="F31" s="5">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9">
        <v>44229</v>
      </c>
      <c r="B32" s="3" t="s">
        <v>26</v>
      </c>
      <c r="C32" s="4">
        <v>7</v>
      </c>
      <c r="D32" s="4" t="s">
        <v>106</v>
      </c>
      <c r="E32" s="4" t="s">
        <v>106</v>
      </c>
      <c r="F32" s="5">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9">
        <v>44230</v>
      </c>
      <c r="B33" s="3" t="s">
        <v>39</v>
      </c>
      <c r="C33" s="4">
        <v>13</v>
      </c>
      <c r="D33" s="4" t="s">
        <v>108</v>
      </c>
      <c r="E33" s="4" t="s">
        <v>106</v>
      </c>
      <c r="F33" s="5">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9">
        <v>44230</v>
      </c>
      <c r="B34" s="3" t="s">
        <v>52</v>
      </c>
      <c r="C34" s="4">
        <v>2</v>
      </c>
      <c r="D34" s="4" t="s">
        <v>105</v>
      </c>
      <c r="E34" s="4" t="s">
        <v>107</v>
      </c>
      <c r="F34" s="5">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9">
        <v>44231</v>
      </c>
      <c r="B35" s="3" t="s">
        <v>83</v>
      </c>
      <c r="C35" s="4">
        <v>4</v>
      </c>
      <c r="D35" s="4" t="s">
        <v>106</v>
      </c>
      <c r="E35" s="4" t="s">
        <v>106</v>
      </c>
      <c r="F35" s="5">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9">
        <v>44232</v>
      </c>
      <c r="B36" s="3" t="s">
        <v>96</v>
      </c>
      <c r="C36" s="4">
        <v>7</v>
      </c>
      <c r="D36" s="4" t="s">
        <v>106</v>
      </c>
      <c r="E36" s="4" t="s">
        <v>107</v>
      </c>
      <c r="F36" s="5">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9">
        <v>44232</v>
      </c>
      <c r="B37" s="3" t="s">
        <v>16</v>
      </c>
      <c r="C37" s="4">
        <v>1</v>
      </c>
      <c r="D37" s="4" t="s">
        <v>108</v>
      </c>
      <c r="E37" s="4" t="s">
        <v>107</v>
      </c>
      <c r="F37" s="5">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9">
        <v>44232</v>
      </c>
      <c r="B38" s="3" t="s">
        <v>96</v>
      </c>
      <c r="C38" s="4">
        <v>9</v>
      </c>
      <c r="D38" s="4" t="s">
        <v>108</v>
      </c>
      <c r="E38" s="4" t="s">
        <v>107</v>
      </c>
      <c r="F38" s="5">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9">
        <v>44233</v>
      </c>
      <c r="B39" s="3" t="s">
        <v>79</v>
      </c>
      <c r="C39" s="4">
        <v>1</v>
      </c>
      <c r="D39" s="4" t="s">
        <v>108</v>
      </c>
      <c r="E39" s="4" t="s">
        <v>107</v>
      </c>
      <c r="F39" s="5">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9">
        <v>44236</v>
      </c>
      <c r="B40" s="3" t="s">
        <v>77</v>
      </c>
      <c r="C40" s="4">
        <v>14</v>
      </c>
      <c r="D40" s="4" t="s">
        <v>108</v>
      </c>
      <c r="E40" s="4" t="s">
        <v>106</v>
      </c>
      <c r="F40" s="5">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9">
        <v>44239</v>
      </c>
      <c r="B41" s="3" t="s">
        <v>22</v>
      </c>
      <c r="C41" s="4">
        <v>7</v>
      </c>
      <c r="D41" s="4" t="s">
        <v>108</v>
      </c>
      <c r="E41" s="4" t="s">
        <v>107</v>
      </c>
      <c r="F41" s="5">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9">
        <v>44239</v>
      </c>
      <c r="B42" s="3" t="s">
        <v>54</v>
      </c>
      <c r="C42" s="4">
        <v>9</v>
      </c>
      <c r="D42" s="4" t="s">
        <v>106</v>
      </c>
      <c r="E42" s="4" t="s">
        <v>107</v>
      </c>
      <c r="F42" s="5">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9">
        <v>44242</v>
      </c>
      <c r="B43" s="3" t="s">
        <v>63</v>
      </c>
      <c r="C43" s="4">
        <v>4</v>
      </c>
      <c r="D43" s="4" t="s">
        <v>108</v>
      </c>
      <c r="E43" s="4" t="s">
        <v>106</v>
      </c>
      <c r="F43" s="5">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9">
        <v>44245</v>
      </c>
      <c r="B44" s="3" t="s">
        <v>37</v>
      </c>
      <c r="C44" s="4">
        <v>6</v>
      </c>
      <c r="D44" s="4" t="s">
        <v>106</v>
      </c>
      <c r="E44" s="4" t="s">
        <v>107</v>
      </c>
      <c r="F44" s="5">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9">
        <v>44247</v>
      </c>
      <c r="B45" s="3" t="s">
        <v>69</v>
      </c>
      <c r="C45" s="4">
        <v>11</v>
      </c>
      <c r="D45" s="4" t="s">
        <v>106</v>
      </c>
      <c r="E45" s="4" t="s">
        <v>107</v>
      </c>
      <c r="F45" s="5">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9">
        <v>44249</v>
      </c>
      <c r="B46" s="3" t="s">
        <v>33</v>
      </c>
      <c r="C46" s="4">
        <v>5</v>
      </c>
      <c r="D46" s="4" t="s">
        <v>106</v>
      </c>
      <c r="E46" s="4" t="s">
        <v>107</v>
      </c>
      <c r="F46" s="5">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9">
        <v>44250</v>
      </c>
      <c r="B47" s="3" t="s">
        <v>58</v>
      </c>
      <c r="C47" s="4">
        <v>3</v>
      </c>
      <c r="D47" s="4" t="s">
        <v>108</v>
      </c>
      <c r="E47" s="4" t="s">
        <v>107</v>
      </c>
      <c r="F47" s="5">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9">
        <v>44250</v>
      </c>
      <c r="B48" s="3" t="s">
        <v>16</v>
      </c>
      <c r="C48" s="4">
        <v>2</v>
      </c>
      <c r="D48" s="4" t="s">
        <v>108</v>
      </c>
      <c r="E48" s="4" t="s">
        <v>106</v>
      </c>
      <c r="F48" s="5">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9">
        <v>44252</v>
      </c>
      <c r="B49" s="3" t="s">
        <v>10</v>
      </c>
      <c r="C49" s="4">
        <v>4</v>
      </c>
      <c r="D49" s="4" t="s">
        <v>105</v>
      </c>
      <c r="E49" s="4" t="s">
        <v>106</v>
      </c>
      <c r="F49" s="5">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9">
        <v>44252</v>
      </c>
      <c r="B50" s="3" t="s">
        <v>73</v>
      </c>
      <c r="C50" s="4">
        <v>11</v>
      </c>
      <c r="D50" s="4" t="s">
        <v>106</v>
      </c>
      <c r="E50" s="4" t="s">
        <v>107</v>
      </c>
      <c r="F50" s="5">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9">
        <v>44252</v>
      </c>
      <c r="B51" s="3" t="s">
        <v>69</v>
      </c>
      <c r="C51" s="4">
        <v>2</v>
      </c>
      <c r="D51" s="4" t="s">
        <v>108</v>
      </c>
      <c r="E51" s="4" t="s">
        <v>106</v>
      </c>
      <c r="F51" s="5">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9">
        <v>44254</v>
      </c>
      <c r="B52" s="3" t="s">
        <v>43</v>
      </c>
      <c r="C52" s="4">
        <v>11</v>
      </c>
      <c r="D52" s="4" t="s">
        <v>105</v>
      </c>
      <c r="E52" s="4" t="s">
        <v>106</v>
      </c>
      <c r="F52" s="5">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9">
        <v>44258</v>
      </c>
      <c r="B53" s="3" t="s">
        <v>29</v>
      </c>
      <c r="C53" s="4">
        <v>1</v>
      </c>
      <c r="D53" s="4" t="s">
        <v>108</v>
      </c>
      <c r="E53" s="4" t="s">
        <v>106</v>
      </c>
      <c r="F53" s="5">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9">
        <v>44262</v>
      </c>
      <c r="B54" s="3" t="s">
        <v>50</v>
      </c>
      <c r="C54" s="4">
        <v>9</v>
      </c>
      <c r="D54" s="4" t="s">
        <v>108</v>
      </c>
      <c r="E54" s="4" t="s">
        <v>107</v>
      </c>
      <c r="F54" s="5">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9">
        <v>44263</v>
      </c>
      <c r="B55" s="3" t="s">
        <v>63</v>
      </c>
      <c r="C55" s="4">
        <v>6</v>
      </c>
      <c r="D55" s="4" t="s">
        <v>106</v>
      </c>
      <c r="E55" s="4" t="s">
        <v>107</v>
      </c>
      <c r="F55" s="5">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9">
        <v>44263</v>
      </c>
      <c r="B56" s="3" t="s">
        <v>98</v>
      </c>
      <c r="C56" s="4">
        <v>9</v>
      </c>
      <c r="D56" s="4" t="s">
        <v>106</v>
      </c>
      <c r="E56" s="4" t="s">
        <v>106</v>
      </c>
      <c r="F56" s="5">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9">
        <v>44264</v>
      </c>
      <c r="B57" s="3" t="s">
        <v>67</v>
      </c>
      <c r="C57" s="4">
        <v>6</v>
      </c>
      <c r="D57" s="4" t="s">
        <v>105</v>
      </c>
      <c r="E57" s="4" t="s">
        <v>106</v>
      </c>
      <c r="F57" s="5">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9">
        <v>44266</v>
      </c>
      <c r="B58" s="3" t="s">
        <v>58</v>
      </c>
      <c r="C58" s="4">
        <v>11</v>
      </c>
      <c r="D58" s="4" t="s">
        <v>108</v>
      </c>
      <c r="E58" s="4" t="s">
        <v>107</v>
      </c>
      <c r="F58" s="5">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9">
        <v>44268</v>
      </c>
      <c r="B59" s="3" t="s">
        <v>65</v>
      </c>
      <c r="C59" s="4">
        <v>10</v>
      </c>
      <c r="D59" s="4" t="s">
        <v>105</v>
      </c>
      <c r="E59" s="4" t="s">
        <v>107</v>
      </c>
      <c r="F59" s="5">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9">
        <v>44270</v>
      </c>
      <c r="B60" s="3" t="s">
        <v>88</v>
      </c>
      <c r="C60" s="4">
        <v>11</v>
      </c>
      <c r="D60" s="4" t="s">
        <v>106</v>
      </c>
      <c r="E60" s="4" t="s">
        <v>107</v>
      </c>
      <c r="F60" s="5">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9">
        <v>44271</v>
      </c>
      <c r="B61" s="3" t="s">
        <v>31</v>
      </c>
      <c r="C61" s="4">
        <v>14</v>
      </c>
      <c r="D61" s="4" t="s">
        <v>108</v>
      </c>
      <c r="E61" s="4" t="s">
        <v>107</v>
      </c>
      <c r="F61" s="5">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9">
        <v>44273</v>
      </c>
      <c r="B62" s="3" t="s">
        <v>94</v>
      </c>
      <c r="C62" s="4">
        <v>8</v>
      </c>
      <c r="D62" s="4" t="s">
        <v>105</v>
      </c>
      <c r="E62" s="4" t="s">
        <v>107</v>
      </c>
      <c r="F62" s="5">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9">
        <v>44274</v>
      </c>
      <c r="B63" s="3" t="s">
        <v>65</v>
      </c>
      <c r="C63" s="4">
        <v>9</v>
      </c>
      <c r="D63" s="4" t="s">
        <v>106</v>
      </c>
      <c r="E63" s="4" t="s">
        <v>107</v>
      </c>
      <c r="F63" s="5">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9">
        <v>44276</v>
      </c>
      <c r="B64" s="3" t="s">
        <v>47</v>
      </c>
      <c r="C64" s="4">
        <v>13</v>
      </c>
      <c r="D64" s="4" t="s">
        <v>106</v>
      </c>
      <c r="E64" s="4" t="s">
        <v>106</v>
      </c>
      <c r="F64" s="5">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9">
        <v>44276</v>
      </c>
      <c r="B65" s="3" t="s">
        <v>88</v>
      </c>
      <c r="C65" s="4">
        <v>7</v>
      </c>
      <c r="D65" s="4" t="s">
        <v>108</v>
      </c>
      <c r="E65" s="4" t="s">
        <v>106</v>
      </c>
      <c r="F65" s="5">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9">
        <v>44277</v>
      </c>
      <c r="B66" s="3" t="s">
        <v>10</v>
      </c>
      <c r="C66" s="4">
        <v>8</v>
      </c>
      <c r="D66" s="4" t="s">
        <v>106</v>
      </c>
      <c r="E66" s="4" t="s">
        <v>106</v>
      </c>
      <c r="F66" s="5">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9">
        <v>44277</v>
      </c>
      <c r="B67" s="3" t="s">
        <v>31</v>
      </c>
      <c r="C67" s="4">
        <v>4</v>
      </c>
      <c r="D67" s="4" t="s">
        <v>106</v>
      </c>
      <c r="E67" s="4" t="s">
        <v>106</v>
      </c>
      <c r="F67" s="5">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9">
        <v>44280</v>
      </c>
      <c r="B68" s="3" t="s">
        <v>56</v>
      </c>
      <c r="C68" s="4">
        <v>14</v>
      </c>
      <c r="D68" s="4" t="s">
        <v>106</v>
      </c>
      <c r="E68" s="4" t="s">
        <v>107</v>
      </c>
      <c r="F68" s="5">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9">
        <v>44280</v>
      </c>
      <c r="B69" s="3" t="s">
        <v>18</v>
      </c>
      <c r="C69" s="4">
        <v>4</v>
      </c>
      <c r="D69" s="4" t="s">
        <v>108</v>
      </c>
      <c r="E69" s="4" t="s">
        <v>107</v>
      </c>
      <c r="F69" s="5">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9">
        <v>44280</v>
      </c>
      <c r="B70" s="3" t="s">
        <v>67</v>
      </c>
      <c r="C70" s="4">
        <v>8</v>
      </c>
      <c r="D70" s="4" t="s">
        <v>108</v>
      </c>
      <c r="E70" s="4" t="s">
        <v>107</v>
      </c>
      <c r="F70" s="5">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9">
        <v>44280</v>
      </c>
      <c r="B71" s="3" t="s">
        <v>86</v>
      </c>
      <c r="C71" s="4">
        <v>2</v>
      </c>
      <c r="D71" s="4" t="s">
        <v>108</v>
      </c>
      <c r="E71" s="4" t="s">
        <v>106</v>
      </c>
      <c r="F71" s="5">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9">
        <v>44281</v>
      </c>
      <c r="B72" s="3" t="s">
        <v>6</v>
      </c>
      <c r="C72" s="4">
        <v>4</v>
      </c>
      <c r="D72" s="4" t="s">
        <v>108</v>
      </c>
      <c r="E72" s="4" t="s">
        <v>107</v>
      </c>
      <c r="F72" s="5">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9">
        <v>44281</v>
      </c>
      <c r="B73" s="3" t="s">
        <v>94</v>
      </c>
      <c r="C73" s="4">
        <v>1</v>
      </c>
      <c r="D73" s="4" t="s">
        <v>108</v>
      </c>
      <c r="E73" s="4" t="s">
        <v>107</v>
      </c>
      <c r="F73" s="5">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9">
        <v>44281</v>
      </c>
      <c r="B74" s="3" t="s">
        <v>26</v>
      </c>
      <c r="C74" s="4">
        <v>9</v>
      </c>
      <c r="D74" s="4" t="s">
        <v>108</v>
      </c>
      <c r="E74" s="4" t="s">
        <v>106</v>
      </c>
      <c r="F74" s="5">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9">
        <v>44282</v>
      </c>
      <c r="B75" s="3" t="s">
        <v>69</v>
      </c>
      <c r="C75" s="4">
        <v>3</v>
      </c>
      <c r="D75" s="4" t="s">
        <v>108</v>
      </c>
      <c r="E75" s="4" t="s">
        <v>106</v>
      </c>
      <c r="F75" s="5">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9">
        <v>44283</v>
      </c>
      <c r="B76" s="3" t="s">
        <v>20</v>
      </c>
      <c r="C76" s="4">
        <v>8</v>
      </c>
      <c r="D76" s="4" t="s">
        <v>106</v>
      </c>
      <c r="E76" s="4" t="s">
        <v>107</v>
      </c>
      <c r="F76" s="5">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9">
        <v>44285</v>
      </c>
      <c r="B77" s="3" t="s">
        <v>86</v>
      </c>
      <c r="C77" s="4">
        <v>1</v>
      </c>
      <c r="D77" s="4" t="s">
        <v>106</v>
      </c>
      <c r="E77" s="4" t="s">
        <v>107</v>
      </c>
      <c r="F77" s="5">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9">
        <v>44286</v>
      </c>
      <c r="B78" s="3" t="s">
        <v>94</v>
      </c>
      <c r="C78" s="4">
        <v>3</v>
      </c>
      <c r="D78" s="4" t="s">
        <v>108</v>
      </c>
      <c r="E78" s="4" t="s">
        <v>107</v>
      </c>
      <c r="F78" s="5">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9">
        <v>44290</v>
      </c>
      <c r="B79" s="3" t="s">
        <v>90</v>
      </c>
      <c r="C79" s="4">
        <v>4</v>
      </c>
      <c r="D79" s="4" t="s">
        <v>108</v>
      </c>
      <c r="E79" s="4" t="s">
        <v>107</v>
      </c>
      <c r="F79" s="5">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9">
        <v>44290</v>
      </c>
      <c r="B80" s="3" t="s">
        <v>24</v>
      </c>
      <c r="C80" s="4">
        <v>9</v>
      </c>
      <c r="D80" s="4" t="s">
        <v>106</v>
      </c>
      <c r="E80" s="4" t="s">
        <v>107</v>
      </c>
      <c r="F80" s="5">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9">
        <v>44291</v>
      </c>
      <c r="B81" s="3" t="s">
        <v>71</v>
      </c>
      <c r="C81" s="4">
        <v>15</v>
      </c>
      <c r="D81" s="4" t="s">
        <v>106</v>
      </c>
      <c r="E81" s="4" t="s">
        <v>106</v>
      </c>
      <c r="F81" s="5">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9">
        <v>44295</v>
      </c>
      <c r="B82" s="3" t="s">
        <v>16</v>
      </c>
      <c r="C82" s="4">
        <v>3</v>
      </c>
      <c r="D82" s="4" t="s">
        <v>106</v>
      </c>
      <c r="E82" s="4" t="s">
        <v>106</v>
      </c>
      <c r="F82" s="5">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9">
        <v>44296</v>
      </c>
      <c r="B83" s="3" t="s">
        <v>52</v>
      </c>
      <c r="C83" s="4">
        <v>14</v>
      </c>
      <c r="D83" s="4" t="s">
        <v>108</v>
      </c>
      <c r="E83" s="4" t="s">
        <v>106</v>
      </c>
      <c r="F83" s="5">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9">
        <v>44298</v>
      </c>
      <c r="B84" s="3" t="s">
        <v>83</v>
      </c>
      <c r="C84" s="4">
        <v>3</v>
      </c>
      <c r="D84" s="4" t="s">
        <v>108</v>
      </c>
      <c r="E84" s="4" t="s">
        <v>107</v>
      </c>
      <c r="F84" s="5">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9">
        <v>44298</v>
      </c>
      <c r="B85" s="3" t="s">
        <v>67</v>
      </c>
      <c r="C85" s="4">
        <v>4</v>
      </c>
      <c r="D85" s="4" t="s">
        <v>108</v>
      </c>
      <c r="E85" s="4" t="s">
        <v>106</v>
      </c>
      <c r="F85" s="5">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9">
        <v>44298</v>
      </c>
      <c r="B86" s="3" t="s">
        <v>63</v>
      </c>
      <c r="C86" s="4">
        <v>9</v>
      </c>
      <c r="D86" s="4" t="s">
        <v>108</v>
      </c>
      <c r="E86" s="4" t="s">
        <v>106</v>
      </c>
      <c r="F86" s="5">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9">
        <v>44298</v>
      </c>
      <c r="B87" s="3" t="s">
        <v>75</v>
      </c>
      <c r="C87" s="4">
        <v>13</v>
      </c>
      <c r="D87" s="4" t="s">
        <v>108</v>
      </c>
      <c r="E87" s="4" t="s">
        <v>107</v>
      </c>
      <c r="F87" s="5">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9">
        <v>44301</v>
      </c>
      <c r="B88" s="3" t="s">
        <v>41</v>
      </c>
      <c r="C88" s="4">
        <v>3</v>
      </c>
      <c r="D88" s="4" t="s">
        <v>108</v>
      </c>
      <c r="E88" s="4" t="s">
        <v>106</v>
      </c>
      <c r="F88" s="5">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9">
        <v>44302</v>
      </c>
      <c r="B89" s="3" t="s">
        <v>43</v>
      </c>
      <c r="C89" s="4">
        <v>15</v>
      </c>
      <c r="D89" s="4" t="s">
        <v>108</v>
      </c>
      <c r="E89" s="4" t="s">
        <v>107</v>
      </c>
      <c r="F89" s="5">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9">
        <v>44304</v>
      </c>
      <c r="B90" s="3" t="s">
        <v>86</v>
      </c>
      <c r="C90" s="4">
        <v>9</v>
      </c>
      <c r="D90" s="4" t="s">
        <v>105</v>
      </c>
      <c r="E90" s="4" t="s">
        <v>106</v>
      </c>
      <c r="F90" s="5">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9">
        <v>44304</v>
      </c>
      <c r="B91" s="3" t="s">
        <v>45</v>
      </c>
      <c r="C91" s="4">
        <v>13</v>
      </c>
      <c r="D91" s="4" t="s">
        <v>108</v>
      </c>
      <c r="E91" s="4" t="s">
        <v>107</v>
      </c>
      <c r="F91" s="5">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9">
        <v>44309</v>
      </c>
      <c r="B92" s="3" t="s">
        <v>94</v>
      </c>
      <c r="C92" s="4">
        <v>6</v>
      </c>
      <c r="D92" s="4" t="s">
        <v>108</v>
      </c>
      <c r="E92" s="4" t="s">
        <v>106</v>
      </c>
      <c r="F92" s="5">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9">
        <v>44309</v>
      </c>
      <c r="B93" s="3" t="s">
        <v>65</v>
      </c>
      <c r="C93" s="4">
        <v>10</v>
      </c>
      <c r="D93" s="4" t="s">
        <v>108</v>
      </c>
      <c r="E93" s="4" t="s">
        <v>106</v>
      </c>
      <c r="F93" s="5">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9">
        <v>44310</v>
      </c>
      <c r="B94" s="3" t="s">
        <v>69</v>
      </c>
      <c r="C94" s="4">
        <v>2</v>
      </c>
      <c r="D94" s="4" t="s">
        <v>106</v>
      </c>
      <c r="E94" s="4" t="s">
        <v>106</v>
      </c>
      <c r="F94" s="5">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9">
        <v>44312</v>
      </c>
      <c r="B95" s="3" t="s">
        <v>83</v>
      </c>
      <c r="C95" s="4">
        <v>3</v>
      </c>
      <c r="D95" s="4" t="s">
        <v>108</v>
      </c>
      <c r="E95" s="4" t="s">
        <v>106</v>
      </c>
      <c r="F95" s="5">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9">
        <v>44315</v>
      </c>
      <c r="B96" s="3" t="s">
        <v>69</v>
      </c>
      <c r="C96" s="4">
        <v>7</v>
      </c>
      <c r="D96" s="4" t="s">
        <v>108</v>
      </c>
      <c r="E96" s="4" t="s">
        <v>106</v>
      </c>
      <c r="F96" s="5">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9">
        <v>44316</v>
      </c>
      <c r="B97" s="3" t="s">
        <v>67</v>
      </c>
      <c r="C97" s="4">
        <v>1</v>
      </c>
      <c r="D97" s="4" t="s">
        <v>108</v>
      </c>
      <c r="E97" s="4" t="s">
        <v>106</v>
      </c>
      <c r="F97" s="5">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9">
        <v>44317</v>
      </c>
      <c r="B98" s="3" t="s">
        <v>43</v>
      </c>
      <c r="C98" s="4">
        <v>3</v>
      </c>
      <c r="D98" s="4" t="s">
        <v>106</v>
      </c>
      <c r="E98" s="4" t="s">
        <v>107</v>
      </c>
      <c r="F98" s="5">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9">
        <v>44317</v>
      </c>
      <c r="B99" s="3" t="s">
        <v>94</v>
      </c>
      <c r="C99" s="4">
        <v>1</v>
      </c>
      <c r="D99" s="4" t="s">
        <v>106</v>
      </c>
      <c r="E99" s="4" t="s">
        <v>107</v>
      </c>
      <c r="F99" s="5">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9">
        <v>44319</v>
      </c>
      <c r="B100" s="3" t="s">
        <v>77</v>
      </c>
      <c r="C100" s="4">
        <v>3</v>
      </c>
      <c r="D100" s="4" t="s">
        <v>106</v>
      </c>
      <c r="E100" s="4" t="s">
        <v>106</v>
      </c>
      <c r="F100" s="5">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9">
        <v>44320</v>
      </c>
      <c r="B101" s="3" t="s">
        <v>37</v>
      </c>
      <c r="C101" s="4">
        <v>13</v>
      </c>
      <c r="D101" s="4" t="s">
        <v>106</v>
      </c>
      <c r="E101" s="4" t="s">
        <v>106</v>
      </c>
      <c r="F101" s="5">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9">
        <v>44320</v>
      </c>
      <c r="B102" s="3" t="s">
        <v>35</v>
      </c>
      <c r="C102" s="4">
        <v>4</v>
      </c>
      <c r="D102" s="4" t="s">
        <v>108</v>
      </c>
      <c r="E102" s="4" t="s">
        <v>107</v>
      </c>
      <c r="F102" s="5">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9">
        <v>44321</v>
      </c>
      <c r="B103" s="3" t="s">
        <v>24</v>
      </c>
      <c r="C103" s="4">
        <v>13</v>
      </c>
      <c r="D103" s="4" t="s">
        <v>108</v>
      </c>
      <c r="E103" s="4" t="s">
        <v>107</v>
      </c>
      <c r="F103" s="5">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9">
        <v>44322</v>
      </c>
      <c r="B104" s="3" t="s">
        <v>22</v>
      </c>
      <c r="C104" s="4">
        <v>15</v>
      </c>
      <c r="D104" s="4" t="s">
        <v>108</v>
      </c>
      <c r="E104" s="4" t="s">
        <v>106</v>
      </c>
      <c r="F104" s="5">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9">
        <v>44322</v>
      </c>
      <c r="B105" s="3" t="s">
        <v>24</v>
      </c>
      <c r="C105" s="4">
        <v>6</v>
      </c>
      <c r="D105" s="4" t="s">
        <v>106</v>
      </c>
      <c r="E105" s="4" t="s">
        <v>106</v>
      </c>
      <c r="F105" s="5">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9">
        <v>44323</v>
      </c>
      <c r="B106" s="3" t="s">
        <v>43</v>
      </c>
      <c r="C106" s="4">
        <v>1</v>
      </c>
      <c r="D106" s="4" t="s">
        <v>108</v>
      </c>
      <c r="E106" s="4" t="s">
        <v>107</v>
      </c>
      <c r="F106" s="5">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9">
        <v>44325</v>
      </c>
      <c r="B107" s="3" t="s">
        <v>39</v>
      </c>
      <c r="C107" s="4">
        <v>6</v>
      </c>
      <c r="D107" s="4" t="s">
        <v>106</v>
      </c>
      <c r="E107" s="4" t="s">
        <v>106</v>
      </c>
      <c r="F107" s="5">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9">
        <v>44325</v>
      </c>
      <c r="B108" s="3" t="s">
        <v>65</v>
      </c>
      <c r="C108" s="4">
        <v>8</v>
      </c>
      <c r="D108" s="4" t="s">
        <v>108</v>
      </c>
      <c r="E108" s="4" t="s">
        <v>107</v>
      </c>
      <c r="F108" s="5">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9">
        <v>44328</v>
      </c>
      <c r="B109" s="3" t="s">
        <v>39</v>
      </c>
      <c r="C109" s="4">
        <v>3</v>
      </c>
      <c r="D109" s="4" t="s">
        <v>108</v>
      </c>
      <c r="E109" s="4" t="s">
        <v>106</v>
      </c>
      <c r="F109" s="5">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9">
        <v>44328</v>
      </c>
      <c r="B110" s="3" t="s">
        <v>79</v>
      </c>
      <c r="C110" s="4">
        <v>15</v>
      </c>
      <c r="D110" s="4" t="s">
        <v>108</v>
      </c>
      <c r="E110" s="4" t="s">
        <v>106</v>
      </c>
      <c r="F110" s="5">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9">
        <v>44329</v>
      </c>
      <c r="B111" s="3" t="s">
        <v>67</v>
      </c>
      <c r="C111" s="4">
        <v>4</v>
      </c>
      <c r="D111" s="4" t="s">
        <v>108</v>
      </c>
      <c r="E111" s="4" t="s">
        <v>106</v>
      </c>
      <c r="F111" s="5">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9">
        <v>44336</v>
      </c>
      <c r="B112" s="3" t="s">
        <v>94</v>
      </c>
      <c r="C112" s="4">
        <v>2</v>
      </c>
      <c r="D112" s="4" t="s">
        <v>106</v>
      </c>
      <c r="E112" s="4" t="s">
        <v>107</v>
      </c>
      <c r="F112" s="5">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9">
        <v>44339</v>
      </c>
      <c r="B113" s="3" t="s">
        <v>90</v>
      </c>
      <c r="C113" s="4">
        <v>11</v>
      </c>
      <c r="D113" s="4" t="s">
        <v>108</v>
      </c>
      <c r="E113" s="4" t="s">
        <v>106</v>
      </c>
      <c r="F113" s="5">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9">
        <v>44346</v>
      </c>
      <c r="B114" s="3" t="s">
        <v>54</v>
      </c>
      <c r="C114" s="4">
        <v>13</v>
      </c>
      <c r="D114" s="4" t="s">
        <v>106</v>
      </c>
      <c r="E114" s="4" t="s">
        <v>106</v>
      </c>
      <c r="F114" s="5">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9">
        <v>44346</v>
      </c>
      <c r="B115" s="3" t="s">
        <v>33</v>
      </c>
      <c r="C115" s="4">
        <v>6</v>
      </c>
      <c r="D115" s="4" t="s">
        <v>106</v>
      </c>
      <c r="E115" s="4" t="s">
        <v>107</v>
      </c>
      <c r="F115" s="5">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9">
        <v>44350</v>
      </c>
      <c r="B116" s="3" t="s">
        <v>50</v>
      </c>
      <c r="C116" s="4">
        <v>10</v>
      </c>
      <c r="D116" s="4" t="s">
        <v>108</v>
      </c>
      <c r="E116" s="4" t="s">
        <v>107</v>
      </c>
      <c r="F116" s="5">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9">
        <v>44351</v>
      </c>
      <c r="B117" s="3" t="s">
        <v>47</v>
      </c>
      <c r="C117" s="4">
        <v>8</v>
      </c>
      <c r="D117" s="4" t="s">
        <v>105</v>
      </c>
      <c r="E117" s="4" t="s">
        <v>106</v>
      </c>
      <c r="F117" s="5">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9">
        <v>44351</v>
      </c>
      <c r="B118" s="3" t="s">
        <v>47</v>
      </c>
      <c r="C118" s="4">
        <v>12</v>
      </c>
      <c r="D118" s="4" t="s">
        <v>106</v>
      </c>
      <c r="E118" s="4" t="s">
        <v>107</v>
      </c>
      <c r="F118" s="5">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9">
        <v>44352</v>
      </c>
      <c r="B119" s="3" t="s">
        <v>52</v>
      </c>
      <c r="C119" s="4">
        <v>15</v>
      </c>
      <c r="D119" s="4" t="s">
        <v>105</v>
      </c>
      <c r="E119" s="4" t="s">
        <v>106</v>
      </c>
      <c r="F119" s="5">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9">
        <v>44352</v>
      </c>
      <c r="B120" s="3" t="s">
        <v>79</v>
      </c>
      <c r="C120" s="4">
        <v>10</v>
      </c>
      <c r="D120" s="4" t="s">
        <v>108</v>
      </c>
      <c r="E120" s="4" t="s">
        <v>106</v>
      </c>
      <c r="F120" s="5">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9">
        <v>44353</v>
      </c>
      <c r="B121" s="3" t="s">
        <v>75</v>
      </c>
      <c r="C121" s="4">
        <v>6</v>
      </c>
      <c r="D121" s="4" t="s">
        <v>108</v>
      </c>
      <c r="E121" s="4" t="s">
        <v>106</v>
      </c>
      <c r="F121" s="5">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9">
        <v>44355</v>
      </c>
      <c r="B122" s="3" t="s">
        <v>65</v>
      </c>
      <c r="C122" s="4">
        <v>11</v>
      </c>
      <c r="D122" s="4" t="s">
        <v>108</v>
      </c>
      <c r="E122" s="4" t="s">
        <v>106</v>
      </c>
      <c r="F122" s="5">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9">
        <v>44355</v>
      </c>
      <c r="B123" s="3" t="s">
        <v>14</v>
      </c>
      <c r="C123" s="4">
        <v>11</v>
      </c>
      <c r="D123" s="4" t="s">
        <v>105</v>
      </c>
      <c r="E123" s="4" t="s">
        <v>107</v>
      </c>
      <c r="F123" s="5">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9">
        <v>44356</v>
      </c>
      <c r="B124" s="3" t="s">
        <v>6</v>
      </c>
      <c r="C124" s="4">
        <v>7</v>
      </c>
      <c r="D124" s="4" t="s">
        <v>108</v>
      </c>
      <c r="E124" s="4" t="s">
        <v>106</v>
      </c>
      <c r="F124" s="5">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9">
        <v>44358</v>
      </c>
      <c r="B125" s="3" t="s">
        <v>73</v>
      </c>
      <c r="C125" s="4">
        <v>12</v>
      </c>
      <c r="D125" s="4" t="s">
        <v>105</v>
      </c>
      <c r="E125" s="4" t="s">
        <v>107</v>
      </c>
      <c r="F125" s="5">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9">
        <v>44359</v>
      </c>
      <c r="B126" s="3" t="s">
        <v>92</v>
      </c>
      <c r="C126" s="4">
        <v>6</v>
      </c>
      <c r="D126" s="4" t="s">
        <v>108</v>
      </c>
      <c r="E126" s="4" t="s">
        <v>106</v>
      </c>
      <c r="F126" s="5">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9">
        <v>44361</v>
      </c>
      <c r="B127" s="3" t="s">
        <v>58</v>
      </c>
      <c r="C127" s="4">
        <v>10</v>
      </c>
      <c r="D127" s="4" t="s">
        <v>106</v>
      </c>
      <c r="E127" s="4" t="s">
        <v>107</v>
      </c>
      <c r="F127" s="5">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9">
        <v>44363</v>
      </c>
      <c r="B128" s="3" t="s">
        <v>45</v>
      </c>
      <c r="C128" s="4">
        <v>5</v>
      </c>
      <c r="D128" s="4" t="s">
        <v>105</v>
      </c>
      <c r="E128" s="4" t="s">
        <v>107</v>
      </c>
      <c r="F128" s="5">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9">
        <v>44363</v>
      </c>
      <c r="B129" s="3" t="s">
        <v>37</v>
      </c>
      <c r="C129" s="4">
        <v>12</v>
      </c>
      <c r="D129" s="4" t="s">
        <v>106</v>
      </c>
      <c r="E129" s="4" t="s">
        <v>107</v>
      </c>
      <c r="F129" s="5">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9">
        <v>44363</v>
      </c>
      <c r="B130" s="3" t="s">
        <v>88</v>
      </c>
      <c r="C130" s="4">
        <v>11</v>
      </c>
      <c r="D130" s="4" t="s">
        <v>108</v>
      </c>
      <c r="E130" s="4" t="s">
        <v>107</v>
      </c>
      <c r="F130" s="5">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9">
        <v>44365</v>
      </c>
      <c r="B131" s="3" t="s">
        <v>58</v>
      </c>
      <c r="C131" s="4">
        <v>13</v>
      </c>
      <c r="D131" s="4" t="s">
        <v>108</v>
      </c>
      <c r="E131" s="4" t="s">
        <v>107</v>
      </c>
      <c r="F131" s="5">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9">
        <v>44366</v>
      </c>
      <c r="B132" s="3" t="s">
        <v>92</v>
      </c>
      <c r="C132" s="4">
        <v>5</v>
      </c>
      <c r="D132" s="4" t="s">
        <v>108</v>
      </c>
      <c r="E132" s="4" t="s">
        <v>106</v>
      </c>
      <c r="F132" s="5">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9">
        <v>44367</v>
      </c>
      <c r="B133" s="3" t="s">
        <v>39</v>
      </c>
      <c r="C133" s="4">
        <v>1</v>
      </c>
      <c r="D133" s="4" t="s">
        <v>105</v>
      </c>
      <c r="E133" s="4" t="s">
        <v>107</v>
      </c>
      <c r="F133" s="5">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9">
        <v>44370</v>
      </c>
      <c r="B134" s="3" t="s">
        <v>39</v>
      </c>
      <c r="C134" s="4">
        <v>4</v>
      </c>
      <c r="D134" s="4" t="s">
        <v>108</v>
      </c>
      <c r="E134" s="4" t="s">
        <v>106</v>
      </c>
      <c r="F134" s="5">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9">
        <v>44371</v>
      </c>
      <c r="B135" s="3" t="s">
        <v>29</v>
      </c>
      <c r="C135" s="4">
        <v>13</v>
      </c>
      <c r="D135" s="4" t="s">
        <v>108</v>
      </c>
      <c r="E135" s="4" t="s">
        <v>106</v>
      </c>
      <c r="F135" s="5">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9">
        <v>44373</v>
      </c>
      <c r="B136" s="3" t="s">
        <v>24</v>
      </c>
      <c r="C136" s="4">
        <v>7</v>
      </c>
      <c r="D136" s="4" t="s">
        <v>106</v>
      </c>
      <c r="E136" s="4" t="s">
        <v>106</v>
      </c>
      <c r="F136" s="5">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9">
        <v>44374</v>
      </c>
      <c r="B137" s="3" t="s">
        <v>16</v>
      </c>
      <c r="C137" s="4">
        <v>11</v>
      </c>
      <c r="D137" s="4" t="s">
        <v>108</v>
      </c>
      <c r="E137" s="4" t="s">
        <v>107</v>
      </c>
      <c r="F137" s="5">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9">
        <v>44375</v>
      </c>
      <c r="B138" s="3" t="s">
        <v>50</v>
      </c>
      <c r="C138" s="4">
        <v>2</v>
      </c>
      <c r="D138" s="4" t="s">
        <v>106</v>
      </c>
      <c r="E138" s="4" t="s">
        <v>107</v>
      </c>
      <c r="F138" s="5">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9">
        <v>44375</v>
      </c>
      <c r="B139" s="3" t="s">
        <v>79</v>
      </c>
      <c r="C139" s="4">
        <v>7</v>
      </c>
      <c r="D139" s="4" t="s">
        <v>106</v>
      </c>
      <c r="E139" s="4" t="s">
        <v>106</v>
      </c>
      <c r="F139" s="5">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9">
        <v>44376</v>
      </c>
      <c r="B140" s="3" t="s">
        <v>35</v>
      </c>
      <c r="C140" s="4">
        <v>4</v>
      </c>
      <c r="D140" s="4" t="s">
        <v>108</v>
      </c>
      <c r="E140" s="4" t="s">
        <v>106</v>
      </c>
      <c r="F140" s="5">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9">
        <v>44378</v>
      </c>
      <c r="B141" s="3" t="s">
        <v>16</v>
      </c>
      <c r="C141" s="4">
        <v>11</v>
      </c>
      <c r="D141" s="4" t="s">
        <v>108</v>
      </c>
      <c r="E141" s="4" t="s">
        <v>107</v>
      </c>
      <c r="F141" s="5">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9">
        <v>44379</v>
      </c>
      <c r="B142" s="3" t="s">
        <v>26</v>
      </c>
      <c r="C142" s="4">
        <v>11</v>
      </c>
      <c r="D142" s="4" t="s">
        <v>108</v>
      </c>
      <c r="E142" s="4" t="s">
        <v>107</v>
      </c>
      <c r="F142" s="5">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9">
        <v>44380</v>
      </c>
      <c r="B143" s="3" t="s">
        <v>75</v>
      </c>
      <c r="C143" s="4">
        <v>9</v>
      </c>
      <c r="D143" s="4" t="s">
        <v>106</v>
      </c>
      <c r="E143" s="4" t="s">
        <v>107</v>
      </c>
      <c r="F143" s="5">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9">
        <v>44380</v>
      </c>
      <c r="B144" s="3" t="s">
        <v>12</v>
      </c>
      <c r="C144" s="4">
        <v>8</v>
      </c>
      <c r="D144" s="4" t="s">
        <v>106</v>
      </c>
      <c r="E144" s="4" t="s">
        <v>107</v>
      </c>
      <c r="F144" s="5">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9">
        <v>44382</v>
      </c>
      <c r="B145" s="3" t="s">
        <v>10</v>
      </c>
      <c r="C145" s="4">
        <v>8</v>
      </c>
      <c r="D145" s="4" t="s">
        <v>108</v>
      </c>
      <c r="E145" s="4" t="s">
        <v>106</v>
      </c>
      <c r="F145" s="5">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9">
        <v>44383</v>
      </c>
      <c r="B146" s="3" t="s">
        <v>92</v>
      </c>
      <c r="C146" s="4">
        <v>15</v>
      </c>
      <c r="D146" s="4" t="s">
        <v>108</v>
      </c>
      <c r="E146" s="4" t="s">
        <v>107</v>
      </c>
      <c r="F146" s="5">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9">
        <v>44385</v>
      </c>
      <c r="B147" s="3" t="s">
        <v>14</v>
      </c>
      <c r="C147" s="4">
        <v>10</v>
      </c>
      <c r="D147" s="4" t="s">
        <v>108</v>
      </c>
      <c r="E147" s="4" t="s">
        <v>106</v>
      </c>
      <c r="F147" s="5">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9">
        <v>44387</v>
      </c>
      <c r="B148" s="3" t="s">
        <v>77</v>
      </c>
      <c r="C148" s="4">
        <v>6</v>
      </c>
      <c r="D148" s="4" t="s">
        <v>105</v>
      </c>
      <c r="E148" s="4" t="s">
        <v>107</v>
      </c>
      <c r="F148" s="5">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9">
        <v>44388</v>
      </c>
      <c r="B149" s="3" t="s">
        <v>24</v>
      </c>
      <c r="C149" s="4">
        <v>4</v>
      </c>
      <c r="D149" s="4" t="s">
        <v>105</v>
      </c>
      <c r="E149" s="4" t="s">
        <v>106</v>
      </c>
      <c r="F149" s="5">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9">
        <v>44390</v>
      </c>
      <c r="B150" s="3" t="s">
        <v>45</v>
      </c>
      <c r="C150" s="4">
        <v>1</v>
      </c>
      <c r="D150" s="4" t="s">
        <v>108</v>
      </c>
      <c r="E150" s="4" t="s">
        <v>107</v>
      </c>
      <c r="F150" s="5">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9">
        <v>44393</v>
      </c>
      <c r="B151" s="3" t="s">
        <v>54</v>
      </c>
      <c r="C151" s="4">
        <v>8</v>
      </c>
      <c r="D151" s="4" t="s">
        <v>105</v>
      </c>
      <c r="E151" s="4" t="s">
        <v>107</v>
      </c>
      <c r="F151" s="5">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9">
        <v>44395</v>
      </c>
      <c r="B152" s="3" t="s">
        <v>63</v>
      </c>
      <c r="C152" s="4">
        <v>14</v>
      </c>
      <c r="D152" s="4" t="s">
        <v>106</v>
      </c>
      <c r="E152" s="4" t="s">
        <v>106</v>
      </c>
      <c r="F152" s="5">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9">
        <v>44397</v>
      </c>
      <c r="B153" s="3" t="s">
        <v>86</v>
      </c>
      <c r="C153" s="4">
        <v>11</v>
      </c>
      <c r="D153" s="4" t="s">
        <v>106</v>
      </c>
      <c r="E153" s="4" t="s">
        <v>106</v>
      </c>
      <c r="F153" s="5">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9">
        <v>44397</v>
      </c>
      <c r="B154" s="3" t="s">
        <v>96</v>
      </c>
      <c r="C154" s="4">
        <v>5</v>
      </c>
      <c r="D154" s="4" t="s">
        <v>108</v>
      </c>
      <c r="E154" s="4" t="s">
        <v>106</v>
      </c>
      <c r="F154" s="5">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9">
        <v>44398</v>
      </c>
      <c r="B155" s="3" t="s">
        <v>67</v>
      </c>
      <c r="C155" s="4">
        <v>15</v>
      </c>
      <c r="D155" s="4" t="s">
        <v>108</v>
      </c>
      <c r="E155" s="4" t="s">
        <v>106</v>
      </c>
      <c r="F155" s="5">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9">
        <v>44399</v>
      </c>
      <c r="B156" s="3" t="s">
        <v>60</v>
      </c>
      <c r="C156" s="4">
        <v>3</v>
      </c>
      <c r="D156" s="4" t="s">
        <v>105</v>
      </c>
      <c r="E156" s="4" t="s">
        <v>107</v>
      </c>
      <c r="F156" s="5">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9">
        <v>44399</v>
      </c>
      <c r="B157" s="3" t="s">
        <v>56</v>
      </c>
      <c r="C157" s="4">
        <v>14</v>
      </c>
      <c r="D157" s="4" t="s">
        <v>106</v>
      </c>
      <c r="E157" s="4" t="s">
        <v>107</v>
      </c>
      <c r="F157" s="5">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9">
        <v>44400</v>
      </c>
      <c r="B158" s="3" t="s">
        <v>81</v>
      </c>
      <c r="C158" s="4">
        <v>7</v>
      </c>
      <c r="D158" s="4" t="s">
        <v>105</v>
      </c>
      <c r="E158" s="4" t="s">
        <v>106</v>
      </c>
      <c r="F158" s="5">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9">
        <v>44400</v>
      </c>
      <c r="B159" s="3" t="s">
        <v>83</v>
      </c>
      <c r="C159" s="4">
        <v>8</v>
      </c>
      <c r="D159" s="4" t="s">
        <v>108</v>
      </c>
      <c r="E159" s="4" t="s">
        <v>106</v>
      </c>
      <c r="F159" s="5">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9">
        <v>44401</v>
      </c>
      <c r="B160" s="3" t="s">
        <v>24</v>
      </c>
      <c r="C160" s="4">
        <v>4</v>
      </c>
      <c r="D160" s="4" t="s">
        <v>106</v>
      </c>
      <c r="E160" s="4" t="s">
        <v>107</v>
      </c>
      <c r="F160" s="5">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9">
        <v>44406</v>
      </c>
      <c r="B161" s="3" t="s">
        <v>98</v>
      </c>
      <c r="C161" s="4">
        <v>15</v>
      </c>
      <c r="D161" s="4" t="s">
        <v>106</v>
      </c>
      <c r="E161" s="4" t="s">
        <v>107</v>
      </c>
      <c r="F161" s="5">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9">
        <v>44409</v>
      </c>
      <c r="B162" s="3" t="s">
        <v>6</v>
      </c>
      <c r="C162" s="4">
        <v>11</v>
      </c>
      <c r="D162" s="4" t="s">
        <v>108</v>
      </c>
      <c r="E162" s="4" t="s">
        <v>107</v>
      </c>
      <c r="F162" s="5">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9">
        <v>44410</v>
      </c>
      <c r="B163" s="3" t="s">
        <v>54</v>
      </c>
      <c r="C163" s="4">
        <v>3</v>
      </c>
      <c r="D163" s="4" t="s">
        <v>108</v>
      </c>
      <c r="E163" s="4" t="s">
        <v>106</v>
      </c>
      <c r="F163" s="5">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9">
        <v>44411</v>
      </c>
      <c r="B164" s="3" t="s">
        <v>52</v>
      </c>
      <c r="C164" s="4">
        <v>13</v>
      </c>
      <c r="D164" s="4" t="s">
        <v>106</v>
      </c>
      <c r="E164" s="4" t="s">
        <v>106</v>
      </c>
      <c r="F164" s="5">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9">
        <v>44411</v>
      </c>
      <c r="B165" s="3" t="s">
        <v>77</v>
      </c>
      <c r="C165" s="4">
        <v>12</v>
      </c>
      <c r="D165" s="4" t="s">
        <v>106</v>
      </c>
      <c r="E165" s="4" t="s">
        <v>106</v>
      </c>
      <c r="F165" s="5">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9">
        <v>44413</v>
      </c>
      <c r="B166" s="3" t="s">
        <v>65</v>
      </c>
      <c r="C166" s="4">
        <v>14</v>
      </c>
      <c r="D166" s="4" t="s">
        <v>108</v>
      </c>
      <c r="E166" s="4" t="s">
        <v>107</v>
      </c>
      <c r="F166" s="5">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9">
        <v>44414</v>
      </c>
      <c r="B167" s="3" t="s">
        <v>83</v>
      </c>
      <c r="C167" s="4">
        <v>1</v>
      </c>
      <c r="D167" s="4" t="s">
        <v>105</v>
      </c>
      <c r="E167" s="4" t="s">
        <v>107</v>
      </c>
      <c r="F167" s="5">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9">
        <v>44418</v>
      </c>
      <c r="B168" s="3" t="s">
        <v>16</v>
      </c>
      <c r="C168" s="4">
        <v>4</v>
      </c>
      <c r="D168" s="4" t="s">
        <v>105</v>
      </c>
      <c r="E168" s="4" t="s">
        <v>107</v>
      </c>
      <c r="F168" s="5">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9">
        <v>44418</v>
      </c>
      <c r="B169" s="3" t="s">
        <v>98</v>
      </c>
      <c r="C169" s="4">
        <v>10</v>
      </c>
      <c r="D169" s="4" t="s">
        <v>106</v>
      </c>
      <c r="E169" s="4" t="s">
        <v>107</v>
      </c>
      <c r="F169" s="5">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9">
        <v>44418</v>
      </c>
      <c r="B170" s="3" t="s">
        <v>18</v>
      </c>
      <c r="C170" s="4">
        <v>6</v>
      </c>
      <c r="D170" s="4" t="s">
        <v>108</v>
      </c>
      <c r="E170" s="4" t="s">
        <v>107</v>
      </c>
      <c r="F170" s="5">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9">
        <v>44419</v>
      </c>
      <c r="B171" s="3" t="s">
        <v>54</v>
      </c>
      <c r="C171" s="4">
        <v>4</v>
      </c>
      <c r="D171" s="4" t="s">
        <v>108</v>
      </c>
      <c r="E171" s="4" t="s">
        <v>106</v>
      </c>
      <c r="F171" s="5">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9">
        <v>44421</v>
      </c>
      <c r="B172" s="3" t="s">
        <v>29</v>
      </c>
      <c r="C172" s="4">
        <v>13</v>
      </c>
      <c r="D172" s="4" t="s">
        <v>108</v>
      </c>
      <c r="E172" s="4" t="s">
        <v>106</v>
      </c>
      <c r="F172" s="5">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9">
        <v>44421</v>
      </c>
      <c r="B173" s="3" t="s">
        <v>63</v>
      </c>
      <c r="C173" s="4">
        <v>9</v>
      </c>
      <c r="D173" s="4" t="s">
        <v>108</v>
      </c>
      <c r="E173" s="4" t="s">
        <v>106</v>
      </c>
      <c r="F173" s="5">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9">
        <v>44424</v>
      </c>
      <c r="B174" s="3" t="s">
        <v>12</v>
      </c>
      <c r="C174" s="4">
        <v>3</v>
      </c>
      <c r="D174" s="4" t="s">
        <v>106</v>
      </c>
      <c r="E174" s="4" t="s">
        <v>106</v>
      </c>
      <c r="F174" s="5">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9">
        <v>44426</v>
      </c>
      <c r="B175" s="3" t="s">
        <v>58</v>
      </c>
      <c r="C175" s="4">
        <v>6</v>
      </c>
      <c r="D175" s="4" t="s">
        <v>108</v>
      </c>
      <c r="E175" s="4" t="s">
        <v>106</v>
      </c>
      <c r="F175" s="5">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9">
        <v>44428</v>
      </c>
      <c r="B176" s="3" t="s">
        <v>47</v>
      </c>
      <c r="C176" s="4">
        <v>15</v>
      </c>
      <c r="D176" s="4" t="s">
        <v>108</v>
      </c>
      <c r="E176" s="4" t="s">
        <v>107</v>
      </c>
      <c r="F176" s="5">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9">
        <v>44428</v>
      </c>
      <c r="B177" s="3" t="s">
        <v>71</v>
      </c>
      <c r="C177" s="4">
        <v>9</v>
      </c>
      <c r="D177" s="4" t="s">
        <v>108</v>
      </c>
      <c r="E177" s="4" t="s">
        <v>106</v>
      </c>
      <c r="F177" s="5">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9">
        <v>44428</v>
      </c>
      <c r="B178" s="3" t="s">
        <v>65</v>
      </c>
      <c r="C178" s="4">
        <v>13</v>
      </c>
      <c r="D178" s="4" t="s">
        <v>108</v>
      </c>
      <c r="E178" s="4" t="s">
        <v>106</v>
      </c>
      <c r="F178" s="5">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9">
        <v>44434</v>
      </c>
      <c r="B179" s="3" t="s">
        <v>88</v>
      </c>
      <c r="C179" s="4">
        <v>4</v>
      </c>
      <c r="D179" s="4" t="s">
        <v>108</v>
      </c>
      <c r="E179" s="4" t="s">
        <v>106</v>
      </c>
      <c r="F179" s="5">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9">
        <v>44437</v>
      </c>
      <c r="B180" s="3" t="s">
        <v>77</v>
      </c>
      <c r="C180" s="4">
        <v>12</v>
      </c>
      <c r="D180" s="4" t="s">
        <v>105</v>
      </c>
      <c r="E180" s="4" t="s">
        <v>106</v>
      </c>
      <c r="F180" s="5">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9">
        <v>44438</v>
      </c>
      <c r="B181" s="3" t="s">
        <v>33</v>
      </c>
      <c r="C181" s="4">
        <v>13</v>
      </c>
      <c r="D181" s="4" t="s">
        <v>108</v>
      </c>
      <c r="E181" s="4" t="s">
        <v>106</v>
      </c>
      <c r="F181" s="5">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9">
        <v>44439</v>
      </c>
      <c r="B182" s="3" t="s">
        <v>6</v>
      </c>
      <c r="C182" s="4">
        <v>2</v>
      </c>
      <c r="D182" s="4" t="s">
        <v>108</v>
      </c>
      <c r="E182" s="4" t="s">
        <v>106</v>
      </c>
      <c r="F182" s="5">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9">
        <v>44439</v>
      </c>
      <c r="B183" s="3" t="s">
        <v>79</v>
      </c>
      <c r="C183" s="4">
        <v>11</v>
      </c>
      <c r="D183" s="4" t="s">
        <v>108</v>
      </c>
      <c r="E183" s="4" t="s">
        <v>106</v>
      </c>
      <c r="F183" s="5">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9">
        <v>44440</v>
      </c>
      <c r="B184" s="3" t="s">
        <v>56</v>
      </c>
      <c r="C184" s="4">
        <v>1</v>
      </c>
      <c r="D184" s="4" t="s">
        <v>105</v>
      </c>
      <c r="E184" s="4" t="s">
        <v>107</v>
      </c>
      <c r="F184" s="5">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9">
        <v>44440</v>
      </c>
      <c r="B185" s="3" t="s">
        <v>12</v>
      </c>
      <c r="C185" s="4">
        <v>14</v>
      </c>
      <c r="D185" s="4" t="s">
        <v>106</v>
      </c>
      <c r="E185" s="4" t="s">
        <v>106</v>
      </c>
      <c r="F185" s="5">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9">
        <v>44442</v>
      </c>
      <c r="B186" s="3" t="s">
        <v>92</v>
      </c>
      <c r="C186" s="4">
        <v>8</v>
      </c>
      <c r="D186" s="4" t="s">
        <v>108</v>
      </c>
      <c r="E186" s="4" t="s">
        <v>106</v>
      </c>
      <c r="F186" s="5">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9">
        <v>44443</v>
      </c>
      <c r="B187" s="3" t="s">
        <v>65</v>
      </c>
      <c r="C187" s="4">
        <v>7</v>
      </c>
      <c r="D187" s="4" t="s">
        <v>108</v>
      </c>
      <c r="E187" s="4" t="s">
        <v>106</v>
      </c>
      <c r="F187" s="5">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9">
        <v>44443</v>
      </c>
      <c r="B188" s="3" t="s">
        <v>54</v>
      </c>
      <c r="C188" s="4">
        <v>15</v>
      </c>
      <c r="D188" s="4" t="s">
        <v>108</v>
      </c>
      <c r="E188" s="4" t="s">
        <v>106</v>
      </c>
      <c r="F188" s="5">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9">
        <v>44444</v>
      </c>
      <c r="B189" s="3" t="s">
        <v>73</v>
      </c>
      <c r="C189" s="4">
        <v>1</v>
      </c>
      <c r="D189" s="4" t="s">
        <v>108</v>
      </c>
      <c r="E189" s="4" t="s">
        <v>107</v>
      </c>
      <c r="F189" s="5">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9">
        <v>44446</v>
      </c>
      <c r="B190" s="3" t="s">
        <v>45</v>
      </c>
      <c r="C190" s="4">
        <v>5</v>
      </c>
      <c r="D190" s="4" t="s">
        <v>108</v>
      </c>
      <c r="E190" s="4" t="s">
        <v>106</v>
      </c>
      <c r="F190" s="5">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9">
        <v>44448</v>
      </c>
      <c r="B191" s="3" t="s">
        <v>98</v>
      </c>
      <c r="C191" s="4">
        <v>4</v>
      </c>
      <c r="D191" s="4" t="s">
        <v>108</v>
      </c>
      <c r="E191" s="4" t="s">
        <v>106</v>
      </c>
      <c r="F191" s="5">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9">
        <v>44449</v>
      </c>
      <c r="B192" s="3" t="s">
        <v>69</v>
      </c>
      <c r="C192" s="4">
        <v>6</v>
      </c>
      <c r="D192" s="4" t="s">
        <v>108</v>
      </c>
      <c r="E192" s="4" t="s">
        <v>106</v>
      </c>
      <c r="F192" s="5">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9">
        <v>44449</v>
      </c>
      <c r="B193" s="3" t="s">
        <v>6</v>
      </c>
      <c r="C193" s="4">
        <v>9</v>
      </c>
      <c r="D193" s="4" t="s">
        <v>105</v>
      </c>
      <c r="E193" s="4" t="s">
        <v>106</v>
      </c>
      <c r="F193" s="5">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9">
        <v>44449</v>
      </c>
      <c r="B194" s="3" t="s">
        <v>60</v>
      </c>
      <c r="C194" s="4">
        <v>2</v>
      </c>
      <c r="D194" s="4" t="s">
        <v>108</v>
      </c>
      <c r="E194" s="4" t="s">
        <v>106</v>
      </c>
      <c r="F194" s="5">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9">
        <v>44450</v>
      </c>
      <c r="B195" s="3" t="s">
        <v>6</v>
      </c>
      <c r="C195" s="4">
        <v>6</v>
      </c>
      <c r="D195" s="4" t="s">
        <v>105</v>
      </c>
      <c r="E195" s="4" t="s">
        <v>106</v>
      </c>
      <c r="F195" s="5">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9">
        <v>44452</v>
      </c>
      <c r="B196" s="3" t="s">
        <v>92</v>
      </c>
      <c r="C196" s="4">
        <v>7</v>
      </c>
      <c r="D196" s="4" t="s">
        <v>108</v>
      </c>
      <c r="E196" s="4" t="s">
        <v>107</v>
      </c>
      <c r="F196" s="5">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9">
        <v>44454</v>
      </c>
      <c r="B197" s="3" t="s">
        <v>94</v>
      </c>
      <c r="C197" s="4">
        <v>6</v>
      </c>
      <c r="D197" s="4" t="s">
        <v>108</v>
      </c>
      <c r="E197" s="4" t="s">
        <v>106</v>
      </c>
      <c r="F197" s="5">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9">
        <v>44454</v>
      </c>
      <c r="B198" s="3" t="s">
        <v>94</v>
      </c>
      <c r="C198" s="4">
        <v>14</v>
      </c>
      <c r="D198" s="4" t="s">
        <v>108</v>
      </c>
      <c r="E198" s="4" t="s">
        <v>106</v>
      </c>
      <c r="F198" s="5">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9">
        <v>44460</v>
      </c>
      <c r="B199" s="3" t="s">
        <v>47</v>
      </c>
      <c r="C199" s="4">
        <v>7</v>
      </c>
      <c r="D199" s="4" t="s">
        <v>105</v>
      </c>
      <c r="E199" s="4" t="s">
        <v>107</v>
      </c>
      <c r="F199" s="5">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9">
        <v>44461</v>
      </c>
      <c r="B200" s="3" t="s">
        <v>90</v>
      </c>
      <c r="C200" s="4">
        <v>2</v>
      </c>
      <c r="D200" s="4" t="s">
        <v>106</v>
      </c>
      <c r="E200" s="4" t="s">
        <v>107</v>
      </c>
      <c r="F200" s="5">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9">
        <v>44461</v>
      </c>
      <c r="B201" s="3" t="s">
        <v>10</v>
      </c>
      <c r="C201" s="4">
        <v>4</v>
      </c>
      <c r="D201" s="4" t="s">
        <v>108</v>
      </c>
      <c r="E201" s="4" t="s">
        <v>107</v>
      </c>
      <c r="F201" s="5">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9">
        <v>44462</v>
      </c>
      <c r="B202" s="3" t="s">
        <v>43</v>
      </c>
      <c r="C202" s="4">
        <v>12</v>
      </c>
      <c r="D202" s="4" t="s">
        <v>108</v>
      </c>
      <c r="E202" s="4" t="s">
        <v>107</v>
      </c>
      <c r="F202" s="5">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9">
        <v>44462</v>
      </c>
      <c r="B203" s="3" t="s">
        <v>50</v>
      </c>
      <c r="C203" s="4">
        <v>7</v>
      </c>
      <c r="D203" s="4" t="s">
        <v>106</v>
      </c>
      <c r="E203" s="4" t="s">
        <v>106</v>
      </c>
      <c r="F203" s="5">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9">
        <v>44466</v>
      </c>
      <c r="B204" s="3" t="s">
        <v>77</v>
      </c>
      <c r="C204" s="4">
        <v>1</v>
      </c>
      <c r="D204" s="4" t="s">
        <v>108</v>
      </c>
      <c r="E204" s="4" t="s">
        <v>107</v>
      </c>
      <c r="F204" s="5">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9">
        <v>44469</v>
      </c>
      <c r="B205" s="3" t="s">
        <v>35</v>
      </c>
      <c r="C205" s="4">
        <v>9</v>
      </c>
      <c r="D205" s="4" t="s">
        <v>106</v>
      </c>
      <c r="E205" s="4" t="s">
        <v>106</v>
      </c>
      <c r="F205" s="5">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9">
        <v>44469</v>
      </c>
      <c r="B206" s="3" t="s">
        <v>18</v>
      </c>
      <c r="C206" s="4">
        <v>5</v>
      </c>
      <c r="D206" s="4" t="s">
        <v>106</v>
      </c>
      <c r="E206" s="4" t="s">
        <v>106</v>
      </c>
      <c r="F206" s="5">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9">
        <v>44470</v>
      </c>
      <c r="B207" s="3" t="s">
        <v>69</v>
      </c>
      <c r="C207" s="4">
        <v>14</v>
      </c>
      <c r="D207" s="4" t="s">
        <v>106</v>
      </c>
      <c r="E207" s="4" t="s">
        <v>107</v>
      </c>
      <c r="F207" s="5">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9">
        <v>44471</v>
      </c>
      <c r="B208" s="3" t="s">
        <v>35</v>
      </c>
      <c r="C208" s="4">
        <v>15</v>
      </c>
      <c r="D208" s="4" t="s">
        <v>108</v>
      </c>
      <c r="E208" s="4" t="s">
        <v>106</v>
      </c>
      <c r="F208" s="5">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9">
        <v>44472</v>
      </c>
      <c r="B209" s="3" t="s">
        <v>45</v>
      </c>
      <c r="C209" s="4">
        <v>9</v>
      </c>
      <c r="D209" s="4" t="s">
        <v>108</v>
      </c>
      <c r="E209" s="4" t="s">
        <v>106</v>
      </c>
      <c r="F209" s="5">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9">
        <v>44475</v>
      </c>
      <c r="B210" s="3" t="s">
        <v>79</v>
      </c>
      <c r="C210" s="4">
        <v>1</v>
      </c>
      <c r="D210" s="4" t="s">
        <v>108</v>
      </c>
      <c r="E210" s="4" t="s">
        <v>106</v>
      </c>
      <c r="F210" s="5">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9">
        <v>44475</v>
      </c>
      <c r="B211" s="3" t="s">
        <v>81</v>
      </c>
      <c r="C211" s="4">
        <v>12</v>
      </c>
      <c r="D211" s="4" t="s">
        <v>106</v>
      </c>
      <c r="E211" s="4" t="s">
        <v>106</v>
      </c>
      <c r="F211" s="5">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9">
        <v>44476</v>
      </c>
      <c r="B212" s="3" t="s">
        <v>60</v>
      </c>
      <c r="C212" s="4">
        <v>6</v>
      </c>
      <c r="D212" s="4" t="s">
        <v>108</v>
      </c>
      <c r="E212" s="4" t="s">
        <v>107</v>
      </c>
      <c r="F212" s="5">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9">
        <v>44478</v>
      </c>
      <c r="B213" s="3" t="s">
        <v>86</v>
      </c>
      <c r="C213" s="4">
        <v>5</v>
      </c>
      <c r="D213" s="4" t="s">
        <v>108</v>
      </c>
      <c r="E213" s="4" t="s">
        <v>107</v>
      </c>
      <c r="F213" s="5">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9">
        <v>44478</v>
      </c>
      <c r="B214" s="3" t="s">
        <v>73</v>
      </c>
      <c r="C214" s="4">
        <v>11</v>
      </c>
      <c r="D214" s="4" t="s">
        <v>106</v>
      </c>
      <c r="E214" s="4" t="s">
        <v>107</v>
      </c>
      <c r="F214" s="5">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9">
        <v>44479</v>
      </c>
      <c r="B215" s="3" t="s">
        <v>79</v>
      </c>
      <c r="C215" s="4">
        <v>14</v>
      </c>
      <c r="D215" s="4" t="s">
        <v>108</v>
      </c>
      <c r="E215" s="4" t="s">
        <v>107</v>
      </c>
      <c r="F215" s="5">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9">
        <v>44480</v>
      </c>
      <c r="B216" s="3" t="s">
        <v>29</v>
      </c>
      <c r="C216" s="4">
        <v>15</v>
      </c>
      <c r="D216" s="4" t="s">
        <v>108</v>
      </c>
      <c r="E216" s="4" t="s">
        <v>107</v>
      </c>
      <c r="F216" s="5">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9">
        <v>44481</v>
      </c>
      <c r="B217" s="3" t="s">
        <v>63</v>
      </c>
      <c r="C217" s="4">
        <v>8</v>
      </c>
      <c r="D217" s="4" t="s">
        <v>106</v>
      </c>
      <c r="E217" s="4" t="s">
        <v>106</v>
      </c>
      <c r="F217" s="5">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9">
        <v>44486</v>
      </c>
      <c r="B218" s="3" t="s">
        <v>6</v>
      </c>
      <c r="C218" s="4">
        <v>13</v>
      </c>
      <c r="D218" s="4" t="s">
        <v>108</v>
      </c>
      <c r="E218" s="4" t="s">
        <v>106</v>
      </c>
      <c r="F218" s="5">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9">
        <v>44487</v>
      </c>
      <c r="B219" s="3" t="s">
        <v>58</v>
      </c>
      <c r="C219" s="4">
        <v>6</v>
      </c>
      <c r="D219" s="4" t="s">
        <v>106</v>
      </c>
      <c r="E219" s="4" t="s">
        <v>107</v>
      </c>
      <c r="F219" s="5">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9">
        <v>44487</v>
      </c>
      <c r="B220" s="3" t="s">
        <v>50</v>
      </c>
      <c r="C220" s="4">
        <v>13</v>
      </c>
      <c r="D220" s="4" t="s">
        <v>106</v>
      </c>
      <c r="E220" s="4" t="s">
        <v>107</v>
      </c>
      <c r="F220" s="5">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9">
        <v>44491</v>
      </c>
      <c r="B221" s="3" t="s">
        <v>29</v>
      </c>
      <c r="C221" s="4">
        <v>7</v>
      </c>
      <c r="D221" s="4" t="s">
        <v>108</v>
      </c>
      <c r="E221" s="4" t="s">
        <v>107</v>
      </c>
      <c r="F221" s="5">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9">
        <v>44491</v>
      </c>
      <c r="B222" s="3" t="s">
        <v>56</v>
      </c>
      <c r="C222" s="4">
        <v>13</v>
      </c>
      <c r="D222" s="4" t="s">
        <v>106</v>
      </c>
      <c r="E222" s="4" t="s">
        <v>107</v>
      </c>
      <c r="F222" s="5">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9">
        <v>44491</v>
      </c>
      <c r="B223" s="3" t="s">
        <v>24</v>
      </c>
      <c r="C223" s="4">
        <v>1</v>
      </c>
      <c r="D223" s="4" t="s">
        <v>108</v>
      </c>
      <c r="E223" s="4" t="s">
        <v>107</v>
      </c>
      <c r="F223" s="5">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9">
        <v>44493</v>
      </c>
      <c r="B224" s="3" t="s">
        <v>29</v>
      </c>
      <c r="C224" s="4">
        <v>3</v>
      </c>
      <c r="D224" s="4" t="s">
        <v>105</v>
      </c>
      <c r="E224" s="4" t="s">
        <v>107</v>
      </c>
      <c r="F224" s="5">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9">
        <v>44494</v>
      </c>
      <c r="B225" s="3" t="s">
        <v>98</v>
      </c>
      <c r="C225" s="4">
        <v>9</v>
      </c>
      <c r="D225" s="4" t="s">
        <v>106</v>
      </c>
      <c r="E225" s="4" t="s">
        <v>107</v>
      </c>
      <c r="F225" s="5">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9">
        <v>44495</v>
      </c>
      <c r="B226" s="3" t="s">
        <v>14</v>
      </c>
      <c r="C226" s="4">
        <v>6</v>
      </c>
      <c r="D226" s="4" t="s">
        <v>105</v>
      </c>
      <c r="E226" s="4" t="s">
        <v>107</v>
      </c>
      <c r="F226" s="5">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9">
        <v>44497</v>
      </c>
      <c r="B227" s="3" t="s">
        <v>22</v>
      </c>
      <c r="C227" s="4">
        <v>1</v>
      </c>
      <c r="D227" s="4" t="s">
        <v>108</v>
      </c>
      <c r="E227" s="4" t="s">
        <v>107</v>
      </c>
      <c r="F227" s="5">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9">
        <v>44498</v>
      </c>
      <c r="B228" s="3" t="s">
        <v>86</v>
      </c>
      <c r="C228" s="4">
        <v>14</v>
      </c>
      <c r="D228" s="4" t="s">
        <v>106</v>
      </c>
      <c r="E228" s="4" t="s">
        <v>106</v>
      </c>
      <c r="F228" s="5">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9">
        <v>44500</v>
      </c>
      <c r="B229" s="3" t="s">
        <v>50</v>
      </c>
      <c r="C229" s="4">
        <v>6</v>
      </c>
      <c r="D229" s="4" t="s">
        <v>106</v>
      </c>
      <c r="E229" s="4" t="s">
        <v>107</v>
      </c>
      <c r="F229" s="5">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9">
        <v>44503</v>
      </c>
      <c r="B230" s="3" t="s">
        <v>33</v>
      </c>
      <c r="C230" s="4">
        <v>12</v>
      </c>
      <c r="D230" s="4" t="s">
        <v>108</v>
      </c>
      <c r="E230" s="4" t="s">
        <v>107</v>
      </c>
      <c r="F230" s="5">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9">
        <v>44506</v>
      </c>
      <c r="B231" s="3" t="s">
        <v>81</v>
      </c>
      <c r="C231" s="4">
        <v>10</v>
      </c>
      <c r="D231" s="4" t="s">
        <v>108</v>
      </c>
      <c r="E231" s="4" t="s">
        <v>106</v>
      </c>
      <c r="F231" s="5">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9">
        <v>44508</v>
      </c>
      <c r="B232" s="3" t="s">
        <v>20</v>
      </c>
      <c r="C232" s="4">
        <v>15</v>
      </c>
      <c r="D232" s="4" t="s">
        <v>108</v>
      </c>
      <c r="E232" s="4" t="s">
        <v>106</v>
      </c>
      <c r="F232" s="5">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9">
        <v>44510</v>
      </c>
      <c r="B233" s="3" t="s">
        <v>94</v>
      </c>
      <c r="C233" s="4">
        <v>6</v>
      </c>
      <c r="D233" s="4" t="s">
        <v>106</v>
      </c>
      <c r="E233" s="4" t="s">
        <v>107</v>
      </c>
      <c r="F233" s="5">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9">
        <v>44511</v>
      </c>
      <c r="B234" s="3" t="s">
        <v>90</v>
      </c>
      <c r="C234" s="4">
        <v>12</v>
      </c>
      <c r="D234" s="4" t="s">
        <v>105</v>
      </c>
      <c r="E234" s="4" t="s">
        <v>106</v>
      </c>
      <c r="F234" s="5">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9">
        <v>44512</v>
      </c>
      <c r="B235" s="3" t="s">
        <v>26</v>
      </c>
      <c r="C235" s="4">
        <v>3</v>
      </c>
      <c r="D235" s="4" t="s">
        <v>106</v>
      </c>
      <c r="E235" s="4" t="s">
        <v>107</v>
      </c>
      <c r="F235" s="5">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9">
        <v>44520</v>
      </c>
      <c r="B236" s="3" t="s">
        <v>77</v>
      </c>
      <c r="C236" s="4">
        <v>14</v>
      </c>
      <c r="D236" s="4" t="s">
        <v>106</v>
      </c>
      <c r="E236" s="4" t="s">
        <v>106</v>
      </c>
      <c r="F236" s="5">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9">
        <v>44520</v>
      </c>
      <c r="B237" s="3" t="s">
        <v>22</v>
      </c>
      <c r="C237" s="4">
        <v>11</v>
      </c>
      <c r="D237" s="4" t="s">
        <v>106</v>
      </c>
      <c r="E237" s="4" t="s">
        <v>107</v>
      </c>
      <c r="F237" s="5">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9">
        <v>44521</v>
      </c>
      <c r="B238" s="3" t="s">
        <v>35</v>
      </c>
      <c r="C238" s="4">
        <v>1</v>
      </c>
      <c r="D238" s="4" t="s">
        <v>105</v>
      </c>
      <c r="E238" s="4" t="s">
        <v>106</v>
      </c>
      <c r="F238" s="5">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9">
        <v>44521</v>
      </c>
      <c r="B239" s="3" t="s">
        <v>18</v>
      </c>
      <c r="C239" s="4">
        <v>1</v>
      </c>
      <c r="D239" s="4" t="s">
        <v>106</v>
      </c>
      <c r="E239" s="4" t="s">
        <v>107</v>
      </c>
      <c r="F239" s="5">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9">
        <v>44527</v>
      </c>
      <c r="B240" s="3" t="s">
        <v>31</v>
      </c>
      <c r="C240" s="4">
        <v>8</v>
      </c>
      <c r="D240" s="4" t="s">
        <v>106</v>
      </c>
      <c r="E240" s="4" t="s">
        <v>106</v>
      </c>
      <c r="F240" s="5">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9">
        <v>44528</v>
      </c>
      <c r="B241" s="3" t="s">
        <v>90</v>
      </c>
      <c r="C241" s="4">
        <v>2</v>
      </c>
      <c r="D241" s="4" t="s">
        <v>108</v>
      </c>
      <c r="E241" s="4" t="s">
        <v>107</v>
      </c>
      <c r="F241" s="5">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9">
        <v>44530</v>
      </c>
      <c r="B242" s="3" t="s">
        <v>88</v>
      </c>
      <c r="C242" s="4">
        <v>15</v>
      </c>
      <c r="D242" s="4" t="s">
        <v>108</v>
      </c>
      <c r="E242" s="4" t="s">
        <v>106</v>
      </c>
      <c r="F242" s="5">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9">
        <v>44532</v>
      </c>
      <c r="B243" s="3" t="s">
        <v>39</v>
      </c>
      <c r="C243" s="4">
        <v>10</v>
      </c>
      <c r="D243" s="4" t="s">
        <v>108</v>
      </c>
      <c r="E243" s="4" t="s">
        <v>107</v>
      </c>
      <c r="F243" s="5">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9">
        <v>44533</v>
      </c>
      <c r="B244" s="3" t="s">
        <v>77</v>
      </c>
      <c r="C244" s="4">
        <v>2</v>
      </c>
      <c r="D244" s="4" t="s">
        <v>106</v>
      </c>
      <c r="E244" s="4" t="s">
        <v>107</v>
      </c>
      <c r="F244" s="5">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9">
        <v>44533</v>
      </c>
      <c r="B245" s="3" t="s">
        <v>45</v>
      </c>
      <c r="C245" s="4">
        <v>8</v>
      </c>
      <c r="D245" s="4" t="s">
        <v>106</v>
      </c>
      <c r="E245" s="4" t="s">
        <v>106</v>
      </c>
      <c r="F245" s="5">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9">
        <v>44535</v>
      </c>
      <c r="B246" s="3" t="s">
        <v>14</v>
      </c>
      <c r="C246" s="4">
        <v>15</v>
      </c>
      <c r="D246" s="4" t="s">
        <v>108</v>
      </c>
      <c r="E246" s="4" t="s">
        <v>107</v>
      </c>
      <c r="F246" s="5">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9">
        <v>44535</v>
      </c>
      <c r="B247" s="3" t="s">
        <v>26</v>
      </c>
      <c r="C247" s="4">
        <v>1</v>
      </c>
      <c r="D247" s="4" t="s">
        <v>108</v>
      </c>
      <c r="E247" s="4" t="s">
        <v>106</v>
      </c>
      <c r="F247" s="5">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9">
        <v>44537</v>
      </c>
      <c r="B248" s="3" t="s">
        <v>33</v>
      </c>
      <c r="C248" s="4">
        <v>8</v>
      </c>
      <c r="D248" s="4" t="s">
        <v>108</v>
      </c>
      <c r="E248" s="4" t="s">
        <v>106</v>
      </c>
      <c r="F248" s="5">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9">
        <v>44538</v>
      </c>
      <c r="B249" s="3" t="s">
        <v>98</v>
      </c>
      <c r="C249" s="4">
        <v>14</v>
      </c>
      <c r="D249" s="4" t="s">
        <v>108</v>
      </c>
      <c r="E249" s="4" t="s">
        <v>106</v>
      </c>
      <c r="F249" s="5">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9">
        <v>44544</v>
      </c>
      <c r="B250" s="3" t="s">
        <v>94</v>
      </c>
      <c r="C250" s="4">
        <v>4</v>
      </c>
      <c r="D250" s="4" t="s">
        <v>108</v>
      </c>
      <c r="E250" s="4" t="s">
        <v>106</v>
      </c>
      <c r="F250" s="5">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9">
        <v>44548</v>
      </c>
      <c r="B251" s="3" t="s">
        <v>12</v>
      </c>
      <c r="C251" s="4">
        <v>2</v>
      </c>
      <c r="D251" s="4" t="s">
        <v>108</v>
      </c>
      <c r="E251" s="4" t="s">
        <v>107</v>
      </c>
      <c r="F251" s="5">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9">
        <v>44548</v>
      </c>
      <c r="B252" s="3" t="s">
        <v>52</v>
      </c>
      <c r="C252" s="4">
        <v>8</v>
      </c>
      <c r="D252" s="4" t="s">
        <v>106</v>
      </c>
      <c r="E252" s="4" t="s">
        <v>107</v>
      </c>
      <c r="F252" s="5">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9">
        <v>44549</v>
      </c>
      <c r="B253" s="3" t="s">
        <v>54</v>
      </c>
      <c r="C253" s="4">
        <v>12</v>
      </c>
      <c r="D253" s="4" t="s">
        <v>108</v>
      </c>
      <c r="E253" s="4" t="s">
        <v>106</v>
      </c>
      <c r="F253" s="5">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9">
        <v>44549</v>
      </c>
      <c r="B254" s="3" t="s">
        <v>67</v>
      </c>
      <c r="C254" s="4">
        <v>3</v>
      </c>
      <c r="D254" s="4" t="s">
        <v>105</v>
      </c>
      <c r="E254" s="4" t="s">
        <v>106</v>
      </c>
      <c r="F254" s="5">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9">
        <v>44549</v>
      </c>
      <c r="B255" s="3" t="s">
        <v>29</v>
      </c>
      <c r="C255" s="4">
        <v>10</v>
      </c>
      <c r="D255" s="4" t="s">
        <v>106</v>
      </c>
      <c r="E255" s="4" t="s">
        <v>106</v>
      </c>
      <c r="F255" s="5">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9">
        <v>44550</v>
      </c>
      <c r="B256" s="3" t="s">
        <v>31</v>
      </c>
      <c r="C256" s="4">
        <v>14</v>
      </c>
      <c r="D256" s="4" t="s">
        <v>108</v>
      </c>
      <c r="E256" s="4" t="s">
        <v>106</v>
      </c>
      <c r="F256" s="5">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9">
        <v>44551</v>
      </c>
      <c r="B257" s="3" t="s">
        <v>60</v>
      </c>
      <c r="C257" s="4">
        <v>10</v>
      </c>
      <c r="D257" s="4" t="s">
        <v>106</v>
      </c>
      <c r="E257" s="4" t="s">
        <v>107</v>
      </c>
      <c r="F257" s="5">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9">
        <v>44554</v>
      </c>
      <c r="B258" s="3" t="s">
        <v>94</v>
      </c>
      <c r="C258" s="4">
        <v>8</v>
      </c>
      <c r="D258" s="4" t="s">
        <v>105</v>
      </c>
      <c r="E258" s="4" t="s">
        <v>107</v>
      </c>
      <c r="F258" s="5">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9">
        <v>44554</v>
      </c>
      <c r="B259" s="3" t="s">
        <v>81</v>
      </c>
      <c r="C259" s="4">
        <v>8</v>
      </c>
      <c r="D259" s="4" t="s">
        <v>105</v>
      </c>
      <c r="E259" s="4" t="s">
        <v>106</v>
      </c>
      <c r="F259" s="5">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9">
        <v>44556</v>
      </c>
      <c r="B260" s="3" t="s">
        <v>92</v>
      </c>
      <c r="C260" s="4">
        <v>14</v>
      </c>
      <c r="D260" s="4" t="s">
        <v>106</v>
      </c>
      <c r="E260" s="4" t="s">
        <v>107</v>
      </c>
      <c r="F260" s="5">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9">
        <v>44557</v>
      </c>
      <c r="B261" s="3" t="s">
        <v>67</v>
      </c>
      <c r="C261" s="4">
        <v>14</v>
      </c>
      <c r="D261" s="4" t="s">
        <v>108</v>
      </c>
      <c r="E261" s="4" t="s">
        <v>107</v>
      </c>
      <c r="F261" s="5">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9">
        <v>44558</v>
      </c>
      <c r="B262" s="3" t="s">
        <v>67</v>
      </c>
      <c r="C262" s="4">
        <v>6</v>
      </c>
      <c r="D262" s="4" t="s">
        <v>108</v>
      </c>
      <c r="E262" s="4" t="s">
        <v>107</v>
      </c>
      <c r="F262" s="5">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9">
        <v>44560</v>
      </c>
      <c r="B263" s="3" t="s">
        <v>26</v>
      </c>
      <c r="C263" s="4">
        <v>13</v>
      </c>
      <c r="D263" s="4" t="s">
        <v>106</v>
      </c>
      <c r="E263" s="4" t="s">
        <v>106</v>
      </c>
      <c r="F263" s="5">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9">
        <v>44562</v>
      </c>
      <c r="B264" s="3" t="s">
        <v>52</v>
      </c>
      <c r="C264" s="4">
        <v>1</v>
      </c>
      <c r="D264" s="4" t="s">
        <v>105</v>
      </c>
      <c r="E264" s="4" t="s">
        <v>107</v>
      </c>
      <c r="F264" s="5">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9">
        <v>44563</v>
      </c>
      <c r="B265" s="3" t="s">
        <v>26</v>
      </c>
      <c r="C265" s="4">
        <v>7</v>
      </c>
      <c r="D265" s="4" t="s">
        <v>108</v>
      </c>
      <c r="E265" s="4" t="s">
        <v>107</v>
      </c>
      <c r="F265" s="5">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9">
        <v>44563</v>
      </c>
      <c r="B266" s="3" t="s">
        <v>37</v>
      </c>
      <c r="C266" s="4">
        <v>2</v>
      </c>
      <c r="D266" s="4" t="s">
        <v>106</v>
      </c>
      <c r="E266" s="4" t="s">
        <v>107</v>
      </c>
      <c r="F266" s="5">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9">
        <v>44563</v>
      </c>
      <c r="B267" s="3" t="s">
        <v>75</v>
      </c>
      <c r="C267" s="4">
        <v>1</v>
      </c>
      <c r="D267" s="4" t="s">
        <v>108</v>
      </c>
      <c r="E267" s="4" t="s">
        <v>107</v>
      </c>
      <c r="F267" s="5">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9">
        <v>44564</v>
      </c>
      <c r="B268" s="3" t="s">
        <v>96</v>
      </c>
      <c r="C268" s="4">
        <v>9</v>
      </c>
      <c r="D268" s="4" t="s">
        <v>108</v>
      </c>
      <c r="E268" s="4" t="s">
        <v>107</v>
      </c>
      <c r="F268" s="5">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9">
        <v>44565</v>
      </c>
      <c r="B269" s="3" t="s">
        <v>31</v>
      </c>
      <c r="C269" s="4">
        <v>8</v>
      </c>
      <c r="D269" s="4" t="s">
        <v>108</v>
      </c>
      <c r="E269" s="4" t="s">
        <v>106</v>
      </c>
      <c r="F269" s="5">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9">
        <v>44565</v>
      </c>
      <c r="B270" s="3" t="s">
        <v>67</v>
      </c>
      <c r="C270" s="4">
        <v>1</v>
      </c>
      <c r="D270" s="4" t="s">
        <v>106</v>
      </c>
      <c r="E270" s="4" t="s">
        <v>106</v>
      </c>
      <c r="F270" s="5">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9">
        <v>44570</v>
      </c>
      <c r="B271" s="3" t="s">
        <v>73</v>
      </c>
      <c r="C271" s="4">
        <v>12</v>
      </c>
      <c r="D271" s="4" t="s">
        <v>108</v>
      </c>
      <c r="E271" s="4" t="s">
        <v>106</v>
      </c>
      <c r="F271" s="5">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9">
        <v>44571</v>
      </c>
      <c r="B272" s="3" t="s">
        <v>77</v>
      </c>
      <c r="C272" s="4">
        <v>14</v>
      </c>
      <c r="D272" s="4" t="s">
        <v>106</v>
      </c>
      <c r="E272" s="4" t="s">
        <v>106</v>
      </c>
      <c r="F272" s="5">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9">
        <v>44572</v>
      </c>
      <c r="B273" s="3" t="s">
        <v>73</v>
      </c>
      <c r="C273" s="4">
        <v>2</v>
      </c>
      <c r="D273" s="4" t="s">
        <v>108</v>
      </c>
      <c r="E273" s="4" t="s">
        <v>106</v>
      </c>
      <c r="F273" s="5">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9">
        <v>44574</v>
      </c>
      <c r="B274" s="3" t="s">
        <v>45</v>
      </c>
      <c r="C274" s="4">
        <v>6</v>
      </c>
      <c r="D274" s="4" t="s">
        <v>106</v>
      </c>
      <c r="E274" s="4" t="s">
        <v>106</v>
      </c>
      <c r="F274" s="5">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9">
        <v>44575</v>
      </c>
      <c r="B275" s="3" t="s">
        <v>29</v>
      </c>
      <c r="C275" s="4">
        <v>14</v>
      </c>
      <c r="D275" s="4" t="s">
        <v>108</v>
      </c>
      <c r="E275" s="4" t="s">
        <v>106</v>
      </c>
      <c r="F275" s="5">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9">
        <v>44576</v>
      </c>
      <c r="B276" s="3" t="s">
        <v>52</v>
      </c>
      <c r="C276" s="4">
        <v>10</v>
      </c>
      <c r="D276" s="4" t="s">
        <v>108</v>
      </c>
      <c r="E276" s="4" t="s">
        <v>107</v>
      </c>
      <c r="F276" s="5">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9">
        <v>44577</v>
      </c>
      <c r="B277" s="3" t="s">
        <v>35</v>
      </c>
      <c r="C277" s="4">
        <v>11</v>
      </c>
      <c r="D277" s="4" t="s">
        <v>106</v>
      </c>
      <c r="E277" s="4" t="s">
        <v>107</v>
      </c>
      <c r="F277" s="5">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9">
        <v>44578</v>
      </c>
      <c r="B278" s="3" t="s">
        <v>90</v>
      </c>
      <c r="C278" s="4">
        <v>4</v>
      </c>
      <c r="D278" s="4" t="s">
        <v>106</v>
      </c>
      <c r="E278" s="4" t="s">
        <v>106</v>
      </c>
      <c r="F278" s="5">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9">
        <v>44579</v>
      </c>
      <c r="B279" s="3" t="s">
        <v>22</v>
      </c>
      <c r="C279" s="4">
        <v>9</v>
      </c>
      <c r="D279" s="4" t="s">
        <v>105</v>
      </c>
      <c r="E279" s="4" t="s">
        <v>107</v>
      </c>
      <c r="F279" s="5">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9">
        <v>44581</v>
      </c>
      <c r="B280" s="3" t="s">
        <v>50</v>
      </c>
      <c r="C280" s="4">
        <v>2</v>
      </c>
      <c r="D280" s="4" t="s">
        <v>108</v>
      </c>
      <c r="E280" s="4" t="s">
        <v>107</v>
      </c>
      <c r="F280" s="5">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9">
        <v>44581</v>
      </c>
      <c r="B281" s="3" t="s">
        <v>35</v>
      </c>
      <c r="C281" s="4">
        <v>7</v>
      </c>
      <c r="D281" s="4" t="s">
        <v>106</v>
      </c>
      <c r="E281" s="4" t="s">
        <v>106</v>
      </c>
      <c r="F281" s="5">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9">
        <v>44583</v>
      </c>
      <c r="B282" s="3" t="s">
        <v>6</v>
      </c>
      <c r="C282" s="4">
        <v>6</v>
      </c>
      <c r="D282" s="4" t="s">
        <v>106</v>
      </c>
      <c r="E282" s="4" t="s">
        <v>107</v>
      </c>
      <c r="F282" s="5">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9">
        <v>44584</v>
      </c>
      <c r="B283" s="3" t="s">
        <v>10</v>
      </c>
      <c r="C283" s="4">
        <v>5</v>
      </c>
      <c r="D283" s="4" t="s">
        <v>105</v>
      </c>
      <c r="E283" s="4" t="s">
        <v>107</v>
      </c>
      <c r="F283" s="5">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9">
        <v>44584</v>
      </c>
      <c r="B284" s="3" t="s">
        <v>94</v>
      </c>
      <c r="C284" s="4">
        <v>8</v>
      </c>
      <c r="D284" s="4" t="s">
        <v>108</v>
      </c>
      <c r="E284" s="4" t="s">
        <v>106</v>
      </c>
      <c r="F284" s="5">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9">
        <v>44585</v>
      </c>
      <c r="B285" s="3" t="s">
        <v>69</v>
      </c>
      <c r="C285" s="4">
        <v>15</v>
      </c>
      <c r="D285" s="4" t="s">
        <v>106</v>
      </c>
      <c r="E285" s="4" t="s">
        <v>106</v>
      </c>
      <c r="F285" s="5">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9">
        <v>44586</v>
      </c>
      <c r="B286" s="3" t="s">
        <v>41</v>
      </c>
      <c r="C286" s="4">
        <v>14</v>
      </c>
      <c r="D286" s="4" t="s">
        <v>108</v>
      </c>
      <c r="E286" s="4" t="s">
        <v>107</v>
      </c>
      <c r="F286" s="5">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9">
        <v>44589</v>
      </c>
      <c r="B287" s="3" t="s">
        <v>39</v>
      </c>
      <c r="C287" s="4">
        <v>11</v>
      </c>
      <c r="D287" s="4" t="s">
        <v>108</v>
      </c>
      <c r="E287" s="4" t="s">
        <v>106</v>
      </c>
      <c r="F287" s="5">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9">
        <v>44592</v>
      </c>
      <c r="B288" s="3" t="s">
        <v>54</v>
      </c>
      <c r="C288" s="4">
        <v>6</v>
      </c>
      <c r="D288" s="4" t="s">
        <v>106</v>
      </c>
      <c r="E288" s="4" t="s">
        <v>107</v>
      </c>
      <c r="F288" s="5">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9">
        <v>44592</v>
      </c>
      <c r="B289" s="3" t="s">
        <v>92</v>
      </c>
      <c r="C289" s="4">
        <v>9</v>
      </c>
      <c r="D289" s="4" t="s">
        <v>108</v>
      </c>
      <c r="E289" s="4" t="s">
        <v>107</v>
      </c>
      <c r="F289" s="5">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9">
        <v>44593</v>
      </c>
      <c r="B290" s="3" t="s">
        <v>16</v>
      </c>
      <c r="C290" s="4">
        <v>9</v>
      </c>
      <c r="D290" s="4" t="s">
        <v>108</v>
      </c>
      <c r="E290" s="4" t="s">
        <v>107</v>
      </c>
      <c r="F290" s="5">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9">
        <v>44595</v>
      </c>
      <c r="B291" s="3" t="s">
        <v>35</v>
      </c>
      <c r="C291" s="4">
        <v>8</v>
      </c>
      <c r="D291" s="4" t="s">
        <v>108</v>
      </c>
      <c r="E291" s="4" t="s">
        <v>106</v>
      </c>
      <c r="F291" s="5">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9">
        <v>44597</v>
      </c>
      <c r="B292" s="3" t="s">
        <v>43</v>
      </c>
      <c r="C292" s="4">
        <v>6</v>
      </c>
      <c r="D292" s="4" t="s">
        <v>108</v>
      </c>
      <c r="E292" s="4" t="s">
        <v>107</v>
      </c>
      <c r="F292" s="5">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9">
        <v>44598</v>
      </c>
      <c r="B293" s="3" t="s">
        <v>10</v>
      </c>
      <c r="C293" s="4">
        <v>6</v>
      </c>
      <c r="D293" s="4" t="s">
        <v>108</v>
      </c>
      <c r="E293" s="4" t="s">
        <v>107</v>
      </c>
      <c r="F293" s="5">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9">
        <v>44600</v>
      </c>
      <c r="B294" s="3" t="s">
        <v>16</v>
      </c>
      <c r="C294" s="4">
        <v>11</v>
      </c>
      <c r="D294" s="4" t="s">
        <v>106</v>
      </c>
      <c r="E294" s="4" t="s">
        <v>107</v>
      </c>
      <c r="F294" s="5">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9">
        <v>44600</v>
      </c>
      <c r="B295" s="3" t="s">
        <v>14</v>
      </c>
      <c r="C295" s="4">
        <v>3</v>
      </c>
      <c r="D295" s="4" t="s">
        <v>106</v>
      </c>
      <c r="E295" s="4" t="s">
        <v>107</v>
      </c>
      <c r="F295" s="5">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9">
        <v>44601</v>
      </c>
      <c r="B296" s="3" t="s">
        <v>73</v>
      </c>
      <c r="C296" s="4">
        <v>14</v>
      </c>
      <c r="D296" s="4" t="s">
        <v>106</v>
      </c>
      <c r="E296" s="4" t="s">
        <v>106</v>
      </c>
      <c r="F296" s="5">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9">
        <v>44604</v>
      </c>
      <c r="B297" s="3" t="s">
        <v>26</v>
      </c>
      <c r="C297" s="4">
        <v>13</v>
      </c>
      <c r="D297" s="4" t="s">
        <v>108</v>
      </c>
      <c r="E297" s="4" t="s">
        <v>107</v>
      </c>
      <c r="F297" s="5">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9">
        <v>44606</v>
      </c>
      <c r="B298" s="3" t="s">
        <v>60</v>
      </c>
      <c r="C298" s="4">
        <v>8</v>
      </c>
      <c r="D298" s="4" t="s">
        <v>106</v>
      </c>
      <c r="E298" s="4" t="s">
        <v>107</v>
      </c>
      <c r="F298" s="5">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9">
        <v>44606</v>
      </c>
      <c r="B299" s="3" t="s">
        <v>65</v>
      </c>
      <c r="C299" s="4">
        <v>3</v>
      </c>
      <c r="D299" s="4" t="s">
        <v>108</v>
      </c>
      <c r="E299" s="4" t="s">
        <v>107</v>
      </c>
      <c r="F299" s="5">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9">
        <v>44608</v>
      </c>
      <c r="B300" s="3" t="s">
        <v>73</v>
      </c>
      <c r="C300" s="4">
        <v>1</v>
      </c>
      <c r="D300" s="4" t="s">
        <v>106</v>
      </c>
      <c r="E300" s="4" t="s">
        <v>107</v>
      </c>
      <c r="F300" s="5">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9">
        <v>44611</v>
      </c>
      <c r="B301" s="3" t="s">
        <v>10</v>
      </c>
      <c r="C301" s="4">
        <v>13</v>
      </c>
      <c r="D301" s="4" t="s">
        <v>106</v>
      </c>
      <c r="E301" s="4" t="s">
        <v>107</v>
      </c>
      <c r="F301" s="5">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9">
        <v>44612</v>
      </c>
      <c r="B302" s="3" t="s">
        <v>31</v>
      </c>
      <c r="C302" s="4">
        <v>6</v>
      </c>
      <c r="D302" s="4" t="s">
        <v>108</v>
      </c>
      <c r="E302" s="4" t="s">
        <v>107</v>
      </c>
      <c r="F302" s="5">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9">
        <v>44615</v>
      </c>
      <c r="B303" s="3" t="s">
        <v>33</v>
      </c>
      <c r="C303" s="4">
        <v>6</v>
      </c>
      <c r="D303" s="4" t="s">
        <v>106</v>
      </c>
      <c r="E303" s="4" t="s">
        <v>106</v>
      </c>
      <c r="F303" s="5">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9">
        <v>44615</v>
      </c>
      <c r="B304" s="3" t="s">
        <v>39</v>
      </c>
      <c r="C304" s="4">
        <v>15</v>
      </c>
      <c r="D304" s="4" t="s">
        <v>106</v>
      </c>
      <c r="E304" s="4" t="s">
        <v>107</v>
      </c>
      <c r="F304" s="5">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9">
        <v>44615</v>
      </c>
      <c r="B305" s="3" t="s">
        <v>81</v>
      </c>
      <c r="C305" s="4">
        <v>8</v>
      </c>
      <c r="D305" s="4" t="s">
        <v>108</v>
      </c>
      <c r="E305" s="4" t="s">
        <v>106</v>
      </c>
      <c r="F305" s="5">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9">
        <v>44619</v>
      </c>
      <c r="B306" s="3" t="s">
        <v>31</v>
      </c>
      <c r="C306" s="4">
        <v>7</v>
      </c>
      <c r="D306" s="4" t="s">
        <v>108</v>
      </c>
      <c r="E306" s="4" t="s">
        <v>107</v>
      </c>
      <c r="F306" s="5">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9">
        <v>44619</v>
      </c>
      <c r="B307" s="3" t="s">
        <v>16</v>
      </c>
      <c r="C307" s="4">
        <v>15</v>
      </c>
      <c r="D307" s="4" t="s">
        <v>108</v>
      </c>
      <c r="E307" s="4" t="s">
        <v>106</v>
      </c>
      <c r="F307" s="5">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9">
        <v>44620</v>
      </c>
      <c r="B308" s="3" t="s">
        <v>83</v>
      </c>
      <c r="C308" s="4">
        <v>15</v>
      </c>
      <c r="D308" s="4" t="s">
        <v>108</v>
      </c>
      <c r="E308" s="4" t="s">
        <v>107</v>
      </c>
      <c r="F308" s="5">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9">
        <v>44624</v>
      </c>
      <c r="B309" s="3" t="s">
        <v>60</v>
      </c>
      <c r="C309" s="4">
        <v>13</v>
      </c>
      <c r="D309" s="4" t="s">
        <v>105</v>
      </c>
      <c r="E309" s="4" t="s">
        <v>106</v>
      </c>
      <c r="F309" s="5">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9">
        <v>44626</v>
      </c>
      <c r="B310" s="3" t="s">
        <v>14</v>
      </c>
      <c r="C310" s="4">
        <v>2</v>
      </c>
      <c r="D310" s="4" t="s">
        <v>108</v>
      </c>
      <c r="E310" s="4" t="s">
        <v>107</v>
      </c>
      <c r="F310" s="5">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9">
        <v>44627</v>
      </c>
      <c r="B311" s="3" t="s">
        <v>12</v>
      </c>
      <c r="C311" s="4">
        <v>1</v>
      </c>
      <c r="D311" s="4" t="s">
        <v>108</v>
      </c>
      <c r="E311" s="4" t="s">
        <v>107</v>
      </c>
      <c r="F311" s="5">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9">
        <v>44628</v>
      </c>
      <c r="B312" s="3" t="s">
        <v>98</v>
      </c>
      <c r="C312" s="4">
        <v>6</v>
      </c>
      <c r="D312" s="4" t="s">
        <v>108</v>
      </c>
      <c r="E312" s="4" t="s">
        <v>106</v>
      </c>
      <c r="F312" s="5">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9">
        <v>44629</v>
      </c>
      <c r="B313" s="3" t="s">
        <v>69</v>
      </c>
      <c r="C313" s="4">
        <v>3</v>
      </c>
      <c r="D313" s="4" t="s">
        <v>108</v>
      </c>
      <c r="E313" s="4" t="s">
        <v>106</v>
      </c>
      <c r="F313" s="5">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9">
        <v>44629</v>
      </c>
      <c r="B314" s="3" t="s">
        <v>14</v>
      </c>
      <c r="C314" s="4">
        <v>11</v>
      </c>
      <c r="D314" s="4" t="s">
        <v>106</v>
      </c>
      <c r="E314" s="4" t="s">
        <v>107</v>
      </c>
      <c r="F314" s="5">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9">
        <v>44630</v>
      </c>
      <c r="B315" s="3" t="s">
        <v>75</v>
      </c>
      <c r="C315" s="4">
        <v>12</v>
      </c>
      <c r="D315" s="4" t="s">
        <v>105</v>
      </c>
      <c r="E315" s="4" t="s">
        <v>106</v>
      </c>
      <c r="F315" s="5">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9">
        <v>44634</v>
      </c>
      <c r="B316" s="3" t="s">
        <v>39</v>
      </c>
      <c r="C316" s="4">
        <v>2</v>
      </c>
      <c r="D316" s="4" t="s">
        <v>108</v>
      </c>
      <c r="E316" s="4" t="s">
        <v>107</v>
      </c>
      <c r="F316" s="5">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9">
        <v>44634</v>
      </c>
      <c r="B317" s="3" t="s">
        <v>60</v>
      </c>
      <c r="C317" s="4">
        <v>13</v>
      </c>
      <c r="D317" s="4" t="s">
        <v>108</v>
      </c>
      <c r="E317" s="4" t="s">
        <v>106</v>
      </c>
      <c r="F317" s="5">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9">
        <v>44638</v>
      </c>
      <c r="B318" s="3" t="s">
        <v>45</v>
      </c>
      <c r="C318" s="4">
        <v>2</v>
      </c>
      <c r="D318" s="4" t="s">
        <v>106</v>
      </c>
      <c r="E318" s="4" t="s">
        <v>107</v>
      </c>
      <c r="F318" s="5">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9">
        <v>44638</v>
      </c>
      <c r="B319" s="3" t="s">
        <v>63</v>
      </c>
      <c r="C319" s="4">
        <v>10</v>
      </c>
      <c r="D319" s="4" t="s">
        <v>108</v>
      </c>
      <c r="E319" s="4" t="s">
        <v>107</v>
      </c>
      <c r="F319" s="5">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9">
        <v>44639</v>
      </c>
      <c r="B320" s="3" t="s">
        <v>92</v>
      </c>
      <c r="C320" s="4">
        <v>6</v>
      </c>
      <c r="D320" s="4" t="s">
        <v>105</v>
      </c>
      <c r="E320" s="4" t="s">
        <v>107</v>
      </c>
      <c r="F320" s="5">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9">
        <v>44643</v>
      </c>
      <c r="B321" s="3" t="s">
        <v>73</v>
      </c>
      <c r="C321" s="4">
        <v>9</v>
      </c>
      <c r="D321" s="4" t="s">
        <v>108</v>
      </c>
      <c r="E321" s="4" t="s">
        <v>107</v>
      </c>
      <c r="F321" s="5">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9">
        <v>44645</v>
      </c>
      <c r="B322" s="3" t="s">
        <v>6</v>
      </c>
      <c r="C322" s="4">
        <v>2</v>
      </c>
      <c r="D322" s="4" t="s">
        <v>105</v>
      </c>
      <c r="E322" s="4" t="s">
        <v>106</v>
      </c>
      <c r="F322" s="5">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9">
        <v>44645</v>
      </c>
      <c r="B323" s="3" t="s">
        <v>69</v>
      </c>
      <c r="C323" s="4">
        <v>11</v>
      </c>
      <c r="D323" s="4" t="s">
        <v>108</v>
      </c>
      <c r="E323" s="4" t="s">
        <v>106</v>
      </c>
      <c r="F323" s="5">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9">
        <v>44649</v>
      </c>
      <c r="B324" s="3" t="s">
        <v>73</v>
      </c>
      <c r="C324" s="4">
        <v>12</v>
      </c>
      <c r="D324" s="4" t="s">
        <v>106</v>
      </c>
      <c r="E324" s="4" t="s">
        <v>106</v>
      </c>
      <c r="F324" s="5">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9">
        <v>44650</v>
      </c>
      <c r="B325" s="3" t="s">
        <v>6</v>
      </c>
      <c r="C325" s="4">
        <v>13</v>
      </c>
      <c r="D325" s="4" t="s">
        <v>106</v>
      </c>
      <c r="E325" s="4" t="s">
        <v>107</v>
      </c>
      <c r="F325" s="5">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9">
        <v>44652</v>
      </c>
      <c r="B326" s="3" t="s">
        <v>10</v>
      </c>
      <c r="C326" s="4">
        <v>2</v>
      </c>
      <c r="D326" s="4" t="s">
        <v>106</v>
      </c>
      <c r="E326" s="4" t="s">
        <v>107</v>
      </c>
      <c r="F326" s="5">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9">
        <v>44653</v>
      </c>
      <c r="B327" s="3" t="s">
        <v>10</v>
      </c>
      <c r="C327" s="4">
        <v>3</v>
      </c>
      <c r="D327" s="4" t="s">
        <v>108</v>
      </c>
      <c r="E327" s="4" t="s">
        <v>107</v>
      </c>
      <c r="F327" s="5">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9">
        <v>44657</v>
      </c>
      <c r="B328" s="3" t="s">
        <v>90</v>
      </c>
      <c r="C328" s="4">
        <v>2</v>
      </c>
      <c r="D328" s="4" t="s">
        <v>105</v>
      </c>
      <c r="E328" s="4" t="s">
        <v>107</v>
      </c>
      <c r="F328" s="5">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9">
        <v>44658</v>
      </c>
      <c r="B329" s="3" t="s">
        <v>60</v>
      </c>
      <c r="C329" s="4">
        <v>7</v>
      </c>
      <c r="D329" s="4" t="s">
        <v>108</v>
      </c>
      <c r="E329" s="4" t="s">
        <v>106</v>
      </c>
      <c r="F329" s="5">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9">
        <v>44660</v>
      </c>
      <c r="B330" s="3" t="s">
        <v>88</v>
      </c>
      <c r="C330" s="4">
        <v>12</v>
      </c>
      <c r="D330" s="4" t="s">
        <v>105</v>
      </c>
      <c r="E330" s="4" t="s">
        <v>107</v>
      </c>
      <c r="F330" s="5">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9">
        <v>44660</v>
      </c>
      <c r="B331" s="3" t="s">
        <v>10</v>
      </c>
      <c r="C331" s="4">
        <v>9</v>
      </c>
      <c r="D331" s="4" t="s">
        <v>106</v>
      </c>
      <c r="E331" s="4" t="s">
        <v>106</v>
      </c>
      <c r="F331" s="5">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9">
        <v>44664</v>
      </c>
      <c r="B332" s="3" t="s">
        <v>39</v>
      </c>
      <c r="C332" s="4">
        <v>14</v>
      </c>
      <c r="D332" s="4" t="s">
        <v>105</v>
      </c>
      <c r="E332" s="4" t="s">
        <v>106</v>
      </c>
      <c r="F332" s="5">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9">
        <v>44669</v>
      </c>
      <c r="B333" s="3" t="s">
        <v>92</v>
      </c>
      <c r="C333" s="4">
        <v>9</v>
      </c>
      <c r="D333" s="4" t="s">
        <v>108</v>
      </c>
      <c r="E333" s="4" t="s">
        <v>107</v>
      </c>
      <c r="F333" s="5">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9">
        <v>44671</v>
      </c>
      <c r="B334" s="3" t="s">
        <v>43</v>
      </c>
      <c r="C334" s="4">
        <v>2</v>
      </c>
      <c r="D334" s="4" t="s">
        <v>105</v>
      </c>
      <c r="E334" s="4" t="s">
        <v>106</v>
      </c>
      <c r="F334" s="5">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9">
        <v>44671</v>
      </c>
      <c r="B335" s="3" t="s">
        <v>31</v>
      </c>
      <c r="C335" s="4">
        <v>4</v>
      </c>
      <c r="D335" s="4" t="s">
        <v>108</v>
      </c>
      <c r="E335" s="4" t="s">
        <v>106</v>
      </c>
      <c r="F335" s="5">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9">
        <v>44672</v>
      </c>
      <c r="B336" s="3" t="s">
        <v>69</v>
      </c>
      <c r="C336" s="4">
        <v>2</v>
      </c>
      <c r="D336" s="4" t="s">
        <v>108</v>
      </c>
      <c r="E336" s="4" t="s">
        <v>107</v>
      </c>
      <c r="F336" s="5">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9">
        <v>44672</v>
      </c>
      <c r="B337" s="3" t="s">
        <v>60</v>
      </c>
      <c r="C337" s="4">
        <v>14</v>
      </c>
      <c r="D337" s="4" t="s">
        <v>106</v>
      </c>
      <c r="E337" s="4" t="s">
        <v>106</v>
      </c>
      <c r="F337" s="5">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9">
        <v>44674</v>
      </c>
      <c r="B338" s="3" t="s">
        <v>98</v>
      </c>
      <c r="C338" s="4">
        <v>15</v>
      </c>
      <c r="D338" s="4" t="s">
        <v>106</v>
      </c>
      <c r="E338" s="4" t="s">
        <v>106</v>
      </c>
      <c r="F338" s="5">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9">
        <v>44675</v>
      </c>
      <c r="B339" s="3" t="s">
        <v>77</v>
      </c>
      <c r="C339" s="4">
        <v>4</v>
      </c>
      <c r="D339" s="4" t="s">
        <v>108</v>
      </c>
      <c r="E339" s="4" t="s">
        <v>106</v>
      </c>
      <c r="F339" s="5">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9">
        <v>44676</v>
      </c>
      <c r="B340" s="3" t="s">
        <v>14</v>
      </c>
      <c r="C340" s="4">
        <v>9</v>
      </c>
      <c r="D340" s="4" t="s">
        <v>108</v>
      </c>
      <c r="E340" s="4" t="s">
        <v>107</v>
      </c>
      <c r="F340" s="5">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9">
        <v>44676</v>
      </c>
      <c r="B341" s="3" t="s">
        <v>12</v>
      </c>
      <c r="C341" s="4">
        <v>8</v>
      </c>
      <c r="D341" s="4" t="s">
        <v>106</v>
      </c>
      <c r="E341" s="4" t="s">
        <v>106</v>
      </c>
      <c r="F341" s="5">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9">
        <v>44677</v>
      </c>
      <c r="B342" s="3" t="s">
        <v>63</v>
      </c>
      <c r="C342" s="4">
        <v>2</v>
      </c>
      <c r="D342" s="4" t="s">
        <v>108</v>
      </c>
      <c r="E342" s="4" t="s">
        <v>107</v>
      </c>
      <c r="F342" s="5">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9">
        <v>44679</v>
      </c>
      <c r="B343" s="3" t="s">
        <v>35</v>
      </c>
      <c r="C343" s="4">
        <v>14</v>
      </c>
      <c r="D343" s="4" t="s">
        <v>108</v>
      </c>
      <c r="E343" s="4" t="s">
        <v>107</v>
      </c>
      <c r="F343" s="5">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9">
        <v>44681</v>
      </c>
      <c r="B344" s="3" t="s">
        <v>39</v>
      </c>
      <c r="C344" s="4">
        <v>13</v>
      </c>
      <c r="D344" s="4" t="s">
        <v>106</v>
      </c>
      <c r="E344" s="4" t="s">
        <v>106</v>
      </c>
      <c r="F344" s="5">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9">
        <v>44681</v>
      </c>
      <c r="B345" s="3" t="s">
        <v>63</v>
      </c>
      <c r="C345" s="4">
        <v>8</v>
      </c>
      <c r="D345" s="4" t="s">
        <v>108</v>
      </c>
      <c r="E345" s="4" t="s">
        <v>106</v>
      </c>
      <c r="F345" s="5">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9">
        <v>44682</v>
      </c>
      <c r="B346" s="3" t="s">
        <v>77</v>
      </c>
      <c r="C346" s="4">
        <v>9</v>
      </c>
      <c r="D346" s="4" t="s">
        <v>105</v>
      </c>
      <c r="E346" s="4" t="s">
        <v>106</v>
      </c>
      <c r="F346" s="5">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9">
        <v>44682</v>
      </c>
      <c r="B347" s="3" t="s">
        <v>75</v>
      </c>
      <c r="C347" s="4">
        <v>6</v>
      </c>
      <c r="D347" s="4" t="s">
        <v>106</v>
      </c>
      <c r="E347" s="4" t="s">
        <v>106</v>
      </c>
      <c r="F347" s="5">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9">
        <v>44683</v>
      </c>
      <c r="B348" s="3" t="s">
        <v>33</v>
      </c>
      <c r="C348" s="4">
        <v>4</v>
      </c>
      <c r="D348" s="4" t="s">
        <v>106</v>
      </c>
      <c r="E348" s="4" t="s">
        <v>107</v>
      </c>
      <c r="F348" s="5">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9">
        <v>44685</v>
      </c>
      <c r="B349" s="3" t="s">
        <v>47</v>
      </c>
      <c r="C349" s="4">
        <v>10</v>
      </c>
      <c r="D349" s="4" t="s">
        <v>108</v>
      </c>
      <c r="E349" s="4" t="s">
        <v>106</v>
      </c>
      <c r="F349" s="5">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9">
        <v>44687</v>
      </c>
      <c r="B350" s="3" t="s">
        <v>77</v>
      </c>
      <c r="C350" s="4">
        <v>7</v>
      </c>
      <c r="D350" s="4" t="s">
        <v>108</v>
      </c>
      <c r="E350" s="4" t="s">
        <v>106</v>
      </c>
      <c r="F350" s="5">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9">
        <v>44688</v>
      </c>
      <c r="B351" s="3" t="s">
        <v>37</v>
      </c>
      <c r="C351" s="4">
        <v>4</v>
      </c>
      <c r="D351" s="4" t="s">
        <v>106</v>
      </c>
      <c r="E351" s="4" t="s">
        <v>107</v>
      </c>
      <c r="F351" s="5">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9">
        <v>44688</v>
      </c>
      <c r="B352" s="3" t="s">
        <v>63</v>
      </c>
      <c r="C352" s="4">
        <v>1</v>
      </c>
      <c r="D352" s="4" t="s">
        <v>106</v>
      </c>
      <c r="E352" s="4" t="s">
        <v>106</v>
      </c>
      <c r="F352" s="5">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9">
        <v>44689</v>
      </c>
      <c r="B353" s="3" t="s">
        <v>52</v>
      </c>
      <c r="C353" s="4">
        <v>7</v>
      </c>
      <c r="D353" s="4" t="s">
        <v>106</v>
      </c>
      <c r="E353" s="4" t="s">
        <v>106</v>
      </c>
      <c r="F353" s="5">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9">
        <v>44690</v>
      </c>
      <c r="B354" s="3" t="s">
        <v>41</v>
      </c>
      <c r="C354" s="4">
        <v>12</v>
      </c>
      <c r="D354" s="4" t="s">
        <v>105</v>
      </c>
      <c r="E354" s="4" t="s">
        <v>107</v>
      </c>
      <c r="F354" s="5">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9">
        <v>44691</v>
      </c>
      <c r="B355" s="3" t="s">
        <v>24</v>
      </c>
      <c r="C355" s="4">
        <v>6</v>
      </c>
      <c r="D355" s="4" t="s">
        <v>108</v>
      </c>
      <c r="E355" s="4" t="s">
        <v>106</v>
      </c>
      <c r="F355" s="5">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9">
        <v>44693</v>
      </c>
      <c r="B356" s="3" t="s">
        <v>29</v>
      </c>
      <c r="C356" s="4">
        <v>7</v>
      </c>
      <c r="D356" s="4" t="s">
        <v>106</v>
      </c>
      <c r="E356" s="4" t="s">
        <v>107</v>
      </c>
      <c r="F356" s="5">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9">
        <v>44694</v>
      </c>
      <c r="B357" s="3" t="s">
        <v>31</v>
      </c>
      <c r="C357" s="4">
        <v>5</v>
      </c>
      <c r="D357" s="4" t="s">
        <v>108</v>
      </c>
      <c r="E357" s="4" t="s">
        <v>106</v>
      </c>
      <c r="F357" s="5">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9">
        <v>44695</v>
      </c>
      <c r="B358" s="3" t="s">
        <v>22</v>
      </c>
      <c r="C358" s="4">
        <v>14</v>
      </c>
      <c r="D358" s="4" t="s">
        <v>108</v>
      </c>
      <c r="E358" s="4" t="s">
        <v>107</v>
      </c>
      <c r="F358" s="5">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9">
        <v>44696</v>
      </c>
      <c r="B359" s="3" t="s">
        <v>47</v>
      </c>
      <c r="C359" s="4">
        <v>5</v>
      </c>
      <c r="D359" s="4" t="s">
        <v>106</v>
      </c>
      <c r="E359" s="4" t="s">
        <v>106</v>
      </c>
      <c r="F359" s="5">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9">
        <v>44697</v>
      </c>
      <c r="B360" s="3" t="s">
        <v>26</v>
      </c>
      <c r="C360" s="4">
        <v>13</v>
      </c>
      <c r="D360" s="4" t="s">
        <v>108</v>
      </c>
      <c r="E360" s="4" t="s">
        <v>107</v>
      </c>
      <c r="F360" s="5">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9">
        <v>44697</v>
      </c>
      <c r="B361" s="3" t="s">
        <v>71</v>
      </c>
      <c r="C361" s="4">
        <v>13</v>
      </c>
      <c r="D361" s="4" t="s">
        <v>106</v>
      </c>
      <c r="E361" s="4" t="s">
        <v>106</v>
      </c>
      <c r="F361" s="5">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9">
        <v>44698</v>
      </c>
      <c r="B362" s="3" t="s">
        <v>63</v>
      </c>
      <c r="C362" s="4">
        <v>8</v>
      </c>
      <c r="D362" s="4" t="s">
        <v>108</v>
      </c>
      <c r="E362" s="4" t="s">
        <v>107</v>
      </c>
      <c r="F362" s="5">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9">
        <v>44699</v>
      </c>
      <c r="B363" s="3" t="s">
        <v>63</v>
      </c>
      <c r="C363" s="4">
        <v>4</v>
      </c>
      <c r="D363" s="4" t="s">
        <v>105</v>
      </c>
      <c r="E363" s="4" t="s">
        <v>106</v>
      </c>
      <c r="F363" s="5">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9">
        <v>44699</v>
      </c>
      <c r="B364" s="3" t="s">
        <v>86</v>
      </c>
      <c r="C364" s="4">
        <v>8</v>
      </c>
      <c r="D364" s="4" t="s">
        <v>105</v>
      </c>
      <c r="E364" s="4" t="s">
        <v>106</v>
      </c>
      <c r="F364" s="5">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9">
        <v>44701</v>
      </c>
      <c r="B365" s="3" t="s">
        <v>98</v>
      </c>
      <c r="C365" s="4">
        <v>15</v>
      </c>
      <c r="D365" s="4" t="s">
        <v>106</v>
      </c>
      <c r="E365" s="4" t="s">
        <v>107</v>
      </c>
      <c r="F365" s="5">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9">
        <v>44703</v>
      </c>
      <c r="B366" s="3" t="s">
        <v>37</v>
      </c>
      <c r="C366" s="4">
        <v>12</v>
      </c>
      <c r="D366" s="4" t="s">
        <v>108</v>
      </c>
      <c r="E366" s="4" t="s">
        <v>106</v>
      </c>
      <c r="F366" s="5">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9">
        <v>44706</v>
      </c>
      <c r="B367" s="3" t="s">
        <v>10</v>
      </c>
      <c r="C367" s="4">
        <v>7</v>
      </c>
      <c r="D367" s="4" t="s">
        <v>106</v>
      </c>
      <c r="E367" s="4" t="s">
        <v>106</v>
      </c>
      <c r="F367" s="5">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9">
        <v>44707</v>
      </c>
      <c r="B368" s="3" t="s">
        <v>65</v>
      </c>
      <c r="C368" s="4">
        <v>2</v>
      </c>
      <c r="D368" s="4" t="s">
        <v>108</v>
      </c>
      <c r="E368" s="4" t="s">
        <v>106</v>
      </c>
      <c r="F368" s="5">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9">
        <v>44707</v>
      </c>
      <c r="B369" s="3" t="s">
        <v>63</v>
      </c>
      <c r="C369" s="4">
        <v>2</v>
      </c>
      <c r="D369" s="4" t="s">
        <v>106</v>
      </c>
      <c r="E369" s="4" t="s">
        <v>106</v>
      </c>
      <c r="F369" s="5">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9">
        <v>44709</v>
      </c>
      <c r="B370" s="3" t="s">
        <v>92</v>
      </c>
      <c r="C370" s="4">
        <v>10</v>
      </c>
      <c r="D370" s="4" t="s">
        <v>105</v>
      </c>
      <c r="E370" s="4" t="s">
        <v>107</v>
      </c>
      <c r="F370" s="5">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9">
        <v>44709</v>
      </c>
      <c r="B371" s="3" t="s">
        <v>22</v>
      </c>
      <c r="C371" s="4">
        <v>5</v>
      </c>
      <c r="D371" s="4" t="s">
        <v>105</v>
      </c>
      <c r="E371" s="4" t="s">
        <v>106</v>
      </c>
      <c r="F371" s="5">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9">
        <v>44709</v>
      </c>
      <c r="B372" s="3" t="s">
        <v>26</v>
      </c>
      <c r="C372" s="4">
        <v>9</v>
      </c>
      <c r="D372" s="4" t="s">
        <v>106</v>
      </c>
      <c r="E372" s="4" t="s">
        <v>107</v>
      </c>
      <c r="F372" s="5">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9">
        <v>44709</v>
      </c>
      <c r="B373" s="3" t="s">
        <v>14</v>
      </c>
      <c r="C373" s="4">
        <v>12</v>
      </c>
      <c r="D373" s="4" t="s">
        <v>106</v>
      </c>
      <c r="E373" s="4" t="s">
        <v>106</v>
      </c>
      <c r="F373" s="5">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9">
        <v>44709</v>
      </c>
      <c r="B374" s="3" t="s">
        <v>47</v>
      </c>
      <c r="C374" s="4">
        <v>14</v>
      </c>
      <c r="D374" s="4" t="s">
        <v>108</v>
      </c>
      <c r="E374" s="4" t="s">
        <v>107</v>
      </c>
      <c r="F374" s="5">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9">
        <v>44711</v>
      </c>
      <c r="B375" s="3" t="s">
        <v>98</v>
      </c>
      <c r="C375" s="4">
        <v>9</v>
      </c>
      <c r="D375" s="4" t="s">
        <v>108</v>
      </c>
      <c r="E375" s="4" t="s">
        <v>106</v>
      </c>
      <c r="F375" s="5">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9">
        <v>44711</v>
      </c>
      <c r="B376" s="3" t="s">
        <v>16</v>
      </c>
      <c r="C376" s="4">
        <v>4</v>
      </c>
      <c r="D376" s="4" t="s">
        <v>105</v>
      </c>
      <c r="E376" s="4" t="s">
        <v>107</v>
      </c>
      <c r="F376" s="5">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9">
        <v>44711</v>
      </c>
      <c r="B377" s="3" t="s">
        <v>75</v>
      </c>
      <c r="C377" s="4">
        <v>3</v>
      </c>
      <c r="D377" s="4" t="s">
        <v>106</v>
      </c>
      <c r="E377" s="4" t="s">
        <v>107</v>
      </c>
      <c r="F377" s="5">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9">
        <v>44715</v>
      </c>
      <c r="B378" s="3" t="s">
        <v>22</v>
      </c>
      <c r="C378" s="4">
        <v>14</v>
      </c>
      <c r="D378" s="4" t="s">
        <v>106</v>
      </c>
      <c r="E378" s="4" t="s">
        <v>106</v>
      </c>
      <c r="F378" s="5">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9">
        <v>44722</v>
      </c>
      <c r="B379" s="3" t="s">
        <v>65</v>
      </c>
      <c r="C379" s="4">
        <v>8</v>
      </c>
      <c r="D379" s="4" t="s">
        <v>105</v>
      </c>
      <c r="E379" s="4" t="s">
        <v>106</v>
      </c>
      <c r="F379" s="5">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9">
        <v>44723</v>
      </c>
      <c r="B380" s="3" t="s">
        <v>88</v>
      </c>
      <c r="C380" s="4">
        <v>13</v>
      </c>
      <c r="D380" s="4" t="s">
        <v>106</v>
      </c>
      <c r="E380" s="4" t="s">
        <v>107</v>
      </c>
      <c r="F380" s="5">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9">
        <v>44723</v>
      </c>
      <c r="B381" s="3" t="s">
        <v>50</v>
      </c>
      <c r="C381" s="4">
        <v>6</v>
      </c>
      <c r="D381" s="4" t="s">
        <v>108</v>
      </c>
      <c r="E381" s="4" t="s">
        <v>106</v>
      </c>
      <c r="F381" s="5">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9">
        <v>44725</v>
      </c>
      <c r="B382" s="3" t="s">
        <v>60</v>
      </c>
      <c r="C382" s="4">
        <v>6</v>
      </c>
      <c r="D382" s="4" t="s">
        <v>108</v>
      </c>
      <c r="E382" s="4" t="s">
        <v>107</v>
      </c>
      <c r="F382" s="5">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9">
        <v>44727</v>
      </c>
      <c r="B383" s="3" t="s">
        <v>94</v>
      </c>
      <c r="C383" s="4">
        <v>15</v>
      </c>
      <c r="D383" s="4" t="s">
        <v>105</v>
      </c>
      <c r="E383" s="4" t="s">
        <v>106</v>
      </c>
      <c r="F383" s="5">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9">
        <v>44728</v>
      </c>
      <c r="B384" s="3" t="s">
        <v>67</v>
      </c>
      <c r="C384" s="4">
        <v>15</v>
      </c>
      <c r="D384" s="4" t="s">
        <v>106</v>
      </c>
      <c r="E384" s="4" t="s">
        <v>107</v>
      </c>
      <c r="F384" s="5">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9">
        <v>44731</v>
      </c>
      <c r="B385" s="3" t="s">
        <v>10</v>
      </c>
      <c r="C385" s="4">
        <v>8</v>
      </c>
      <c r="D385" s="4" t="s">
        <v>108</v>
      </c>
      <c r="E385" s="4" t="s">
        <v>107</v>
      </c>
      <c r="F385" s="5">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9">
        <v>44733</v>
      </c>
      <c r="B386" s="3" t="s">
        <v>41</v>
      </c>
      <c r="C386" s="4">
        <v>14</v>
      </c>
      <c r="D386" s="4" t="s">
        <v>108</v>
      </c>
      <c r="E386" s="4" t="s">
        <v>107</v>
      </c>
      <c r="F386" s="5">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9">
        <v>44734</v>
      </c>
      <c r="B387" s="3" t="s">
        <v>90</v>
      </c>
      <c r="C387" s="4">
        <v>10</v>
      </c>
      <c r="D387" s="4" t="s">
        <v>106</v>
      </c>
      <c r="E387" s="4" t="s">
        <v>107</v>
      </c>
      <c r="F387" s="5">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9">
        <v>44734</v>
      </c>
      <c r="B388" s="3" t="s">
        <v>6</v>
      </c>
      <c r="C388" s="4">
        <v>4</v>
      </c>
      <c r="D388" s="4" t="s">
        <v>108</v>
      </c>
      <c r="E388" s="4" t="s">
        <v>107</v>
      </c>
      <c r="F388" s="5">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9">
        <v>44735</v>
      </c>
      <c r="B389" s="3" t="s">
        <v>14</v>
      </c>
      <c r="C389" s="4">
        <v>8</v>
      </c>
      <c r="D389" s="4" t="s">
        <v>108</v>
      </c>
      <c r="E389" s="4" t="s">
        <v>106</v>
      </c>
      <c r="F389" s="5">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9">
        <v>44736</v>
      </c>
      <c r="B390" s="3" t="s">
        <v>43</v>
      </c>
      <c r="C390" s="4">
        <v>7</v>
      </c>
      <c r="D390" s="4" t="s">
        <v>108</v>
      </c>
      <c r="E390" s="4" t="s">
        <v>107</v>
      </c>
      <c r="F390" s="5">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9">
        <v>44737</v>
      </c>
      <c r="B391" s="3" t="s">
        <v>31</v>
      </c>
      <c r="C391" s="4">
        <v>7</v>
      </c>
      <c r="D391" s="4" t="s">
        <v>106</v>
      </c>
      <c r="E391" s="4" t="s">
        <v>106</v>
      </c>
      <c r="F391" s="5">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9">
        <v>44738</v>
      </c>
      <c r="B392" s="3" t="s">
        <v>77</v>
      </c>
      <c r="C392" s="4">
        <v>4</v>
      </c>
      <c r="D392" s="4" t="s">
        <v>108</v>
      </c>
      <c r="E392" s="4" t="s">
        <v>107</v>
      </c>
      <c r="F392" s="5">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9">
        <v>44738</v>
      </c>
      <c r="B393" s="3" t="s">
        <v>96</v>
      </c>
      <c r="C393" s="4">
        <v>12</v>
      </c>
      <c r="D393" s="4" t="s">
        <v>108</v>
      </c>
      <c r="E393" s="4" t="s">
        <v>106</v>
      </c>
      <c r="F393" s="5">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9">
        <v>44745</v>
      </c>
      <c r="B394" s="3" t="s">
        <v>75</v>
      </c>
      <c r="C394" s="4">
        <v>15</v>
      </c>
      <c r="D394" s="4" t="s">
        <v>108</v>
      </c>
      <c r="E394" s="4" t="s">
        <v>107</v>
      </c>
      <c r="F394" s="5">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9">
        <v>44746</v>
      </c>
      <c r="B395" s="3" t="s">
        <v>20</v>
      </c>
      <c r="C395" s="4">
        <v>7</v>
      </c>
      <c r="D395" s="4" t="s">
        <v>108</v>
      </c>
      <c r="E395" s="4" t="s">
        <v>106</v>
      </c>
      <c r="F395" s="5">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9">
        <v>44747</v>
      </c>
      <c r="B396" s="3" t="s">
        <v>58</v>
      </c>
      <c r="C396" s="4">
        <v>7</v>
      </c>
      <c r="D396" s="4" t="s">
        <v>106</v>
      </c>
      <c r="E396" s="4" t="s">
        <v>107</v>
      </c>
      <c r="F396" s="5">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9">
        <v>44747</v>
      </c>
      <c r="B397" s="3" t="s">
        <v>37</v>
      </c>
      <c r="C397" s="4">
        <v>8</v>
      </c>
      <c r="D397" s="4" t="s">
        <v>108</v>
      </c>
      <c r="E397" s="4" t="s">
        <v>106</v>
      </c>
      <c r="F397" s="5">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9">
        <v>44748</v>
      </c>
      <c r="B398" s="3" t="s">
        <v>92</v>
      </c>
      <c r="C398" s="4">
        <v>2</v>
      </c>
      <c r="D398" s="4" t="s">
        <v>108</v>
      </c>
      <c r="E398" s="4" t="s">
        <v>107</v>
      </c>
      <c r="F398" s="5">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9">
        <v>44750</v>
      </c>
      <c r="B399" s="3" t="s">
        <v>43</v>
      </c>
      <c r="C399" s="4">
        <v>2</v>
      </c>
      <c r="D399" s="4" t="s">
        <v>108</v>
      </c>
      <c r="E399" s="4" t="s">
        <v>106</v>
      </c>
      <c r="F399" s="5">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9">
        <v>44752</v>
      </c>
      <c r="B400" s="3" t="s">
        <v>73</v>
      </c>
      <c r="C400" s="4">
        <v>12</v>
      </c>
      <c r="D400" s="4" t="s">
        <v>106</v>
      </c>
      <c r="E400" s="4" t="s">
        <v>107</v>
      </c>
      <c r="F400" s="5">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9">
        <v>44754</v>
      </c>
      <c r="B401" s="3" t="s">
        <v>65</v>
      </c>
      <c r="C401" s="4">
        <v>12</v>
      </c>
      <c r="D401" s="4" t="s">
        <v>108</v>
      </c>
      <c r="E401" s="4" t="s">
        <v>107</v>
      </c>
      <c r="F401" s="5">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9">
        <v>44755</v>
      </c>
      <c r="B402" s="3" t="s">
        <v>58</v>
      </c>
      <c r="C402" s="4">
        <v>7</v>
      </c>
      <c r="D402" s="4" t="s">
        <v>108</v>
      </c>
      <c r="E402" s="4" t="s">
        <v>106</v>
      </c>
      <c r="F402" s="5">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9">
        <v>44756</v>
      </c>
      <c r="B403" s="3" t="s">
        <v>75</v>
      </c>
      <c r="C403" s="4">
        <v>9</v>
      </c>
      <c r="D403" s="4" t="s">
        <v>108</v>
      </c>
      <c r="E403" s="4" t="s">
        <v>106</v>
      </c>
      <c r="F403" s="5">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9">
        <v>44757</v>
      </c>
      <c r="B404" s="3" t="s">
        <v>14</v>
      </c>
      <c r="C404" s="4">
        <v>2</v>
      </c>
      <c r="D404" s="4" t="s">
        <v>106</v>
      </c>
      <c r="E404" s="4" t="s">
        <v>106</v>
      </c>
      <c r="F404" s="5">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9">
        <v>44759</v>
      </c>
      <c r="B405" s="3" t="s">
        <v>92</v>
      </c>
      <c r="C405" s="4">
        <v>8</v>
      </c>
      <c r="D405" s="4" t="s">
        <v>106</v>
      </c>
      <c r="E405" s="4" t="s">
        <v>107</v>
      </c>
      <c r="F405" s="5">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9">
        <v>44760</v>
      </c>
      <c r="B406" s="3" t="s">
        <v>26</v>
      </c>
      <c r="C406" s="4">
        <v>12</v>
      </c>
      <c r="D406" s="4" t="s">
        <v>108</v>
      </c>
      <c r="E406" s="4" t="s">
        <v>106</v>
      </c>
      <c r="F406" s="5">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9">
        <v>44762</v>
      </c>
      <c r="B407" s="3" t="s">
        <v>94</v>
      </c>
      <c r="C407" s="4">
        <v>8</v>
      </c>
      <c r="D407" s="4" t="s">
        <v>105</v>
      </c>
      <c r="E407" s="4" t="s">
        <v>106</v>
      </c>
      <c r="F407" s="5">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9">
        <v>44764</v>
      </c>
      <c r="B408" s="3" t="s">
        <v>77</v>
      </c>
      <c r="C408" s="4">
        <v>6</v>
      </c>
      <c r="D408" s="4" t="s">
        <v>108</v>
      </c>
      <c r="E408" s="4" t="s">
        <v>107</v>
      </c>
      <c r="F408" s="5">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9">
        <v>44765</v>
      </c>
      <c r="B409" s="3" t="s">
        <v>43</v>
      </c>
      <c r="C409" s="4">
        <v>2</v>
      </c>
      <c r="D409" s="4" t="s">
        <v>106</v>
      </c>
      <c r="E409" s="4" t="s">
        <v>106</v>
      </c>
      <c r="F409" s="5">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9">
        <v>44766</v>
      </c>
      <c r="B410" s="3" t="s">
        <v>18</v>
      </c>
      <c r="C410" s="4">
        <v>14</v>
      </c>
      <c r="D410" s="4" t="s">
        <v>108</v>
      </c>
      <c r="E410" s="4" t="s">
        <v>107</v>
      </c>
      <c r="F410" s="5">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9">
        <v>44766</v>
      </c>
      <c r="B411" s="3" t="s">
        <v>63</v>
      </c>
      <c r="C411" s="4">
        <v>1</v>
      </c>
      <c r="D411" s="4" t="s">
        <v>106</v>
      </c>
      <c r="E411" s="4" t="s">
        <v>106</v>
      </c>
      <c r="F411" s="5">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9">
        <v>44767</v>
      </c>
      <c r="B412" s="3" t="s">
        <v>98</v>
      </c>
      <c r="C412" s="4">
        <v>2</v>
      </c>
      <c r="D412" s="4" t="s">
        <v>108</v>
      </c>
      <c r="E412" s="4" t="s">
        <v>107</v>
      </c>
      <c r="F412" s="5">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9">
        <v>44767</v>
      </c>
      <c r="B413" s="3" t="s">
        <v>41</v>
      </c>
      <c r="C413" s="4">
        <v>12</v>
      </c>
      <c r="D413" s="4" t="s">
        <v>108</v>
      </c>
      <c r="E413" s="4" t="s">
        <v>107</v>
      </c>
      <c r="F413" s="5">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9">
        <v>44767</v>
      </c>
      <c r="B414" s="3" t="s">
        <v>12</v>
      </c>
      <c r="C414" s="4">
        <v>13</v>
      </c>
      <c r="D414" s="4" t="s">
        <v>106</v>
      </c>
      <c r="E414" s="4" t="s">
        <v>107</v>
      </c>
      <c r="F414" s="5">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9">
        <v>44768</v>
      </c>
      <c r="B415" s="3" t="s">
        <v>12</v>
      </c>
      <c r="C415" s="4">
        <v>10</v>
      </c>
      <c r="D415" s="4" t="s">
        <v>106</v>
      </c>
      <c r="E415" s="4" t="s">
        <v>106</v>
      </c>
      <c r="F415" s="5">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9">
        <v>44768</v>
      </c>
      <c r="B416" s="3" t="s">
        <v>60</v>
      </c>
      <c r="C416" s="4">
        <v>1</v>
      </c>
      <c r="D416" s="4" t="s">
        <v>106</v>
      </c>
      <c r="E416" s="4" t="s">
        <v>107</v>
      </c>
      <c r="F416" s="5">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9">
        <v>44776</v>
      </c>
      <c r="B417" s="3" t="s">
        <v>31</v>
      </c>
      <c r="C417" s="4">
        <v>5</v>
      </c>
      <c r="D417" s="4" t="s">
        <v>108</v>
      </c>
      <c r="E417" s="4" t="s">
        <v>107</v>
      </c>
      <c r="F417" s="5">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9">
        <v>44779</v>
      </c>
      <c r="B418" s="3" t="s">
        <v>39</v>
      </c>
      <c r="C418" s="4">
        <v>9</v>
      </c>
      <c r="D418" s="4" t="s">
        <v>106</v>
      </c>
      <c r="E418" s="4" t="s">
        <v>106</v>
      </c>
      <c r="F418" s="5">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9">
        <v>44781</v>
      </c>
      <c r="B419" s="3" t="s">
        <v>39</v>
      </c>
      <c r="C419" s="4">
        <v>2</v>
      </c>
      <c r="D419" s="4" t="s">
        <v>108</v>
      </c>
      <c r="E419" s="4" t="s">
        <v>106</v>
      </c>
      <c r="F419" s="5">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9">
        <v>44781</v>
      </c>
      <c r="B420" s="3" t="s">
        <v>73</v>
      </c>
      <c r="C420" s="4">
        <v>12</v>
      </c>
      <c r="D420" s="4" t="s">
        <v>108</v>
      </c>
      <c r="E420" s="4" t="s">
        <v>107</v>
      </c>
      <c r="F420" s="5">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9">
        <v>44781</v>
      </c>
      <c r="B421" s="3" t="s">
        <v>50</v>
      </c>
      <c r="C421" s="4">
        <v>11</v>
      </c>
      <c r="D421" s="4" t="s">
        <v>108</v>
      </c>
      <c r="E421" s="4" t="s">
        <v>107</v>
      </c>
      <c r="F421" s="5">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9">
        <v>44787</v>
      </c>
      <c r="B422" s="3" t="s">
        <v>69</v>
      </c>
      <c r="C422" s="4">
        <v>14</v>
      </c>
      <c r="D422" s="4" t="s">
        <v>108</v>
      </c>
      <c r="E422" s="4" t="s">
        <v>107</v>
      </c>
      <c r="F422" s="5">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9">
        <v>44788</v>
      </c>
      <c r="B423" s="3" t="s">
        <v>29</v>
      </c>
      <c r="C423" s="4">
        <v>10</v>
      </c>
      <c r="D423" s="4" t="s">
        <v>105</v>
      </c>
      <c r="E423" s="4" t="s">
        <v>107</v>
      </c>
      <c r="F423" s="5">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9">
        <v>44788</v>
      </c>
      <c r="B424" s="3" t="s">
        <v>37</v>
      </c>
      <c r="C424" s="4">
        <v>7</v>
      </c>
      <c r="D424" s="4" t="s">
        <v>108</v>
      </c>
      <c r="E424" s="4" t="s">
        <v>106</v>
      </c>
      <c r="F424" s="5">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9">
        <v>44791</v>
      </c>
      <c r="B425" s="3" t="s">
        <v>67</v>
      </c>
      <c r="C425" s="4">
        <v>8</v>
      </c>
      <c r="D425" s="4" t="s">
        <v>106</v>
      </c>
      <c r="E425" s="4" t="s">
        <v>106</v>
      </c>
      <c r="F425" s="5">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9">
        <v>44791</v>
      </c>
      <c r="B426" s="3" t="s">
        <v>26</v>
      </c>
      <c r="C426" s="4">
        <v>2</v>
      </c>
      <c r="D426" s="4" t="s">
        <v>106</v>
      </c>
      <c r="E426" s="4" t="s">
        <v>107</v>
      </c>
      <c r="F426" s="5">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9">
        <v>44792</v>
      </c>
      <c r="B427" s="3" t="s">
        <v>20</v>
      </c>
      <c r="C427" s="4">
        <v>3</v>
      </c>
      <c r="D427" s="4" t="s">
        <v>106</v>
      </c>
      <c r="E427" s="4" t="s">
        <v>106</v>
      </c>
      <c r="F427" s="5">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9">
        <v>44793</v>
      </c>
      <c r="B428" s="3" t="s">
        <v>54</v>
      </c>
      <c r="C428" s="4">
        <v>13</v>
      </c>
      <c r="D428" s="4" t="s">
        <v>108</v>
      </c>
      <c r="E428" s="4" t="s">
        <v>106</v>
      </c>
      <c r="F428" s="5">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9">
        <v>44793</v>
      </c>
      <c r="B429" s="3" t="s">
        <v>75</v>
      </c>
      <c r="C429" s="4">
        <v>14</v>
      </c>
      <c r="D429" s="4" t="s">
        <v>108</v>
      </c>
      <c r="E429" s="4" t="s">
        <v>106</v>
      </c>
      <c r="F429" s="5">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9">
        <v>44794</v>
      </c>
      <c r="B430" s="3" t="s">
        <v>39</v>
      </c>
      <c r="C430" s="4">
        <v>4</v>
      </c>
      <c r="D430" s="4" t="s">
        <v>108</v>
      </c>
      <c r="E430" s="4" t="s">
        <v>106</v>
      </c>
      <c r="F430" s="5">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9">
        <v>44796</v>
      </c>
      <c r="B431" s="3" t="s">
        <v>98</v>
      </c>
      <c r="C431" s="4">
        <v>11</v>
      </c>
      <c r="D431" s="4" t="s">
        <v>106</v>
      </c>
      <c r="E431" s="4" t="s">
        <v>106</v>
      </c>
      <c r="F431" s="5">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9">
        <v>44796</v>
      </c>
      <c r="B432" s="3" t="s">
        <v>67</v>
      </c>
      <c r="C432" s="4">
        <v>14</v>
      </c>
      <c r="D432" s="4" t="s">
        <v>108</v>
      </c>
      <c r="E432" s="4" t="s">
        <v>107</v>
      </c>
      <c r="F432" s="5">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9">
        <v>44797</v>
      </c>
      <c r="B433" s="3" t="s">
        <v>16</v>
      </c>
      <c r="C433" s="4">
        <v>5</v>
      </c>
      <c r="D433" s="4" t="s">
        <v>108</v>
      </c>
      <c r="E433" s="4" t="s">
        <v>107</v>
      </c>
      <c r="F433" s="5">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9">
        <v>44799</v>
      </c>
      <c r="B434" s="3" t="s">
        <v>45</v>
      </c>
      <c r="C434" s="4">
        <v>13</v>
      </c>
      <c r="D434" s="4" t="s">
        <v>105</v>
      </c>
      <c r="E434" s="4" t="s">
        <v>107</v>
      </c>
      <c r="F434" s="5">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9">
        <v>44799</v>
      </c>
      <c r="B435" s="3" t="s">
        <v>83</v>
      </c>
      <c r="C435" s="4">
        <v>8</v>
      </c>
      <c r="D435" s="4" t="s">
        <v>106</v>
      </c>
      <c r="E435" s="4" t="s">
        <v>106</v>
      </c>
      <c r="F435" s="5">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9">
        <v>44800</v>
      </c>
      <c r="B436" s="3" t="s">
        <v>88</v>
      </c>
      <c r="C436" s="4">
        <v>15</v>
      </c>
      <c r="D436" s="4" t="s">
        <v>105</v>
      </c>
      <c r="E436" s="4" t="s">
        <v>106</v>
      </c>
      <c r="F436" s="5">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9">
        <v>44801</v>
      </c>
      <c r="B437" s="3" t="s">
        <v>16</v>
      </c>
      <c r="C437" s="4">
        <v>9</v>
      </c>
      <c r="D437" s="4" t="s">
        <v>106</v>
      </c>
      <c r="E437" s="4" t="s">
        <v>106</v>
      </c>
      <c r="F437" s="5">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9">
        <v>44801</v>
      </c>
      <c r="B438" s="3" t="s">
        <v>88</v>
      </c>
      <c r="C438" s="4">
        <v>5</v>
      </c>
      <c r="D438" s="4" t="s">
        <v>108</v>
      </c>
      <c r="E438" s="4" t="s">
        <v>106</v>
      </c>
      <c r="F438" s="5">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9">
        <v>44803</v>
      </c>
      <c r="B439" s="3" t="s">
        <v>18</v>
      </c>
      <c r="C439" s="4">
        <v>6</v>
      </c>
      <c r="D439" s="4" t="s">
        <v>106</v>
      </c>
      <c r="E439" s="4" t="s">
        <v>107</v>
      </c>
      <c r="F439" s="5">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9">
        <v>44803</v>
      </c>
      <c r="B440" s="3" t="s">
        <v>96</v>
      </c>
      <c r="C440" s="4">
        <v>6</v>
      </c>
      <c r="D440" s="4" t="s">
        <v>108</v>
      </c>
      <c r="E440" s="4" t="s">
        <v>107</v>
      </c>
      <c r="F440" s="5">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9">
        <v>44803</v>
      </c>
      <c r="B441" s="3" t="s">
        <v>58</v>
      </c>
      <c r="C441" s="4">
        <v>5</v>
      </c>
      <c r="D441" s="4" t="s">
        <v>108</v>
      </c>
      <c r="E441" s="4" t="s">
        <v>107</v>
      </c>
      <c r="F441" s="5">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9">
        <v>44804</v>
      </c>
      <c r="B442" s="3" t="s">
        <v>37</v>
      </c>
      <c r="C442" s="4">
        <v>13</v>
      </c>
      <c r="D442" s="4" t="s">
        <v>108</v>
      </c>
      <c r="E442" s="4" t="s">
        <v>107</v>
      </c>
      <c r="F442" s="5">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9">
        <v>44808</v>
      </c>
      <c r="B443" s="3" t="s">
        <v>10</v>
      </c>
      <c r="C443" s="4">
        <v>1</v>
      </c>
      <c r="D443" s="4" t="s">
        <v>108</v>
      </c>
      <c r="E443" s="4" t="s">
        <v>107</v>
      </c>
      <c r="F443" s="5">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9">
        <v>44810</v>
      </c>
      <c r="B444" s="3" t="s">
        <v>16</v>
      </c>
      <c r="C444" s="4">
        <v>12</v>
      </c>
      <c r="D444" s="4" t="s">
        <v>105</v>
      </c>
      <c r="E444" s="4" t="s">
        <v>106</v>
      </c>
      <c r="F444" s="5">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9">
        <v>44813</v>
      </c>
      <c r="B445" s="3" t="s">
        <v>92</v>
      </c>
      <c r="C445" s="4">
        <v>9</v>
      </c>
      <c r="D445" s="4" t="s">
        <v>108</v>
      </c>
      <c r="E445" s="4" t="s">
        <v>106</v>
      </c>
      <c r="F445" s="5">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9">
        <v>44813</v>
      </c>
      <c r="B446" s="3" t="s">
        <v>12</v>
      </c>
      <c r="C446" s="4">
        <v>3</v>
      </c>
      <c r="D446" s="4" t="s">
        <v>108</v>
      </c>
      <c r="E446" s="4" t="s">
        <v>106</v>
      </c>
      <c r="F446" s="5">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9">
        <v>44814</v>
      </c>
      <c r="B447" s="3" t="s">
        <v>79</v>
      </c>
      <c r="C447" s="4">
        <v>15</v>
      </c>
      <c r="D447" s="4" t="s">
        <v>106</v>
      </c>
      <c r="E447" s="4" t="s">
        <v>107</v>
      </c>
      <c r="F447" s="5">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9">
        <v>44814</v>
      </c>
      <c r="B448" s="3" t="s">
        <v>86</v>
      </c>
      <c r="C448" s="4">
        <v>4</v>
      </c>
      <c r="D448" s="4" t="s">
        <v>108</v>
      </c>
      <c r="E448" s="4" t="s">
        <v>107</v>
      </c>
      <c r="F448" s="5">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9">
        <v>44818</v>
      </c>
      <c r="B449" s="3" t="s">
        <v>67</v>
      </c>
      <c r="C449" s="4">
        <v>3</v>
      </c>
      <c r="D449" s="4" t="s">
        <v>108</v>
      </c>
      <c r="E449" s="4" t="s">
        <v>107</v>
      </c>
      <c r="F449" s="5">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9">
        <v>44819</v>
      </c>
      <c r="B450" s="3" t="s">
        <v>83</v>
      </c>
      <c r="C450" s="4">
        <v>15</v>
      </c>
      <c r="D450" s="4" t="s">
        <v>106</v>
      </c>
      <c r="E450" s="4" t="s">
        <v>106</v>
      </c>
      <c r="F450" s="5">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9">
        <v>44822</v>
      </c>
      <c r="B451" s="3" t="s">
        <v>60</v>
      </c>
      <c r="C451" s="4">
        <v>14</v>
      </c>
      <c r="D451" s="4" t="s">
        <v>106</v>
      </c>
      <c r="E451" s="4" t="s">
        <v>107</v>
      </c>
      <c r="F451" s="5">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9">
        <v>44823</v>
      </c>
      <c r="B452" s="3" t="s">
        <v>75</v>
      </c>
      <c r="C452" s="4">
        <v>8</v>
      </c>
      <c r="D452" s="4" t="s">
        <v>105</v>
      </c>
      <c r="E452" s="4" t="s">
        <v>107</v>
      </c>
      <c r="F452" s="5">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9">
        <v>44824</v>
      </c>
      <c r="B453" s="3" t="s">
        <v>75</v>
      </c>
      <c r="C453" s="4">
        <v>6</v>
      </c>
      <c r="D453" s="4" t="s">
        <v>108</v>
      </c>
      <c r="E453" s="4" t="s">
        <v>106</v>
      </c>
      <c r="F453" s="5">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9">
        <v>44824</v>
      </c>
      <c r="B454" s="3" t="s">
        <v>6</v>
      </c>
      <c r="C454" s="4">
        <v>10</v>
      </c>
      <c r="D454" s="4" t="s">
        <v>108</v>
      </c>
      <c r="E454" s="4" t="s">
        <v>106</v>
      </c>
      <c r="F454" s="5">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9">
        <v>44825</v>
      </c>
      <c r="B455" s="3" t="s">
        <v>43</v>
      </c>
      <c r="C455" s="4">
        <v>14</v>
      </c>
      <c r="D455" s="4" t="s">
        <v>106</v>
      </c>
      <c r="E455" s="4" t="s">
        <v>106</v>
      </c>
      <c r="F455" s="5">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9">
        <v>44825</v>
      </c>
      <c r="B456" s="3" t="s">
        <v>60</v>
      </c>
      <c r="C456" s="4">
        <v>5</v>
      </c>
      <c r="D456" s="4" t="s">
        <v>108</v>
      </c>
      <c r="E456" s="4" t="s">
        <v>107</v>
      </c>
      <c r="F456" s="5">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9">
        <v>44826</v>
      </c>
      <c r="B457" s="3" t="s">
        <v>96</v>
      </c>
      <c r="C457" s="4">
        <v>12</v>
      </c>
      <c r="D457" s="4" t="s">
        <v>106</v>
      </c>
      <c r="E457" s="4" t="s">
        <v>106</v>
      </c>
      <c r="F457" s="5">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9">
        <v>44827</v>
      </c>
      <c r="B458" s="3" t="s">
        <v>31</v>
      </c>
      <c r="C458" s="4">
        <v>12</v>
      </c>
      <c r="D458" s="4" t="s">
        <v>108</v>
      </c>
      <c r="E458" s="4" t="s">
        <v>106</v>
      </c>
      <c r="F458" s="5">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9">
        <v>44828</v>
      </c>
      <c r="B459" s="3" t="s">
        <v>73</v>
      </c>
      <c r="C459" s="4">
        <v>14</v>
      </c>
      <c r="D459" s="4" t="s">
        <v>108</v>
      </c>
      <c r="E459" s="4" t="s">
        <v>106</v>
      </c>
      <c r="F459" s="5">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9">
        <v>44828</v>
      </c>
      <c r="B460" s="3" t="s">
        <v>73</v>
      </c>
      <c r="C460" s="4">
        <v>8</v>
      </c>
      <c r="D460" s="4" t="s">
        <v>108</v>
      </c>
      <c r="E460" s="4" t="s">
        <v>107</v>
      </c>
      <c r="F460" s="5">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9">
        <v>44831</v>
      </c>
      <c r="B461" s="3" t="s">
        <v>81</v>
      </c>
      <c r="C461" s="4">
        <v>4</v>
      </c>
      <c r="D461" s="4" t="s">
        <v>108</v>
      </c>
      <c r="E461" s="4" t="s">
        <v>107</v>
      </c>
      <c r="F461" s="5">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9">
        <v>44831</v>
      </c>
      <c r="B462" s="3" t="s">
        <v>98</v>
      </c>
      <c r="C462" s="4">
        <v>9</v>
      </c>
      <c r="D462" s="4" t="s">
        <v>108</v>
      </c>
      <c r="E462" s="4" t="s">
        <v>107</v>
      </c>
      <c r="F462" s="5">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9">
        <v>44831</v>
      </c>
      <c r="B463" s="3" t="s">
        <v>86</v>
      </c>
      <c r="C463" s="4">
        <v>3</v>
      </c>
      <c r="D463" s="4" t="s">
        <v>105</v>
      </c>
      <c r="E463" s="4" t="s">
        <v>107</v>
      </c>
      <c r="F463" s="5">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9">
        <v>44833</v>
      </c>
      <c r="B464" s="3" t="s">
        <v>77</v>
      </c>
      <c r="C464" s="4">
        <v>13</v>
      </c>
      <c r="D464" s="4" t="s">
        <v>108</v>
      </c>
      <c r="E464" s="4" t="s">
        <v>106</v>
      </c>
      <c r="F464" s="5">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9">
        <v>44837</v>
      </c>
      <c r="B465" s="3" t="s">
        <v>29</v>
      </c>
      <c r="C465" s="4">
        <v>5</v>
      </c>
      <c r="D465" s="4" t="s">
        <v>108</v>
      </c>
      <c r="E465" s="4" t="s">
        <v>107</v>
      </c>
      <c r="F465" s="5">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9">
        <v>44838</v>
      </c>
      <c r="B466" s="3" t="s">
        <v>20</v>
      </c>
      <c r="C466" s="4">
        <v>15</v>
      </c>
      <c r="D466" s="4" t="s">
        <v>108</v>
      </c>
      <c r="E466" s="4" t="s">
        <v>106</v>
      </c>
      <c r="F466" s="5">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9">
        <v>44840</v>
      </c>
      <c r="B467" s="3" t="s">
        <v>79</v>
      </c>
      <c r="C467" s="4">
        <v>1</v>
      </c>
      <c r="D467" s="4" t="s">
        <v>108</v>
      </c>
      <c r="E467" s="4" t="s">
        <v>106</v>
      </c>
      <c r="F467" s="5">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9">
        <v>44843</v>
      </c>
      <c r="B468" s="3" t="s">
        <v>86</v>
      </c>
      <c r="C468" s="4">
        <v>14</v>
      </c>
      <c r="D468" s="4" t="s">
        <v>106</v>
      </c>
      <c r="E468" s="4" t="s">
        <v>106</v>
      </c>
      <c r="F468" s="5">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9">
        <v>44844</v>
      </c>
      <c r="B469" s="3" t="s">
        <v>45</v>
      </c>
      <c r="C469" s="4">
        <v>9</v>
      </c>
      <c r="D469" s="4" t="s">
        <v>108</v>
      </c>
      <c r="E469" s="4" t="s">
        <v>106</v>
      </c>
      <c r="F469" s="5">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9">
        <v>44844</v>
      </c>
      <c r="B470" s="3" t="s">
        <v>98</v>
      </c>
      <c r="C470" s="4">
        <v>12</v>
      </c>
      <c r="D470" s="4" t="s">
        <v>106</v>
      </c>
      <c r="E470" s="4" t="s">
        <v>106</v>
      </c>
      <c r="F470" s="5">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9">
        <v>44845</v>
      </c>
      <c r="B471" s="3" t="s">
        <v>22</v>
      </c>
      <c r="C471" s="4">
        <v>10</v>
      </c>
      <c r="D471" s="4" t="s">
        <v>108</v>
      </c>
      <c r="E471" s="4" t="s">
        <v>106</v>
      </c>
      <c r="F471" s="5">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9">
        <v>44847</v>
      </c>
      <c r="B472" s="3" t="s">
        <v>10</v>
      </c>
      <c r="C472" s="4">
        <v>15</v>
      </c>
      <c r="D472" s="4" t="s">
        <v>106</v>
      </c>
      <c r="E472" s="4" t="s">
        <v>106</v>
      </c>
      <c r="F472" s="5">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9">
        <v>44848</v>
      </c>
      <c r="B473" s="3" t="s">
        <v>98</v>
      </c>
      <c r="C473" s="4">
        <v>15</v>
      </c>
      <c r="D473" s="4" t="s">
        <v>105</v>
      </c>
      <c r="E473" s="4" t="s">
        <v>106</v>
      </c>
      <c r="F473" s="5">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9">
        <v>44849</v>
      </c>
      <c r="B474" s="3" t="s">
        <v>37</v>
      </c>
      <c r="C474" s="4">
        <v>10</v>
      </c>
      <c r="D474" s="4" t="s">
        <v>108</v>
      </c>
      <c r="E474" s="4" t="s">
        <v>107</v>
      </c>
      <c r="F474" s="5">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9">
        <v>44850</v>
      </c>
      <c r="B475" s="3" t="s">
        <v>81</v>
      </c>
      <c r="C475" s="4">
        <v>3</v>
      </c>
      <c r="D475" s="4" t="s">
        <v>106</v>
      </c>
      <c r="E475" s="4" t="s">
        <v>106</v>
      </c>
      <c r="F475" s="5">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9">
        <v>44857</v>
      </c>
      <c r="B476" s="3" t="s">
        <v>56</v>
      </c>
      <c r="C476" s="4">
        <v>14</v>
      </c>
      <c r="D476" s="4" t="s">
        <v>106</v>
      </c>
      <c r="E476" s="4" t="s">
        <v>107</v>
      </c>
      <c r="F476" s="5">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9">
        <v>44864</v>
      </c>
      <c r="B477" s="3" t="s">
        <v>94</v>
      </c>
      <c r="C477" s="4">
        <v>3</v>
      </c>
      <c r="D477" s="4" t="s">
        <v>108</v>
      </c>
      <c r="E477" s="4" t="s">
        <v>107</v>
      </c>
      <c r="F477" s="5">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9">
        <v>44865</v>
      </c>
      <c r="B478" s="3" t="s">
        <v>86</v>
      </c>
      <c r="C478" s="4">
        <v>8</v>
      </c>
      <c r="D478" s="4" t="s">
        <v>108</v>
      </c>
      <c r="E478" s="4" t="s">
        <v>106</v>
      </c>
      <c r="F478" s="5">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9">
        <v>44866</v>
      </c>
      <c r="B479" s="3" t="s">
        <v>31</v>
      </c>
      <c r="C479" s="4">
        <v>15</v>
      </c>
      <c r="D479" s="4" t="s">
        <v>105</v>
      </c>
      <c r="E479" s="4" t="s">
        <v>106</v>
      </c>
      <c r="F479" s="5">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9">
        <v>44867</v>
      </c>
      <c r="B480" s="3" t="s">
        <v>37</v>
      </c>
      <c r="C480" s="4">
        <v>15</v>
      </c>
      <c r="D480" s="4" t="s">
        <v>105</v>
      </c>
      <c r="E480" s="4" t="s">
        <v>107</v>
      </c>
      <c r="F480" s="5">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9">
        <v>44867</v>
      </c>
      <c r="B481" s="3" t="s">
        <v>69</v>
      </c>
      <c r="C481" s="4">
        <v>15</v>
      </c>
      <c r="D481" s="4" t="s">
        <v>108</v>
      </c>
      <c r="E481" s="4" t="s">
        <v>107</v>
      </c>
      <c r="F481" s="5">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9">
        <v>44867</v>
      </c>
      <c r="B482" s="3" t="s">
        <v>79</v>
      </c>
      <c r="C482" s="4">
        <v>5</v>
      </c>
      <c r="D482" s="4" t="s">
        <v>108</v>
      </c>
      <c r="E482" s="4" t="s">
        <v>107</v>
      </c>
      <c r="F482" s="5">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9">
        <v>44868</v>
      </c>
      <c r="B483" s="3" t="s">
        <v>47</v>
      </c>
      <c r="C483" s="4">
        <v>11</v>
      </c>
      <c r="D483" s="4" t="s">
        <v>106</v>
      </c>
      <c r="E483" s="4" t="s">
        <v>106</v>
      </c>
      <c r="F483" s="5">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9">
        <v>44869</v>
      </c>
      <c r="B484" s="3" t="s">
        <v>22</v>
      </c>
      <c r="C484" s="4">
        <v>10</v>
      </c>
      <c r="D484" s="4" t="s">
        <v>108</v>
      </c>
      <c r="E484" s="4" t="s">
        <v>106</v>
      </c>
      <c r="F484" s="5">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9">
        <v>44870</v>
      </c>
      <c r="B485" s="3" t="s">
        <v>45</v>
      </c>
      <c r="C485" s="4">
        <v>15</v>
      </c>
      <c r="D485" s="4" t="s">
        <v>108</v>
      </c>
      <c r="E485" s="4" t="s">
        <v>107</v>
      </c>
      <c r="F485" s="5">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9">
        <v>44871</v>
      </c>
      <c r="B486" s="3" t="s">
        <v>96</v>
      </c>
      <c r="C486" s="4">
        <v>13</v>
      </c>
      <c r="D486" s="4" t="s">
        <v>108</v>
      </c>
      <c r="E486" s="4" t="s">
        <v>107</v>
      </c>
      <c r="F486" s="5">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9">
        <v>44871</v>
      </c>
      <c r="B487" s="3" t="s">
        <v>37</v>
      </c>
      <c r="C487" s="4">
        <v>13</v>
      </c>
      <c r="D487" s="4" t="s">
        <v>106</v>
      </c>
      <c r="E487" s="4" t="s">
        <v>106</v>
      </c>
      <c r="F487" s="5">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9">
        <v>44871</v>
      </c>
      <c r="B488" s="3" t="s">
        <v>94</v>
      </c>
      <c r="C488" s="4">
        <v>13</v>
      </c>
      <c r="D488" s="4" t="s">
        <v>108</v>
      </c>
      <c r="E488" s="4" t="s">
        <v>107</v>
      </c>
      <c r="F488" s="5">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9">
        <v>44872</v>
      </c>
      <c r="B489" s="3" t="s">
        <v>90</v>
      </c>
      <c r="C489" s="4">
        <v>13</v>
      </c>
      <c r="D489" s="4" t="s">
        <v>106</v>
      </c>
      <c r="E489" s="4" t="s">
        <v>107</v>
      </c>
      <c r="F489" s="5">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9">
        <v>44873</v>
      </c>
      <c r="B490" s="3" t="s">
        <v>81</v>
      </c>
      <c r="C490" s="4">
        <v>11</v>
      </c>
      <c r="D490" s="4" t="s">
        <v>105</v>
      </c>
      <c r="E490" s="4" t="s">
        <v>107</v>
      </c>
      <c r="F490" s="5">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9">
        <v>44873</v>
      </c>
      <c r="B491" s="3" t="s">
        <v>45</v>
      </c>
      <c r="C491" s="4">
        <v>10</v>
      </c>
      <c r="D491" s="4" t="s">
        <v>105</v>
      </c>
      <c r="E491" s="4" t="s">
        <v>106</v>
      </c>
      <c r="F491" s="5">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9">
        <v>44874</v>
      </c>
      <c r="B492" s="3" t="s">
        <v>63</v>
      </c>
      <c r="C492" s="4">
        <v>8</v>
      </c>
      <c r="D492" s="4" t="s">
        <v>106</v>
      </c>
      <c r="E492" s="4" t="s">
        <v>107</v>
      </c>
      <c r="F492" s="5">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9">
        <v>44875</v>
      </c>
      <c r="B493" s="3" t="s">
        <v>43</v>
      </c>
      <c r="C493" s="4">
        <v>7</v>
      </c>
      <c r="D493" s="4" t="s">
        <v>108</v>
      </c>
      <c r="E493" s="4" t="s">
        <v>106</v>
      </c>
      <c r="F493" s="5">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9">
        <v>44878</v>
      </c>
      <c r="B494" s="3" t="s">
        <v>63</v>
      </c>
      <c r="C494" s="4">
        <v>10</v>
      </c>
      <c r="D494" s="4" t="s">
        <v>105</v>
      </c>
      <c r="E494" s="4" t="s">
        <v>107</v>
      </c>
      <c r="F494" s="5">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9">
        <v>44879</v>
      </c>
      <c r="B495" s="3" t="s">
        <v>10</v>
      </c>
      <c r="C495" s="4">
        <v>1</v>
      </c>
      <c r="D495" s="4" t="s">
        <v>108</v>
      </c>
      <c r="E495" s="4" t="s">
        <v>107</v>
      </c>
      <c r="F495" s="5">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9">
        <v>44880</v>
      </c>
      <c r="B496" s="3" t="s">
        <v>31</v>
      </c>
      <c r="C496" s="4">
        <v>14</v>
      </c>
      <c r="D496" s="4" t="s">
        <v>108</v>
      </c>
      <c r="E496" s="4" t="s">
        <v>107</v>
      </c>
      <c r="F496" s="5">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9">
        <v>44881</v>
      </c>
      <c r="B497" s="3" t="s">
        <v>41</v>
      </c>
      <c r="C497" s="4">
        <v>8</v>
      </c>
      <c r="D497" s="4" t="s">
        <v>106</v>
      </c>
      <c r="E497" s="4" t="s">
        <v>106</v>
      </c>
      <c r="F497" s="5">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9">
        <v>44883</v>
      </c>
      <c r="B498" s="3" t="s">
        <v>77</v>
      </c>
      <c r="C498" s="4">
        <v>8</v>
      </c>
      <c r="D498" s="4" t="s">
        <v>108</v>
      </c>
      <c r="E498" s="4" t="s">
        <v>107</v>
      </c>
      <c r="F498" s="5">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9">
        <v>44886</v>
      </c>
      <c r="B499" s="3" t="s">
        <v>47</v>
      </c>
      <c r="C499" s="4">
        <v>6</v>
      </c>
      <c r="D499" s="4" t="s">
        <v>108</v>
      </c>
      <c r="E499" s="4" t="s">
        <v>107</v>
      </c>
      <c r="F499" s="5">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9">
        <v>44888</v>
      </c>
      <c r="B500" s="3" t="s">
        <v>81</v>
      </c>
      <c r="C500" s="4">
        <v>12</v>
      </c>
      <c r="D500" s="4" t="s">
        <v>106</v>
      </c>
      <c r="E500" s="4" t="s">
        <v>106</v>
      </c>
      <c r="F500" s="5">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9">
        <v>44890</v>
      </c>
      <c r="B501" s="3" t="s">
        <v>14</v>
      </c>
      <c r="C501" s="4">
        <v>5</v>
      </c>
      <c r="D501" s="4" t="s">
        <v>108</v>
      </c>
      <c r="E501" s="4" t="s">
        <v>107</v>
      </c>
      <c r="F501" s="5">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9">
        <v>44891</v>
      </c>
      <c r="B502" s="3" t="s">
        <v>73</v>
      </c>
      <c r="C502" s="4">
        <v>5</v>
      </c>
      <c r="D502" s="4" t="s">
        <v>108</v>
      </c>
      <c r="E502" s="4" t="s">
        <v>106</v>
      </c>
      <c r="F502" s="5">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9">
        <v>44892</v>
      </c>
      <c r="B503" s="3" t="s">
        <v>77</v>
      </c>
      <c r="C503" s="4">
        <v>15</v>
      </c>
      <c r="D503" s="4" t="s">
        <v>108</v>
      </c>
      <c r="E503" s="4" t="s">
        <v>106</v>
      </c>
      <c r="F503" s="5">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9">
        <v>44893</v>
      </c>
      <c r="B504" s="3" t="s">
        <v>71</v>
      </c>
      <c r="C504" s="4">
        <v>8</v>
      </c>
      <c r="D504" s="4" t="s">
        <v>108</v>
      </c>
      <c r="E504" s="4" t="s">
        <v>107</v>
      </c>
      <c r="F504" s="5">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9">
        <v>44895</v>
      </c>
      <c r="B505" s="3" t="s">
        <v>37</v>
      </c>
      <c r="C505" s="4">
        <v>2</v>
      </c>
      <c r="D505" s="4" t="s">
        <v>108</v>
      </c>
      <c r="E505" s="4" t="s">
        <v>106</v>
      </c>
      <c r="F505" s="5">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9">
        <v>44898</v>
      </c>
      <c r="B506" s="3" t="s">
        <v>65</v>
      </c>
      <c r="C506" s="4">
        <v>5</v>
      </c>
      <c r="D506" s="4" t="s">
        <v>105</v>
      </c>
      <c r="E506" s="4" t="s">
        <v>107</v>
      </c>
      <c r="F506" s="5">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9">
        <v>44899</v>
      </c>
      <c r="B507" s="3" t="s">
        <v>60</v>
      </c>
      <c r="C507" s="4">
        <v>10</v>
      </c>
      <c r="D507" s="4" t="s">
        <v>108</v>
      </c>
      <c r="E507" s="4" t="s">
        <v>107</v>
      </c>
      <c r="F507" s="5">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9">
        <v>44899</v>
      </c>
      <c r="B508" s="3" t="s">
        <v>98</v>
      </c>
      <c r="C508" s="4">
        <v>15</v>
      </c>
      <c r="D508" s="4" t="s">
        <v>108</v>
      </c>
      <c r="E508" s="4" t="s">
        <v>107</v>
      </c>
      <c r="F508" s="5">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9">
        <v>44902</v>
      </c>
      <c r="B509" s="3" t="s">
        <v>86</v>
      </c>
      <c r="C509" s="4">
        <v>12</v>
      </c>
      <c r="D509" s="4" t="s">
        <v>108</v>
      </c>
      <c r="E509" s="4" t="s">
        <v>107</v>
      </c>
      <c r="F509" s="5">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9">
        <v>44902</v>
      </c>
      <c r="B510" s="3" t="s">
        <v>39</v>
      </c>
      <c r="C510" s="4">
        <v>13</v>
      </c>
      <c r="D510" s="4" t="s">
        <v>108</v>
      </c>
      <c r="E510" s="4" t="s">
        <v>106</v>
      </c>
      <c r="F510" s="5">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9">
        <v>44902</v>
      </c>
      <c r="B511" s="3" t="s">
        <v>86</v>
      </c>
      <c r="C511" s="4">
        <v>5</v>
      </c>
      <c r="D511" s="4" t="s">
        <v>108</v>
      </c>
      <c r="E511" s="4" t="s">
        <v>107</v>
      </c>
      <c r="F511" s="5">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9">
        <v>44906</v>
      </c>
      <c r="B512" s="3" t="s">
        <v>63</v>
      </c>
      <c r="C512" s="4">
        <v>5</v>
      </c>
      <c r="D512" s="4" t="s">
        <v>108</v>
      </c>
      <c r="E512" s="4" t="s">
        <v>106</v>
      </c>
      <c r="F512" s="5">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9">
        <v>44906</v>
      </c>
      <c r="B513" s="3" t="s">
        <v>33</v>
      </c>
      <c r="C513" s="4">
        <v>9</v>
      </c>
      <c r="D513" s="4" t="s">
        <v>105</v>
      </c>
      <c r="E513" s="4" t="s">
        <v>106</v>
      </c>
      <c r="F513" s="5">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9">
        <v>44906</v>
      </c>
      <c r="B514" s="3" t="s">
        <v>35</v>
      </c>
      <c r="C514" s="4">
        <v>10</v>
      </c>
      <c r="D514" s="4" t="s">
        <v>106</v>
      </c>
      <c r="E514" s="4" t="s">
        <v>107</v>
      </c>
      <c r="F514" s="5">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9">
        <v>44907</v>
      </c>
      <c r="B515" s="3" t="s">
        <v>69</v>
      </c>
      <c r="C515" s="4">
        <v>9</v>
      </c>
      <c r="D515" s="4" t="s">
        <v>105</v>
      </c>
      <c r="E515" s="4" t="s">
        <v>107</v>
      </c>
      <c r="F515" s="5">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9">
        <v>44907</v>
      </c>
      <c r="B516" s="3" t="s">
        <v>92</v>
      </c>
      <c r="C516" s="4">
        <v>10</v>
      </c>
      <c r="D516" s="4" t="s">
        <v>105</v>
      </c>
      <c r="E516" s="4" t="s">
        <v>106</v>
      </c>
      <c r="F516" s="5">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9">
        <v>44909</v>
      </c>
      <c r="B517" s="3" t="s">
        <v>16</v>
      </c>
      <c r="C517" s="4">
        <v>4</v>
      </c>
      <c r="D517" s="4" t="s">
        <v>108</v>
      </c>
      <c r="E517" s="4" t="s">
        <v>107</v>
      </c>
      <c r="F517" s="5">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9">
        <v>44910</v>
      </c>
      <c r="B518" s="3" t="s">
        <v>24</v>
      </c>
      <c r="C518" s="4">
        <v>13</v>
      </c>
      <c r="D518" s="4" t="s">
        <v>108</v>
      </c>
      <c r="E518" s="4" t="s">
        <v>106</v>
      </c>
      <c r="F518" s="5">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9">
        <v>44914</v>
      </c>
      <c r="B519" s="3" t="s">
        <v>98</v>
      </c>
      <c r="C519" s="4">
        <v>7</v>
      </c>
      <c r="D519" s="4" t="s">
        <v>108</v>
      </c>
      <c r="E519" s="4" t="s">
        <v>106</v>
      </c>
      <c r="F519" s="5">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9">
        <v>44914</v>
      </c>
      <c r="B520" s="3" t="s">
        <v>29</v>
      </c>
      <c r="C520" s="4">
        <v>14</v>
      </c>
      <c r="D520" s="4" t="s">
        <v>108</v>
      </c>
      <c r="E520" s="4" t="s">
        <v>107</v>
      </c>
      <c r="F520" s="5">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9">
        <v>44914</v>
      </c>
      <c r="B521" s="3" t="s">
        <v>24</v>
      </c>
      <c r="C521" s="4">
        <v>11</v>
      </c>
      <c r="D521" s="4" t="s">
        <v>106</v>
      </c>
      <c r="E521" s="4" t="s">
        <v>106</v>
      </c>
      <c r="F521" s="5">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9">
        <v>44916</v>
      </c>
      <c r="B522" s="3" t="s">
        <v>18</v>
      </c>
      <c r="C522" s="4">
        <v>10</v>
      </c>
      <c r="D522" s="4" t="s">
        <v>108</v>
      </c>
      <c r="E522" s="4" t="s">
        <v>106</v>
      </c>
      <c r="F522" s="5">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9">
        <v>44924</v>
      </c>
      <c r="B523" s="3" t="s">
        <v>22</v>
      </c>
      <c r="C523" s="4">
        <v>15</v>
      </c>
      <c r="D523" s="4" t="s">
        <v>108</v>
      </c>
      <c r="E523" s="4" t="s">
        <v>106</v>
      </c>
      <c r="F523" s="5">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9">
        <v>44924</v>
      </c>
      <c r="B524" s="3" t="s">
        <v>94</v>
      </c>
      <c r="C524" s="4">
        <v>1</v>
      </c>
      <c r="D524" s="4" t="s">
        <v>105</v>
      </c>
      <c r="E524" s="4" t="s">
        <v>107</v>
      </c>
      <c r="F524" s="5">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9">
        <v>44925</v>
      </c>
      <c r="B525" s="3" t="s">
        <v>92</v>
      </c>
      <c r="C525" s="4">
        <v>14</v>
      </c>
      <c r="D525" s="4" t="s">
        <v>108</v>
      </c>
      <c r="E525" s="4" t="s">
        <v>106</v>
      </c>
      <c r="F525" s="5">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9">
        <v>44926</v>
      </c>
      <c r="B526" s="3" t="s">
        <v>75</v>
      </c>
      <c r="C526" s="4">
        <v>12</v>
      </c>
      <c r="D526" s="4" t="s">
        <v>106</v>
      </c>
      <c r="E526" s="4" t="s">
        <v>106</v>
      </c>
      <c r="F526" s="5">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9">
        <v>44926</v>
      </c>
      <c r="B527" s="3" t="s">
        <v>29</v>
      </c>
      <c r="C527" s="4">
        <v>6</v>
      </c>
      <c r="D527" s="4" t="s">
        <v>106</v>
      </c>
      <c r="E527" s="4" t="s">
        <v>106</v>
      </c>
      <c r="F527" s="5">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9">
        <v>44926</v>
      </c>
      <c r="B528" s="3" t="s">
        <v>29</v>
      </c>
      <c r="C528" s="4">
        <v>3</v>
      </c>
      <c r="D528" s="4" t="s">
        <v>105</v>
      </c>
      <c r="E528" s="4" t="s">
        <v>107</v>
      </c>
      <c r="F528" s="5">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row r="529" spans="1:6" x14ac:dyDescent="0.3">
      <c r="A529" s="12"/>
      <c r="B529" s="13"/>
      <c r="C529" s="10"/>
      <c r="D529" s="10"/>
      <c r="E529" s="10"/>
      <c r="F529" s="11"/>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3C84D-03C2-4FF0-8726-7AB9CF2E33B2}">
  <sheetPr codeName="Sheet1"/>
  <dimension ref="A1:AP47"/>
  <sheetViews>
    <sheetView topLeftCell="T1" workbookViewId="0">
      <selection activeCell="AA12" sqref="AA12"/>
    </sheetView>
  </sheetViews>
  <sheetFormatPr defaultRowHeight="14.4" x14ac:dyDescent="0.3"/>
  <cols>
    <col min="1" max="1" width="6.6640625" bestFit="1" customWidth="1"/>
    <col min="2" max="2" width="26.77734375" bestFit="1" customWidth="1"/>
    <col min="4" max="4" width="26.44140625" bestFit="1" customWidth="1"/>
    <col min="5" max="5" width="26.77734375" bestFit="1" customWidth="1"/>
    <col min="7" max="7" width="9.88671875" bestFit="1" customWidth="1"/>
    <col min="8" max="8" width="26.44140625" bestFit="1" customWidth="1"/>
    <col min="9" max="9" width="26.77734375" bestFit="1" customWidth="1"/>
    <col min="12" max="12" width="10" bestFit="1" customWidth="1"/>
    <col min="16" max="16" width="11.44140625" bestFit="1" customWidth="1"/>
    <col min="17" max="17" width="7.44140625" bestFit="1" customWidth="1"/>
    <col min="18" max="18" width="24.5546875" bestFit="1" customWidth="1"/>
    <col min="19" max="19" width="15.21875" bestFit="1" customWidth="1"/>
    <col min="24" max="24" width="10" bestFit="1" customWidth="1"/>
    <col min="31" max="31" width="12.21875" bestFit="1" customWidth="1"/>
    <col min="32" max="32" width="26.77734375" bestFit="1" customWidth="1"/>
    <col min="35" max="35" width="10.33203125" bestFit="1" customWidth="1"/>
    <col min="36" max="36" width="10" bestFit="1" customWidth="1"/>
    <col min="38" max="38" width="11.88671875" bestFit="1" customWidth="1"/>
    <col min="39" max="39" width="26.77734375" bestFit="1" customWidth="1"/>
    <col min="41" max="41" width="17.5546875" bestFit="1" customWidth="1"/>
    <col min="42" max="42" width="26.77734375" bestFit="1" customWidth="1"/>
  </cols>
  <sheetData>
    <row r="1" spans="1:42" x14ac:dyDescent="0.3">
      <c r="A1" s="14" t="s">
        <v>116</v>
      </c>
      <c r="B1" s="6" t="s">
        <v>122</v>
      </c>
      <c r="D1" t="s">
        <v>123</v>
      </c>
      <c r="E1" t="s">
        <v>122</v>
      </c>
      <c r="P1" s="18" t="s">
        <v>1</v>
      </c>
      <c r="Q1" s="18" t="s">
        <v>3</v>
      </c>
      <c r="R1" s="19" t="s">
        <v>122</v>
      </c>
      <c r="S1" s="19" t="s">
        <v>133</v>
      </c>
      <c r="V1" t="str">
        <f ca="1">VLOOKUP(1,U:Y,2,0)</f>
        <v>Product41</v>
      </c>
      <c r="W1" t="str">
        <f ca="1">VLOOKUP(1,U:Y,3,0)</f>
        <v>Ft</v>
      </c>
      <c r="X1" s="6">
        <f ca="1">VLOOKUP(1,U:Y,4,0)</f>
        <v>22952.16</v>
      </c>
      <c r="Y1">
        <f ca="1">VLOOKUP(1,U:Y,5,0)</f>
        <v>132</v>
      </c>
      <c r="AA1">
        <v>1</v>
      </c>
      <c r="AB1">
        <f>COUNT(S:S)-9</f>
        <v>35</v>
      </c>
      <c r="AC1">
        <f>MIN(AA1:AB1)</f>
        <v>1</v>
      </c>
      <c r="AE1" s="14" t="s">
        <v>2</v>
      </c>
      <c r="AF1" s="15" t="s">
        <v>122</v>
      </c>
      <c r="AI1" t="str">
        <f ca="1">VLOOKUP(1,AH3:AJ7,2,0)</f>
        <v>Category04</v>
      </c>
      <c r="AJ1" s="17">
        <f ca="1">VLOOKUP(1,AH3:AJ7,3,0)</f>
        <v>95269.4</v>
      </c>
      <c r="AL1" s="14" t="s">
        <v>102</v>
      </c>
      <c r="AM1" s="15" t="s">
        <v>122</v>
      </c>
      <c r="AO1" s="14" t="s">
        <v>103</v>
      </c>
      <c r="AP1" s="15" t="s">
        <v>122</v>
      </c>
    </row>
    <row r="2" spans="1:42" x14ac:dyDescent="0.3">
      <c r="A2">
        <v>1</v>
      </c>
      <c r="B2" s="6">
        <v>13167.810000000001</v>
      </c>
      <c r="D2" s="15">
        <v>332504</v>
      </c>
      <c r="E2" s="15">
        <v>401411.91999999969</v>
      </c>
      <c r="L2" t="b">
        <v>1</v>
      </c>
      <c r="M2" t="b">
        <v>1</v>
      </c>
      <c r="N2" t="b">
        <v>1</v>
      </c>
      <c r="P2" s="19" t="s">
        <v>7</v>
      </c>
      <c r="Q2" s="19" t="s">
        <v>9</v>
      </c>
      <c r="R2" s="21">
        <v>9764.7199999999993</v>
      </c>
      <c r="S2" s="20">
        <v>94</v>
      </c>
      <c r="AE2" t="s">
        <v>8</v>
      </c>
      <c r="AF2" s="15">
        <v>69261.950000000012</v>
      </c>
      <c r="AL2" t="s">
        <v>108</v>
      </c>
      <c r="AM2" s="15">
        <v>208140.15000000005</v>
      </c>
      <c r="AO2" t="s">
        <v>107</v>
      </c>
      <c r="AP2" s="15">
        <v>199516.90000000008</v>
      </c>
    </row>
    <row r="3" spans="1:42" x14ac:dyDescent="0.3">
      <c r="A3">
        <v>2</v>
      </c>
      <c r="B3" s="6">
        <v>13210.220000000001</v>
      </c>
      <c r="K3" t="s">
        <v>137</v>
      </c>
      <c r="L3" t="s">
        <v>138</v>
      </c>
      <c r="M3" t="s">
        <v>139</v>
      </c>
      <c r="N3" t="s">
        <v>136</v>
      </c>
      <c r="P3" s="19" t="s">
        <v>11</v>
      </c>
      <c r="Q3" s="19" t="s">
        <v>9</v>
      </c>
      <c r="R3" s="21">
        <v>13423.199999999999</v>
      </c>
      <c r="S3" s="20">
        <v>94</v>
      </c>
      <c r="AE3" t="s">
        <v>28</v>
      </c>
      <c r="AF3" s="15">
        <v>92963.87</v>
      </c>
      <c r="AH3" cm="1">
        <f t="array" aca="1" ref="AH3:AH7" ca="1">RANK(_xlfn.ANCHORARRAY(AJ3),_xlfn.ANCHORARRAY(AJ3))</f>
        <v>4</v>
      </c>
      <c r="AI3" t="str" cm="1">
        <f t="array" aca="1" ref="AI3:AI7" ca="1">OFFSET($AE$1,1,0,COUNT($AF:$AF))</f>
        <v>Category01</v>
      </c>
      <c r="AJ3" s="6" cm="1">
        <f t="array" aca="1" ref="AJ3:AJ7" ca="1">OFFSET($AE$1,1,1,COUNT($AF:$AF))</f>
        <v>69261.950000000012</v>
      </c>
      <c r="AL3" t="s">
        <v>106</v>
      </c>
      <c r="AM3" s="15">
        <v>133923.87000000002</v>
      </c>
      <c r="AO3" t="s">
        <v>106</v>
      </c>
      <c r="AP3" s="15">
        <v>201895.01999999993</v>
      </c>
    </row>
    <row r="4" spans="1:42" x14ac:dyDescent="0.3">
      <c r="A4">
        <v>3</v>
      </c>
      <c r="B4" s="6">
        <v>20202.099999999995</v>
      </c>
      <c r="D4" t="s">
        <v>134</v>
      </c>
      <c r="E4" s="6">
        <f>GETPIVOTDATA("Sum of TOTAL SELLING VALUE",$D$1)</f>
        <v>401411.91999999969</v>
      </c>
      <c r="G4" s="14" t="s">
        <v>117</v>
      </c>
      <c r="H4" t="s">
        <v>123</v>
      </c>
      <c r="I4" t="s">
        <v>122</v>
      </c>
      <c r="K4" t="s">
        <v>119</v>
      </c>
      <c r="L4" s="17">
        <f>IF($L$2=TRUE,VLOOKUP(K4,G4:I16,3,0),NA())</f>
        <v>41346.959999999992</v>
      </c>
      <c r="M4" s="17">
        <f>IF($M$2=TRUE,VLOOKUP(K4,G4:I16,3,0)-VLOOKUP(K4,G4:I16,2,0),NA())</f>
        <v>7056.9599999999919</v>
      </c>
      <c r="N4" s="16">
        <f>IF($N$2=TRUE,M4/VLOOKUP(K4,G4:I16,2,0),"")</f>
        <v>0.20580227471566032</v>
      </c>
      <c r="P4" s="19" t="s">
        <v>13</v>
      </c>
      <c r="Q4" s="19" t="s">
        <v>9</v>
      </c>
      <c r="R4" s="21">
        <v>6394.2599999999993</v>
      </c>
      <c r="S4" s="20">
        <v>79</v>
      </c>
      <c r="U4" cm="1">
        <f t="array" aca="1" ref="U4:U47" ca="1">RANK(_xlfn.ANCHORARRAY(X4),_xlfn.ANCHORARRAY(X4))</f>
        <v>19</v>
      </c>
      <c r="V4" t="str" cm="1">
        <f t="array" aca="1" ref="V4:V47" ca="1">OFFSET(P1,1,0,COUNT($R:$R))</f>
        <v>Product01</v>
      </c>
      <c r="W4" t="str" cm="1">
        <f t="array" aca="1" ref="W4:W47" ca="1">OFFSET(P1,1,1,COUNT($R:$R))</f>
        <v>Kg</v>
      </c>
      <c r="X4" s="6" cm="1">
        <f t="array" aca="1" ref="X4:X47" ca="1">OFFSET(P1,1,2,COUNT($R:$R))</f>
        <v>9764.7199999999993</v>
      </c>
      <c r="Y4" cm="1">
        <f t="array" aca="1" ref="Y4:Y47" ca="1">OFFSET(P1,1,3,COUNT($R:$R))</f>
        <v>94</v>
      </c>
      <c r="AA4" t="str" cm="1">
        <f t="array" aca="1" ref="AA4:AA13" ca="1">OFFSET($P$1,$AC$1,0,10)</f>
        <v>Product01</v>
      </c>
      <c r="AB4" s="17" cm="1">
        <f t="array" aca="1" ref="AB4:AB13" ca="1">OFFSET($P$1,$AC$1,2,10)</f>
        <v>9764.7199999999993</v>
      </c>
      <c r="AE4" t="s">
        <v>49</v>
      </c>
      <c r="AF4" s="15">
        <v>52299.509999999995</v>
      </c>
      <c r="AH4">
        <f ca="1"/>
        <v>2</v>
      </c>
      <c r="AI4" t="str">
        <f ca="1"/>
        <v>Category02</v>
      </c>
      <c r="AJ4" s="6">
        <f ca="1"/>
        <v>92963.87</v>
      </c>
      <c r="AL4" t="s">
        <v>105</v>
      </c>
      <c r="AM4" s="15">
        <v>59347.900000000009</v>
      </c>
    </row>
    <row r="5" spans="1:42" x14ac:dyDescent="0.3">
      <c r="A5">
        <v>4</v>
      </c>
      <c r="B5" s="6">
        <v>11312.2</v>
      </c>
      <c r="D5" t="s">
        <v>135</v>
      </c>
      <c r="E5" s="6">
        <f>GETPIVOTDATA("Sum of TOTAL SELLING VALUE",$D$1)-GETPIVOTDATA("Sum of TOTAL BUYING VALUE",$D$1)</f>
        <v>68907.919999999693</v>
      </c>
      <c r="G5" t="s">
        <v>119</v>
      </c>
      <c r="H5" s="15">
        <v>34290</v>
      </c>
      <c r="I5" s="15">
        <v>41346.959999999992</v>
      </c>
      <c r="K5" t="s">
        <v>120</v>
      </c>
      <c r="L5" s="17">
        <f t="shared" ref="L5:L15" si="0">IF($L$2=TRUE,VLOOKUP(K5,G5:I17,3,0),NA())</f>
        <v>30857.300000000003</v>
      </c>
      <c r="M5" s="17">
        <f t="shared" ref="M5:M15" si="1">IF($M$2=TRUE,VLOOKUP(K5,G5:I17,3,0)-VLOOKUP(K5,G5:I17,2,0),NA())</f>
        <v>5516.3000000000029</v>
      </c>
      <c r="N5" s="16">
        <f t="shared" ref="N5:N15" si="2">IF($N$2=TRUE,M5/VLOOKUP(K5,G5:I17,2,0),"")</f>
        <v>0.21768280651907987</v>
      </c>
      <c r="P5" s="19" t="s">
        <v>15</v>
      </c>
      <c r="Q5" s="19" t="s">
        <v>109</v>
      </c>
      <c r="R5" s="21">
        <v>6056.1600000000008</v>
      </c>
      <c r="S5" s="20">
        <v>124</v>
      </c>
      <c r="U5">
        <f ca="1"/>
        <v>10</v>
      </c>
      <c r="V5" t="str">
        <f ca="1"/>
        <v>Product02</v>
      </c>
      <c r="W5" t="str">
        <f ca="1"/>
        <v>Kg</v>
      </c>
      <c r="X5" s="6">
        <f ca="1"/>
        <v>13423.199999999999</v>
      </c>
      <c r="Y5">
        <f ca="1"/>
        <v>94</v>
      </c>
      <c r="AA5" t="str">
        <f ca="1"/>
        <v>Product02</v>
      </c>
      <c r="AB5" s="17">
        <f ca="1"/>
        <v>13423.199999999999</v>
      </c>
      <c r="AE5" t="s">
        <v>62</v>
      </c>
      <c r="AF5" s="15">
        <v>95269.4</v>
      </c>
      <c r="AH5">
        <f ca="1"/>
        <v>5</v>
      </c>
      <c r="AI5" t="str">
        <f ca="1"/>
        <v>Category03</v>
      </c>
      <c r="AJ5" s="6">
        <f ca="1"/>
        <v>52299.509999999995</v>
      </c>
    </row>
    <row r="6" spans="1:42" x14ac:dyDescent="0.3">
      <c r="A6">
        <v>5</v>
      </c>
      <c r="B6" s="6">
        <v>11711.449999999999</v>
      </c>
      <c r="D6" t="s">
        <v>136</v>
      </c>
      <c r="E6" s="16">
        <f>E5/GETPIVOTDATA("Sum of TOTAL BUYING VALUE",$D$1)</f>
        <v>0.20723937155643149</v>
      </c>
      <c r="G6" t="s">
        <v>120</v>
      </c>
      <c r="H6" s="15">
        <v>25341</v>
      </c>
      <c r="I6" s="15">
        <v>30857.300000000003</v>
      </c>
      <c r="K6" t="s">
        <v>121</v>
      </c>
      <c r="L6" s="17">
        <f t="shared" si="0"/>
        <v>28616.65</v>
      </c>
      <c r="M6" s="17">
        <f t="shared" si="1"/>
        <v>5179.6500000000015</v>
      </c>
      <c r="N6" s="16">
        <f t="shared" si="2"/>
        <v>0.22100311473311438</v>
      </c>
      <c r="P6" s="19" t="s">
        <v>17</v>
      </c>
      <c r="Q6" s="19" t="s">
        <v>110</v>
      </c>
      <c r="R6" s="21">
        <v>15716.61</v>
      </c>
      <c r="S6" s="20">
        <v>101</v>
      </c>
      <c r="U6">
        <f ca="1"/>
        <v>26</v>
      </c>
      <c r="V6" t="str">
        <f ca="1"/>
        <v>Product03</v>
      </c>
      <c r="W6" t="str">
        <f ca="1"/>
        <v>Kg</v>
      </c>
      <c r="X6" s="6">
        <f ca="1"/>
        <v>6394.2599999999993</v>
      </c>
      <c r="Y6">
        <f ca="1"/>
        <v>79</v>
      </c>
      <c r="AA6" t="str">
        <f ca="1"/>
        <v>Product03</v>
      </c>
      <c r="AB6" s="17">
        <f ca="1"/>
        <v>6394.2599999999993</v>
      </c>
      <c r="AE6" t="s">
        <v>85</v>
      </c>
      <c r="AF6" s="15">
        <v>91617.19</v>
      </c>
      <c r="AH6">
        <f ca="1"/>
        <v>1</v>
      </c>
      <c r="AI6" t="str">
        <f ca="1"/>
        <v>Category04</v>
      </c>
      <c r="AJ6" s="6">
        <f ca="1"/>
        <v>95269.4</v>
      </c>
    </row>
    <row r="7" spans="1:42" x14ac:dyDescent="0.3">
      <c r="A7">
        <v>6</v>
      </c>
      <c r="B7" s="6">
        <v>14365.540000000005</v>
      </c>
      <c r="G7" t="s">
        <v>121</v>
      </c>
      <c r="H7" s="15">
        <v>23437</v>
      </c>
      <c r="I7" s="15">
        <v>28616.65</v>
      </c>
      <c r="K7" t="s">
        <v>124</v>
      </c>
      <c r="L7" s="17">
        <f t="shared" si="0"/>
        <v>26579.11</v>
      </c>
      <c r="M7" s="17">
        <f t="shared" si="1"/>
        <v>5297.1100000000006</v>
      </c>
      <c r="N7" s="16">
        <f t="shared" si="2"/>
        <v>0.24890094915891367</v>
      </c>
      <c r="P7" s="19" t="s">
        <v>19</v>
      </c>
      <c r="Q7" s="19" t="s">
        <v>9</v>
      </c>
      <c r="R7" s="21">
        <v>4531.5</v>
      </c>
      <c r="S7" s="20">
        <v>53</v>
      </c>
      <c r="U7">
        <f ca="1"/>
        <v>30</v>
      </c>
      <c r="V7" t="str">
        <f ca="1"/>
        <v>Product04</v>
      </c>
      <c r="W7" t="str">
        <f ca="1"/>
        <v>Lt</v>
      </c>
      <c r="X7" s="6">
        <f ca="1"/>
        <v>6056.1600000000008</v>
      </c>
      <c r="Y7">
        <f ca="1"/>
        <v>124</v>
      </c>
      <c r="AA7" t="str">
        <f ca="1"/>
        <v>Product04</v>
      </c>
      <c r="AB7" s="17">
        <f ca="1"/>
        <v>6056.1600000000008</v>
      </c>
      <c r="AH7">
        <f ca="1"/>
        <v>3</v>
      </c>
      <c r="AI7" t="str">
        <f ca="1"/>
        <v>Category05</v>
      </c>
      <c r="AJ7" s="6">
        <f ca="1"/>
        <v>91617.19</v>
      </c>
    </row>
    <row r="8" spans="1:42" x14ac:dyDescent="0.3">
      <c r="A8">
        <v>7</v>
      </c>
      <c r="B8" s="6">
        <v>7132.79</v>
      </c>
      <c r="G8" t="s">
        <v>124</v>
      </c>
      <c r="H8" s="15">
        <v>21282</v>
      </c>
      <c r="I8" s="15">
        <v>26579.11</v>
      </c>
      <c r="K8" t="s">
        <v>125</v>
      </c>
      <c r="L8" s="17">
        <f t="shared" si="0"/>
        <v>30910.45</v>
      </c>
      <c r="M8" s="17">
        <f t="shared" si="1"/>
        <v>4384.4500000000007</v>
      </c>
      <c r="N8" s="16">
        <f t="shared" si="2"/>
        <v>0.16528877327904701</v>
      </c>
      <c r="P8" s="19" t="s">
        <v>21</v>
      </c>
      <c r="Q8" s="19" t="s">
        <v>109</v>
      </c>
      <c r="R8" s="21">
        <v>2291.04</v>
      </c>
      <c r="S8" s="20">
        <v>48</v>
      </c>
      <c r="U8">
        <f ca="1"/>
        <v>8</v>
      </c>
      <c r="V8" t="str">
        <f ca="1"/>
        <v>Product05</v>
      </c>
      <c r="W8" t="str">
        <f ca="1"/>
        <v>Ft</v>
      </c>
      <c r="X8" s="6">
        <f ca="1"/>
        <v>15716.61</v>
      </c>
      <c r="Y8">
        <f ca="1"/>
        <v>101</v>
      </c>
      <c r="AA8" t="str">
        <f ca="1"/>
        <v>Product05</v>
      </c>
      <c r="AB8" s="17">
        <f ca="1"/>
        <v>15716.61</v>
      </c>
    </row>
    <row r="9" spans="1:42" x14ac:dyDescent="0.3">
      <c r="A9">
        <v>8</v>
      </c>
      <c r="B9" s="6">
        <v>14262.46</v>
      </c>
      <c r="G9" t="s">
        <v>125</v>
      </c>
      <c r="H9" s="15">
        <v>26526</v>
      </c>
      <c r="I9" s="15">
        <v>30910.45</v>
      </c>
      <c r="K9" t="s">
        <v>126</v>
      </c>
      <c r="L9" s="17">
        <f t="shared" si="0"/>
        <v>30533.710000000003</v>
      </c>
      <c r="M9" s="17">
        <f t="shared" si="1"/>
        <v>5654.7100000000028</v>
      </c>
      <c r="N9" s="16">
        <f t="shared" si="2"/>
        <v>0.22728847622492876</v>
      </c>
      <c r="P9" s="19" t="s">
        <v>23</v>
      </c>
      <c r="Q9" s="19" t="s">
        <v>9</v>
      </c>
      <c r="R9" s="21">
        <v>10502.82</v>
      </c>
      <c r="S9" s="20">
        <v>111</v>
      </c>
      <c r="U9">
        <f ca="1"/>
        <v>35</v>
      </c>
      <c r="V9" t="str">
        <f ca="1"/>
        <v>Product06</v>
      </c>
      <c r="W9" t="str">
        <f ca="1"/>
        <v>Kg</v>
      </c>
      <c r="X9" s="6">
        <f ca="1"/>
        <v>4531.5</v>
      </c>
      <c r="Y9">
        <f ca="1"/>
        <v>53</v>
      </c>
      <c r="AA9" t="str">
        <f ca="1"/>
        <v>Product06</v>
      </c>
      <c r="AB9" s="17">
        <f ca="1"/>
        <v>4531.5</v>
      </c>
    </row>
    <row r="10" spans="1:42" x14ac:dyDescent="0.3">
      <c r="A10">
        <v>9</v>
      </c>
      <c r="B10" s="6">
        <v>16824.670000000002</v>
      </c>
      <c r="G10" t="s">
        <v>126</v>
      </c>
      <c r="H10" s="15">
        <v>24879</v>
      </c>
      <c r="I10" s="15">
        <v>30533.710000000003</v>
      </c>
      <c r="K10" t="s">
        <v>127</v>
      </c>
      <c r="L10" s="17">
        <f t="shared" si="0"/>
        <v>35251.79</v>
      </c>
      <c r="M10" s="17">
        <f t="shared" si="1"/>
        <v>5373.7900000000009</v>
      </c>
      <c r="N10" s="16">
        <f t="shared" si="2"/>
        <v>0.1798577548698039</v>
      </c>
      <c r="P10" s="19" t="s">
        <v>25</v>
      </c>
      <c r="Q10" s="19" t="s">
        <v>111</v>
      </c>
      <c r="R10" s="21">
        <v>581.64</v>
      </c>
      <c r="S10" s="20">
        <v>74</v>
      </c>
      <c r="U10">
        <f ca="1"/>
        <v>39</v>
      </c>
      <c r="V10" t="str">
        <f ca="1"/>
        <v>Product07</v>
      </c>
      <c r="W10" t="str">
        <f ca="1"/>
        <v>Lt</v>
      </c>
      <c r="X10" s="6">
        <f ca="1"/>
        <v>2291.04</v>
      </c>
      <c r="Y10">
        <f ca="1"/>
        <v>48</v>
      </c>
      <c r="AA10" t="str">
        <f ca="1"/>
        <v>Product07</v>
      </c>
      <c r="AB10" s="17">
        <f ca="1"/>
        <v>2291.04</v>
      </c>
    </row>
    <row r="11" spans="1:42" x14ac:dyDescent="0.3">
      <c r="A11">
        <v>10</v>
      </c>
      <c r="B11" s="6">
        <v>15229.35</v>
      </c>
      <c r="G11" t="s">
        <v>127</v>
      </c>
      <c r="H11" s="15">
        <v>29878</v>
      </c>
      <c r="I11" s="15">
        <v>35251.79</v>
      </c>
      <c r="K11" t="s">
        <v>128</v>
      </c>
      <c r="L11" s="17">
        <f t="shared" si="0"/>
        <v>35350.400000000016</v>
      </c>
      <c r="M11" s="17">
        <f t="shared" si="1"/>
        <v>5519.400000000016</v>
      </c>
      <c r="N11" s="16">
        <f t="shared" si="2"/>
        <v>0.18502229224632147</v>
      </c>
      <c r="P11" s="19" t="s">
        <v>27</v>
      </c>
      <c r="Q11" s="19" t="s">
        <v>110</v>
      </c>
      <c r="R11" s="21">
        <v>16428</v>
      </c>
      <c r="S11" s="20">
        <v>100</v>
      </c>
      <c r="U11">
        <f ca="1"/>
        <v>15</v>
      </c>
      <c r="V11" t="str">
        <f ca="1"/>
        <v>Product08</v>
      </c>
      <c r="W11" t="str">
        <f ca="1"/>
        <v>Kg</v>
      </c>
      <c r="X11" s="6">
        <f ca="1"/>
        <v>10502.82</v>
      </c>
      <c r="Y11">
        <f ca="1"/>
        <v>111</v>
      </c>
      <c r="AA11" t="str">
        <f ca="1"/>
        <v>Product08</v>
      </c>
      <c r="AB11" s="17">
        <f ca="1"/>
        <v>10502.82</v>
      </c>
    </row>
    <row r="12" spans="1:42" x14ac:dyDescent="0.3">
      <c r="A12">
        <v>11</v>
      </c>
      <c r="B12" s="6">
        <v>11915.58</v>
      </c>
      <c r="G12" t="s">
        <v>128</v>
      </c>
      <c r="H12" s="15">
        <v>29831</v>
      </c>
      <c r="I12" s="15">
        <v>35350.400000000016</v>
      </c>
      <c r="K12" t="s">
        <v>129</v>
      </c>
      <c r="L12" s="17">
        <f t="shared" si="0"/>
        <v>35242.810000000005</v>
      </c>
      <c r="M12" s="17">
        <f t="shared" si="1"/>
        <v>6484.8100000000049</v>
      </c>
      <c r="N12" s="16">
        <f t="shared" si="2"/>
        <v>0.22549586202100302</v>
      </c>
      <c r="P12" s="19" t="s">
        <v>30</v>
      </c>
      <c r="Q12" s="19" t="s">
        <v>109</v>
      </c>
      <c r="R12" s="21">
        <v>5856.4</v>
      </c>
      <c r="S12" s="20">
        <v>121</v>
      </c>
      <c r="U12">
        <f ca="1"/>
        <v>44</v>
      </c>
      <c r="V12" t="str">
        <f ca="1"/>
        <v>Product09</v>
      </c>
      <c r="W12" t="str">
        <f ca="1"/>
        <v>No.</v>
      </c>
      <c r="X12" s="6">
        <f ca="1"/>
        <v>581.64</v>
      </c>
      <c r="Y12">
        <f ca="1"/>
        <v>74</v>
      </c>
      <c r="AA12" t="str">
        <f ca="1"/>
        <v>Product09</v>
      </c>
      <c r="AB12" s="17">
        <f ca="1"/>
        <v>581.64</v>
      </c>
    </row>
    <row r="13" spans="1:42" x14ac:dyDescent="0.3">
      <c r="A13">
        <v>12</v>
      </c>
      <c r="B13" s="6">
        <v>14837.359999999999</v>
      </c>
      <c r="G13" t="s">
        <v>129</v>
      </c>
      <c r="H13" s="15">
        <v>28758</v>
      </c>
      <c r="I13" s="15">
        <v>35242.810000000005</v>
      </c>
      <c r="K13" t="s">
        <v>130</v>
      </c>
      <c r="L13" s="17">
        <f t="shared" si="0"/>
        <v>33500.69000000001</v>
      </c>
      <c r="M13" s="17">
        <f t="shared" si="1"/>
        <v>5658.6900000000096</v>
      </c>
      <c r="N13" s="16">
        <f t="shared" si="2"/>
        <v>0.20324294231736259</v>
      </c>
      <c r="P13" s="19" t="s">
        <v>32</v>
      </c>
      <c r="Q13" s="19" t="s">
        <v>9</v>
      </c>
      <c r="R13" s="21">
        <v>11582.910000000003</v>
      </c>
      <c r="S13" s="20">
        <v>123</v>
      </c>
      <c r="U13">
        <f ca="1"/>
        <v>5</v>
      </c>
      <c r="V13" t="str">
        <f ca="1"/>
        <v>Product10</v>
      </c>
      <c r="W13" t="str">
        <f ca="1"/>
        <v>Ft</v>
      </c>
      <c r="X13" s="6">
        <f ca="1"/>
        <v>16428</v>
      </c>
      <c r="Y13">
        <f ca="1"/>
        <v>100</v>
      </c>
      <c r="AA13" t="str">
        <f ca="1"/>
        <v>Product10</v>
      </c>
      <c r="AB13" s="17">
        <f ca="1"/>
        <v>16428</v>
      </c>
    </row>
    <row r="14" spans="1:42" x14ac:dyDescent="0.3">
      <c r="A14">
        <v>13</v>
      </c>
      <c r="B14" s="6">
        <v>8084.26</v>
      </c>
      <c r="G14" t="s">
        <v>130</v>
      </c>
      <c r="H14" s="15">
        <v>27842</v>
      </c>
      <c r="I14" s="15">
        <v>33500.69000000001</v>
      </c>
      <c r="K14" t="s">
        <v>131</v>
      </c>
      <c r="L14" s="17">
        <f t="shared" si="0"/>
        <v>36124.07</v>
      </c>
      <c r="M14" s="17">
        <f t="shared" si="1"/>
        <v>6818.07</v>
      </c>
      <c r="N14" s="16">
        <f t="shared" si="2"/>
        <v>0.2326509929707227</v>
      </c>
      <c r="P14" s="19" t="s">
        <v>34</v>
      </c>
      <c r="Q14" s="19" t="s">
        <v>9</v>
      </c>
      <c r="R14" s="21">
        <v>8423.52</v>
      </c>
      <c r="S14" s="20">
        <v>69</v>
      </c>
      <c r="U14">
        <f ca="1"/>
        <v>31</v>
      </c>
      <c r="V14" t="str">
        <f ca="1"/>
        <v>Product11</v>
      </c>
      <c r="W14" t="str">
        <f ca="1"/>
        <v>Lt</v>
      </c>
      <c r="X14" s="6">
        <f ca="1"/>
        <v>5856.4</v>
      </c>
      <c r="Y14">
        <f ca="1"/>
        <v>121</v>
      </c>
    </row>
    <row r="15" spans="1:42" x14ac:dyDescent="0.3">
      <c r="A15">
        <v>14</v>
      </c>
      <c r="B15" s="6">
        <v>9461.1400000000012</v>
      </c>
      <c r="G15" t="s">
        <v>131</v>
      </c>
      <c r="H15" s="15">
        <v>29306</v>
      </c>
      <c r="I15" s="15">
        <v>36124.07</v>
      </c>
      <c r="K15" t="s">
        <v>132</v>
      </c>
      <c r="L15" s="17">
        <f t="shared" si="0"/>
        <v>37097.979999999996</v>
      </c>
      <c r="M15" s="17">
        <f t="shared" si="1"/>
        <v>5963.9799999999959</v>
      </c>
      <c r="N15" s="16">
        <f t="shared" si="2"/>
        <v>0.19155842487312894</v>
      </c>
      <c r="P15" s="19" t="s">
        <v>36</v>
      </c>
      <c r="Q15" s="19" t="s">
        <v>9</v>
      </c>
      <c r="R15" s="21">
        <v>12764.640000000001</v>
      </c>
      <c r="S15" s="20">
        <v>87</v>
      </c>
      <c r="U15">
        <f ca="1"/>
        <v>13</v>
      </c>
      <c r="V15" t="str">
        <f ca="1"/>
        <v>Product12</v>
      </c>
      <c r="W15" t="str">
        <f ca="1"/>
        <v>Kg</v>
      </c>
      <c r="X15" s="6">
        <f ca="1"/>
        <v>11582.910000000003</v>
      </c>
      <c r="Y15">
        <f ca="1"/>
        <v>123</v>
      </c>
    </row>
    <row r="16" spans="1:42" x14ac:dyDescent="0.3">
      <c r="A16">
        <v>15</v>
      </c>
      <c r="B16" s="6">
        <v>12189.7</v>
      </c>
      <c r="G16" t="s">
        <v>132</v>
      </c>
      <c r="H16" s="15">
        <v>31134</v>
      </c>
      <c r="I16" s="15">
        <v>37097.979999999996</v>
      </c>
      <c r="P16" s="19" t="s">
        <v>38</v>
      </c>
      <c r="Q16" s="19" t="s">
        <v>111</v>
      </c>
      <c r="R16" s="21">
        <v>1839.2399999999998</v>
      </c>
      <c r="S16" s="20">
        <v>117</v>
      </c>
      <c r="U16">
        <f ca="1"/>
        <v>22</v>
      </c>
      <c r="V16" t="str">
        <f ca="1"/>
        <v>Product13</v>
      </c>
      <c r="W16" t="str">
        <f ca="1"/>
        <v>Kg</v>
      </c>
      <c r="X16" s="6">
        <f ca="1"/>
        <v>8423.52</v>
      </c>
      <c r="Y16">
        <f ca="1"/>
        <v>69</v>
      </c>
    </row>
    <row r="17" spans="1:25" x14ac:dyDescent="0.3">
      <c r="A17">
        <v>16</v>
      </c>
      <c r="B17" s="6">
        <v>12762.63</v>
      </c>
      <c r="P17" s="19" t="s">
        <v>40</v>
      </c>
      <c r="Q17" s="19" t="s">
        <v>111</v>
      </c>
      <c r="R17" s="21">
        <v>1996.8</v>
      </c>
      <c r="S17" s="20">
        <v>120</v>
      </c>
      <c r="U17">
        <f ca="1"/>
        <v>12</v>
      </c>
      <c r="V17" t="str">
        <f ca="1"/>
        <v>Product14</v>
      </c>
      <c r="W17" t="str">
        <f ca="1"/>
        <v>Kg</v>
      </c>
      <c r="X17" s="6">
        <f ca="1"/>
        <v>12764.640000000001</v>
      </c>
      <c r="Y17">
        <f ca="1"/>
        <v>87</v>
      </c>
    </row>
    <row r="18" spans="1:25" x14ac:dyDescent="0.3">
      <c r="A18">
        <v>17</v>
      </c>
      <c r="B18" s="6">
        <v>3659.24</v>
      </c>
      <c r="P18" s="19" t="s">
        <v>42</v>
      </c>
      <c r="Q18" s="19" t="s">
        <v>110</v>
      </c>
      <c r="R18" s="21">
        <v>9877.1400000000012</v>
      </c>
      <c r="S18" s="20">
        <v>63</v>
      </c>
      <c r="U18">
        <f ca="1"/>
        <v>41</v>
      </c>
      <c r="V18" t="str">
        <f ca="1"/>
        <v>Product15</v>
      </c>
      <c r="W18" t="str">
        <f ca="1"/>
        <v>No.</v>
      </c>
      <c r="X18" s="6">
        <f ca="1"/>
        <v>1839.2399999999998</v>
      </c>
      <c r="Y18">
        <f ca="1"/>
        <v>117</v>
      </c>
    </row>
    <row r="19" spans="1:25" x14ac:dyDescent="0.3">
      <c r="A19">
        <v>18</v>
      </c>
      <c r="B19" s="6">
        <v>18582.390000000003</v>
      </c>
      <c r="P19" s="19" t="s">
        <v>44</v>
      </c>
      <c r="Q19" s="19" t="s">
        <v>111</v>
      </c>
      <c r="R19" s="21">
        <v>4035.2200000000003</v>
      </c>
      <c r="S19" s="20">
        <v>82</v>
      </c>
      <c r="U19">
        <f ca="1"/>
        <v>40</v>
      </c>
      <c r="V19" t="str">
        <f ca="1"/>
        <v>Product16</v>
      </c>
      <c r="W19" t="str">
        <f ca="1"/>
        <v>No.</v>
      </c>
      <c r="X19" s="6">
        <f ca="1"/>
        <v>1996.8</v>
      </c>
      <c r="Y19">
        <f ca="1"/>
        <v>120</v>
      </c>
    </row>
    <row r="20" spans="1:25" x14ac:dyDescent="0.3">
      <c r="A20">
        <v>19</v>
      </c>
      <c r="B20" s="6">
        <v>10204.229999999998</v>
      </c>
      <c r="P20" s="19" t="s">
        <v>46</v>
      </c>
      <c r="Q20" s="19" t="s">
        <v>110</v>
      </c>
      <c r="R20" s="21">
        <v>20160</v>
      </c>
      <c r="S20" s="20">
        <v>96</v>
      </c>
      <c r="U20">
        <f ca="1"/>
        <v>18</v>
      </c>
      <c r="V20" t="str">
        <f ca="1"/>
        <v>Product17</v>
      </c>
      <c r="W20" t="str">
        <f ca="1"/>
        <v>Ft</v>
      </c>
      <c r="X20" s="6">
        <f ca="1"/>
        <v>9877.1400000000012</v>
      </c>
      <c r="Y20">
        <f ca="1"/>
        <v>63</v>
      </c>
    </row>
    <row r="21" spans="1:25" x14ac:dyDescent="0.3">
      <c r="A21">
        <v>20</v>
      </c>
      <c r="B21" s="6">
        <v>20482.78</v>
      </c>
      <c r="P21" s="19" t="s">
        <v>48</v>
      </c>
      <c r="Q21" s="19" t="s">
        <v>109</v>
      </c>
      <c r="R21" s="21">
        <v>8006.25</v>
      </c>
      <c r="S21" s="20">
        <v>105</v>
      </c>
      <c r="U21">
        <f ca="1"/>
        <v>36</v>
      </c>
      <c r="V21" t="str">
        <f ca="1"/>
        <v>Product18</v>
      </c>
      <c r="W21" t="str">
        <f ca="1"/>
        <v>No.</v>
      </c>
      <c r="X21" s="6">
        <f ca="1"/>
        <v>4035.2200000000003</v>
      </c>
      <c r="Y21">
        <f ca="1"/>
        <v>82</v>
      </c>
    </row>
    <row r="22" spans="1:25" x14ac:dyDescent="0.3">
      <c r="A22">
        <v>21</v>
      </c>
      <c r="B22" s="6">
        <v>10665.4</v>
      </c>
      <c r="P22" s="19" t="s">
        <v>51</v>
      </c>
      <c r="Q22" s="19" t="s">
        <v>110</v>
      </c>
      <c r="R22" s="21">
        <v>10727.64</v>
      </c>
      <c r="S22" s="20">
        <v>66</v>
      </c>
      <c r="U22">
        <f ca="1"/>
        <v>4</v>
      </c>
      <c r="V22" t="str">
        <f ca="1"/>
        <v>Product19</v>
      </c>
      <c r="W22" t="str">
        <f ca="1"/>
        <v>Ft</v>
      </c>
      <c r="X22" s="6">
        <f ca="1"/>
        <v>20160</v>
      </c>
      <c r="Y22">
        <f ca="1"/>
        <v>96</v>
      </c>
    </row>
    <row r="23" spans="1:25" x14ac:dyDescent="0.3">
      <c r="A23">
        <v>22</v>
      </c>
      <c r="B23" s="6">
        <v>11315.839999999997</v>
      </c>
      <c r="P23" s="19" t="s">
        <v>53</v>
      </c>
      <c r="Q23" s="19" t="s">
        <v>110</v>
      </c>
      <c r="R23" s="21">
        <v>9909.9</v>
      </c>
      <c r="S23" s="20">
        <v>70</v>
      </c>
      <c r="U23">
        <f ca="1"/>
        <v>23</v>
      </c>
      <c r="V23" t="str">
        <f ca="1"/>
        <v>Product20</v>
      </c>
      <c r="W23" t="str">
        <f ca="1"/>
        <v>Lt</v>
      </c>
      <c r="X23" s="6">
        <f ca="1"/>
        <v>8006.25</v>
      </c>
      <c r="Y23">
        <f ca="1"/>
        <v>105</v>
      </c>
    </row>
    <row r="24" spans="1:25" x14ac:dyDescent="0.3">
      <c r="A24">
        <v>23</v>
      </c>
      <c r="B24" s="6">
        <v>18818.189999999999</v>
      </c>
      <c r="P24" s="19" t="s">
        <v>55</v>
      </c>
      <c r="Q24" s="19" t="s">
        <v>110</v>
      </c>
      <c r="R24" s="21">
        <v>12853.560000000001</v>
      </c>
      <c r="S24" s="20">
        <v>86</v>
      </c>
      <c r="U24">
        <f ca="1"/>
        <v>14</v>
      </c>
      <c r="V24" t="str">
        <f ca="1"/>
        <v>Product21</v>
      </c>
      <c r="W24" t="str">
        <f ca="1"/>
        <v>Ft</v>
      </c>
      <c r="X24" s="6">
        <f ca="1"/>
        <v>10727.64</v>
      </c>
      <c r="Y24">
        <f ca="1"/>
        <v>66</v>
      </c>
    </row>
    <row r="25" spans="1:25" x14ac:dyDescent="0.3">
      <c r="A25">
        <v>24</v>
      </c>
      <c r="B25" s="6">
        <v>11488.4</v>
      </c>
      <c r="P25" s="19" t="s">
        <v>57</v>
      </c>
      <c r="Q25" s="19" t="s">
        <v>110</v>
      </c>
      <c r="R25" s="21">
        <v>10202.400000000001</v>
      </c>
      <c r="S25" s="20">
        <v>65</v>
      </c>
      <c r="U25">
        <f ca="1"/>
        <v>17</v>
      </c>
      <c r="V25" t="str">
        <f ca="1"/>
        <v>Product22</v>
      </c>
      <c r="W25" t="str">
        <f ca="1"/>
        <v>Ft</v>
      </c>
      <c r="X25" s="6">
        <f ca="1"/>
        <v>9909.9</v>
      </c>
      <c r="Y25">
        <f ca="1"/>
        <v>70</v>
      </c>
    </row>
    <row r="26" spans="1:25" x14ac:dyDescent="0.3">
      <c r="A26">
        <v>25</v>
      </c>
      <c r="B26" s="6">
        <v>18688.430000000004</v>
      </c>
      <c r="P26" s="19" t="s">
        <v>59</v>
      </c>
      <c r="Q26" s="19" t="s">
        <v>111</v>
      </c>
      <c r="R26" s="21">
        <v>599.7600000000001</v>
      </c>
      <c r="S26" s="20">
        <v>72</v>
      </c>
      <c r="U26">
        <f ca="1"/>
        <v>11</v>
      </c>
      <c r="V26" t="str">
        <f ca="1"/>
        <v>Product23</v>
      </c>
      <c r="W26" t="str">
        <f ca="1"/>
        <v>Ft</v>
      </c>
      <c r="X26" s="6">
        <f ca="1"/>
        <v>12853.560000000001</v>
      </c>
      <c r="Y26">
        <f ca="1"/>
        <v>86</v>
      </c>
    </row>
    <row r="27" spans="1:25" x14ac:dyDescent="0.3">
      <c r="A27">
        <v>26</v>
      </c>
      <c r="B27" s="6">
        <v>13710.079999999998</v>
      </c>
      <c r="P27" s="19" t="s">
        <v>61</v>
      </c>
      <c r="Q27" s="19" t="s">
        <v>111</v>
      </c>
      <c r="R27" s="21">
        <v>2761.9200000000005</v>
      </c>
      <c r="S27" s="20">
        <v>112</v>
      </c>
      <c r="U27">
        <f ca="1"/>
        <v>16</v>
      </c>
      <c r="V27" t="str">
        <f ca="1"/>
        <v>Product24</v>
      </c>
      <c r="W27" t="str">
        <f ca="1"/>
        <v>Ft</v>
      </c>
      <c r="X27" s="6">
        <f ca="1"/>
        <v>10202.400000000001</v>
      </c>
      <c r="Y27">
        <f ca="1"/>
        <v>65</v>
      </c>
    </row>
    <row r="28" spans="1:25" x14ac:dyDescent="0.3">
      <c r="A28">
        <v>27</v>
      </c>
      <c r="B28" s="6">
        <v>11440.67</v>
      </c>
      <c r="P28" s="19" t="s">
        <v>64</v>
      </c>
      <c r="Q28" s="19" t="s">
        <v>109</v>
      </c>
      <c r="R28" s="21">
        <v>6226.0800000000008</v>
      </c>
      <c r="S28" s="20">
        <v>109</v>
      </c>
      <c r="U28">
        <f ca="1"/>
        <v>43</v>
      </c>
      <c r="V28" t="str">
        <f ca="1"/>
        <v>Product25</v>
      </c>
      <c r="W28" t="str">
        <f ca="1"/>
        <v>No.</v>
      </c>
      <c r="X28" s="6">
        <f ca="1"/>
        <v>599.7600000000001</v>
      </c>
      <c r="Y28">
        <f ca="1"/>
        <v>72</v>
      </c>
    </row>
    <row r="29" spans="1:25" x14ac:dyDescent="0.3">
      <c r="A29">
        <v>28</v>
      </c>
      <c r="B29" s="6">
        <v>13306.16</v>
      </c>
      <c r="P29" s="19" t="s">
        <v>66</v>
      </c>
      <c r="Q29" s="19" t="s">
        <v>111</v>
      </c>
      <c r="R29" s="21">
        <v>4682.72</v>
      </c>
      <c r="S29" s="20">
        <v>112</v>
      </c>
      <c r="U29">
        <f ca="1"/>
        <v>38</v>
      </c>
      <c r="V29" t="str">
        <f ca="1"/>
        <v>Product26</v>
      </c>
      <c r="W29" t="str">
        <f ca="1"/>
        <v>No.</v>
      </c>
      <c r="X29" s="6">
        <f ca="1"/>
        <v>2761.9200000000005</v>
      </c>
      <c r="Y29">
        <f ca="1"/>
        <v>112</v>
      </c>
    </row>
    <row r="30" spans="1:25" x14ac:dyDescent="0.3">
      <c r="A30">
        <v>29</v>
      </c>
      <c r="B30" s="6">
        <v>8794.48</v>
      </c>
      <c r="P30" s="19" t="s">
        <v>68</v>
      </c>
      <c r="Q30" s="19" t="s">
        <v>109</v>
      </c>
      <c r="R30" s="21">
        <v>5523.44</v>
      </c>
      <c r="S30" s="20">
        <v>104</v>
      </c>
      <c r="U30">
        <f ca="1"/>
        <v>28</v>
      </c>
      <c r="V30" t="str">
        <f ca="1"/>
        <v>Product27</v>
      </c>
      <c r="W30" t="str">
        <f ca="1"/>
        <v>Lt</v>
      </c>
      <c r="X30" s="6">
        <f ca="1"/>
        <v>6226.0800000000008</v>
      </c>
      <c r="Y30">
        <f ca="1"/>
        <v>109</v>
      </c>
    </row>
    <row r="31" spans="1:25" x14ac:dyDescent="0.3">
      <c r="A31">
        <v>30</v>
      </c>
      <c r="B31" s="6">
        <v>16666.269999999997</v>
      </c>
      <c r="P31" s="19" t="s">
        <v>70</v>
      </c>
      <c r="Q31" s="19" t="s">
        <v>110</v>
      </c>
      <c r="R31" s="21">
        <v>22945.919999999998</v>
      </c>
      <c r="S31" s="20">
        <v>114</v>
      </c>
      <c r="U31">
        <f ca="1"/>
        <v>34</v>
      </c>
      <c r="V31" t="str">
        <f ca="1"/>
        <v>Product28</v>
      </c>
      <c r="W31" t="str">
        <f ca="1"/>
        <v>No.</v>
      </c>
      <c r="X31" s="6">
        <f ca="1"/>
        <v>4682.72</v>
      </c>
      <c r="Y31">
        <f ca="1"/>
        <v>112</v>
      </c>
    </row>
    <row r="32" spans="1:25" x14ac:dyDescent="0.3">
      <c r="A32">
        <v>31</v>
      </c>
      <c r="B32" s="6">
        <v>6920.0999999999995</v>
      </c>
      <c r="P32" s="19" t="s">
        <v>72</v>
      </c>
      <c r="Q32" s="19" t="s">
        <v>9</v>
      </c>
      <c r="R32" s="21">
        <v>6249.5999999999995</v>
      </c>
      <c r="S32" s="20">
        <v>60</v>
      </c>
      <c r="U32">
        <f ca="1"/>
        <v>32</v>
      </c>
      <c r="V32" t="str">
        <f ca="1"/>
        <v>Product29</v>
      </c>
      <c r="W32" t="str">
        <f ca="1"/>
        <v>Lt</v>
      </c>
      <c r="X32" s="6">
        <f ca="1"/>
        <v>5523.44</v>
      </c>
      <c r="Y32">
        <f ca="1"/>
        <v>104</v>
      </c>
    </row>
    <row r="33" spans="16:25" x14ac:dyDescent="0.3">
      <c r="P33" s="19" t="s">
        <v>74</v>
      </c>
      <c r="Q33" s="19" t="s">
        <v>9</v>
      </c>
      <c r="R33" s="21">
        <v>16329.72</v>
      </c>
      <c r="S33" s="20">
        <v>139</v>
      </c>
      <c r="U33">
        <f ca="1"/>
        <v>2</v>
      </c>
      <c r="V33" t="str">
        <f ca="1"/>
        <v>Product30</v>
      </c>
      <c r="W33" t="str">
        <f ca="1"/>
        <v>Ft</v>
      </c>
      <c r="X33" s="6">
        <f ca="1"/>
        <v>22945.919999999998</v>
      </c>
      <c r="Y33">
        <f ca="1"/>
        <v>114</v>
      </c>
    </row>
    <row r="34" spans="16:25" x14ac:dyDescent="0.3">
      <c r="P34" s="19" t="s">
        <v>76</v>
      </c>
      <c r="Q34" s="19" t="s">
        <v>9</v>
      </c>
      <c r="R34" s="21">
        <v>13645.800000000001</v>
      </c>
      <c r="S34" s="20">
        <v>114</v>
      </c>
      <c r="U34">
        <f ca="1"/>
        <v>27</v>
      </c>
      <c r="V34" t="str">
        <f ca="1"/>
        <v>Product31</v>
      </c>
      <c r="W34" t="str">
        <f ca="1"/>
        <v>Kg</v>
      </c>
      <c r="X34" s="6">
        <f ca="1"/>
        <v>6249.5999999999995</v>
      </c>
      <c r="Y34">
        <f ca="1"/>
        <v>60</v>
      </c>
    </row>
    <row r="35" spans="16:25" x14ac:dyDescent="0.3">
      <c r="P35" s="19" t="s">
        <v>78</v>
      </c>
      <c r="Q35" s="19" t="s">
        <v>109</v>
      </c>
      <c r="R35" s="21">
        <v>8978.2000000000007</v>
      </c>
      <c r="S35" s="20">
        <v>154</v>
      </c>
      <c r="U35">
        <f ca="1"/>
        <v>7</v>
      </c>
      <c r="V35" t="str">
        <f ca="1"/>
        <v>Product32</v>
      </c>
      <c r="W35" t="str">
        <f ca="1"/>
        <v>Kg</v>
      </c>
      <c r="X35" s="6">
        <f ca="1"/>
        <v>16329.72</v>
      </c>
      <c r="Y35">
        <f ca="1"/>
        <v>139</v>
      </c>
    </row>
    <row r="36" spans="16:25" x14ac:dyDescent="0.3">
      <c r="P36" s="19" t="s">
        <v>80</v>
      </c>
      <c r="Q36" s="19" t="s">
        <v>111</v>
      </c>
      <c r="R36" s="21">
        <v>703.5</v>
      </c>
      <c r="S36" s="20">
        <v>105</v>
      </c>
      <c r="U36">
        <f ca="1"/>
        <v>9</v>
      </c>
      <c r="V36" t="str">
        <f ca="1"/>
        <v>Product33</v>
      </c>
      <c r="W36" t="str">
        <f ca="1"/>
        <v>Kg</v>
      </c>
      <c r="X36" s="6">
        <f ca="1"/>
        <v>13645.800000000001</v>
      </c>
      <c r="Y36">
        <f ca="1"/>
        <v>114</v>
      </c>
    </row>
    <row r="37" spans="16:25" x14ac:dyDescent="0.3">
      <c r="P37" s="19" t="s">
        <v>82</v>
      </c>
      <c r="Q37" s="19" t="s">
        <v>9</v>
      </c>
      <c r="R37" s="21">
        <v>7222.5</v>
      </c>
      <c r="S37" s="20">
        <v>75</v>
      </c>
      <c r="U37">
        <f ca="1"/>
        <v>20</v>
      </c>
      <c r="V37" t="str">
        <f ca="1"/>
        <v>Product34</v>
      </c>
      <c r="W37" t="str">
        <f ca="1"/>
        <v>Lt</v>
      </c>
      <c r="X37" s="6">
        <f ca="1"/>
        <v>8978.2000000000007</v>
      </c>
      <c r="Y37">
        <f ca="1"/>
        <v>154</v>
      </c>
    </row>
    <row r="38" spans="16:25" x14ac:dyDescent="0.3">
      <c r="P38" s="19" t="s">
        <v>84</v>
      </c>
      <c r="Q38" s="19" t="s">
        <v>9</v>
      </c>
      <c r="R38" s="21">
        <v>5145.6000000000004</v>
      </c>
      <c r="S38" s="20">
        <v>60</v>
      </c>
      <c r="U38">
        <f ca="1"/>
        <v>42</v>
      </c>
      <c r="V38" t="str">
        <f ca="1"/>
        <v>Product35</v>
      </c>
      <c r="W38" t="str">
        <f ca="1"/>
        <v>No.</v>
      </c>
      <c r="X38" s="6">
        <f ca="1"/>
        <v>703.5</v>
      </c>
      <c r="Y38">
        <f ca="1"/>
        <v>105</v>
      </c>
    </row>
    <row r="39" spans="16:25" x14ac:dyDescent="0.3">
      <c r="P39" s="19" t="s">
        <v>87</v>
      </c>
      <c r="Q39" s="19" t="s">
        <v>9</v>
      </c>
      <c r="R39" s="21">
        <v>8871.1200000000008</v>
      </c>
      <c r="S39" s="20">
        <v>111</v>
      </c>
      <c r="U39">
        <f ca="1"/>
        <v>25</v>
      </c>
      <c r="V39" t="str">
        <f ca="1"/>
        <v>Product36</v>
      </c>
      <c r="W39" t="str">
        <f ca="1"/>
        <v>Kg</v>
      </c>
      <c r="X39" s="6">
        <f ca="1"/>
        <v>7222.5</v>
      </c>
      <c r="Y39">
        <f ca="1"/>
        <v>75</v>
      </c>
    </row>
    <row r="40" spans="16:25" x14ac:dyDescent="0.3">
      <c r="P40" s="19" t="s">
        <v>89</v>
      </c>
      <c r="Q40" s="19" t="s">
        <v>111</v>
      </c>
      <c r="R40" s="21">
        <v>3957.15</v>
      </c>
      <c r="S40" s="20">
        <v>93</v>
      </c>
      <c r="U40">
        <f ca="1"/>
        <v>33</v>
      </c>
      <c r="V40" t="str">
        <f ca="1"/>
        <v>Product37</v>
      </c>
      <c r="W40" t="str">
        <f ca="1"/>
        <v>Kg</v>
      </c>
      <c r="X40" s="6">
        <f ca="1"/>
        <v>5145.6000000000004</v>
      </c>
      <c r="Y40">
        <f ca="1"/>
        <v>60</v>
      </c>
    </row>
    <row r="41" spans="16:25" x14ac:dyDescent="0.3">
      <c r="P41" s="19" t="s">
        <v>91</v>
      </c>
      <c r="Q41" s="19" t="s">
        <v>9</v>
      </c>
      <c r="R41" s="21">
        <v>7718.4000000000005</v>
      </c>
      <c r="S41" s="20">
        <v>67</v>
      </c>
      <c r="U41">
        <f ca="1"/>
        <v>21</v>
      </c>
      <c r="V41" t="str">
        <f ca="1"/>
        <v>Product38</v>
      </c>
      <c r="W41" t="str">
        <f ca="1"/>
        <v>Kg</v>
      </c>
      <c r="X41" s="6">
        <f ca="1"/>
        <v>8871.1200000000008</v>
      </c>
      <c r="Y41">
        <f ca="1"/>
        <v>111</v>
      </c>
    </row>
    <row r="42" spans="16:25" x14ac:dyDescent="0.3">
      <c r="P42" s="19" t="s">
        <v>93</v>
      </c>
      <c r="Q42" s="19" t="s">
        <v>110</v>
      </c>
      <c r="R42" s="21">
        <v>22952.16</v>
      </c>
      <c r="S42" s="20">
        <v>132</v>
      </c>
      <c r="U42">
        <f ca="1"/>
        <v>37</v>
      </c>
      <c r="V42" t="str">
        <f ca="1"/>
        <v>Product39</v>
      </c>
      <c r="W42" t="str">
        <f ca="1"/>
        <v>No.</v>
      </c>
      <c r="X42" s="6">
        <f ca="1"/>
        <v>3957.15</v>
      </c>
      <c r="Y42">
        <f ca="1"/>
        <v>93</v>
      </c>
    </row>
    <row r="43" spans="16:25" x14ac:dyDescent="0.3">
      <c r="P43" s="19" t="s">
        <v>95</v>
      </c>
      <c r="Q43" s="19" t="s">
        <v>110</v>
      </c>
      <c r="R43" s="21">
        <v>20574</v>
      </c>
      <c r="S43" s="20">
        <v>127</v>
      </c>
      <c r="U43">
        <f ca="1"/>
        <v>24</v>
      </c>
      <c r="V43" t="str">
        <f ca="1"/>
        <v>Product40</v>
      </c>
      <c r="W43" t="str">
        <f ca="1"/>
        <v>Kg</v>
      </c>
      <c r="X43" s="6">
        <f ca="1"/>
        <v>7718.4000000000005</v>
      </c>
      <c r="Y43">
        <f ca="1"/>
        <v>67</v>
      </c>
    </row>
    <row r="44" spans="16:25" x14ac:dyDescent="0.3">
      <c r="P44" s="19" t="s">
        <v>97</v>
      </c>
      <c r="Q44" s="19" t="s">
        <v>9</v>
      </c>
      <c r="R44" s="21">
        <v>6064.8399999999992</v>
      </c>
      <c r="S44" s="20">
        <v>73</v>
      </c>
      <c r="U44">
        <f ca="1"/>
        <v>1</v>
      </c>
      <c r="V44" t="str">
        <f ca="1"/>
        <v>Product41</v>
      </c>
      <c r="W44" t="str">
        <f ca="1"/>
        <v>Ft</v>
      </c>
      <c r="X44" s="6">
        <f ca="1"/>
        <v>22952.16</v>
      </c>
      <c r="Y44">
        <f ca="1"/>
        <v>132</v>
      </c>
    </row>
    <row r="45" spans="16:25" x14ac:dyDescent="0.3">
      <c r="P45" s="19" t="s">
        <v>99</v>
      </c>
      <c r="Q45" s="19" t="s">
        <v>9</v>
      </c>
      <c r="R45" s="21">
        <v>16333.92</v>
      </c>
      <c r="S45" s="20">
        <v>199</v>
      </c>
      <c r="U45">
        <f ca="1"/>
        <v>3</v>
      </c>
      <c r="V45" t="str">
        <f ca="1"/>
        <v>Product42</v>
      </c>
      <c r="W45" t="str">
        <f ca="1"/>
        <v>Ft</v>
      </c>
      <c r="X45" s="6">
        <f ca="1"/>
        <v>20574</v>
      </c>
      <c r="Y45">
        <f ca="1"/>
        <v>127</v>
      </c>
    </row>
    <row r="46" spans="16:25" x14ac:dyDescent="0.3">
      <c r="U46">
        <f ca="1"/>
        <v>29</v>
      </c>
      <c r="V46" t="str">
        <f ca="1"/>
        <v>Product43</v>
      </c>
      <c r="W46" t="str">
        <f ca="1"/>
        <v>Kg</v>
      </c>
      <c r="X46" s="6">
        <f ca="1"/>
        <v>6064.8399999999992</v>
      </c>
      <c r="Y46">
        <f ca="1"/>
        <v>73</v>
      </c>
    </row>
    <row r="47" spans="16:25" x14ac:dyDescent="0.3">
      <c r="U47">
        <f ca="1"/>
        <v>6</v>
      </c>
      <c r="V47" t="str">
        <f ca="1"/>
        <v>Product44</v>
      </c>
      <c r="W47" t="str">
        <f ca="1"/>
        <v>Kg</v>
      </c>
      <c r="X47" s="6">
        <f ca="1"/>
        <v>16333.92</v>
      </c>
      <c r="Y47">
        <f ca="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3078" r:id="rId10" name="Check Box 6">
              <controlPr defaultSize="0" autoFill="0" autoLine="0" autoPict="0">
                <anchor moveWithCells="1">
                  <from>
                    <xdr:col>11</xdr:col>
                    <xdr:colOff>190500</xdr:colOff>
                    <xdr:row>18</xdr:row>
                    <xdr:rowOff>76200</xdr:rowOff>
                  </from>
                  <to>
                    <xdr:col>11</xdr:col>
                    <xdr:colOff>510540</xdr:colOff>
                    <xdr:row>19</xdr:row>
                    <xdr:rowOff>144780</xdr:rowOff>
                  </to>
                </anchor>
              </controlPr>
            </control>
          </mc:Choice>
        </mc:AlternateContent>
        <mc:AlternateContent xmlns:mc="http://schemas.openxmlformats.org/markup-compatibility/2006">
          <mc:Choice Requires="x14">
            <control shapeId="3082" r:id="rId11" name="Check Box 10">
              <controlPr defaultSize="0" autoFill="0" autoLine="0" autoPict="0">
                <anchor moveWithCells="1">
                  <from>
                    <xdr:col>12</xdr:col>
                    <xdr:colOff>22860</xdr:colOff>
                    <xdr:row>19</xdr:row>
                    <xdr:rowOff>99060</xdr:rowOff>
                  </from>
                  <to>
                    <xdr:col>13</xdr:col>
                    <xdr:colOff>152400</xdr:colOff>
                    <xdr:row>20</xdr:row>
                    <xdr:rowOff>129540</xdr:rowOff>
                  </to>
                </anchor>
              </controlPr>
            </control>
          </mc:Choice>
        </mc:AlternateContent>
        <mc:AlternateContent xmlns:mc="http://schemas.openxmlformats.org/markup-compatibility/2006">
          <mc:Choice Requires="x14">
            <control shapeId="3083" r:id="rId12" name="Check Box 11">
              <controlPr defaultSize="0" autoFill="0" autoLine="0" autoPict="0">
                <anchor moveWithCells="1">
                  <from>
                    <xdr:col>13</xdr:col>
                    <xdr:colOff>22860</xdr:colOff>
                    <xdr:row>20</xdr:row>
                    <xdr:rowOff>99060</xdr:rowOff>
                  </from>
                  <to>
                    <xdr:col>14</xdr:col>
                    <xdr:colOff>152400</xdr:colOff>
                    <xdr:row>21</xdr:row>
                    <xdr:rowOff>129540</xdr:rowOff>
                  </to>
                </anchor>
              </controlPr>
            </control>
          </mc:Choice>
        </mc:AlternateContent>
        <mc:AlternateContent xmlns:mc="http://schemas.openxmlformats.org/markup-compatibility/2006">
          <mc:Choice Requires="x14">
            <control shapeId="3085" r:id="rId13" name="Scroll Bar 13">
              <controlPr defaultSize="0" autoPict="0">
                <anchor moveWithCells="1">
                  <from>
                    <xdr:col>26</xdr:col>
                    <xdr:colOff>144780</xdr:colOff>
                    <xdr:row>25</xdr:row>
                    <xdr:rowOff>152400</xdr:rowOff>
                  </from>
                  <to>
                    <xdr:col>26</xdr:col>
                    <xdr:colOff>396240</xdr:colOff>
                    <xdr:row>39</xdr:row>
                    <xdr:rowOff>7620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sqref="A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5AD72-4124-41B7-A09F-0BBDCEE53D80}">
  <dimension ref="L1:AA58"/>
  <sheetViews>
    <sheetView tabSelected="1" zoomScale="60" zoomScaleNormal="60" workbookViewId="0">
      <selection activeCell="AC12" sqref="AC12"/>
    </sheetView>
  </sheetViews>
  <sheetFormatPr defaultRowHeight="14.4" x14ac:dyDescent="0.3"/>
  <cols>
    <col min="12" max="12" width="8.5546875" customWidth="1"/>
  </cols>
  <sheetData>
    <row r="1" spans="12:27" x14ac:dyDescent="0.3">
      <c r="AA1">
        <v>20</v>
      </c>
    </row>
    <row r="2" spans="12:27" x14ac:dyDescent="0.3">
      <c r="L2" t="b">
        <v>1</v>
      </c>
      <c r="M2" t="b">
        <v>0</v>
      </c>
      <c r="N2" t="b">
        <v>1</v>
      </c>
    </row>
    <row r="58" spans="17:17" x14ac:dyDescent="0.3">
      <c r="Q58" t="s">
        <v>140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09" r:id="rId3" name="Check Box 13">
              <controlPr defaultSize="0" autoFill="0" autoLine="0" autoPict="0">
                <anchor moveWithCells="1">
                  <from>
                    <xdr:col>5</xdr:col>
                    <xdr:colOff>365760</xdr:colOff>
                    <xdr:row>13</xdr:row>
                    <xdr:rowOff>121920</xdr:rowOff>
                  </from>
                  <to>
                    <xdr:col>5</xdr:col>
                    <xdr:colOff>510540</xdr:colOff>
                    <xdr:row>15</xdr:row>
                    <xdr:rowOff>30480</xdr:rowOff>
                  </to>
                </anchor>
              </controlPr>
            </control>
          </mc:Choice>
        </mc:AlternateContent>
        <mc:AlternateContent xmlns:mc="http://schemas.openxmlformats.org/markup-compatibility/2006">
          <mc:Choice Requires="x14">
            <control shapeId="4110" r:id="rId4" name="Check Box 14">
              <controlPr defaultSize="0" autoFill="0" autoLine="0" autoPict="0">
                <anchor moveWithCells="1">
                  <from>
                    <xdr:col>6</xdr:col>
                    <xdr:colOff>495300</xdr:colOff>
                    <xdr:row>13</xdr:row>
                    <xdr:rowOff>152400</xdr:rowOff>
                  </from>
                  <to>
                    <xdr:col>7</xdr:col>
                    <xdr:colOff>220980</xdr:colOff>
                    <xdr:row>15</xdr:row>
                    <xdr:rowOff>22860</xdr:rowOff>
                  </to>
                </anchor>
              </controlPr>
            </control>
          </mc:Choice>
        </mc:AlternateContent>
        <mc:AlternateContent xmlns:mc="http://schemas.openxmlformats.org/markup-compatibility/2006">
          <mc:Choice Requires="x14">
            <control shapeId="4111" r:id="rId5" name="Check Box 15">
              <controlPr defaultSize="0" autoFill="0" autoLine="0" autoPict="0">
                <anchor moveWithCells="1">
                  <from>
                    <xdr:col>8</xdr:col>
                    <xdr:colOff>60960</xdr:colOff>
                    <xdr:row>13</xdr:row>
                    <xdr:rowOff>152400</xdr:rowOff>
                  </from>
                  <to>
                    <xdr:col>8</xdr:col>
                    <xdr:colOff>388620</xdr:colOff>
                    <xdr:row>15</xdr:row>
                    <xdr:rowOff>22860</xdr:rowOff>
                  </to>
                </anchor>
              </controlPr>
            </control>
          </mc:Choice>
        </mc:AlternateContent>
        <mc:AlternateContent xmlns:mc="http://schemas.openxmlformats.org/markup-compatibility/2006">
          <mc:Choice Requires="x14">
            <control shapeId="4112" r:id="rId6" name="Scroll Bar 16">
              <controlPr defaultSize="0" autoPict="0">
                <anchor moveWithCells="1">
                  <from>
                    <xdr:col>43</xdr:col>
                    <xdr:colOff>198120</xdr:colOff>
                    <xdr:row>114</xdr:row>
                    <xdr:rowOff>15240</xdr:rowOff>
                  </from>
                  <to>
                    <xdr:col>43</xdr:col>
                    <xdr:colOff>449580</xdr:colOff>
                    <xdr:row>127</xdr:row>
                    <xdr:rowOff>121920</xdr:rowOff>
                  </to>
                </anchor>
              </controlPr>
            </control>
          </mc:Choice>
        </mc:AlternateContent>
        <mc:AlternateContent xmlns:mc="http://schemas.openxmlformats.org/markup-compatibility/2006">
          <mc:Choice Requires="x14">
            <control shapeId="4113" r:id="rId7" name="Scroll Bar 17">
              <controlPr defaultSize="0" autoPict="0">
                <anchor moveWithCells="1">
                  <from>
                    <xdr:col>10</xdr:col>
                    <xdr:colOff>198120</xdr:colOff>
                    <xdr:row>16</xdr:row>
                    <xdr:rowOff>22860</xdr:rowOff>
                  </from>
                  <to>
                    <xdr:col>10</xdr:col>
                    <xdr:colOff>358140</xdr:colOff>
                    <xdr:row>28</xdr:row>
                    <xdr:rowOff>160020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Analysis</vt:lpstr>
      <vt:lpstr>Master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mushtaq qureshi</cp:lastModifiedBy>
  <dcterms:created xsi:type="dcterms:W3CDTF">2021-11-03T11:40:02Z</dcterms:created>
  <dcterms:modified xsi:type="dcterms:W3CDTF">2025-07-25T17:20:00Z</dcterms:modified>
</cp:coreProperties>
</file>