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물리학실험1\5. 당구의 역학\DATA\"/>
    </mc:Choice>
  </mc:AlternateContent>
  <xr:revisionPtr revIDLastSave="0" documentId="13_ncr:1_{348E951C-2BD8-41B8-B7CD-22A5C6559E13}" xr6:coauthVersionLast="31" xr6:coauthVersionMax="31" xr10:uidLastSave="{00000000-0000-0000-0000-000000000000}"/>
  <bookViews>
    <workbookView xWindow="0" yWindow="0" windowWidth="15552" windowHeight="7236" activeTab="2" xr2:uid="{2437FFE5-153B-4C87-9DEF-D899BA255310}"/>
  </bookViews>
  <sheets>
    <sheet name="1hs1m_1" sheetId="4" r:id="rId1"/>
    <sheet name="1hs1m_2" sheetId="3" r:id="rId2"/>
    <sheet name="1hs1m_3" sheetId="2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4" l="1"/>
  <c r="H19" i="4"/>
  <c r="G19" i="4"/>
  <c r="F19" i="4"/>
  <c r="I17" i="4"/>
  <c r="H17" i="4"/>
  <c r="G17" i="4"/>
  <c r="F17" i="4"/>
  <c r="I15" i="4"/>
  <c r="H15" i="4"/>
  <c r="G15" i="4"/>
  <c r="F15" i="4"/>
  <c r="I19" i="3"/>
  <c r="H19" i="3"/>
  <c r="G19" i="3"/>
  <c r="F19" i="3"/>
  <c r="I17" i="3"/>
  <c r="H17" i="3"/>
  <c r="G17" i="3"/>
  <c r="F17" i="3"/>
  <c r="I15" i="3"/>
  <c r="H15" i="3"/>
  <c r="G15" i="3"/>
  <c r="F15" i="3"/>
  <c r="I19" i="2"/>
  <c r="H19" i="2"/>
  <c r="G19" i="2"/>
  <c r="F19" i="2"/>
  <c r="I17" i="2"/>
  <c r="H17" i="2"/>
  <c r="G17" i="2"/>
  <c r="F17" i="2"/>
  <c r="I15" i="2"/>
  <c r="H15" i="2"/>
  <c r="G15" i="2"/>
  <c r="F15" i="2"/>
  <c r="G7" i="4"/>
  <c r="G5" i="3"/>
  <c r="I7" i="2"/>
  <c r="G6" i="4"/>
  <c r="I7" i="3"/>
  <c r="I6" i="2"/>
  <c r="G7" i="3"/>
  <c r="I7" i="4"/>
  <c r="I5" i="4"/>
  <c r="I6" i="3"/>
  <c r="G7" i="2"/>
  <c r="G4" i="2"/>
  <c r="G5" i="2"/>
  <c r="G5" i="4"/>
  <c r="I4" i="3"/>
  <c r="G6" i="2"/>
  <c r="I6" i="4"/>
  <c r="I5" i="2"/>
  <c r="G4" i="4"/>
  <c r="G4" i="3"/>
  <c r="I4" i="2"/>
  <c r="G6" i="3"/>
  <c r="I4" i="4"/>
  <c r="I5" i="3"/>
  <c r="G9" i="4" l="1"/>
  <c r="I9" i="4"/>
  <c r="I10" i="4"/>
  <c r="I8" i="4"/>
  <c r="G8" i="4"/>
  <c r="G10" i="4"/>
  <c r="I8" i="3"/>
  <c r="I10" i="3"/>
  <c r="G9" i="3"/>
  <c r="I9" i="3"/>
  <c r="G8" i="3"/>
  <c r="G10" i="3"/>
  <c r="I9" i="2"/>
  <c r="G9" i="2"/>
  <c r="G8" i="2"/>
  <c r="G10" i="2"/>
  <c r="I10" i="2"/>
  <c r="I8" i="2"/>
</calcChain>
</file>

<file path=xl/sharedStrings.xml><?xml version="1.0" encoding="utf-8"?>
<sst xmlns="http://schemas.openxmlformats.org/spreadsheetml/2006/main" count="105" uniqueCount="35">
  <si>
    <t>Time(s)</t>
  </si>
  <si>
    <t>x1좌표</t>
  </si>
  <si>
    <t>y1좌표</t>
  </si>
  <si>
    <t>x2좌표</t>
  </si>
  <si>
    <t>y2좌표</t>
  </si>
  <si>
    <t>충돌전점</t>
    <phoneticPr fontId="1" type="noConversion"/>
  </si>
  <si>
    <t>충돌후점</t>
    <phoneticPr fontId="1" type="noConversion"/>
  </si>
  <si>
    <t>vx1</t>
    <phoneticPr fontId="1" type="noConversion"/>
  </si>
  <si>
    <t>vy1</t>
    <phoneticPr fontId="1" type="noConversion"/>
  </si>
  <si>
    <t>x1전끝</t>
    <phoneticPr fontId="1" type="noConversion"/>
  </si>
  <si>
    <t>y1전끝</t>
    <phoneticPr fontId="1" type="noConversion"/>
  </si>
  <si>
    <t>x2전끝</t>
    <phoneticPr fontId="1" type="noConversion"/>
  </si>
  <si>
    <t>y2전끝</t>
    <phoneticPr fontId="1" type="noConversion"/>
  </si>
  <si>
    <t>vx1'</t>
    <phoneticPr fontId="1" type="noConversion"/>
  </si>
  <si>
    <t>vy1'</t>
  </si>
  <si>
    <t>vx2</t>
    <phoneticPr fontId="1" type="noConversion"/>
  </si>
  <si>
    <t>vy2</t>
    <phoneticPr fontId="1" type="noConversion"/>
  </si>
  <si>
    <t>vx2'</t>
    <phoneticPr fontId="1" type="noConversion"/>
  </si>
  <si>
    <t>vy2'</t>
    <phoneticPr fontId="1" type="noConversion"/>
  </si>
  <si>
    <t>x1후시작</t>
    <phoneticPr fontId="1" type="noConversion"/>
  </si>
  <si>
    <t>y1후시작</t>
    <phoneticPr fontId="1" type="noConversion"/>
  </si>
  <si>
    <t>x2후시작</t>
    <phoneticPr fontId="1" type="noConversion"/>
  </si>
  <si>
    <t>y2후시작</t>
    <phoneticPr fontId="1" type="noConversion"/>
  </si>
  <si>
    <t>x1후끝</t>
    <phoneticPr fontId="1" type="noConversion"/>
  </si>
  <si>
    <t>y1후끝</t>
    <phoneticPr fontId="1" type="noConversion"/>
  </si>
  <si>
    <t>x2후끝</t>
    <phoneticPr fontId="1" type="noConversion"/>
  </si>
  <si>
    <t>y2후끝</t>
    <phoneticPr fontId="1" type="noConversion"/>
  </si>
  <si>
    <t>x축전p</t>
    <phoneticPr fontId="1" type="noConversion"/>
  </si>
  <si>
    <t>y축전p</t>
    <phoneticPr fontId="1" type="noConversion"/>
  </si>
  <si>
    <t>x축후p</t>
    <phoneticPr fontId="1" type="noConversion"/>
  </si>
  <si>
    <t>y축후p</t>
    <phoneticPr fontId="1" type="noConversion"/>
  </si>
  <si>
    <t>전운동E</t>
    <phoneticPr fontId="1" type="noConversion"/>
  </si>
  <si>
    <t>후운동E</t>
    <phoneticPr fontId="1" type="noConversion"/>
  </si>
  <si>
    <t>1질량</t>
    <phoneticPr fontId="1" type="noConversion"/>
  </si>
  <si>
    <t>2질량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</si>
</sst>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'1hs1m_1'!$C$1</c:f>
              <c:strCache>
                <c:ptCount val="1"/>
                <c:pt idx="0">
                  <c:v>y1좌표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'1hs1m_1'!$B$2:$B$11</c:f>
              <c:numCache>
                <c:formatCode>General</c:formatCode>
                <c:ptCount val="10"/>
                <c:pt idx="0">
                  <c:v>51.347000000000001</c:v>
                </c:pt>
                <c:pt idx="1">
                  <c:v>46.505000000000003</c:v>
                </c:pt>
                <c:pt idx="2">
                  <c:v>41.438000000000002</c:v>
                </c:pt>
                <c:pt idx="3">
                  <c:v>38.622</c:v>
                </c:pt>
                <c:pt idx="4">
                  <c:v>38.622</c:v>
                </c:pt>
                <c:pt idx="5">
                  <c:v>38.51</c:v>
                </c:pt>
                <c:pt idx="6">
                  <c:v>38.51</c:v>
                </c:pt>
                <c:pt idx="7">
                  <c:v>38.396999999999998</c:v>
                </c:pt>
                <c:pt idx="8">
                  <c:v>38.396999999999998</c:v>
                </c:pt>
                <c:pt idx="9">
                  <c:v>38.396999999999998</c:v>
                </c:pt>
              </c:numCache>
            </c:numRef>
          </c:xVal>
          <c:yVal>
            <c:numRef>
              <c:f>'1hs1m_1'!$C$2:$C$11</c:f>
              <c:numCache>
                <c:formatCode>General</c:formatCode>
                <c:ptCount val="10"/>
                <c:pt idx="0">
                  <c:v>-38.734999999999999</c:v>
                </c:pt>
                <c:pt idx="1">
                  <c:v>-33.667000000000002</c:v>
                </c:pt>
                <c:pt idx="2">
                  <c:v>-28.488</c:v>
                </c:pt>
                <c:pt idx="3">
                  <c:v>-24.434000000000001</c:v>
                </c:pt>
                <c:pt idx="4">
                  <c:v>-21.844000000000001</c:v>
                </c:pt>
                <c:pt idx="5">
                  <c:v>-19.254000000000001</c:v>
                </c:pt>
                <c:pt idx="6">
                  <c:v>-16.664999999999999</c:v>
                </c:pt>
                <c:pt idx="7">
                  <c:v>-14.074999999999999</c:v>
                </c:pt>
                <c:pt idx="8">
                  <c:v>-11.484999999999999</c:v>
                </c:pt>
                <c:pt idx="9">
                  <c:v>-9.0079999999999991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5-4D10-9634-15D025FCA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27976"/>
        <c:axId val="430024040"/>
      </c:scatterChart>
      <c:valAx>
        <c:axId val="430027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0024040"/>
        <c:crosses val="autoZero"/>
        <c:crossBetween val="midCat"/>
      </c:valAx>
      <c:valAx>
        <c:axId val="43002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0027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'1hs1m_2'!$C$1</c:f>
              <c:strCache>
                <c:ptCount val="1"/>
                <c:pt idx="0">
                  <c:v>y1좌표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'1hs1m_2'!$B$2:$B$11</c:f>
              <c:numCache>
                <c:formatCode>General</c:formatCode>
                <c:ptCount val="10"/>
                <c:pt idx="0">
                  <c:v>45.716000000000001</c:v>
                </c:pt>
                <c:pt idx="1">
                  <c:v>40.762</c:v>
                </c:pt>
                <c:pt idx="2">
                  <c:v>36.033000000000001</c:v>
                </c:pt>
                <c:pt idx="3">
                  <c:v>34.118000000000002</c:v>
                </c:pt>
                <c:pt idx="4">
                  <c:v>32.429000000000002</c:v>
                </c:pt>
                <c:pt idx="5">
                  <c:v>30.74</c:v>
                </c:pt>
                <c:pt idx="6">
                  <c:v>29.050999999999998</c:v>
                </c:pt>
              </c:numCache>
            </c:numRef>
          </c:xVal>
          <c:yVal>
            <c:numRef>
              <c:f>'1hs1m_2'!$C$2:$C$11</c:f>
              <c:numCache>
                <c:formatCode>General</c:formatCode>
                <c:ptCount val="10"/>
                <c:pt idx="0">
                  <c:v>-34.343000000000004</c:v>
                </c:pt>
                <c:pt idx="1">
                  <c:v>-30.064</c:v>
                </c:pt>
                <c:pt idx="2">
                  <c:v>-25.56</c:v>
                </c:pt>
                <c:pt idx="3">
                  <c:v>-25.898</c:v>
                </c:pt>
                <c:pt idx="4">
                  <c:v>-26.460999999999999</c:v>
                </c:pt>
                <c:pt idx="5">
                  <c:v>-27.024000000000001</c:v>
                </c:pt>
                <c:pt idx="6">
                  <c:v>-27.587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38-4DE6-87F1-22FE30383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27976"/>
        <c:axId val="430024040"/>
      </c:scatterChart>
      <c:valAx>
        <c:axId val="430027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0024040"/>
        <c:crosses val="autoZero"/>
        <c:crossBetween val="midCat"/>
      </c:valAx>
      <c:valAx>
        <c:axId val="43002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0027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'1hs1m_3'!$C$1</c:f>
              <c:strCache>
                <c:ptCount val="1"/>
                <c:pt idx="0">
                  <c:v>y1좌표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'1hs1m_3'!$B$2:$B$11</c:f>
              <c:numCache>
                <c:formatCode>General</c:formatCode>
                <c:ptCount val="10"/>
                <c:pt idx="0">
                  <c:v>50.22</c:v>
                </c:pt>
                <c:pt idx="1">
                  <c:v>44.59</c:v>
                </c:pt>
                <c:pt idx="2">
                  <c:v>38.847999999999999</c:v>
                </c:pt>
                <c:pt idx="3">
                  <c:v>38.847999999999999</c:v>
                </c:pt>
                <c:pt idx="4">
                  <c:v>39.073</c:v>
                </c:pt>
                <c:pt idx="5">
                  <c:v>39.523000000000003</c:v>
                </c:pt>
                <c:pt idx="6">
                  <c:v>39.973999999999997</c:v>
                </c:pt>
                <c:pt idx="7">
                  <c:v>40.423999999999999</c:v>
                </c:pt>
              </c:numCache>
            </c:numRef>
          </c:xVal>
          <c:yVal>
            <c:numRef>
              <c:f>'1hs1m_3'!$C$2:$C$11</c:f>
              <c:numCache>
                <c:formatCode>General</c:formatCode>
                <c:ptCount val="10"/>
                <c:pt idx="0">
                  <c:v>-35.018999999999998</c:v>
                </c:pt>
                <c:pt idx="1">
                  <c:v>-30.289000000000001</c:v>
                </c:pt>
                <c:pt idx="2">
                  <c:v>-25.56</c:v>
                </c:pt>
                <c:pt idx="3">
                  <c:v>-23.082999999999998</c:v>
                </c:pt>
                <c:pt idx="4">
                  <c:v>-20.606000000000002</c:v>
                </c:pt>
                <c:pt idx="5">
                  <c:v>-18.241</c:v>
                </c:pt>
                <c:pt idx="6">
                  <c:v>-15.763999999999999</c:v>
                </c:pt>
                <c:pt idx="7">
                  <c:v>-13.398999999999999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9F-4423-86C2-A0CF9C0E1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27976"/>
        <c:axId val="430024040"/>
      </c:scatterChart>
      <c:valAx>
        <c:axId val="430027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0024040"/>
        <c:crosses val="autoZero"/>
        <c:crossBetween val="midCat"/>
      </c:valAx>
      <c:valAx>
        <c:axId val="43002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0027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186690</xdr:colOff>
      <xdr:row>21</xdr:row>
      <xdr:rowOff>57150</xdr:rowOff>
    </xdr:from>
    <xdr:to>
      <xdr:col>18</xdr:col>
      <xdr:colOff>64770</xdr:colOff>
      <xdr:row>33</xdr:row>
      <xdr:rowOff>148590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3C08068-0583-47DB-B4F9-C84493F70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278130</xdr:colOff>
      <xdr:row>3</xdr:row>
      <xdr:rowOff>19050</xdr:rowOff>
    </xdr:from>
    <xdr:to>
      <xdr:col>17</xdr:col>
      <xdr:colOff>156210</xdr:colOff>
      <xdr:row>15</xdr:row>
      <xdr:rowOff>110490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4D19B68-A565-48E1-ABE3-E19813F54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80010</xdr:colOff>
      <xdr:row>2</xdr:row>
      <xdr:rowOff>179070</xdr:rowOff>
    </xdr:from>
    <xdr:to>
      <xdr:col>19</xdr:col>
      <xdr:colOff>628650</xdr:colOff>
      <xdr:row>15</xdr:row>
      <xdr:rowOff>49530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9F3EBF5-4A25-42D6-A7BF-BC291C456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49DF5-7C58-474A-8C57-3A42443EC9B7}">
  <sheetPr codeName="Sheet2"/>
  <dimension ref="A1:AA19"/>
  <sheetViews>
    <sheetView workbookViewId="0">
      <selection activeCell="I8" sqref="I8"/>
    </sheetView>
  </sheetViews>
  <sheetFormatPr defaultRowHeight="17.399999999999999" x14ac:dyDescent="0.4"/>
  <sheetData>
    <row r="1" spans="1:2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33</v>
      </c>
      <c r="I1" s="2" t="s">
        <v>34</v>
      </c>
      <c r="O1" s="2"/>
      <c r="P1" s="2"/>
      <c r="Q1" s="2"/>
      <c r="R1" s="2"/>
      <c r="X1" s="2"/>
      <c r="Y1" s="2"/>
      <c r="Z1" s="2"/>
      <c r="AA1" s="2"/>
    </row>
    <row r="2" spans="1:27" x14ac:dyDescent="0.4">
      <c r="A2">
        <v>0</v>
      </c>
      <c r="B2">
        <v>51.347000000000001</v>
      </c>
      <c r="C2">
        <v>-38.734999999999999</v>
      </c>
      <c r="D2">
        <v>32.091999999999999</v>
      </c>
      <c r="E2">
        <v>-22.632999999999999</v>
      </c>
      <c r="F2" s="2">
        <v>3</v>
      </c>
      <c r="G2" s="2">
        <v>8</v>
      </c>
      <c r="H2" s="2">
        <v>4.4999999999999998E-2</v>
      </c>
      <c r="I2" s="2">
        <v>7.4999999999999997E-2</v>
      </c>
      <c r="O2" s="2"/>
      <c r="P2" s="2"/>
      <c r="Q2" s="2"/>
      <c r="R2" s="2"/>
      <c r="X2" s="2"/>
      <c r="Y2" s="2"/>
      <c r="Z2" s="2"/>
      <c r="AA2" s="2"/>
    </row>
    <row r="3" spans="1:27" x14ac:dyDescent="0.4">
      <c r="A3">
        <v>3.4000000000000002E-2</v>
      </c>
      <c r="B3">
        <v>46.505000000000003</v>
      </c>
      <c r="C3">
        <v>-33.667000000000002</v>
      </c>
      <c r="D3">
        <v>32.091999999999999</v>
      </c>
      <c r="E3">
        <v>-22.632999999999999</v>
      </c>
    </row>
    <row r="4" spans="1:27" x14ac:dyDescent="0.4">
      <c r="A4">
        <v>6.7000000000000004E-2</v>
      </c>
      <c r="B4">
        <v>41.438000000000002</v>
      </c>
      <c r="C4">
        <v>-28.488</v>
      </c>
      <c r="D4">
        <v>32.091999999999999</v>
      </c>
      <c r="E4">
        <v>-22.632999999999999</v>
      </c>
      <c r="F4" t="s">
        <v>7</v>
      </c>
      <c r="G4">
        <f ca="1">(INDIRECT(F15)-B2)/((F2-1)*0.033)</f>
        <v>-150.13636363636363</v>
      </c>
      <c r="H4" t="s">
        <v>13</v>
      </c>
      <c r="I4">
        <f ca="1">-(INDIRECT(F17)-INDIRECT(F19))/((G2-1)*0.033)</f>
        <v>-1.4588744588744731</v>
      </c>
    </row>
    <row r="5" spans="1:27" x14ac:dyDescent="0.4">
      <c r="A5">
        <v>0.1</v>
      </c>
      <c r="B5">
        <v>38.622</v>
      </c>
      <c r="C5">
        <v>-24.434000000000001</v>
      </c>
      <c r="D5">
        <v>30.74</v>
      </c>
      <c r="E5">
        <v>-21.957000000000001</v>
      </c>
      <c r="F5" t="s">
        <v>8</v>
      </c>
      <c r="G5">
        <f ca="1">(INDIRECT(G15)-C2)/((F2-1)*0.033)</f>
        <v>155.25757575757575</v>
      </c>
      <c r="H5" t="s">
        <v>14</v>
      </c>
      <c r="I5">
        <f ca="1">-(INDIRECT(G17)-INDIRECT(G19))/((G2-1)*0.033)</f>
        <v>77.991341991341997</v>
      </c>
    </row>
    <row r="6" spans="1:27" x14ac:dyDescent="0.4">
      <c r="A6">
        <v>0.13400000000000001</v>
      </c>
      <c r="B6">
        <v>38.622</v>
      </c>
      <c r="C6">
        <v>-21.844000000000001</v>
      </c>
      <c r="D6">
        <v>27.587</v>
      </c>
      <c r="E6">
        <v>-20.268000000000001</v>
      </c>
      <c r="F6" t="s">
        <v>15</v>
      </c>
      <c r="G6">
        <f ca="1">(INDIRECT(H15)-D2)/((F2-1)*0.033)</f>
        <v>0</v>
      </c>
      <c r="H6" s="1" t="s">
        <v>17</v>
      </c>
      <c r="I6">
        <f ca="1">-(INDIRECT(H17)-INDIRECT(H19))/((G2-1)*0.033)</f>
        <v>-97.489177489177465</v>
      </c>
      <c r="Q6" s="1"/>
      <c r="Z6" s="1"/>
    </row>
    <row r="7" spans="1:27" x14ac:dyDescent="0.4">
      <c r="A7">
        <v>0.16700000000000001</v>
      </c>
      <c r="B7">
        <v>38.51</v>
      </c>
      <c r="C7">
        <v>-19.254000000000001</v>
      </c>
      <c r="D7">
        <v>24.321999999999999</v>
      </c>
      <c r="E7">
        <v>-18.579000000000001</v>
      </c>
      <c r="F7" t="s">
        <v>16</v>
      </c>
      <c r="G7">
        <f ca="1">(INDIRECT(I15)-E2)/((F2-1)*0.033)</f>
        <v>0</v>
      </c>
      <c r="H7" t="s">
        <v>18</v>
      </c>
      <c r="I7">
        <f ca="1">-(INDIRECT(I17)-INDIRECT(I19))/((G2-1)*0.033)</f>
        <v>50.696969696969695</v>
      </c>
    </row>
    <row r="8" spans="1:27" x14ac:dyDescent="0.4">
      <c r="A8">
        <v>0.2</v>
      </c>
      <c r="B8">
        <v>38.51</v>
      </c>
      <c r="C8">
        <v>-16.664999999999999</v>
      </c>
      <c r="D8">
        <v>21.056999999999999</v>
      </c>
      <c r="E8">
        <v>-16.89</v>
      </c>
      <c r="F8" s="2" t="s">
        <v>27</v>
      </c>
      <c r="G8" s="2">
        <f ca="1">0.01*(H2*G4+I2*G6)</f>
        <v>-6.7561363636363628E-2</v>
      </c>
      <c r="H8" s="2" t="s">
        <v>29</v>
      </c>
      <c r="I8" s="2">
        <f ca="1">0.01*(H2*I4+I2*I6)</f>
        <v>-7.3773376623376602E-2</v>
      </c>
      <c r="O8" s="2"/>
      <c r="P8" s="2"/>
      <c r="Q8" s="2"/>
      <c r="R8" s="2"/>
      <c r="X8" s="2"/>
      <c r="Y8" s="2"/>
      <c r="Z8" s="2"/>
      <c r="AA8" s="2"/>
    </row>
    <row r="9" spans="1:27" x14ac:dyDescent="0.4">
      <c r="A9">
        <v>0.23400000000000001</v>
      </c>
      <c r="B9">
        <v>38.396999999999998</v>
      </c>
      <c r="C9">
        <v>-14.074999999999999</v>
      </c>
      <c r="D9">
        <v>17.904</v>
      </c>
      <c r="E9">
        <v>-15.201000000000001</v>
      </c>
      <c r="F9" s="2" t="s">
        <v>28</v>
      </c>
      <c r="G9" s="2">
        <f ca="1">0.01*(H2*G5+I2*G7)</f>
        <v>6.986590909090909E-2</v>
      </c>
      <c r="H9" s="2" t="s">
        <v>30</v>
      </c>
      <c r="I9" s="2">
        <f ca="1">0.01*(H2*I5+I2*I7)</f>
        <v>7.3118831168831167E-2</v>
      </c>
      <c r="O9" s="2"/>
      <c r="P9" s="2"/>
      <c r="Q9" s="2"/>
      <c r="R9" s="2"/>
      <c r="X9" s="2"/>
      <c r="Y9" s="2"/>
      <c r="Z9" s="2"/>
      <c r="AA9" s="2"/>
    </row>
    <row r="10" spans="1:27" x14ac:dyDescent="0.4">
      <c r="A10">
        <v>0.26700000000000002</v>
      </c>
      <c r="B10">
        <v>38.396999999999998</v>
      </c>
      <c r="C10">
        <v>-11.484999999999999</v>
      </c>
      <c r="D10">
        <v>14.750999999999999</v>
      </c>
      <c r="E10">
        <v>-13.512</v>
      </c>
      <c r="F10" s="2" t="s">
        <v>31</v>
      </c>
      <c r="G10" s="2">
        <f ca="1">0.00005*(H2*SUMSQ(G4,G5)+I2*SUMSQ(G6,G7))</f>
        <v>0.10495314566115702</v>
      </c>
      <c r="H10" s="2" t="s">
        <v>32</v>
      </c>
      <c r="I10" s="2">
        <f ca="1">0.00005*(H2*SUMSQ(I4,I5)+I2*SUMSQ(I6,I7))</f>
        <v>5.8969459155563043E-2</v>
      </c>
      <c r="O10" s="2"/>
      <c r="P10" s="2"/>
      <c r="Q10" s="2"/>
      <c r="R10" s="2"/>
      <c r="X10" s="2"/>
      <c r="Y10" s="2"/>
      <c r="Z10" s="2"/>
      <c r="AA10" s="2"/>
    </row>
    <row r="11" spans="1:27" x14ac:dyDescent="0.4">
      <c r="A11">
        <v>0.3</v>
      </c>
      <c r="B11">
        <v>38.396999999999998</v>
      </c>
      <c r="C11">
        <v>-9.0079999999999991</v>
      </c>
      <c r="D11">
        <v>11.484999999999999</v>
      </c>
      <c r="E11">
        <v>-11.935</v>
      </c>
    </row>
    <row r="12" spans="1:27" x14ac:dyDescent="0.4">
      <c r="A12">
        <v>0.33400000000000002</v>
      </c>
      <c r="B12">
        <v>38.284999999999997</v>
      </c>
      <c r="C12">
        <v>-6.4180000000000001</v>
      </c>
      <c r="D12">
        <v>8.2200000000000006</v>
      </c>
      <c r="E12">
        <v>-10.246</v>
      </c>
    </row>
    <row r="14" spans="1:27" x14ac:dyDescent="0.4">
      <c r="F14" t="s">
        <v>9</v>
      </c>
      <c r="G14" t="s">
        <v>10</v>
      </c>
      <c r="H14" t="s">
        <v>11</v>
      </c>
      <c r="I14" t="s">
        <v>12</v>
      </c>
    </row>
    <row r="15" spans="1:27" x14ac:dyDescent="0.4">
      <c r="F15" t="str">
        <f>ADDRESS(1+F2,2)</f>
        <v>$B$4</v>
      </c>
      <c r="G15" t="str">
        <f>ADDRESS(1+F2,3)</f>
        <v>$C$4</v>
      </c>
      <c r="H15" t="str">
        <f>ADDRESS(1+F2,4)</f>
        <v>$D$4</v>
      </c>
      <c r="I15" t="str">
        <f>ADDRESS(1+F2,5)</f>
        <v>$E$4</v>
      </c>
    </row>
    <row r="16" spans="1:27" x14ac:dyDescent="0.4">
      <c r="F16" t="s">
        <v>19</v>
      </c>
      <c r="G16" t="s">
        <v>20</v>
      </c>
      <c r="H16" t="s">
        <v>21</v>
      </c>
      <c r="I16" t="s">
        <v>22</v>
      </c>
    </row>
    <row r="17" spans="6:9" x14ac:dyDescent="0.4">
      <c r="F17" t="str">
        <f>ADDRESS(2+F2,2)</f>
        <v>$B$5</v>
      </c>
      <c r="G17" t="str">
        <f>ADDRESS(2+F2,3)</f>
        <v>$C$5</v>
      </c>
      <c r="H17" t="str">
        <f>ADDRESS(2+F2,4)</f>
        <v>$D$5</v>
      </c>
      <c r="I17" t="str">
        <f>ADDRESS(2+F2,5)</f>
        <v>$E$5</v>
      </c>
    </row>
    <row r="18" spans="6:9" x14ac:dyDescent="0.4">
      <c r="F18" t="s">
        <v>23</v>
      </c>
      <c r="G18" t="s">
        <v>24</v>
      </c>
      <c r="H18" t="s">
        <v>25</v>
      </c>
      <c r="I18" t="s">
        <v>26</v>
      </c>
    </row>
    <row r="19" spans="6:9" x14ac:dyDescent="0.4">
      <c r="F19" t="str">
        <f>ADDRESS(1+F2+G2,2)</f>
        <v>$B$12</v>
      </c>
      <c r="G19" t="str">
        <f>ADDRESS(1+F2+G2,3)</f>
        <v>$C$12</v>
      </c>
      <c r="H19" t="str">
        <f>ADDRESS(1+F2+G2,4)</f>
        <v>$D$12</v>
      </c>
      <c r="I19" t="str">
        <f>ADDRESS(1+F2+G2,5)</f>
        <v>$E$12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1A853-DA1B-4A99-8BCB-B579E727C3C5}">
  <sheetPr codeName="Sheet3"/>
  <dimension ref="A1:I19"/>
  <sheetViews>
    <sheetView workbookViewId="0">
      <selection activeCell="I8" sqref="I8"/>
    </sheetView>
  </sheetViews>
  <sheetFormatPr defaultRowHeight="17.399999999999999" x14ac:dyDescent="0.4"/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33</v>
      </c>
      <c r="I1" s="2" t="s">
        <v>34</v>
      </c>
    </row>
    <row r="2" spans="1:9" x14ac:dyDescent="0.4">
      <c r="A2">
        <v>0</v>
      </c>
      <c r="B2">
        <v>45.716000000000001</v>
      </c>
      <c r="C2">
        <v>-34.343000000000004</v>
      </c>
      <c r="D2">
        <v>32.317</v>
      </c>
      <c r="E2">
        <v>-19.029</v>
      </c>
      <c r="F2" s="2">
        <v>3</v>
      </c>
      <c r="G2" s="2">
        <v>4</v>
      </c>
      <c r="H2" s="2">
        <v>4.4999999999999998E-2</v>
      </c>
      <c r="I2" s="2">
        <v>7.4999999999999997E-2</v>
      </c>
    </row>
    <row r="3" spans="1:9" x14ac:dyDescent="0.4">
      <c r="A3">
        <v>3.3000000000000002E-2</v>
      </c>
      <c r="B3">
        <v>40.762</v>
      </c>
      <c r="C3">
        <v>-30.064</v>
      </c>
      <c r="D3">
        <v>32.317</v>
      </c>
      <c r="E3">
        <v>-19.029</v>
      </c>
    </row>
    <row r="4" spans="1:9" x14ac:dyDescent="0.4">
      <c r="A4">
        <v>6.6000000000000003E-2</v>
      </c>
      <c r="B4">
        <v>36.033000000000001</v>
      </c>
      <c r="C4">
        <v>-25.56</v>
      </c>
      <c r="D4">
        <v>32.317</v>
      </c>
      <c r="E4">
        <v>-18.917000000000002</v>
      </c>
      <c r="F4" t="s">
        <v>7</v>
      </c>
      <c r="G4">
        <f ca="1">(INDIRECT(F15)-B2)/((F2-1)*0.033)</f>
        <v>-146.71212121212119</v>
      </c>
      <c r="H4" t="s">
        <v>13</v>
      </c>
      <c r="I4">
        <f ca="1">-(INDIRECT(F17)-INDIRECT(F19))/((G2-1)*0.033)</f>
        <v>-51.181818181818215</v>
      </c>
    </row>
    <row r="5" spans="1:9" x14ac:dyDescent="0.4">
      <c r="A5">
        <v>0.1</v>
      </c>
      <c r="B5">
        <v>34.118000000000002</v>
      </c>
      <c r="C5">
        <v>-25.898</v>
      </c>
      <c r="D5">
        <v>30.628</v>
      </c>
      <c r="E5">
        <v>-16.327000000000002</v>
      </c>
      <c r="F5" t="s">
        <v>8</v>
      </c>
      <c r="G5">
        <f ca="1">(INDIRECT(G15)-C2)/((F2-1)*0.033)</f>
        <v>133.07575757575765</v>
      </c>
      <c r="H5" t="s">
        <v>14</v>
      </c>
      <c r="I5">
        <f ca="1">-(INDIRECT(G17)-INDIRECT(G19))/((G2-1)*0.033)</f>
        <v>-17.060606060606059</v>
      </c>
    </row>
    <row r="6" spans="1:9" x14ac:dyDescent="0.4">
      <c r="A6">
        <v>0.13300000000000001</v>
      </c>
      <c r="B6">
        <v>32.429000000000002</v>
      </c>
      <c r="C6">
        <v>-26.460999999999999</v>
      </c>
      <c r="D6">
        <v>28.713999999999999</v>
      </c>
      <c r="E6">
        <v>-13.287000000000001</v>
      </c>
      <c r="F6" t="s">
        <v>15</v>
      </c>
      <c r="G6">
        <f ca="1">(INDIRECT(H15)-D2)/((F2-1)*0.033)</f>
        <v>0</v>
      </c>
      <c r="H6" s="1" t="s">
        <v>17</v>
      </c>
      <c r="I6">
        <f ca="1">-(INDIRECT(H17)-INDIRECT(H19))/((G2-1)*0.033)</f>
        <v>-58.010101010100996</v>
      </c>
    </row>
    <row r="7" spans="1:9" x14ac:dyDescent="0.4">
      <c r="A7">
        <v>0.16600000000000001</v>
      </c>
      <c r="B7">
        <v>30.74</v>
      </c>
      <c r="C7">
        <v>-27.024000000000001</v>
      </c>
      <c r="D7">
        <v>26.798999999999999</v>
      </c>
      <c r="E7">
        <v>-10.246</v>
      </c>
      <c r="F7" t="s">
        <v>16</v>
      </c>
      <c r="G7">
        <f ca="1">(INDIRECT(I15)-E2)/((F2-1)*0.033)</f>
        <v>1.6969696969696715</v>
      </c>
      <c r="H7" t="s">
        <v>18</v>
      </c>
      <c r="I7">
        <f ca="1">-(INDIRECT(I17)-INDIRECT(I19))/((G2-1)*0.033)</f>
        <v>93.27272727272728</v>
      </c>
    </row>
    <row r="8" spans="1:9" x14ac:dyDescent="0.4">
      <c r="A8">
        <v>0.2</v>
      </c>
      <c r="B8">
        <v>29.050999999999998</v>
      </c>
      <c r="C8">
        <v>-27.587</v>
      </c>
      <c r="D8">
        <v>24.885000000000002</v>
      </c>
      <c r="E8">
        <v>-7.093</v>
      </c>
      <c r="F8" s="2" t="s">
        <v>27</v>
      </c>
      <c r="G8" s="2">
        <f ca="1">0.01*(H2*G4+I2*G6)</f>
        <v>-6.6020454545454535E-2</v>
      </c>
      <c r="H8" s="2" t="s">
        <v>29</v>
      </c>
      <c r="I8" s="2">
        <f ca="1">0.01*(H2*I4+I2*I6)</f>
        <v>-6.653939393939394E-2</v>
      </c>
    </row>
    <row r="9" spans="1:9" x14ac:dyDescent="0.4">
      <c r="F9" s="2" t="s">
        <v>28</v>
      </c>
      <c r="G9" s="2">
        <f ca="1">0.01*(H2*G5+I2*G7)</f>
        <v>6.1156818181818194E-2</v>
      </c>
      <c r="H9" s="2" t="s">
        <v>30</v>
      </c>
      <c r="I9" s="2">
        <f ca="1">0.01*(H2*I5+I2*I7)</f>
        <v>6.2277272727272737E-2</v>
      </c>
    </row>
    <row r="10" spans="1:9" x14ac:dyDescent="0.4">
      <c r="F10" s="2" t="s">
        <v>31</v>
      </c>
      <c r="G10" s="2">
        <f ca="1">0.00005*(H2*SUMSQ(G4,G5)+I2*SUMSQ(G6,G7))</f>
        <v>8.8286407369146058E-2</v>
      </c>
      <c r="H10" s="2" t="s">
        <v>32</v>
      </c>
      <c r="I10" s="2">
        <f ca="1">0.00005*(H2*SUMSQ(I4,I5)+I2*SUMSQ(I6,I7))</f>
        <v>5.1792596801346805E-2</v>
      </c>
    </row>
    <row r="14" spans="1:9" x14ac:dyDescent="0.4">
      <c r="F14" t="s">
        <v>9</v>
      </c>
      <c r="G14" t="s">
        <v>10</v>
      </c>
      <c r="H14" t="s">
        <v>11</v>
      </c>
      <c r="I14" t="s">
        <v>12</v>
      </c>
    </row>
    <row r="15" spans="1:9" x14ac:dyDescent="0.4">
      <c r="F15" t="str">
        <f>ADDRESS(1+F2,2)</f>
        <v>$B$4</v>
      </c>
      <c r="G15" t="str">
        <f>ADDRESS(1+F2,3)</f>
        <v>$C$4</v>
      </c>
      <c r="H15" t="str">
        <f>ADDRESS(1+F2,4)</f>
        <v>$D$4</v>
      </c>
      <c r="I15" t="str">
        <f>ADDRESS(1+F2,5)</f>
        <v>$E$4</v>
      </c>
    </row>
    <row r="16" spans="1:9" x14ac:dyDescent="0.4">
      <c r="F16" t="s">
        <v>19</v>
      </c>
      <c r="G16" t="s">
        <v>20</v>
      </c>
      <c r="H16" t="s">
        <v>21</v>
      </c>
      <c r="I16" t="s">
        <v>22</v>
      </c>
    </row>
    <row r="17" spans="6:9" x14ac:dyDescent="0.4">
      <c r="F17" t="str">
        <f>ADDRESS(2+F2,2)</f>
        <v>$B$5</v>
      </c>
      <c r="G17" t="str">
        <f>ADDRESS(2+F2,3)</f>
        <v>$C$5</v>
      </c>
      <c r="H17" t="str">
        <f>ADDRESS(2+F2,4)</f>
        <v>$D$5</v>
      </c>
      <c r="I17" t="str">
        <f>ADDRESS(2+F2,5)</f>
        <v>$E$5</v>
      </c>
    </row>
    <row r="18" spans="6:9" x14ac:dyDescent="0.4">
      <c r="F18" t="s">
        <v>23</v>
      </c>
      <c r="G18" t="s">
        <v>24</v>
      </c>
      <c r="H18" t="s">
        <v>25</v>
      </c>
      <c r="I18" t="s">
        <v>26</v>
      </c>
    </row>
    <row r="19" spans="6:9" x14ac:dyDescent="0.4">
      <c r="F19" t="str">
        <f>ADDRESS(1+F2+G2,2)</f>
        <v>$B$8</v>
      </c>
      <c r="G19" t="str">
        <f>ADDRESS(1+F2+G2,3)</f>
        <v>$C$8</v>
      </c>
      <c r="H19" t="str">
        <f>ADDRESS(1+F2+G2,4)</f>
        <v>$D$8</v>
      </c>
      <c r="I19" t="str">
        <f>ADDRESS(1+F2+G2,5)</f>
        <v>$E$8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A5A6A-2A61-418D-A9D4-490BA7889DC3}">
  <sheetPr codeName="Sheet4"/>
  <dimension ref="A1:I19"/>
  <sheetViews>
    <sheetView tabSelected="1" workbookViewId="0">
      <selection activeCell="F11" sqref="F11"/>
    </sheetView>
  </sheetViews>
  <sheetFormatPr defaultRowHeight="17.399999999999999" x14ac:dyDescent="0.4"/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33</v>
      </c>
      <c r="I1" s="2" t="s">
        <v>34</v>
      </c>
    </row>
    <row r="2" spans="1:9" x14ac:dyDescent="0.4">
      <c r="A2">
        <v>0</v>
      </c>
      <c r="B2">
        <v>50.22</v>
      </c>
      <c r="C2">
        <v>-35.018999999999998</v>
      </c>
      <c r="D2">
        <v>31.640999999999998</v>
      </c>
      <c r="E2">
        <v>-23.082999999999998</v>
      </c>
      <c r="F2" s="2">
        <v>3</v>
      </c>
      <c r="G2" s="2">
        <v>5</v>
      </c>
      <c r="H2" s="2">
        <v>4.4999999999999998E-2</v>
      </c>
      <c r="I2" s="2">
        <v>7.4999999999999997E-2</v>
      </c>
    </row>
    <row r="3" spans="1:9" x14ac:dyDescent="0.4">
      <c r="A3">
        <v>3.3000000000000002E-2</v>
      </c>
      <c r="B3">
        <v>44.59</v>
      </c>
      <c r="C3">
        <v>-30.289000000000001</v>
      </c>
      <c r="D3">
        <v>31.529</v>
      </c>
      <c r="E3">
        <v>-23.082999999999998</v>
      </c>
    </row>
    <row r="4" spans="1:9" x14ac:dyDescent="0.4">
      <c r="A4">
        <v>6.7000000000000004E-2</v>
      </c>
      <c r="B4">
        <v>38.847999999999999</v>
      </c>
      <c r="C4">
        <v>-25.56</v>
      </c>
      <c r="D4">
        <v>31.529</v>
      </c>
      <c r="E4">
        <v>-23.082999999999998</v>
      </c>
      <c r="F4" t="s">
        <v>7</v>
      </c>
      <c r="G4">
        <f ca="1">(INDIRECT(F15)-B2)/((F2-1)*0.033)</f>
        <v>-172.30303030303028</v>
      </c>
      <c r="H4" t="s">
        <v>13</v>
      </c>
      <c r="I4">
        <f ca="1">-(INDIRECT(F17)-INDIRECT(F19))/((G2-1)*0.033)</f>
        <v>11.939393939393943</v>
      </c>
    </row>
    <row r="5" spans="1:9" x14ac:dyDescent="0.4">
      <c r="A5">
        <v>0.1</v>
      </c>
      <c r="B5">
        <v>38.847999999999999</v>
      </c>
      <c r="C5">
        <v>-23.082999999999998</v>
      </c>
      <c r="D5">
        <v>27.925000000000001</v>
      </c>
      <c r="E5">
        <v>-21.619</v>
      </c>
      <c r="F5" t="s">
        <v>8</v>
      </c>
      <c r="G5">
        <f ca="1">(INDIRECT(G15)-C2)/((F2-1)*0.033)</f>
        <v>143.31818181818181</v>
      </c>
      <c r="H5" t="s">
        <v>14</v>
      </c>
      <c r="I5">
        <f ca="1">-(INDIRECT(G17)-INDIRECT(G19))/((G2-1)*0.033)</f>
        <v>73.36363636363636</v>
      </c>
    </row>
    <row r="6" spans="1:9" x14ac:dyDescent="0.4">
      <c r="A6">
        <v>0.13300000000000001</v>
      </c>
      <c r="B6">
        <v>39.073</v>
      </c>
      <c r="C6">
        <v>-20.606000000000002</v>
      </c>
      <c r="D6">
        <v>23.984000000000002</v>
      </c>
      <c r="E6">
        <v>-20.042999999999999</v>
      </c>
      <c r="F6" t="s">
        <v>15</v>
      </c>
      <c r="G6">
        <f ca="1">(INDIRECT(H15)-D2)/((F2-1)*0.033)</f>
        <v>-1.6969696969696715</v>
      </c>
      <c r="H6" s="1" t="s">
        <v>17</v>
      </c>
      <c r="I6">
        <f ca="1">-(INDIRECT(H17)-INDIRECT(H19))/((G2-1)*0.033)</f>
        <v>-120.28030303030303</v>
      </c>
    </row>
    <row r="7" spans="1:9" x14ac:dyDescent="0.4">
      <c r="A7">
        <v>0.16700000000000001</v>
      </c>
      <c r="B7">
        <v>39.523000000000003</v>
      </c>
      <c r="C7">
        <v>-18.241</v>
      </c>
      <c r="D7">
        <v>19.931000000000001</v>
      </c>
      <c r="E7">
        <v>-18.353999999999999</v>
      </c>
      <c r="F7" t="s">
        <v>16</v>
      </c>
      <c r="G7">
        <f ca="1">(INDIRECT(I15)-E2)/((F2-1)*0.033)</f>
        <v>0</v>
      </c>
      <c r="H7" t="s">
        <v>18</v>
      </c>
      <c r="I7">
        <f ca="1">-(INDIRECT(I17)-INDIRECT(I19))/((G2-1)*0.033)</f>
        <v>48.62121212121211</v>
      </c>
    </row>
    <row r="8" spans="1:9" x14ac:dyDescent="0.4">
      <c r="A8">
        <v>0.2</v>
      </c>
      <c r="B8">
        <v>39.973999999999997</v>
      </c>
      <c r="C8">
        <v>-15.763999999999999</v>
      </c>
      <c r="D8">
        <v>15.989000000000001</v>
      </c>
      <c r="E8">
        <v>-16.777000000000001</v>
      </c>
      <c r="F8" s="2" t="s">
        <v>27</v>
      </c>
      <c r="G8" s="2">
        <f ca="1">0.01*(H2*G4+I2*G6)</f>
        <v>-7.880909090909087E-2</v>
      </c>
      <c r="H8" s="2" t="s">
        <v>29</v>
      </c>
      <c r="I8" s="2">
        <f ca="1">0.01*(H2*I4+I2*I6)</f>
        <v>-8.483750000000001E-2</v>
      </c>
    </row>
    <row r="9" spans="1:9" x14ac:dyDescent="0.4">
      <c r="A9">
        <v>0.23300000000000001</v>
      </c>
      <c r="B9">
        <v>40.423999999999999</v>
      </c>
      <c r="C9">
        <v>-13.398999999999999</v>
      </c>
      <c r="D9">
        <v>12.048</v>
      </c>
      <c r="E9">
        <v>-15.201000000000001</v>
      </c>
      <c r="F9" s="2" t="s">
        <v>28</v>
      </c>
      <c r="G9" s="2">
        <f ca="1">0.01*(H2*G5+I2*G7)</f>
        <v>6.4493181818181824E-2</v>
      </c>
      <c r="H9" s="2" t="s">
        <v>30</v>
      </c>
      <c r="I9" s="2">
        <f ca="1">0.01*(H2*I5+I2*I7)</f>
        <v>6.9479545454545447E-2</v>
      </c>
    </row>
    <row r="10" spans="1:9" x14ac:dyDescent="0.4">
      <c r="F10" s="2" t="s">
        <v>31</v>
      </c>
      <c r="G10" s="2">
        <f ca="1">0.00005*(H2*SUMSQ(G4,G5)+I2*SUMSQ(G6,G7))</f>
        <v>0.11302477875344354</v>
      </c>
      <c r="H10" s="2" t="s">
        <v>32</v>
      </c>
      <c r="I10" s="2">
        <f ca="1">0.00005*(H2*SUMSQ(I4,I5)+I2*SUMSQ(I6,I7))</f>
        <v>7.5548388472796144E-2</v>
      </c>
    </row>
    <row r="14" spans="1:9" x14ac:dyDescent="0.4">
      <c r="F14" t="s">
        <v>9</v>
      </c>
      <c r="G14" t="s">
        <v>10</v>
      </c>
      <c r="H14" t="s">
        <v>11</v>
      </c>
      <c r="I14" t="s">
        <v>12</v>
      </c>
    </row>
    <row r="15" spans="1:9" x14ac:dyDescent="0.4">
      <c r="F15" t="str">
        <f>ADDRESS(1+F2,2)</f>
        <v>$B$4</v>
      </c>
      <c r="G15" t="str">
        <f>ADDRESS(1+F2,3)</f>
        <v>$C$4</v>
      </c>
      <c r="H15" t="str">
        <f>ADDRESS(1+F2,4)</f>
        <v>$D$4</v>
      </c>
      <c r="I15" t="str">
        <f>ADDRESS(1+F2,5)</f>
        <v>$E$4</v>
      </c>
    </row>
    <row r="16" spans="1:9" x14ac:dyDescent="0.4">
      <c r="F16" t="s">
        <v>19</v>
      </c>
      <c r="G16" t="s">
        <v>20</v>
      </c>
      <c r="H16" t="s">
        <v>21</v>
      </c>
      <c r="I16" t="s">
        <v>22</v>
      </c>
    </row>
    <row r="17" spans="6:9" x14ac:dyDescent="0.4">
      <c r="F17" t="str">
        <f>ADDRESS(2+F2,2)</f>
        <v>$B$5</v>
      </c>
      <c r="G17" t="str">
        <f>ADDRESS(2+F2,3)</f>
        <v>$C$5</v>
      </c>
      <c r="H17" t="str">
        <f>ADDRESS(2+F2,4)</f>
        <v>$D$5</v>
      </c>
      <c r="I17" t="str">
        <f>ADDRESS(2+F2,5)</f>
        <v>$E$5</v>
      </c>
    </row>
    <row r="18" spans="6:9" x14ac:dyDescent="0.4">
      <c r="F18" t="s">
        <v>23</v>
      </c>
      <c r="G18" t="s">
        <v>24</v>
      </c>
      <c r="H18" t="s">
        <v>25</v>
      </c>
      <c r="I18" t="s">
        <v>26</v>
      </c>
    </row>
    <row r="19" spans="6:9" x14ac:dyDescent="0.4">
      <c r="F19" t="str">
        <f>ADDRESS(1+F2+G2,2)</f>
        <v>$B$9</v>
      </c>
      <c r="G19" t="str">
        <f>ADDRESS(1+F2+G2,3)</f>
        <v>$C$9</v>
      </c>
      <c r="H19" t="str">
        <f>ADDRESS(1+F2+G2,4)</f>
        <v>$D$9</v>
      </c>
      <c r="I19" t="str">
        <f>ADDRESS(1+F2+G2,5)</f>
        <v>$E$9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1hs1m_1</vt:lpstr>
      <vt:lpstr>1hs1m_2</vt:lpstr>
      <vt:lpstr>1hs1m_3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2018-04-29T12:03:47Z</dcterms:created>
  <dcterms:modified xsi:type="dcterms:W3CDTF">2018-04-29T13:57:07Z</dcterms:modified>
</cp:coreProperties>
</file>