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물리학실험1\5. 당구의 역학\DATA\"/>
    </mc:Choice>
  </mc:AlternateContent>
  <xr:revisionPtr revIDLastSave="0" documentId="13_ncr:1_{9A80A576-B8AA-4227-A7FC-547C678ACBCC}" xr6:coauthVersionLast="31" xr6:coauthVersionMax="31" xr10:uidLastSave="{00000000-0000-0000-0000-000000000000}"/>
  <bookViews>
    <workbookView xWindow="0" yWindow="0" windowWidth="15552" windowHeight="7236" xr2:uid="{2437FFE5-153B-4C87-9DEF-D899BA255310}"/>
  </bookViews>
  <sheets>
    <sheet name="1s1m_1" sheetId="4" r:id="rId1"/>
    <sheet name="1s1m_2" sheetId="3" r:id="rId2"/>
    <sheet name="1s1m_3" sheetId="2" r:id="rId3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9" i="4" l="1"/>
  <c r="H19" i="4"/>
  <c r="G19" i="4"/>
  <c r="F19" i="4"/>
  <c r="I17" i="4"/>
  <c r="H17" i="4"/>
  <c r="G17" i="4"/>
  <c r="F17" i="4"/>
  <c r="I15" i="4"/>
  <c r="H15" i="4"/>
  <c r="G15" i="4"/>
  <c r="F15" i="4"/>
  <c r="I19" i="3"/>
  <c r="H19" i="3"/>
  <c r="G19" i="3"/>
  <c r="F19" i="3"/>
  <c r="I17" i="3"/>
  <c r="H17" i="3"/>
  <c r="G17" i="3"/>
  <c r="F17" i="3"/>
  <c r="I15" i="3"/>
  <c r="H15" i="3"/>
  <c r="G15" i="3"/>
  <c r="F15" i="3"/>
  <c r="I19" i="2"/>
  <c r="H19" i="2"/>
  <c r="G19" i="2"/>
  <c r="F19" i="2"/>
  <c r="I17" i="2"/>
  <c r="H17" i="2"/>
  <c r="G17" i="2"/>
  <c r="F17" i="2"/>
  <c r="I15" i="2"/>
  <c r="H15" i="2"/>
  <c r="G15" i="2"/>
  <c r="F15" i="2"/>
  <c r="G4" i="4"/>
  <c r="I6" i="4"/>
  <c r="I4" i="4"/>
  <c r="I7" i="4"/>
  <c r="G7" i="4"/>
  <c r="G6" i="4"/>
  <c r="I5" i="4"/>
  <c r="G5" i="4"/>
  <c r="G4" i="3"/>
  <c r="G6" i="3"/>
  <c r="G7" i="3"/>
  <c r="I5" i="3"/>
  <c r="G5" i="3"/>
  <c r="I7" i="3"/>
  <c r="I6" i="3"/>
  <c r="I4" i="3"/>
  <c r="I4" i="2"/>
  <c r="G4" i="2"/>
  <c r="G5" i="2"/>
  <c r="I5" i="2"/>
  <c r="I7" i="2"/>
  <c r="I6" i="2"/>
  <c r="G7" i="2"/>
  <c r="G6" i="2"/>
  <c r="G9" i="4" l="1"/>
  <c r="I9" i="4"/>
  <c r="I10" i="4"/>
  <c r="I8" i="4"/>
  <c r="G8" i="4"/>
  <c r="G10" i="4"/>
  <c r="I8" i="3"/>
  <c r="I10" i="3"/>
  <c r="G9" i="3"/>
  <c r="I9" i="3"/>
  <c r="G8" i="3"/>
  <c r="G10" i="3"/>
  <c r="I9" i="2"/>
  <c r="G9" i="2"/>
  <c r="G8" i="2"/>
  <c r="G10" i="2"/>
  <c r="I10" i="2"/>
  <c r="I8" i="2"/>
</calcChain>
</file>

<file path=xl/sharedStrings.xml><?xml version="1.0" encoding="utf-8"?>
<sst xmlns="http://schemas.openxmlformats.org/spreadsheetml/2006/main" count="105" uniqueCount="35">
  <si>
    <t>Time(s)</t>
  </si>
  <si>
    <t>x1좌표</t>
  </si>
  <si>
    <t>y1좌표</t>
  </si>
  <si>
    <t>x2좌표</t>
  </si>
  <si>
    <t>y2좌표</t>
  </si>
  <si>
    <t>충돌전점</t>
    <phoneticPr fontId="1" type="noConversion"/>
  </si>
  <si>
    <t>충돌후점</t>
    <phoneticPr fontId="1" type="noConversion"/>
  </si>
  <si>
    <t>vx1</t>
    <phoneticPr fontId="1" type="noConversion"/>
  </si>
  <si>
    <t>vy1</t>
    <phoneticPr fontId="1" type="noConversion"/>
  </si>
  <si>
    <t>x1전끝</t>
    <phoneticPr fontId="1" type="noConversion"/>
  </si>
  <si>
    <t>y1전끝</t>
    <phoneticPr fontId="1" type="noConversion"/>
  </si>
  <si>
    <t>x2전끝</t>
    <phoneticPr fontId="1" type="noConversion"/>
  </si>
  <si>
    <t>y2전끝</t>
    <phoneticPr fontId="1" type="noConversion"/>
  </si>
  <si>
    <t>vx1'</t>
    <phoneticPr fontId="1" type="noConversion"/>
  </si>
  <si>
    <t>vy1'</t>
  </si>
  <si>
    <t>vx2</t>
    <phoneticPr fontId="1" type="noConversion"/>
  </si>
  <si>
    <t>vy2</t>
    <phoneticPr fontId="1" type="noConversion"/>
  </si>
  <si>
    <t>vx2'</t>
    <phoneticPr fontId="1" type="noConversion"/>
  </si>
  <si>
    <t>vy2'</t>
    <phoneticPr fontId="1" type="noConversion"/>
  </si>
  <si>
    <t>x1후시작</t>
    <phoneticPr fontId="1" type="noConversion"/>
  </si>
  <si>
    <t>y1후시작</t>
    <phoneticPr fontId="1" type="noConversion"/>
  </si>
  <si>
    <t>x2후시작</t>
    <phoneticPr fontId="1" type="noConversion"/>
  </si>
  <si>
    <t>y2후시작</t>
    <phoneticPr fontId="1" type="noConversion"/>
  </si>
  <si>
    <t>x1후끝</t>
    <phoneticPr fontId="1" type="noConversion"/>
  </si>
  <si>
    <t>y1후끝</t>
    <phoneticPr fontId="1" type="noConversion"/>
  </si>
  <si>
    <t>x2후끝</t>
    <phoneticPr fontId="1" type="noConversion"/>
  </si>
  <si>
    <t>y2후끝</t>
    <phoneticPr fontId="1" type="noConversion"/>
  </si>
  <si>
    <t>x축전p</t>
    <phoneticPr fontId="1" type="noConversion"/>
  </si>
  <si>
    <t>y축전p</t>
    <phoneticPr fontId="1" type="noConversion"/>
  </si>
  <si>
    <t>x축후p</t>
    <phoneticPr fontId="1" type="noConversion"/>
  </si>
  <si>
    <t>y축후p</t>
    <phoneticPr fontId="1" type="noConversion"/>
  </si>
  <si>
    <t>전운동E</t>
    <phoneticPr fontId="1" type="noConversion"/>
  </si>
  <si>
    <t>후운동E</t>
    <phoneticPr fontId="1" type="noConversion"/>
  </si>
  <si>
    <t>1질량</t>
    <phoneticPr fontId="1" type="noConversion"/>
  </si>
  <si>
    <t>2질량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</si>
</sst>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quotePrefix="1">
      <alignment vertical="center"/>
    </xf>
    <xf numFmtId="0" fontId="2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'1s1m_1'!$C$1</c:f>
              <c:strCache>
                <c:ptCount val="1"/>
                <c:pt idx="0">
                  <c:v>y1좌표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'1s1m_1'!$B$2:$B$11</c:f>
              <c:numCache>
                <c:formatCode>General</c:formatCode>
                <c:ptCount val="10"/>
                <c:pt idx="0">
                  <c:v>48.305999999999997</c:v>
                </c:pt>
                <c:pt idx="1">
                  <c:v>45.378999999999998</c:v>
                </c:pt>
                <c:pt idx="2">
                  <c:v>43.914999999999999</c:v>
                </c:pt>
                <c:pt idx="3">
                  <c:v>44.703000000000003</c:v>
                </c:pt>
                <c:pt idx="4">
                  <c:v>45.378999999999998</c:v>
                </c:pt>
                <c:pt idx="5">
                  <c:v>46.054000000000002</c:v>
                </c:pt>
                <c:pt idx="6">
                  <c:v>46.73</c:v>
                </c:pt>
                <c:pt idx="7">
                  <c:v>47.405000000000001</c:v>
                </c:pt>
                <c:pt idx="8">
                  <c:v>48.081000000000003</c:v>
                </c:pt>
                <c:pt idx="9">
                  <c:v>48.756999999999998</c:v>
                </c:pt>
              </c:numCache>
            </c:numRef>
          </c:xVal>
          <c:yVal>
            <c:numRef>
              <c:f>'1s1m_1'!$C$2:$C$11</c:f>
              <c:numCache>
                <c:formatCode>General</c:formatCode>
                <c:ptCount val="10"/>
                <c:pt idx="0">
                  <c:v>-28.036999999999999</c:v>
                </c:pt>
                <c:pt idx="1">
                  <c:v>-23.196000000000002</c:v>
                </c:pt>
                <c:pt idx="2">
                  <c:v>-19.704999999999998</c:v>
                </c:pt>
                <c:pt idx="3">
                  <c:v>-17.791</c:v>
                </c:pt>
                <c:pt idx="4">
                  <c:v>-15.875999999999999</c:v>
                </c:pt>
                <c:pt idx="5">
                  <c:v>-13.962</c:v>
                </c:pt>
                <c:pt idx="6">
                  <c:v>-12.048</c:v>
                </c:pt>
                <c:pt idx="7">
                  <c:v>-10.134</c:v>
                </c:pt>
                <c:pt idx="8">
                  <c:v>-8.3320000000000007</c:v>
                </c:pt>
                <c:pt idx="9">
                  <c:v>-6.3049999999999997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D5-4D10-9634-15D025FCA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0027976"/>
        <c:axId val="430024040"/>
      </c:scatterChart>
      <c:valAx>
        <c:axId val="430027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0024040"/>
        <c:crosses val="autoZero"/>
        <c:crossBetween val="midCat"/>
      </c:valAx>
      <c:valAx>
        <c:axId val="430024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0027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'1s1m_2'!$C$1</c:f>
              <c:strCache>
                <c:ptCount val="1"/>
                <c:pt idx="0">
                  <c:v>y1좌표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'1s1m_2'!$B$2:$B$11</c:f>
              <c:numCache>
                <c:formatCode>General</c:formatCode>
                <c:ptCount val="10"/>
                <c:pt idx="0">
                  <c:v>16.327000000000002</c:v>
                </c:pt>
                <c:pt idx="1">
                  <c:v>19.818000000000001</c:v>
                </c:pt>
                <c:pt idx="2">
                  <c:v>23.420999999999999</c:v>
                </c:pt>
                <c:pt idx="3">
                  <c:v>26.798999999999999</c:v>
                </c:pt>
                <c:pt idx="4">
                  <c:v>30.177</c:v>
                </c:pt>
                <c:pt idx="5">
                  <c:v>32.317</c:v>
                </c:pt>
                <c:pt idx="6">
                  <c:v>34.231000000000002</c:v>
                </c:pt>
                <c:pt idx="7">
                  <c:v>36.258000000000003</c:v>
                </c:pt>
              </c:numCache>
            </c:numRef>
          </c:xVal>
          <c:yVal>
            <c:numRef>
              <c:f>'1s1m_2'!$C$2:$C$11</c:f>
              <c:numCache>
                <c:formatCode>General</c:formatCode>
                <c:ptCount val="10"/>
                <c:pt idx="0">
                  <c:v>-35.469000000000001</c:v>
                </c:pt>
                <c:pt idx="1">
                  <c:v>-32.654000000000003</c:v>
                </c:pt>
                <c:pt idx="2">
                  <c:v>-29.838999999999999</c:v>
                </c:pt>
                <c:pt idx="3">
                  <c:v>-27.024000000000001</c:v>
                </c:pt>
                <c:pt idx="4">
                  <c:v>-24.434000000000001</c:v>
                </c:pt>
                <c:pt idx="5">
                  <c:v>-24.885000000000002</c:v>
                </c:pt>
                <c:pt idx="6">
                  <c:v>-25.222000000000001</c:v>
                </c:pt>
                <c:pt idx="7">
                  <c:v>-25.672999999999998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38-4DE6-87F1-22FE303835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0027976"/>
        <c:axId val="430024040"/>
      </c:scatterChart>
      <c:valAx>
        <c:axId val="430027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0024040"/>
        <c:crosses val="autoZero"/>
        <c:crossBetween val="midCat"/>
      </c:valAx>
      <c:valAx>
        <c:axId val="430024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0027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'1s1m_3'!$C$1</c:f>
              <c:strCache>
                <c:ptCount val="1"/>
                <c:pt idx="0">
                  <c:v>y1좌표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'1s1m_3'!$B$2:$B$11</c:f>
              <c:numCache>
                <c:formatCode>General</c:formatCode>
                <c:ptCount val="10"/>
                <c:pt idx="0">
                  <c:v>51.459000000000003</c:v>
                </c:pt>
                <c:pt idx="1">
                  <c:v>46.954999999999998</c:v>
                </c:pt>
                <c:pt idx="2">
                  <c:v>42.564</c:v>
                </c:pt>
                <c:pt idx="3">
                  <c:v>38.058999999999997</c:v>
                </c:pt>
                <c:pt idx="4">
                  <c:v>33.555</c:v>
                </c:pt>
                <c:pt idx="5">
                  <c:v>31.190999999999999</c:v>
                </c:pt>
                <c:pt idx="6">
                  <c:v>30.74</c:v>
                </c:pt>
                <c:pt idx="7">
                  <c:v>30.29</c:v>
                </c:pt>
                <c:pt idx="8">
                  <c:v>29.952000000000002</c:v>
                </c:pt>
              </c:numCache>
            </c:numRef>
          </c:xVal>
          <c:yVal>
            <c:numRef>
              <c:f>'1s1m_3'!$C$2:$C$11</c:f>
              <c:numCache>
                <c:formatCode>General</c:formatCode>
                <c:ptCount val="10"/>
                <c:pt idx="0">
                  <c:v>-38.396999999999998</c:v>
                </c:pt>
                <c:pt idx="1">
                  <c:v>-34.343000000000004</c:v>
                </c:pt>
                <c:pt idx="2">
                  <c:v>-30.402000000000001</c:v>
                </c:pt>
                <c:pt idx="3">
                  <c:v>-26.574000000000002</c:v>
                </c:pt>
                <c:pt idx="4">
                  <c:v>-22.52</c:v>
                </c:pt>
                <c:pt idx="5">
                  <c:v>-18.690999999999999</c:v>
                </c:pt>
                <c:pt idx="6">
                  <c:v>-14.863</c:v>
                </c:pt>
                <c:pt idx="7">
                  <c:v>-11.147</c:v>
                </c:pt>
                <c:pt idx="8">
                  <c:v>-7.319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9F-4423-86C2-A0CF9C0E13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0027976"/>
        <c:axId val="430024040"/>
      </c:scatterChart>
      <c:valAx>
        <c:axId val="430027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0024040"/>
        <c:crosses val="autoZero"/>
        <c:crossBetween val="midCat"/>
      </c:valAx>
      <c:valAx>
        <c:axId val="430024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0027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186690</xdr:colOff>
      <xdr:row>21</xdr:row>
      <xdr:rowOff>57150</xdr:rowOff>
    </xdr:from>
    <xdr:to>
      <xdr:col>18</xdr:col>
      <xdr:colOff>64770</xdr:colOff>
      <xdr:row>33</xdr:row>
      <xdr:rowOff>148590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33C08068-0583-47DB-B4F9-C84493F70E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278130</xdr:colOff>
      <xdr:row>3</xdr:row>
      <xdr:rowOff>19050</xdr:rowOff>
    </xdr:from>
    <xdr:to>
      <xdr:col>17</xdr:col>
      <xdr:colOff>156210</xdr:colOff>
      <xdr:row>15</xdr:row>
      <xdr:rowOff>110490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D4D19B68-A565-48E1-ABE3-E19813F54C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80010</xdr:colOff>
      <xdr:row>2</xdr:row>
      <xdr:rowOff>179070</xdr:rowOff>
    </xdr:from>
    <xdr:to>
      <xdr:col>19</xdr:col>
      <xdr:colOff>628650</xdr:colOff>
      <xdr:row>15</xdr:row>
      <xdr:rowOff>49530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B9F3EBF5-4A25-42D6-A7BF-BC291C456D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49DF5-7C58-474A-8C57-3A42443EC9B7}">
  <sheetPr codeName="Sheet2"/>
  <dimension ref="A1:AA19"/>
  <sheetViews>
    <sheetView tabSelected="1" workbookViewId="0">
      <selection activeCell="I19" sqref="A1:I19"/>
    </sheetView>
  </sheetViews>
  <sheetFormatPr defaultRowHeight="17.399999999999999" x14ac:dyDescent="0.4"/>
  <sheetData>
    <row r="1" spans="1:27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s="2" t="s">
        <v>5</v>
      </c>
      <c r="G1" s="2" t="s">
        <v>6</v>
      </c>
      <c r="H1" s="2" t="s">
        <v>33</v>
      </c>
      <c r="I1" s="2" t="s">
        <v>34</v>
      </c>
      <c r="O1" s="2"/>
      <c r="P1" s="2"/>
      <c r="Q1" s="2"/>
      <c r="R1" s="2"/>
      <c r="X1" s="2"/>
      <c r="Y1" s="2"/>
      <c r="Z1" s="2"/>
      <c r="AA1" s="2"/>
    </row>
    <row r="2" spans="1:27" x14ac:dyDescent="0.4">
      <c r="A2">
        <v>0</v>
      </c>
      <c r="B2">
        <v>48.305999999999997</v>
      </c>
      <c r="C2">
        <v>-28.036999999999999</v>
      </c>
      <c r="D2">
        <v>38.171999999999997</v>
      </c>
      <c r="E2">
        <v>-16.102</v>
      </c>
      <c r="F2" s="2">
        <v>2</v>
      </c>
      <c r="G2" s="2">
        <v>3</v>
      </c>
      <c r="H2" s="2">
        <v>4.4999999999999998E-2</v>
      </c>
      <c r="I2" s="2">
        <v>4.4999999999999998E-2</v>
      </c>
      <c r="O2" s="2"/>
      <c r="P2" s="2"/>
      <c r="Q2" s="2"/>
      <c r="R2" s="2"/>
      <c r="X2" s="2"/>
      <c r="Y2" s="2"/>
      <c r="Z2" s="2"/>
      <c r="AA2" s="2"/>
    </row>
    <row r="3" spans="1:27" x14ac:dyDescent="0.4">
      <c r="A3">
        <v>3.3000000000000002E-2</v>
      </c>
      <c r="B3">
        <v>45.378999999999998</v>
      </c>
      <c r="C3">
        <v>-23.196000000000002</v>
      </c>
      <c r="D3">
        <v>37.947000000000003</v>
      </c>
      <c r="E3">
        <v>-15.989000000000001</v>
      </c>
    </row>
    <row r="4" spans="1:27" x14ac:dyDescent="0.4">
      <c r="A4">
        <v>6.6000000000000003E-2</v>
      </c>
      <c r="B4">
        <v>43.914999999999999</v>
      </c>
      <c r="C4">
        <v>-19.704999999999998</v>
      </c>
      <c r="D4">
        <v>36.595999999999997</v>
      </c>
      <c r="E4">
        <v>-14.75</v>
      </c>
      <c r="F4" t="s">
        <v>7</v>
      </c>
      <c r="G4">
        <f ca="1">(INDIRECT(F15)-B2)/((F2-1)*0.033)</f>
        <v>-88.696969696969674</v>
      </c>
      <c r="H4" t="s">
        <v>13</v>
      </c>
      <c r="I4">
        <f ca="1">-(INDIRECT(F17)-INDIRECT(F19))/((G2-1)*0.033)</f>
        <v>22.181818181818159</v>
      </c>
    </row>
    <row r="5" spans="1:27" x14ac:dyDescent="0.4">
      <c r="A5">
        <v>0.1</v>
      </c>
      <c r="B5">
        <v>44.703000000000003</v>
      </c>
      <c r="C5">
        <v>-17.791</v>
      </c>
      <c r="D5">
        <v>32.767000000000003</v>
      </c>
      <c r="E5">
        <v>-11.484999999999999</v>
      </c>
      <c r="F5" t="s">
        <v>8</v>
      </c>
      <c r="G5">
        <f ca="1">(INDIRECT(G15)-C2)/((F2-1)*0.033)</f>
        <v>146.6969696969696</v>
      </c>
      <c r="H5" t="s">
        <v>14</v>
      </c>
      <c r="I5">
        <f ca="1">-(INDIRECT(G17)-INDIRECT(G19))/((G2-1)*0.033)</f>
        <v>58.015151515151494</v>
      </c>
    </row>
    <row r="6" spans="1:27" x14ac:dyDescent="0.4">
      <c r="A6">
        <v>0.13300000000000001</v>
      </c>
      <c r="B6">
        <v>45.378999999999998</v>
      </c>
      <c r="C6">
        <v>-15.875999999999999</v>
      </c>
      <c r="D6">
        <v>28.939</v>
      </c>
      <c r="E6">
        <v>-8.2189999999999994</v>
      </c>
      <c r="F6" t="s">
        <v>15</v>
      </c>
      <c r="G6">
        <f ca="1">(INDIRECT(H15)-D2)/((F2-1)*0.033)</f>
        <v>-6.818181818181646</v>
      </c>
      <c r="H6" s="1" t="s">
        <v>17</v>
      </c>
      <c r="I6">
        <f ca="1">-(INDIRECT(H17)-INDIRECT(H19))/((G2-1)*0.033)</f>
        <v>-116.01515151515146</v>
      </c>
      <c r="Q6" s="1"/>
      <c r="Z6" s="1"/>
    </row>
    <row r="7" spans="1:27" x14ac:dyDescent="0.4">
      <c r="A7">
        <v>0.16600000000000001</v>
      </c>
      <c r="B7">
        <v>46.054000000000002</v>
      </c>
      <c r="C7">
        <v>-13.962</v>
      </c>
      <c r="D7">
        <v>25.11</v>
      </c>
      <c r="E7">
        <v>-4.8410000000000002</v>
      </c>
      <c r="F7" t="s">
        <v>16</v>
      </c>
      <c r="G7">
        <f ca="1">(INDIRECT(I15)-E2)/((F2-1)*0.033)</f>
        <v>3.4242424242424101</v>
      </c>
      <c r="H7" t="s">
        <v>18</v>
      </c>
      <c r="I7">
        <f ca="1">-(INDIRECT(I17)-INDIRECT(I19))/((G2-1)*0.033)</f>
        <v>98.954545454545453</v>
      </c>
    </row>
    <row r="8" spans="1:27" x14ac:dyDescent="0.4">
      <c r="A8">
        <v>0.2</v>
      </c>
      <c r="B8">
        <v>46.73</v>
      </c>
      <c r="C8">
        <v>-12.048</v>
      </c>
      <c r="D8">
        <v>21.731999999999999</v>
      </c>
      <c r="E8">
        <v>-4.6159999999999997</v>
      </c>
      <c r="F8" s="2" t="s">
        <v>27</v>
      </c>
      <c r="G8" s="2">
        <f ca="1">0.01*(H2*G4+I2*G6)</f>
        <v>-4.2981818181818093E-2</v>
      </c>
      <c r="H8" s="2" t="s">
        <v>29</v>
      </c>
      <c r="I8" s="2">
        <f ca="1">0.01*(H2*I4+I2*I6)</f>
        <v>-4.2224999999999985E-2</v>
      </c>
      <c r="O8" s="2"/>
      <c r="P8" s="2"/>
      <c r="Q8" s="2"/>
      <c r="R8" s="2"/>
      <c r="X8" s="2"/>
      <c r="Y8" s="2"/>
      <c r="Z8" s="2"/>
      <c r="AA8" s="2"/>
    </row>
    <row r="9" spans="1:27" x14ac:dyDescent="0.4">
      <c r="A9">
        <v>0.23300000000000001</v>
      </c>
      <c r="B9">
        <v>47.405000000000001</v>
      </c>
      <c r="C9">
        <v>-10.134</v>
      </c>
      <c r="D9">
        <v>18.579000000000001</v>
      </c>
      <c r="E9">
        <v>-8.2189999999999994</v>
      </c>
      <c r="F9" s="2" t="s">
        <v>28</v>
      </c>
      <c r="G9" s="2">
        <f ca="1">0.01*(H2*G5+I2*G7)</f>
        <v>6.7554545454545409E-2</v>
      </c>
      <c r="H9" s="2" t="s">
        <v>30</v>
      </c>
      <c r="I9" s="2">
        <f ca="1">0.01*(H2*I5+I2*I7)</f>
        <v>7.0636363636363622E-2</v>
      </c>
      <c r="O9" s="2"/>
      <c r="P9" s="2"/>
      <c r="Q9" s="2"/>
      <c r="R9" s="2"/>
      <c r="X9" s="2"/>
      <c r="Y9" s="2"/>
      <c r="Z9" s="2"/>
      <c r="AA9" s="2"/>
    </row>
    <row r="10" spans="1:27" x14ac:dyDescent="0.4">
      <c r="A10">
        <v>0.26600000000000001</v>
      </c>
      <c r="B10">
        <v>48.081000000000003</v>
      </c>
      <c r="C10">
        <v>-8.3320000000000007</v>
      </c>
      <c r="D10">
        <v>15.539</v>
      </c>
      <c r="E10">
        <v>-11.935</v>
      </c>
      <c r="F10" s="2" t="s">
        <v>31</v>
      </c>
      <c r="G10" s="2">
        <f ca="1">0.00005*(H2*SUMSQ(G4,G5)+I2*SUMSQ(G6,G7))</f>
        <v>6.6252074380165213E-2</v>
      </c>
      <c r="H10" s="2" t="s">
        <v>32</v>
      </c>
      <c r="I10" s="2">
        <f ca="1">0.00005*(H2*SUMSQ(I4,I5)+I2*SUMSQ(I6,I7))</f>
        <v>6.0995943698347065E-2</v>
      </c>
      <c r="O10" s="2"/>
      <c r="P10" s="2"/>
      <c r="Q10" s="2"/>
      <c r="R10" s="2"/>
      <c r="X10" s="2"/>
      <c r="Y10" s="2"/>
      <c r="Z10" s="2"/>
      <c r="AA10" s="2"/>
    </row>
    <row r="11" spans="1:27" x14ac:dyDescent="0.4">
      <c r="A11">
        <v>0.3</v>
      </c>
      <c r="B11">
        <v>48.756999999999998</v>
      </c>
      <c r="C11">
        <v>-6.3049999999999997</v>
      </c>
      <c r="D11">
        <v>12.499000000000001</v>
      </c>
      <c r="E11">
        <v>-15.763999999999999</v>
      </c>
    </row>
    <row r="14" spans="1:27" x14ac:dyDescent="0.4">
      <c r="F14" t="s">
        <v>9</v>
      </c>
      <c r="G14" t="s">
        <v>10</v>
      </c>
      <c r="H14" t="s">
        <v>11</v>
      </c>
      <c r="I14" t="s">
        <v>12</v>
      </c>
    </row>
    <row r="15" spans="1:27" x14ac:dyDescent="0.4">
      <c r="F15" t="str">
        <f>ADDRESS(1+F2,2)</f>
        <v>$B$3</v>
      </c>
      <c r="G15" t="str">
        <f>ADDRESS(1+F2,3)</f>
        <v>$C$3</v>
      </c>
      <c r="H15" t="str">
        <f>ADDRESS(1+F2,4)</f>
        <v>$D$3</v>
      </c>
      <c r="I15" t="str">
        <f>ADDRESS(1+F2,5)</f>
        <v>$E$3</v>
      </c>
    </row>
    <row r="16" spans="1:27" x14ac:dyDescent="0.4">
      <c r="F16" t="s">
        <v>19</v>
      </c>
      <c r="G16" t="s">
        <v>20</v>
      </c>
      <c r="H16" t="s">
        <v>21</v>
      </c>
      <c r="I16" t="s">
        <v>22</v>
      </c>
    </row>
    <row r="17" spans="6:9" x14ac:dyDescent="0.4">
      <c r="F17" t="str">
        <f>ADDRESS(2+F2,2)</f>
        <v>$B$4</v>
      </c>
      <c r="G17" t="str">
        <f>ADDRESS(2+F2,3)</f>
        <v>$C$4</v>
      </c>
      <c r="H17" t="str">
        <f>ADDRESS(2+F2,4)</f>
        <v>$D$4</v>
      </c>
      <c r="I17" t="str">
        <f>ADDRESS(2+F2,5)</f>
        <v>$E$4</v>
      </c>
    </row>
    <row r="18" spans="6:9" x14ac:dyDescent="0.4">
      <c r="F18" t="s">
        <v>23</v>
      </c>
      <c r="G18" t="s">
        <v>24</v>
      </c>
      <c r="H18" t="s">
        <v>25</v>
      </c>
      <c r="I18" t="s">
        <v>26</v>
      </c>
    </row>
    <row r="19" spans="6:9" x14ac:dyDescent="0.4">
      <c r="F19" t="str">
        <f>ADDRESS(1+F2+G2,2)</f>
        <v>$B$6</v>
      </c>
      <c r="G19" t="str">
        <f>ADDRESS(1+F2+G2,3)</f>
        <v>$C$6</v>
      </c>
      <c r="H19" t="str">
        <f>ADDRESS(1+F2+G2,4)</f>
        <v>$D$6</v>
      </c>
      <c r="I19" t="str">
        <f>ADDRESS(1+F2+G2,5)</f>
        <v>$E$6</v>
      </c>
    </row>
  </sheetData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1A853-DA1B-4A99-8BCB-B579E727C3C5}">
  <sheetPr codeName="Sheet3"/>
  <dimension ref="A1:I19"/>
  <sheetViews>
    <sheetView workbookViewId="0">
      <selection activeCell="I12" sqref="I12"/>
    </sheetView>
  </sheetViews>
  <sheetFormatPr defaultRowHeight="17.399999999999999" x14ac:dyDescent="0.4"/>
  <sheetData>
    <row r="1" spans="1:9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s="2" t="s">
        <v>5</v>
      </c>
      <c r="G1" s="2" t="s">
        <v>6</v>
      </c>
      <c r="H1" s="2" t="s">
        <v>33</v>
      </c>
      <c r="I1" s="2" t="s">
        <v>34</v>
      </c>
    </row>
    <row r="2" spans="1:9" x14ac:dyDescent="0.4">
      <c r="A2">
        <v>0</v>
      </c>
      <c r="B2">
        <v>16.327000000000002</v>
      </c>
      <c r="C2">
        <v>-35.469000000000001</v>
      </c>
      <c r="D2">
        <v>32.991999999999997</v>
      </c>
      <c r="E2">
        <v>-17.791</v>
      </c>
      <c r="F2" s="2">
        <v>4</v>
      </c>
      <c r="G2" s="2">
        <v>4</v>
      </c>
      <c r="H2" s="2">
        <v>4.4999999999999998E-2</v>
      </c>
      <c r="I2" s="2">
        <v>4.4999999999999998E-2</v>
      </c>
    </row>
    <row r="3" spans="1:9" x14ac:dyDescent="0.4">
      <c r="A3">
        <v>3.3000000000000002E-2</v>
      </c>
      <c r="B3">
        <v>19.818000000000001</v>
      </c>
      <c r="C3">
        <v>-32.654000000000003</v>
      </c>
      <c r="D3">
        <v>32.991999999999997</v>
      </c>
      <c r="E3">
        <v>-17.791</v>
      </c>
    </row>
    <row r="4" spans="1:9" x14ac:dyDescent="0.4">
      <c r="A4">
        <v>6.6000000000000003E-2</v>
      </c>
      <c r="B4">
        <v>23.420999999999999</v>
      </c>
      <c r="C4">
        <v>-29.838999999999999</v>
      </c>
      <c r="D4">
        <v>32.991999999999997</v>
      </c>
      <c r="E4">
        <v>-17.791</v>
      </c>
      <c r="F4" t="s">
        <v>7</v>
      </c>
      <c r="G4">
        <f ca="1">(INDIRECT(F15)-B2)/((F2-1)*0.033)</f>
        <v>105.77777777777774</v>
      </c>
      <c r="H4" t="s">
        <v>13</v>
      </c>
      <c r="I4">
        <f ca="1">-(INDIRECT(F17)-INDIRECT(F19))/((G2-1)*0.033)</f>
        <v>61.424242424242451</v>
      </c>
    </row>
    <row r="5" spans="1:9" x14ac:dyDescent="0.4">
      <c r="A5">
        <v>0.1</v>
      </c>
      <c r="B5">
        <v>26.798999999999999</v>
      </c>
      <c r="C5">
        <v>-27.024000000000001</v>
      </c>
      <c r="D5">
        <v>32.767000000000003</v>
      </c>
      <c r="E5">
        <v>-17.678000000000001</v>
      </c>
      <c r="F5" t="s">
        <v>8</v>
      </c>
      <c r="G5">
        <f ca="1">(INDIRECT(G15)-C2)/((F2-1)*0.033)</f>
        <v>85.303030303030297</v>
      </c>
      <c r="H5" t="s">
        <v>14</v>
      </c>
      <c r="I5">
        <f ca="1">-(INDIRECT(G17)-INDIRECT(G19))/((G2-1)*0.033)</f>
        <v>-12.515151515151487</v>
      </c>
    </row>
    <row r="6" spans="1:9" x14ac:dyDescent="0.4">
      <c r="A6">
        <v>0.13300000000000001</v>
      </c>
      <c r="B6">
        <v>30.177</v>
      </c>
      <c r="C6">
        <v>-24.434000000000001</v>
      </c>
      <c r="D6">
        <v>32.767000000000003</v>
      </c>
      <c r="E6">
        <v>-17.678000000000001</v>
      </c>
      <c r="F6" t="s">
        <v>15</v>
      </c>
      <c r="G6">
        <f ca="1">(INDIRECT(H15)-D2)/((F2-1)*0.033)</f>
        <v>-2.2727272727272152</v>
      </c>
      <c r="H6" s="1" t="s">
        <v>17</v>
      </c>
      <c r="I6">
        <f ca="1">-(INDIRECT(H17)-INDIRECT(H19))/((G2-1)*0.033)</f>
        <v>43.222222222222186</v>
      </c>
    </row>
    <row r="7" spans="1:9" x14ac:dyDescent="0.4">
      <c r="A7">
        <v>0.16600000000000001</v>
      </c>
      <c r="B7">
        <v>32.317</v>
      </c>
      <c r="C7">
        <v>-24.885000000000002</v>
      </c>
      <c r="D7">
        <v>34.118000000000002</v>
      </c>
      <c r="E7">
        <v>-14.638</v>
      </c>
      <c r="F7" t="s">
        <v>16</v>
      </c>
      <c r="G7">
        <f ca="1">(INDIRECT(I15)-E2)/((F2-1)*0.033)</f>
        <v>1.1414141414141368</v>
      </c>
      <c r="H7" t="s">
        <v>18</v>
      </c>
      <c r="I7">
        <f ca="1">-(INDIRECT(I17)-INDIRECT(I19))/((G2-1)*0.033)</f>
        <v>95.545454545454561</v>
      </c>
    </row>
    <row r="8" spans="1:9" x14ac:dyDescent="0.4">
      <c r="A8">
        <v>0.2</v>
      </c>
      <c r="B8">
        <v>34.231000000000002</v>
      </c>
      <c r="C8">
        <v>-25.222000000000001</v>
      </c>
      <c r="D8">
        <v>35.695</v>
      </c>
      <c r="E8">
        <v>-11.372</v>
      </c>
      <c r="F8" s="2" t="s">
        <v>27</v>
      </c>
      <c r="G8" s="2">
        <f ca="1">0.01*(H2*G4+I2*G6)</f>
        <v>4.6577272727272731E-2</v>
      </c>
      <c r="H8" s="2" t="s">
        <v>29</v>
      </c>
      <c r="I8" s="2">
        <f ca="1">0.01*(H2*I4+I2*I6)</f>
        <v>4.7090909090909079E-2</v>
      </c>
    </row>
    <row r="9" spans="1:9" x14ac:dyDescent="0.4">
      <c r="A9">
        <v>0.23300000000000001</v>
      </c>
      <c r="B9">
        <v>36.258000000000003</v>
      </c>
      <c r="C9">
        <v>-25.672999999999998</v>
      </c>
      <c r="D9">
        <v>37.045999999999999</v>
      </c>
      <c r="E9">
        <v>-8.2189999999999994</v>
      </c>
      <c r="F9" s="2" t="s">
        <v>28</v>
      </c>
      <c r="G9" s="2">
        <f ca="1">0.01*(H2*G5+I2*G7)</f>
        <v>3.8899999999999997E-2</v>
      </c>
      <c r="H9" s="2" t="s">
        <v>30</v>
      </c>
      <c r="I9" s="2">
        <f ca="1">0.01*(H2*I5+I2*I7)</f>
        <v>3.7363636363636384E-2</v>
      </c>
    </row>
    <row r="10" spans="1:9" x14ac:dyDescent="0.4">
      <c r="F10" s="2" t="s">
        <v>31</v>
      </c>
      <c r="G10" s="2">
        <f ca="1">0.00005*(H2*SUMSQ(G4,G5)+I2*SUMSQ(G6,G7))</f>
        <v>4.1562030073461868E-2</v>
      </c>
      <c r="H10" s="2" t="s">
        <v>32</v>
      </c>
      <c r="I10" s="2">
        <f ca="1">0.00005*(H2*SUMSQ(I4,I5)+I2*SUMSQ(I6,I7))</f>
        <v>3.3584987144168965E-2</v>
      </c>
    </row>
    <row r="14" spans="1:9" x14ac:dyDescent="0.4">
      <c r="F14" t="s">
        <v>9</v>
      </c>
      <c r="G14" t="s">
        <v>10</v>
      </c>
      <c r="H14" t="s">
        <v>11</v>
      </c>
      <c r="I14" t="s">
        <v>12</v>
      </c>
    </row>
    <row r="15" spans="1:9" x14ac:dyDescent="0.4">
      <c r="F15" t="str">
        <f>ADDRESS(1+F2,2)</f>
        <v>$B$5</v>
      </c>
      <c r="G15" t="str">
        <f>ADDRESS(1+F2,3)</f>
        <v>$C$5</v>
      </c>
      <c r="H15" t="str">
        <f>ADDRESS(1+F2,4)</f>
        <v>$D$5</v>
      </c>
      <c r="I15" t="str">
        <f>ADDRESS(1+F2,5)</f>
        <v>$E$5</v>
      </c>
    </row>
    <row r="16" spans="1:9" x14ac:dyDescent="0.4">
      <c r="F16" t="s">
        <v>19</v>
      </c>
      <c r="G16" t="s">
        <v>20</v>
      </c>
      <c r="H16" t="s">
        <v>21</v>
      </c>
      <c r="I16" t="s">
        <v>22</v>
      </c>
    </row>
    <row r="17" spans="6:9" x14ac:dyDescent="0.4">
      <c r="F17" t="str">
        <f>ADDRESS(2+F2,2)</f>
        <v>$B$6</v>
      </c>
      <c r="G17" t="str">
        <f>ADDRESS(2+F2,3)</f>
        <v>$C$6</v>
      </c>
      <c r="H17" t="str">
        <f>ADDRESS(2+F2,4)</f>
        <v>$D$6</v>
      </c>
      <c r="I17" t="str">
        <f>ADDRESS(2+F2,5)</f>
        <v>$E$6</v>
      </c>
    </row>
    <row r="18" spans="6:9" x14ac:dyDescent="0.4">
      <c r="F18" t="s">
        <v>23</v>
      </c>
      <c r="G18" t="s">
        <v>24</v>
      </c>
      <c r="H18" t="s">
        <v>25</v>
      </c>
      <c r="I18" t="s">
        <v>26</v>
      </c>
    </row>
    <row r="19" spans="6:9" x14ac:dyDescent="0.4">
      <c r="F19" t="str">
        <f>ADDRESS(1+F2+G2,2)</f>
        <v>$B$9</v>
      </c>
      <c r="G19" t="str">
        <f>ADDRESS(1+F2+G2,3)</f>
        <v>$C$9</v>
      </c>
      <c r="H19" t="str">
        <f>ADDRESS(1+F2+G2,4)</f>
        <v>$D$9</v>
      </c>
      <c r="I19" t="str">
        <f>ADDRESS(1+F2+G2,5)</f>
        <v>$E$9</v>
      </c>
    </row>
  </sheetData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A5A6A-2A61-418D-A9D4-490BA7889DC3}">
  <sheetPr codeName="Sheet4"/>
  <dimension ref="A1:I19"/>
  <sheetViews>
    <sheetView workbookViewId="0">
      <selection activeCell="J10" sqref="J10"/>
    </sheetView>
  </sheetViews>
  <sheetFormatPr defaultRowHeight="17.399999999999999" x14ac:dyDescent="0.4"/>
  <sheetData>
    <row r="1" spans="1:9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s="2" t="s">
        <v>5</v>
      </c>
      <c r="G1" s="2" t="s">
        <v>6</v>
      </c>
      <c r="H1" s="2" t="s">
        <v>33</v>
      </c>
      <c r="I1" s="2" t="s">
        <v>34</v>
      </c>
    </row>
    <row r="2" spans="1:9" x14ac:dyDescent="0.4">
      <c r="A2">
        <v>0</v>
      </c>
      <c r="B2">
        <v>51.459000000000003</v>
      </c>
      <c r="C2">
        <v>-38.396999999999998</v>
      </c>
      <c r="D2">
        <v>24.097000000000001</v>
      </c>
      <c r="E2">
        <v>-21.393999999999998</v>
      </c>
      <c r="F2" s="2">
        <v>5</v>
      </c>
      <c r="G2" s="2">
        <v>4</v>
      </c>
      <c r="H2" s="2">
        <v>4.4999999999999998E-2</v>
      </c>
      <c r="I2" s="2">
        <v>4.4999999999999998E-2</v>
      </c>
    </row>
    <row r="3" spans="1:9" x14ac:dyDescent="0.4">
      <c r="A3">
        <v>3.3000000000000002E-2</v>
      </c>
      <c r="B3">
        <v>46.954999999999998</v>
      </c>
      <c r="C3">
        <v>-34.343000000000004</v>
      </c>
      <c r="D3">
        <v>24.097000000000001</v>
      </c>
      <c r="E3">
        <v>-21.280999999999999</v>
      </c>
    </row>
    <row r="4" spans="1:9" x14ac:dyDescent="0.4">
      <c r="A4">
        <v>6.6000000000000003E-2</v>
      </c>
      <c r="B4">
        <v>42.564</v>
      </c>
      <c r="C4">
        <v>-30.402000000000001</v>
      </c>
      <c r="D4">
        <v>23.984000000000002</v>
      </c>
      <c r="E4">
        <v>-21.169</v>
      </c>
      <c r="F4" t="s">
        <v>7</v>
      </c>
      <c r="G4">
        <f ca="1">(INDIRECT(F15)-B2)/((F2-1)*0.033)</f>
        <v>-135.63636363636365</v>
      </c>
      <c r="H4" t="s">
        <v>13</v>
      </c>
      <c r="I4">
        <f ca="1">-(INDIRECT(F17)-INDIRECT(F19))/((G2-1)*0.033)</f>
        <v>-12.515151515151487</v>
      </c>
    </row>
    <row r="5" spans="1:9" x14ac:dyDescent="0.4">
      <c r="A5">
        <v>0.1</v>
      </c>
      <c r="B5">
        <v>38.058999999999997</v>
      </c>
      <c r="C5">
        <v>-26.574000000000002</v>
      </c>
      <c r="D5">
        <v>23.984000000000002</v>
      </c>
      <c r="E5">
        <v>-21.169</v>
      </c>
      <c r="F5" t="s">
        <v>8</v>
      </c>
      <c r="G5">
        <f ca="1">(INDIRECT(G15)-C2)/((F2-1)*0.033)</f>
        <v>120.28030303030302</v>
      </c>
      <c r="H5" t="s">
        <v>14</v>
      </c>
      <c r="I5">
        <f ca="1">-(INDIRECT(G17)-INDIRECT(G19))/((G2-1)*0.033)</f>
        <v>114.86868686868686</v>
      </c>
    </row>
    <row r="6" spans="1:9" x14ac:dyDescent="0.4">
      <c r="A6">
        <v>0.13300000000000001</v>
      </c>
      <c r="B6">
        <v>33.555</v>
      </c>
      <c r="C6">
        <v>-22.52</v>
      </c>
      <c r="D6">
        <v>23.984000000000002</v>
      </c>
      <c r="E6">
        <v>-21.056000000000001</v>
      </c>
      <c r="F6" t="s">
        <v>15</v>
      </c>
      <c r="G6">
        <f ca="1">(INDIRECT(H15)-D2)/((F2-1)*0.033)</f>
        <v>-0.85606060606060252</v>
      </c>
      <c r="H6" s="1" t="s">
        <v>17</v>
      </c>
      <c r="I6">
        <f ca="1">-(INDIRECT(H17)-INDIRECT(H19))/((G2-1)*0.033)</f>
        <v>-134.21212121212119</v>
      </c>
    </row>
    <row r="7" spans="1:9" x14ac:dyDescent="0.4">
      <c r="A7">
        <v>0.16600000000000001</v>
      </c>
      <c r="B7">
        <v>31.190999999999999</v>
      </c>
      <c r="C7">
        <v>-18.690999999999999</v>
      </c>
      <c r="D7">
        <v>21.731999999999999</v>
      </c>
      <c r="E7">
        <v>-20.831</v>
      </c>
      <c r="F7" t="s">
        <v>16</v>
      </c>
      <c r="G7">
        <f ca="1">(INDIRECT(I15)-E2)/((F2-1)*0.033)</f>
        <v>2.560606060606041</v>
      </c>
      <c r="H7" t="s">
        <v>18</v>
      </c>
      <c r="I7">
        <f ca="1">-(INDIRECT(I17)-INDIRECT(I19))/((G2-1)*0.033)</f>
        <v>4.5555555555555607</v>
      </c>
    </row>
    <row r="8" spans="1:9" x14ac:dyDescent="0.4">
      <c r="A8">
        <v>0.2</v>
      </c>
      <c r="B8">
        <v>30.74</v>
      </c>
      <c r="C8">
        <v>-14.863</v>
      </c>
      <c r="D8">
        <v>17.228000000000002</v>
      </c>
      <c r="E8">
        <v>-20.606000000000002</v>
      </c>
      <c r="F8" s="2" t="s">
        <v>27</v>
      </c>
      <c r="G8" s="2">
        <f ca="1">0.01*(H2*G4+I2*G6)</f>
        <v>-6.1421590909090912E-2</v>
      </c>
      <c r="H8" s="2" t="s">
        <v>29</v>
      </c>
      <c r="I8" s="2">
        <f ca="1">0.01*(H2*I4+I2*I6)</f>
        <v>-6.6027272727272698E-2</v>
      </c>
    </row>
    <row r="9" spans="1:9" x14ac:dyDescent="0.4">
      <c r="A9">
        <v>0.23300000000000001</v>
      </c>
      <c r="B9">
        <v>30.29</v>
      </c>
      <c r="C9">
        <v>-11.147</v>
      </c>
      <c r="D9">
        <v>12.837</v>
      </c>
      <c r="E9">
        <v>-20.38</v>
      </c>
      <c r="F9" s="2" t="s">
        <v>28</v>
      </c>
      <c r="G9" s="2">
        <f ca="1">0.01*(H2*G5+I2*G7)</f>
        <v>5.5278409090909079E-2</v>
      </c>
      <c r="H9" s="2" t="s">
        <v>30</v>
      </c>
      <c r="I9" s="2">
        <f ca="1">0.01*(H2*I5+I2*I7)</f>
        <v>5.3740909090909089E-2</v>
      </c>
    </row>
    <row r="10" spans="1:9" x14ac:dyDescent="0.4">
      <c r="A10">
        <v>0.26600000000000001</v>
      </c>
      <c r="B10">
        <v>29.952000000000002</v>
      </c>
      <c r="C10">
        <v>-7.319</v>
      </c>
      <c r="D10">
        <v>8.4450000000000003</v>
      </c>
      <c r="E10">
        <v>-20.38</v>
      </c>
      <c r="F10" s="2" t="s">
        <v>31</v>
      </c>
      <c r="G10" s="2">
        <f ca="1">0.00005*(H2*SUMSQ(G4,G5)+I2*SUMSQ(G6,G7))</f>
        <v>7.3961693956611563E-2</v>
      </c>
      <c r="H10" s="2" t="s">
        <v>32</v>
      </c>
      <c r="I10" s="2">
        <f ca="1">0.00005*(H2*SUMSQ(I4,I5)+I2*SUMSQ(I6,I7))</f>
        <v>7.0616454315886118E-2</v>
      </c>
    </row>
    <row r="14" spans="1:9" x14ac:dyDescent="0.4">
      <c r="F14" t="s">
        <v>9</v>
      </c>
      <c r="G14" t="s">
        <v>10</v>
      </c>
      <c r="H14" t="s">
        <v>11</v>
      </c>
      <c r="I14" t="s">
        <v>12</v>
      </c>
    </row>
    <row r="15" spans="1:9" x14ac:dyDescent="0.4">
      <c r="F15" t="str">
        <f>ADDRESS(1+F2,2)</f>
        <v>$B$6</v>
      </c>
      <c r="G15" t="str">
        <f>ADDRESS(1+F2,3)</f>
        <v>$C$6</v>
      </c>
      <c r="H15" t="str">
        <f>ADDRESS(1+F2,4)</f>
        <v>$D$6</v>
      </c>
      <c r="I15" t="str">
        <f>ADDRESS(1+F2,5)</f>
        <v>$E$6</v>
      </c>
    </row>
    <row r="16" spans="1:9" x14ac:dyDescent="0.4">
      <c r="F16" t="s">
        <v>19</v>
      </c>
      <c r="G16" t="s">
        <v>20</v>
      </c>
      <c r="H16" t="s">
        <v>21</v>
      </c>
      <c r="I16" t="s">
        <v>22</v>
      </c>
    </row>
    <row r="17" spans="6:9" x14ac:dyDescent="0.4">
      <c r="F17" t="str">
        <f>ADDRESS(2+F2,2)</f>
        <v>$B$7</v>
      </c>
      <c r="G17" t="str">
        <f>ADDRESS(2+F2,3)</f>
        <v>$C$7</v>
      </c>
      <c r="H17" t="str">
        <f>ADDRESS(2+F2,4)</f>
        <v>$D$7</v>
      </c>
      <c r="I17" t="str">
        <f>ADDRESS(2+F2,5)</f>
        <v>$E$7</v>
      </c>
    </row>
    <row r="18" spans="6:9" x14ac:dyDescent="0.4">
      <c r="F18" t="s">
        <v>23</v>
      </c>
      <c r="G18" t="s">
        <v>24</v>
      </c>
      <c r="H18" t="s">
        <v>25</v>
      </c>
      <c r="I18" t="s">
        <v>26</v>
      </c>
    </row>
    <row r="19" spans="6:9" x14ac:dyDescent="0.4">
      <c r="F19" t="str">
        <f>ADDRESS(1+F2+G2,2)</f>
        <v>$B$10</v>
      </c>
      <c r="G19" t="str">
        <f>ADDRESS(1+F2+G2,3)</f>
        <v>$C$10</v>
      </c>
      <c r="H19" t="str">
        <f>ADDRESS(1+F2+G2,4)</f>
        <v>$D$10</v>
      </c>
      <c r="I19" t="str">
        <f>ADDRESS(1+F2+G2,5)</f>
        <v>$E$10</v>
      </c>
    </row>
  </sheetData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1s1m_1</vt:lpstr>
      <vt:lpstr>1s1m_2</vt:lpstr>
      <vt:lpstr>1s1m_3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2018-04-29T12:03:47Z</dcterms:created>
  <dcterms:modified xsi:type="dcterms:W3CDTF">2018-04-29T13:47:03Z</dcterms:modified>
</cp:coreProperties>
</file>