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5. 당구의 역학\DATA\"/>
    </mc:Choice>
  </mc:AlternateContent>
  <xr:revisionPtr revIDLastSave="0" documentId="13_ncr:1_{DA10918A-31DE-4691-B2C6-8D3E8EB5568D}" xr6:coauthVersionLast="31" xr6:coauthVersionMax="31" xr10:uidLastSave="{00000000-0000-0000-0000-000000000000}"/>
  <bookViews>
    <workbookView xWindow="0" yWindow="0" windowWidth="15552" windowHeight="7236" xr2:uid="{2437FFE5-153B-4C87-9DEF-D899BA255310}"/>
  </bookViews>
  <sheets>
    <sheet name="Finale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I17" i="4"/>
  <c r="H17" i="4"/>
  <c r="G17" i="4"/>
  <c r="F17" i="4"/>
  <c r="I15" i="4"/>
  <c r="H15" i="4"/>
  <c r="G15" i="4"/>
  <c r="F15" i="4"/>
  <c r="G7" i="4"/>
  <c r="G6" i="4"/>
  <c r="I5" i="4"/>
  <c r="G5" i="4"/>
  <c r="I7" i="4"/>
  <c r="G4" i="4"/>
  <c r="I6" i="4"/>
  <c r="I4" i="4"/>
  <c r="G9" i="4" l="1"/>
  <c r="I9" i="4"/>
  <c r="I10" i="4"/>
  <c r="I8" i="4"/>
  <c r="G8" i="4"/>
  <c r="G10" i="4"/>
</calcChain>
</file>

<file path=xl/sharedStrings.xml><?xml version="1.0" encoding="utf-8"?>
<sst xmlns="http://schemas.openxmlformats.org/spreadsheetml/2006/main" count="35" uniqueCount="35">
  <si>
    <t>Time(s)</t>
  </si>
  <si>
    <t>x1좌표</t>
  </si>
  <si>
    <t>y1좌표</t>
  </si>
  <si>
    <t>x2좌표</t>
  </si>
  <si>
    <t>y2좌표</t>
  </si>
  <si>
    <t>충돌전점</t>
    <phoneticPr fontId="1" type="noConversion"/>
  </si>
  <si>
    <t>충돌후점</t>
    <phoneticPr fontId="1" type="noConversion"/>
  </si>
  <si>
    <t>vx1</t>
    <phoneticPr fontId="1" type="noConversion"/>
  </si>
  <si>
    <t>vy1</t>
    <phoneticPr fontId="1" type="noConversion"/>
  </si>
  <si>
    <t>x1전끝</t>
    <phoneticPr fontId="1" type="noConversion"/>
  </si>
  <si>
    <t>y1전끝</t>
    <phoneticPr fontId="1" type="noConversion"/>
  </si>
  <si>
    <t>x2전끝</t>
    <phoneticPr fontId="1" type="noConversion"/>
  </si>
  <si>
    <t>y2전끝</t>
    <phoneticPr fontId="1" type="noConversion"/>
  </si>
  <si>
    <t>vx1'</t>
    <phoneticPr fontId="1" type="noConversion"/>
  </si>
  <si>
    <t>vy1'</t>
  </si>
  <si>
    <t>vx2</t>
    <phoneticPr fontId="1" type="noConversion"/>
  </si>
  <si>
    <t>vy2</t>
    <phoneticPr fontId="1" type="noConversion"/>
  </si>
  <si>
    <t>vx2'</t>
    <phoneticPr fontId="1" type="noConversion"/>
  </si>
  <si>
    <t>vy2'</t>
    <phoneticPr fontId="1" type="noConversion"/>
  </si>
  <si>
    <t>x1후시작</t>
    <phoneticPr fontId="1" type="noConversion"/>
  </si>
  <si>
    <t>y1후시작</t>
    <phoneticPr fontId="1" type="noConversion"/>
  </si>
  <si>
    <t>x2후시작</t>
    <phoneticPr fontId="1" type="noConversion"/>
  </si>
  <si>
    <t>y2후시작</t>
    <phoneticPr fontId="1" type="noConversion"/>
  </si>
  <si>
    <t>x1후끝</t>
    <phoneticPr fontId="1" type="noConversion"/>
  </si>
  <si>
    <t>y1후끝</t>
    <phoneticPr fontId="1" type="noConversion"/>
  </si>
  <si>
    <t>x2후끝</t>
    <phoneticPr fontId="1" type="noConversion"/>
  </si>
  <si>
    <t>y2후끝</t>
    <phoneticPr fontId="1" type="noConversion"/>
  </si>
  <si>
    <t>x축전p</t>
    <phoneticPr fontId="1" type="noConversion"/>
  </si>
  <si>
    <t>y축전p</t>
    <phoneticPr fontId="1" type="noConversion"/>
  </si>
  <si>
    <t>x축후p</t>
    <phoneticPr fontId="1" type="noConversion"/>
  </si>
  <si>
    <t>y축후p</t>
    <phoneticPr fontId="1" type="noConversion"/>
  </si>
  <si>
    <t>전운동E</t>
    <phoneticPr fontId="1" type="noConversion"/>
  </si>
  <si>
    <t>후운동E</t>
    <phoneticPr fontId="1" type="noConversion"/>
  </si>
  <si>
    <t>1질량</t>
    <phoneticPr fontId="1" type="noConversion"/>
  </si>
  <si>
    <t>2질량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</si>
</sst>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Finale!$C$1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Finale!$B$2:$B$11</c:f>
              <c:numCache>
                <c:formatCode>General</c:formatCode>
                <c:ptCount val="10"/>
                <c:pt idx="0">
                  <c:v>21.056999999999999</c:v>
                </c:pt>
                <c:pt idx="1">
                  <c:v>24.998000000000001</c:v>
                </c:pt>
                <c:pt idx="2">
                  <c:v>28.826000000000001</c:v>
                </c:pt>
                <c:pt idx="3">
                  <c:v>32.767000000000003</c:v>
                </c:pt>
                <c:pt idx="4">
                  <c:v>30.966000000000001</c:v>
                </c:pt>
                <c:pt idx="5">
                  <c:v>28.826000000000001</c:v>
                </c:pt>
                <c:pt idx="6">
                  <c:v>26.798999999999999</c:v>
                </c:pt>
                <c:pt idx="7">
                  <c:v>24.66</c:v>
                </c:pt>
                <c:pt idx="8">
                  <c:v>22.52</c:v>
                </c:pt>
                <c:pt idx="9">
                  <c:v>20.494</c:v>
                </c:pt>
              </c:numCache>
            </c:numRef>
          </c:xVal>
          <c:yVal>
            <c:numRef>
              <c:f>Finale!$C$2:$C$11</c:f>
              <c:numCache>
                <c:formatCode>General</c:formatCode>
                <c:ptCount val="10"/>
                <c:pt idx="0">
                  <c:v>-25.898</c:v>
                </c:pt>
                <c:pt idx="1">
                  <c:v>-25.672999999999998</c:v>
                </c:pt>
                <c:pt idx="2">
                  <c:v>-25.448</c:v>
                </c:pt>
                <c:pt idx="3">
                  <c:v>-25.11</c:v>
                </c:pt>
                <c:pt idx="4">
                  <c:v>-22.52</c:v>
                </c:pt>
                <c:pt idx="5">
                  <c:v>-19.817</c:v>
                </c:pt>
                <c:pt idx="6">
                  <c:v>-17.114999999999998</c:v>
                </c:pt>
                <c:pt idx="7">
                  <c:v>-14.413</c:v>
                </c:pt>
                <c:pt idx="8">
                  <c:v>-11.71</c:v>
                </c:pt>
                <c:pt idx="9">
                  <c:v>-9.0079999999999991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D10-9634-15D025F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21</xdr:row>
      <xdr:rowOff>57150</xdr:rowOff>
    </xdr:from>
    <xdr:to>
      <xdr:col>18</xdr:col>
      <xdr:colOff>64770</xdr:colOff>
      <xdr:row>33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08068-0583-47DB-B4F9-C84493F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DF5-7C58-474A-8C57-3A42443EC9B7}">
  <sheetPr codeName="Sheet2"/>
  <dimension ref="A1:AA19"/>
  <sheetViews>
    <sheetView tabSelected="1" workbookViewId="0">
      <selection activeCell="B17" sqref="B17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  <c r="O1" s="2"/>
      <c r="P1" s="2"/>
      <c r="Q1" s="2"/>
      <c r="R1" s="2"/>
      <c r="X1" s="2"/>
      <c r="Y1" s="2"/>
      <c r="Z1" s="2"/>
      <c r="AA1" s="2"/>
    </row>
    <row r="2" spans="1:27" x14ac:dyDescent="0.4">
      <c r="A2">
        <v>0</v>
      </c>
      <c r="B2">
        <v>21.056999999999999</v>
      </c>
      <c r="C2">
        <v>-25.898</v>
      </c>
      <c r="D2">
        <v>48.869</v>
      </c>
      <c r="E2">
        <v>-33.667000000000002</v>
      </c>
      <c r="F2" s="2">
        <v>4</v>
      </c>
      <c r="G2" s="2">
        <v>7</v>
      </c>
      <c r="H2" s="2">
        <v>4.4999999999999998E-2</v>
      </c>
      <c r="I2" s="2">
        <v>4.4999999999999998E-2</v>
      </c>
      <c r="O2" s="2"/>
      <c r="P2" s="2"/>
      <c r="Q2" s="2"/>
      <c r="R2" s="2"/>
      <c r="X2" s="2"/>
      <c r="Y2" s="2"/>
      <c r="Z2" s="2"/>
      <c r="AA2" s="2"/>
    </row>
    <row r="3" spans="1:27" x14ac:dyDescent="0.4">
      <c r="A3">
        <v>3.3000000000000002E-2</v>
      </c>
      <c r="B3">
        <v>24.998000000000001</v>
      </c>
      <c r="C3">
        <v>-25.672999999999998</v>
      </c>
      <c r="D3">
        <v>45.829000000000001</v>
      </c>
      <c r="E3">
        <v>-31.866</v>
      </c>
    </row>
    <row r="4" spans="1:27" x14ac:dyDescent="0.4">
      <c r="A4">
        <v>6.6000000000000003E-2</v>
      </c>
      <c r="B4">
        <v>28.826000000000001</v>
      </c>
      <c r="C4">
        <v>-25.448</v>
      </c>
      <c r="D4">
        <v>42.676000000000002</v>
      </c>
      <c r="E4">
        <v>-30.064</v>
      </c>
      <c r="F4" t="s">
        <v>7</v>
      </c>
      <c r="G4">
        <f ca="1">(INDIRECT(F15)-B2)/((F2-1)*0.033)</f>
        <v>118.28282828282832</v>
      </c>
      <c r="H4" t="s">
        <v>13</v>
      </c>
      <c r="I4">
        <f ca="1">-(INDIRECT(F17)-INDIRECT(F19))/((G2-1)*0.033)</f>
        <v>-63.696969696969703</v>
      </c>
    </row>
    <row r="5" spans="1:27" x14ac:dyDescent="0.4">
      <c r="A5">
        <v>0.1</v>
      </c>
      <c r="B5">
        <v>32.767000000000003</v>
      </c>
      <c r="C5">
        <v>-25.11</v>
      </c>
      <c r="D5">
        <v>39.636000000000003</v>
      </c>
      <c r="E5">
        <v>-28.263000000000002</v>
      </c>
      <c r="F5" t="s">
        <v>8</v>
      </c>
      <c r="G5">
        <f ca="1">(INDIRECT(G15)-C2)/((F2-1)*0.033)</f>
        <v>7.959595959595962</v>
      </c>
      <c r="H5" t="s">
        <v>14</v>
      </c>
      <c r="I5">
        <f ca="1">-(INDIRECT(G17)-INDIRECT(G19))/((G2-1)*0.033)</f>
        <v>81.893939393939391</v>
      </c>
    </row>
    <row r="6" spans="1:27" x14ac:dyDescent="0.4">
      <c r="A6">
        <v>0.13300000000000001</v>
      </c>
      <c r="B6">
        <v>30.966000000000001</v>
      </c>
      <c r="C6">
        <v>-22.52</v>
      </c>
      <c r="D6">
        <v>42.451000000000001</v>
      </c>
      <c r="E6">
        <v>-28.937999999999999</v>
      </c>
      <c r="F6" t="s">
        <v>15</v>
      </c>
      <c r="G6">
        <f ca="1">(INDIRECT(H15)-D2)/((F2-1)*0.033)</f>
        <v>-93.262626262626227</v>
      </c>
      <c r="H6" s="1" t="s">
        <v>17</v>
      </c>
      <c r="I6">
        <f ca="1">-(INDIRECT(H17)-INDIRECT(H19))/((G2-1)*0.033)</f>
        <v>83.595959595959584</v>
      </c>
      <c r="Q6" s="1"/>
      <c r="Z6" s="1"/>
    </row>
    <row r="7" spans="1:27" x14ac:dyDescent="0.4">
      <c r="A7">
        <v>0.16600000000000001</v>
      </c>
      <c r="B7">
        <v>28.826000000000001</v>
      </c>
      <c r="C7">
        <v>-19.817</v>
      </c>
      <c r="D7">
        <v>45.152999999999999</v>
      </c>
      <c r="E7">
        <v>-29.614000000000001</v>
      </c>
      <c r="F7" t="s">
        <v>16</v>
      </c>
      <c r="G7">
        <f ca="1">(INDIRECT(I15)-E2)/((F2-1)*0.033)</f>
        <v>54.585858585858581</v>
      </c>
      <c r="H7" t="s">
        <v>18</v>
      </c>
      <c r="I7">
        <f ca="1">-(INDIRECT(I17)-INDIRECT(I19))/((G2-1)*0.033)</f>
        <v>-20.474747474747467</v>
      </c>
    </row>
    <row r="8" spans="1:27" x14ac:dyDescent="0.4">
      <c r="A8">
        <v>0.2</v>
      </c>
      <c r="B8">
        <v>26.798999999999999</v>
      </c>
      <c r="C8">
        <v>-17.114999999999998</v>
      </c>
      <c r="D8">
        <v>47.968000000000004</v>
      </c>
      <c r="E8">
        <v>-30.289000000000001</v>
      </c>
      <c r="F8" s="2" t="s">
        <v>27</v>
      </c>
      <c r="G8" s="2">
        <f ca="1">0.01*(H2*G4+I2*G6)</f>
        <v>1.1259090909090937E-2</v>
      </c>
      <c r="H8" s="2" t="s">
        <v>29</v>
      </c>
      <c r="I8" s="2">
        <f ca="1">0.01*(H2*I4+I2*I6)</f>
        <v>8.9545454545454459E-3</v>
      </c>
      <c r="O8" s="2"/>
      <c r="P8" s="2"/>
      <c r="Q8" s="2"/>
      <c r="R8" s="2"/>
      <c r="X8" s="2"/>
      <c r="Y8" s="2"/>
      <c r="Z8" s="2"/>
      <c r="AA8" s="2"/>
    </row>
    <row r="9" spans="1:27" x14ac:dyDescent="0.4">
      <c r="A9">
        <v>0.23300000000000001</v>
      </c>
      <c r="B9">
        <v>24.66</v>
      </c>
      <c r="C9">
        <v>-14.413</v>
      </c>
      <c r="D9">
        <v>50.670999999999999</v>
      </c>
      <c r="E9">
        <v>-30.965</v>
      </c>
      <c r="F9" s="2" t="s">
        <v>28</v>
      </c>
      <c r="G9" s="2">
        <f ca="1">0.01*(H2*G5+I2*G7)</f>
        <v>2.8145454545454546E-2</v>
      </c>
      <c r="H9" s="2" t="s">
        <v>30</v>
      </c>
      <c r="I9" s="2">
        <f ca="1">0.01*(H2*I5+I2*I7)</f>
        <v>2.7638636363636365E-2</v>
      </c>
      <c r="O9" s="2"/>
      <c r="P9" s="2"/>
      <c r="Q9" s="2"/>
      <c r="R9" s="2"/>
      <c r="X9" s="2"/>
      <c r="Y9" s="2"/>
      <c r="Z9" s="2"/>
      <c r="AA9" s="2"/>
    </row>
    <row r="10" spans="1:27" x14ac:dyDescent="0.4">
      <c r="A10">
        <v>0.26600000000000001</v>
      </c>
      <c r="B10">
        <v>22.52</v>
      </c>
      <c r="C10">
        <v>-11.71</v>
      </c>
      <c r="D10">
        <v>53.485999999999997</v>
      </c>
      <c r="E10">
        <v>-31.753</v>
      </c>
      <c r="F10" s="2" t="s">
        <v>31</v>
      </c>
      <c r="G10" s="2">
        <f ca="1">0.00005*(H2*SUMSQ(G4,G5)+I2*SUMSQ(G6,G7))</f>
        <v>5.7896361111111121E-2</v>
      </c>
      <c r="H10" s="2" t="s">
        <v>32</v>
      </c>
      <c r="I10" s="2">
        <f ca="1">0.00005*(H2*SUMSQ(I4,I5)+I2*SUMSQ(I6,I7))</f>
        <v>4.0885697256657479E-2</v>
      </c>
      <c r="O10" s="2"/>
      <c r="P10" s="2"/>
      <c r="Q10" s="2"/>
      <c r="R10" s="2"/>
      <c r="X10" s="2"/>
      <c r="Y10" s="2"/>
      <c r="Z10" s="2"/>
      <c r="AA10" s="2"/>
    </row>
    <row r="11" spans="1:27" x14ac:dyDescent="0.4">
      <c r="A11">
        <v>0.3</v>
      </c>
      <c r="B11">
        <v>20.494</v>
      </c>
      <c r="C11">
        <v>-9.0079999999999991</v>
      </c>
      <c r="D11">
        <v>56.301000000000002</v>
      </c>
      <c r="E11">
        <v>-32.316000000000003</v>
      </c>
    </row>
    <row r="12" spans="1:27" x14ac:dyDescent="0.4">
      <c r="A12">
        <v>0.33300000000000002</v>
      </c>
      <c r="B12">
        <v>18.353999999999999</v>
      </c>
      <c r="C12">
        <v>-6.3049999999999997</v>
      </c>
      <c r="D12">
        <v>59.003</v>
      </c>
      <c r="E12">
        <v>-32.991999999999997</v>
      </c>
    </row>
    <row r="14" spans="1:27" x14ac:dyDescent="0.4">
      <c r="F14" t="s">
        <v>9</v>
      </c>
      <c r="G14" t="s">
        <v>10</v>
      </c>
      <c r="H14" t="s">
        <v>11</v>
      </c>
      <c r="I14" t="s">
        <v>12</v>
      </c>
    </row>
    <row r="15" spans="1:27" x14ac:dyDescent="0.4">
      <c r="F15" t="str">
        <f>ADDRESS(1+F2,2)</f>
        <v>$B$5</v>
      </c>
      <c r="G15" t="str">
        <f>ADDRESS(1+F2,3)</f>
        <v>$C$5</v>
      </c>
      <c r="H15" t="str">
        <f>ADDRESS(1+F2,4)</f>
        <v>$D$5</v>
      </c>
      <c r="I15" t="str">
        <f>ADDRESS(1+F2,5)</f>
        <v>$E$5</v>
      </c>
    </row>
    <row r="16" spans="1:27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$B$6</v>
      </c>
      <c r="G17" t="str">
        <f>ADDRESS(2+F2,3)</f>
        <v>$C$6</v>
      </c>
      <c r="H17" t="str">
        <f>ADDRESS(2+F2,4)</f>
        <v>$D$6</v>
      </c>
      <c r="I17" t="str">
        <f>ADDRESS(2+F2,5)</f>
        <v>$E$6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$B$12</v>
      </c>
      <c r="G19" t="str">
        <f>ADDRESS(1+F2+G2,3)</f>
        <v>$C$12</v>
      </c>
      <c r="H19" t="str">
        <f>ADDRESS(1+F2+G2,4)</f>
        <v>$D$12</v>
      </c>
      <c r="I19" t="str">
        <f>ADDRESS(1+F2+G2,5)</f>
        <v>$E$12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2018-04-29T12:03:47Z</dcterms:created>
  <dcterms:modified xsi:type="dcterms:W3CDTF">2018-04-29T14:18:36Z</dcterms:modified>
</cp:coreProperties>
</file>