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a82599815487d/Desktop/"/>
    </mc:Choice>
  </mc:AlternateContent>
  <xr:revisionPtr revIDLastSave="0" documentId="8_{D7C09E69-24B0-4AD1-AE00-2015E201FEB6}" xr6:coauthVersionLast="47" xr6:coauthVersionMax="47" xr10:uidLastSave="{00000000-0000-0000-0000-000000000000}"/>
  <bookViews>
    <workbookView xWindow="-108" yWindow="-108" windowWidth="23256" windowHeight="12456" xr2:uid="{0DB5142B-0386-4312-AC9A-8E0C5A587A8C}"/>
  </bookViews>
  <sheets>
    <sheet name="AVG PRICE" sheetId="2" r:id="rId1"/>
    <sheet name="INC STK" sheetId="4" r:id="rId2"/>
    <sheet name="Sheet5" sheetId="6" r:id="rId3"/>
    <sheet name="LEDGER" sheetId="8" r:id="rId4"/>
    <sheet name="Sheet9" sheetId="10" r:id="rId5"/>
    <sheet name="Sheet1" sheetId="11" r:id="rId6"/>
    <sheet name="SALES DATA" sheetId="1" r:id="rId7"/>
  </sheets>
  <definedNames>
    <definedName name="_xlchart.v1.0" hidden="1">Sheet5!$C$21:$C$30</definedName>
    <definedName name="_xlchart.v1.1" hidden="1">Sheet5!$D$20</definedName>
    <definedName name="_xlchart.v1.2" hidden="1">Sheet5!$D$21:$D$30</definedName>
    <definedName name="_xlchart.v1.3" hidden="1">Sheet5!$E$20</definedName>
    <definedName name="_xlchart.v1.4" hidden="1">Sheet5!$E$21:$E$30</definedName>
    <definedName name="_xlchart.v1.5" hidden="1">Sheet5!$C$4:$C$13</definedName>
    <definedName name="_xlchart.v1.6" hidden="1">Sheet5!$D$3</definedName>
    <definedName name="_xlchart.v1.7" hidden="1">Sheet5!$D$4:$D$13</definedName>
    <definedName name="_xlchart.v1.8" hidden="1">Sheet5!$E$3</definedName>
    <definedName name="_xlchart.v1.9" hidden="1">Sheet5!$E$4:$E$13</definedName>
  </definedNames>
  <calcPr calcId="191029"/>
  <pivotCaches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2" i="1" l="1"/>
  <c r="A105" i="1"/>
  <c r="D105" i="1" s="1"/>
  <c r="F105" i="1"/>
  <c r="A106" i="1"/>
  <c r="D106" i="1" s="1"/>
  <c r="F106" i="1"/>
  <c r="A107" i="1"/>
  <c r="D107" i="1"/>
  <c r="F107" i="1"/>
  <c r="A108" i="1"/>
  <c r="D108" i="1" s="1"/>
  <c r="F108" i="1"/>
  <c r="H108" i="1" s="1"/>
  <c r="A109" i="1"/>
  <c r="D109" i="1"/>
  <c r="F109" i="1"/>
  <c r="H106" i="1"/>
  <c r="H107" i="1"/>
  <c r="H109" i="1"/>
  <c r="M12" i="8"/>
  <c r="L4" i="8"/>
  <c r="L5" i="8"/>
  <c r="L6" i="8"/>
  <c r="L7" i="8"/>
  <c r="L8" i="8"/>
  <c r="L9" i="8"/>
  <c r="L10" i="8"/>
  <c r="L11" i="8"/>
  <c r="L12" i="8"/>
  <c r="L3" i="8"/>
  <c r="I3" i="8"/>
  <c r="K12" i="8"/>
  <c r="J12" i="8"/>
  <c r="I4" i="8"/>
  <c r="I5" i="8"/>
  <c r="I6" i="8"/>
  <c r="I7" i="8"/>
  <c r="I8" i="8"/>
  <c r="I9" i="8"/>
  <c r="I10" i="8"/>
  <c r="I11" i="8"/>
  <c r="I12" i="8"/>
  <c r="F3" i="8"/>
  <c r="H12" i="8"/>
  <c r="G12" i="8"/>
  <c r="F4" i="8"/>
  <c r="F5" i="8"/>
  <c r="F7" i="8"/>
  <c r="F11" i="8"/>
  <c r="F12" i="8"/>
  <c r="C3" i="8"/>
  <c r="E12" i="8"/>
  <c r="C11" i="4"/>
  <c r="D11" i="4"/>
  <c r="E11" i="4"/>
  <c r="B11" i="4"/>
  <c r="B11" i="8" s="1"/>
  <c r="C4" i="8"/>
  <c r="C5" i="8"/>
  <c r="C6" i="8"/>
  <c r="C7" i="8"/>
  <c r="C8" i="8"/>
  <c r="C9" i="8"/>
  <c r="C10" i="8"/>
  <c r="C11" i="8"/>
  <c r="C12" i="8"/>
  <c r="B5" i="8"/>
  <c r="D5" i="8" s="1"/>
  <c r="E5" i="8" s="1"/>
  <c r="G5" i="8" s="1"/>
  <c r="H5" i="8" s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J2" i="1"/>
  <c r="K3" i="1"/>
  <c r="K4" i="1"/>
  <c r="K5" i="1"/>
  <c r="F6" i="8" s="1"/>
  <c r="K6" i="1"/>
  <c r="K7" i="1"/>
  <c r="F8" i="8" s="1"/>
  <c r="K8" i="1"/>
  <c r="F9" i="8" s="1"/>
  <c r="K9" i="1"/>
  <c r="F10" i="8" s="1"/>
  <c r="K10" i="1"/>
  <c r="K11" i="1"/>
  <c r="K2" i="1"/>
  <c r="J3" i="1"/>
  <c r="J4" i="1"/>
  <c r="J5" i="1"/>
  <c r="J6" i="1"/>
  <c r="J7" i="1"/>
  <c r="J8" i="1"/>
  <c r="J9" i="1"/>
  <c r="J10" i="1"/>
  <c r="J11" i="1"/>
  <c r="B4" i="8"/>
  <c r="D4" i="8" s="1"/>
  <c r="E4" i="8" s="1"/>
  <c r="B6" i="8"/>
  <c r="D6" i="8" s="1"/>
  <c r="E6" i="8" s="1"/>
  <c r="B7" i="8"/>
  <c r="B8" i="8"/>
  <c r="D8" i="8" s="1"/>
  <c r="E8" i="8" s="1"/>
  <c r="B9" i="8"/>
  <c r="B10" i="8"/>
  <c r="D10" i="8" s="1"/>
  <c r="E10" i="8" s="1"/>
  <c r="B12" i="8"/>
  <c r="D12" i="8" s="1"/>
  <c r="B3" i="8"/>
  <c r="D3" i="8" s="1"/>
  <c r="E3" i="8" s="1"/>
  <c r="E38" i="6"/>
  <c r="E39" i="6"/>
  <c r="E40" i="6"/>
  <c r="E41" i="6"/>
  <c r="E42" i="6"/>
  <c r="E43" i="6"/>
  <c r="E44" i="6"/>
  <c r="E45" i="6"/>
  <c r="E46" i="6"/>
  <c r="E47" i="6"/>
  <c r="E37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" i="1"/>
  <c r="G23" i="1"/>
  <c r="G24" i="1"/>
  <c r="G25" i="1"/>
  <c r="G26" i="1"/>
  <c r="G36" i="1" s="1"/>
  <c r="G46" i="1" s="1"/>
  <c r="G56" i="1" s="1"/>
  <c r="G66" i="1" s="1"/>
  <c r="G76" i="1" s="1"/>
  <c r="G86" i="1" s="1"/>
  <c r="G96" i="1" s="1"/>
  <c r="G106" i="1" s="1"/>
  <c r="G116" i="1" s="1"/>
  <c r="G126" i="1" s="1"/>
  <c r="G136" i="1" s="1"/>
  <c r="G146" i="1" s="1"/>
  <c r="G156" i="1" s="1"/>
  <c r="G166" i="1" s="1"/>
  <c r="G176" i="1" s="1"/>
  <c r="G186" i="1" s="1"/>
  <c r="G196" i="1" s="1"/>
  <c r="G206" i="1" s="1"/>
  <c r="G216" i="1" s="1"/>
  <c r="G226" i="1" s="1"/>
  <c r="G236" i="1" s="1"/>
  <c r="G246" i="1" s="1"/>
  <c r="G256" i="1" s="1"/>
  <c r="G266" i="1" s="1"/>
  <c r="G276" i="1" s="1"/>
  <c r="G27" i="1"/>
  <c r="G28" i="1"/>
  <c r="G29" i="1"/>
  <c r="G30" i="1"/>
  <c r="G40" i="1" s="1"/>
  <c r="G50" i="1" s="1"/>
  <c r="G60" i="1" s="1"/>
  <c r="G70" i="1" s="1"/>
  <c r="G80" i="1" s="1"/>
  <c r="G90" i="1" s="1"/>
  <c r="G100" i="1" s="1"/>
  <c r="G110" i="1" s="1"/>
  <c r="G120" i="1" s="1"/>
  <c r="G130" i="1" s="1"/>
  <c r="G140" i="1" s="1"/>
  <c r="G150" i="1" s="1"/>
  <c r="G160" i="1" s="1"/>
  <c r="G170" i="1" s="1"/>
  <c r="G180" i="1" s="1"/>
  <c r="G190" i="1" s="1"/>
  <c r="G200" i="1" s="1"/>
  <c r="G210" i="1" s="1"/>
  <c r="G220" i="1" s="1"/>
  <c r="G230" i="1" s="1"/>
  <c r="G240" i="1" s="1"/>
  <c r="G250" i="1" s="1"/>
  <c r="G260" i="1" s="1"/>
  <c r="G270" i="1" s="1"/>
  <c r="G280" i="1" s="1"/>
  <c r="G31" i="1"/>
  <c r="G32" i="1"/>
  <c r="G33" i="1"/>
  <c r="G34" i="1"/>
  <c r="G44" i="1" s="1"/>
  <c r="G54" i="1" s="1"/>
  <c r="G64" i="1" s="1"/>
  <c r="G74" i="1" s="1"/>
  <c r="G84" i="1" s="1"/>
  <c r="G94" i="1" s="1"/>
  <c r="G104" i="1" s="1"/>
  <c r="G114" i="1" s="1"/>
  <c r="G124" i="1" s="1"/>
  <c r="G134" i="1" s="1"/>
  <c r="G144" i="1" s="1"/>
  <c r="G154" i="1" s="1"/>
  <c r="G164" i="1" s="1"/>
  <c r="G174" i="1" s="1"/>
  <c r="G184" i="1" s="1"/>
  <c r="G194" i="1" s="1"/>
  <c r="G204" i="1" s="1"/>
  <c r="G214" i="1" s="1"/>
  <c r="G224" i="1" s="1"/>
  <c r="G234" i="1" s="1"/>
  <c r="G244" i="1" s="1"/>
  <c r="G254" i="1" s="1"/>
  <c r="G264" i="1" s="1"/>
  <c r="G274" i="1" s="1"/>
  <c r="G35" i="1"/>
  <c r="G37" i="1"/>
  <c r="G38" i="1"/>
  <c r="G48" i="1" s="1"/>
  <c r="G58" i="1" s="1"/>
  <c r="G68" i="1" s="1"/>
  <c r="G78" i="1" s="1"/>
  <c r="G88" i="1" s="1"/>
  <c r="G98" i="1" s="1"/>
  <c r="G108" i="1" s="1"/>
  <c r="G118" i="1" s="1"/>
  <c r="G128" i="1" s="1"/>
  <c r="G138" i="1" s="1"/>
  <c r="G148" i="1" s="1"/>
  <c r="G39" i="1"/>
  <c r="G41" i="1"/>
  <c r="G42" i="1"/>
  <c r="G52" i="1" s="1"/>
  <c r="G62" i="1" s="1"/>
  <c r="G72" i="1" s="1"/>
  <c r="G82" i="1" s="1"/>
  <c r="G92" i="1" s="1"/>
  <c r="G102" i="1" s="1"/>
  <c r="G112" i="1" s="1"/>
  <c r="G122" i="1" s="1"/>
  <c r="G132" i="1" s="1"/>
  <c r="G142" i="1" s="1"/>
  <c r="G152" i="1" s="1"/>
  <c r="G162" i="1" s="1"/>
  <c r="G172" i="1" s="1"/>
  <c r="G182" i="1" s="1"/>
  <c r="G192" i="1" s="1"/>
  <c r="G202" i="1" s="1"/>
  <c r="G212" i="1" s="1"/>
  <c r="G222" i="1" s="1"/>
  <c r="G232" i="1" s="1"/>
  <c r="G242" i="1" s="1"/>
  <c r="G252" i="1" s="1"/>
  <c r="G262" i="1" s="1"/>
  <c r="G272" i="1" s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8" i="1"/>
  <c r="G168" i="1" s="1"/>
  <c r="G159" i="1"/>
  <c r="G161" i="1"/>
  <c r="G163" i="1"/>
  <c r="G165" i="1"/>
  <c r="G167" i="1"/>
  <c r="G169" i="1"/>
  <c r="G171" i="1"/>
  <c r="G173" i="1"/>
  <c r="G175" i="1"/>
  <c r="G177" i="1"/>
  <c r="G178" i="1"/>
  <c r="G188" i="1" s="1"/>
  <c r="G198" i="1" s="1"/>
  <c r="G208" i="1" s="1"/>
  <c r="G218" i="1" s="1"/>
  <c r="G228" i="1" s="1"/>
  <c r="G238" i="1" s="1"/>
  <c r="G248" i="1" s="1"/>
  <c r="G258" i="1" s="1"/>
  <c r="G268" i="1" s="1"/>
  <c r="G278" i="1" s="1"/>
  <c r="G179" i="1"/>
  <c r="G181" i="1"/>
  <c r="G183" i="1"/>
  <c r="G185" i="1"/>
  <c r="G187" i="1"/>
  <c r="G189" i="1"/>
  <c r="G191" i="1"/>
  <c r="G193" i="1"/>
  <c r="G195" i="1"/>
  <c r="G197" i="1"/>
  <c r="G199" i="1"/>
  <c r="G201" i="1"/>
  <c r="G203" i="1"/>
  <c r="G205" i="1"/>
  <c r="G207" i="1"/>
  <c r="G209" i="1"/>
  <c r="G211" i="1"/>
  <c r="G213" i="1"/>
  <c r="G215" i="1"/>
  <c r="G217" i="1"/>
  <c r="G219" i="1"/>
  <c r="G221" i="1"/>
  <c r="G223" i="1"/>
  <c r="G225" i="1"/>
  <c r="G227" i="1"/>
  <c r="G229" i="1"/>
  <c r="G231" i="1"/>
  <c r="G233" i="1"/>
  <c r="G235" i="1"/>
  <c r="G237" i="1"/>
  <c r="G239" i="1"/>
  <c r="G241" i="1"/>
  <c r="G243" i="1"/>
  <c r="G245" i="1"/>
  <c r="G247" i="1"/>
  <c r="G249" i="1"/>
  <c r="G251" i="1"/>
  <c r="G253" i="1"/>
  <c r="G255" i="1"/>
  <c r="G257" i="1"/>
  <c r="G259" i="1"/>
  <c r="G261" i="1"/>
  <c r="G263" i="1"/>
  <c r="G265" i="1"/>
  <c r="G267" i="1"/>
  <c r="G269" i="1"/>
  <c r="G271" i="1"/>
  <c r="G273" i="1"/>
  <c r="G275" i="1"/>
  <c r="G277" i="1"/>
  <c r="G279" i="1"/>
  <c r="G281" i="1"/>
  <c r="G22" i="1"/>
  <c r="G14" i="1"/>
  <c r="G15" i="1"/>
  <c r="G16" i="1"/>
  <c r="G17" i="1"/>
  <c r="G18" i="1"/>
  <c r="G19" i="1"/>
  <c r="G20" i="1"/>
  <c r="G21" i="1"/>
  <c r="G13" i="1"/>
  <c r="G12" i="1"/>
  <c r="E22" i="6"/>
  <c r="E23" i="6"/>
  <c r="E24" i="6"/>
  <c r="E25" i="6"/>
  <c r="E26" i="6"/>
  <c r="E27" i="6"/>
  <c r="E28" i="6"/>
  <c r="E29" i="6"/>
  <c r="E30" i="6"/>
  <c r="E31" i="6"/>
  <c r="E21" i="6"/>
  <c r="E5" i="6"/>
  <c r="E6" i="6"/>
  <c r="E7" i="6"/>
  <c r="E8" i="6"/>
  <c r="E9" i="6"/>
  <c r="E10" i="6"/>
  <c r="E11" i="6"/>
  <c r="E12" i="6"/>
  <c r="E13" i="6"/>
  <c r="E14" i="6"/>
  <c r="E4" i="6"/>
  <c r="D3" i="2"/>
  <c r="D4" i="2"/>
  <c r="D5" i="2"/>
  <c r="D6" i="2"/>
  <c r="D7" i="2"/>
  <c r="D8" i="2"/>
  <c r="D9" i="2"/>
  <c r="D10" i="2"/>
  <c r="D11" i="2"/>
  <c r="D2" i="2"/>
  <c r="F2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" i="1"/>
  <c r="E3" i="1"/>
  <c r="E4" i="1"/>
  <c r="E5" i="1"/>
  <c r="E6" i="1"/>
  <c r="E7" i="1"/>
  <c r="E8" i="1"/>
  <c r="E9" i="1"/>
  <c r="E10" i="1"/>
  <c r="E11" i="1"/>
  <c r="E2" i="1"/>
  <c r="B2" i="4"/>
  <c r="C2" i="4" s="1"/>
  <c r="D2" i="4" s="1"/>
  <c r="E2" i="4" s="1"/>
  <c r="A2" i="1"/>
  <c r="D9" i="8" l="1"/>
  <c r="E9" i="8" s="1"/>
  <c r="G4" i="8"/>
  <c r="H4" i="8" s="1"/>
  <c r="J4" i="8" s="1"/>
  <c r="K4" i="8" s="1"/>
  <c r="M4" i="8" s="1"/>
  <c r="D7" i="8"/>
  <c r="E7" i="8" s="1"/>
  <c r="G7" i="8" s="1"/>
  <c r="H7" i="8" s="1"/>
  <c r="J7" i="8" s="1"/>
  <c r="K7" i="8" s="1"/>
  <c r="M7" i="8" s="1"/>
  <c r="G6" i="8"/>
  <c r="H6" i="8" s="1"/>
  <c r="J6" i="8" s="1"/>
  <c r="K6" i="8" s="1"/>
  <c r="M6" i="8" s="1"/>
  <c r="D11" i="8"/>
  <c r="E11" i="8" s="1"/>
  <c r="G11" i="8" s="1"/>
  <c r="H11" i="8" s="1"/>
  <c r="J11" i="8" s="1"/>
  <c r="K11" i="8" s="1"/>
  <c r="M11" i="8" s="1"/>
  <c r="G10" i="8"/>
  <c r="H10" i="8" s="1"/>
  <c r="J10" i="8" s="1"/>
  <c r="K10" i="8" s="1"/>
  <c r="M10" i="8" s="1"/>
  <c r="G9" i="8"/>
  <c r="H9" i="8" s="1"/>
  <c r="J9" i="8" s="1"/>
  <c r="K9" i="8" s="1"/>
  <c r="M9" i="8" s="1"/>
  <c r="G8" i="8"/>
  <c r="H8" i="8" s="1"/>
  <c r="J8" i="8" s="1"/>
  <c r="K8" i="8" s="1"/>
  <c r="M8" i="8" s="1"/>
  <c r="J5" i="8"/>
  <c r="K5" i="8" s="1"/>
  <c r="M5" i="8" s="1"/>
  <c r="G3" i="8"/>
  <c r="J3" i="8" l="1"/>
  <c r="K3" i="8" s="1"/>
  <c r="M3" i="8" s="1"/>
  <c r="H3" i="8"/>
  <c r="D274" i="1"/>
  <c r="D278" i="1"/>
  <c r="D272" i="1"/>
  <c r="A273" i="1"/>
  <c r="A274" i="1"/>
  <c r="D275" i="1" s="1"/>
  <c r="A275" i="1"/>
  <c r="D276" i="1" s="1"/>
  <c r="A276" i="1"/>
  <c r="D277" i="1" s="1"/>
  <c r="A277" i="1"/>
  <c r="A278" i="1"/>
  <c r="D279" i="1" s="1"/>
  <c r="A279" i="1"/>
  <c r="D280" i="1" s="1"/>
  <c r="A280" i="1"/>
  <c r="D281" i="1" s="1"/>
  <c r="A281" i="1"/>
  <c r="A272" i="1"/>
  <c r="A263" i="1"/>
  <c r="A264" i="1"/>
  <c r="D264" i="1" s="1"/>
  <c r="A265" i="1"/>
  <c r="A266" i="1"/>
  <c r="D266" i="1" s="1"/>
  <c r="A267" i="1"/>
  <c r="A268" i="1"/>
  <c r="D268" i="1" s="1"/>
  <c r="A269" i="1"/>
  <c r="A270" i="1"/>
  <c r="D270" i="1" s="1"/>
  <c r="A271" i="1"/>
  <c r="A262" i="1"/>
  <c r="D262" i="1" s="1"/>
  <c r="A253" i="1"/>
  <c r="A254" i="1"/>
  <c r="D254" i="1" s="1"/>
  <c r="A255" i="1"/>
  <c r="A256" i="1"/>
  <c r="D256" i="1" s="1"/>
  <c r="A257" i="1"/>
  <c r="A258" i="1"/>
  <c r="A259" i="1"/>
  <c r="A260" i="1"/>
  <c r="D260" i="1" s="1"/>
  <c r="A261" i="1"/>
  <c r="A252" i="1"/>
  <c r="A243" i="1"/>
  <c r="A244" i="1"/>
  <c r="D244" i="1" s="1"/>
  <c r="A245" i="1"/>
  <c r="D245" i="1" s="1"/>
  <c r="A246" i="1"/>
  <c r="D246" i="1" s="1"/>
  <c r="A247" i="1"/>
  <c r="A248" i="1"/>
  <c r="D248" i="1" s="1"/>
  <c r="A249" i="1"/>
  <c r="D249" i="1" s="1"/>
  <c r="A250" i="1"/>
  <c r="D250" i="1" s="1"/>
  <c r="A251" i="1"/>
  <c r="A242" i="1"/>
  <c r="D242" i="1" s="1"/>
  <c r="A233" i="1"/>
  <c r="A234" i="1"/>
  <c r="A235" i="1"/>
  <c r="A236" i="1"/>
  <c r="D236" i="1" s="1"/>
  <c r="A237" i="1"/>
  <c r="A238" i="1"/>
  <c r="A239" i="1"/>
  <c r="A240" i="1"/>
  <c r="D240" i="1" s="1"/>
  <c r="A241" i="1"/>
  <c r="A232" i="1"/>
  <c r="D232" i="1" s="1"/>
  <c r="A223" i="1"/>
  <c r="A224" i="1"/>
  <c r="D224" i="1" s="1"/>
  <c r="A225" i="1"/>
  <c r="A226" i="1"/>
  <c r="A227" i="1"/>
  <c r="A228" i="1"/>
  <c r="D228" i="1" s="1"/>
  <c r="A229" i="1"/>
  <c r="A230" i="1"/>
  <c r="A231" i="1"/>
  <c r="A222" i="1"/>
  <c r="D222" i="1" s="1"/>
  <c r="A212" i="1"/>
  <c r="D212" i="1" s="1"/>
  <c r="A214" i="1"/>
  <c r="A215" i="1"/>
  <c r="D215" i="1" s="1"/>
  <c r="A216" i="1"/>
  <c r="A217" i="1"/>
  <c r="D217" i="1" s="1"/>
  <c r="A218" i="1"/>
  <c r="A219" i="1"/>
  <c r="A220" i="1"/>
  <c r="A221" i="1"/>
  <c r="D221" i="1" s="1"/>
  <c r="A213" i="1"/>
  <c r="D213" i="1" s="1"/>
  <c r="A203" i="1"/>
  <c r="D203" i="1" s="1"/>
  <c r="A204" i="1"/>
  <c r="A205" i="1"/>
  <c r="D205" i="1" s="1"/>
  <c r="A206" i="1"/>
  <c r="A207" i="1"/>
  <c r="D207" i="1" s="1"/>
  <c r="A208" i="1"/>
  <c r="A209" i="1"/>
  <c r="D209" i="1" s="1"/>
  <c r="A210" i="1"/>
  <c r="A211" i="1"/>
  <c r="D211" i="1" s="1"/>
  <c r="A202" i="1"/>
  <c r="D202" i="1" s="1"/>
  <c r="A193" i="1"/>
  <c r="A194" i="1"/>
  <c r="D194" i="1" s="1"/>
  <c r="A195" i="1"/>
  <c r="D195" i="1" s="1"/>
  <c r="A196" i="1"/>
  <c r="D196" i="1" s="1"/>
  <c r="A197" i="1"/>
  <c r="A198" i="1"/>
  <c r="A199" i="1"/>
  <c r="D199" i="1" s="1"/>
  <c r="A200" i="1"/>
  <c r="D200" i="1" s="1"/>
  <c r="A201" i="1"/>
  <c r="A192" i="1"/>
  <c r="D192" i="1" s="1"/>
  <c r="A183" i="1"/>
  <c r="D183" i="1" s="1"/>
  <c r="A184" i="1"/>
  <c r="A185" i="1"/>
  <c r="A186" i="1"/>
  <c r="D186" i="1" s="1"/>
  <c r="A187" i="1"/>
  <c r="D187" i="1" s="1"/>
  <c r="A188" i="1"/>
  <c r="A189" i="1"/>
  <c r="D189" i="1" s="1"/>
  <c r="A190" i="1"/>
  <c r="D190" i="1" s="1"/>
  <c r="A191" i="1"/>
  <c r="D191" i="1" s="1"/>
  <c r="A173" i="1"/>
  <c r="A174" i="1"/>
  <c r="A175" i="1"/>
  <c r="A176" i="1"/>
  <c r="D176" i="1" s="1"/>
  <c r="A177" i="1"/>
  <c r="A178" i="1"/>
  <c r="D178" i="1" s="1"/>
  <c r="A179" i="1"/>
  <c r="D179" i="1" s="1"/>
  <c r="A180" i="1"/>
  <c r="D180" i="1" s="1"/>
  <c r="A181" i="1"/>
  <c r="A171" i="1"/>
  <c r="D171" i="1" s="1"/>
  <c r="A182" i="1"/>
  <c r="D182" i="1" s="1"/>
  <c r="D185" i="1"/>
  <c r="D181" i="1"/>
  <c r="A172" i="1"/>
  <c r="D175" i="1"/>
  <c r="D177" i="1"/>
  <c r="A163" i="1"/>
  <c r="D163" i="1" s="1"/>
  <c r="A164" i="1"/>
  <c r="D164" i="1" s="1"/>
  <c r="A165" i="1"/>
  <c r="A166" i="1"/>
  <c r="D166" i="1" s="1"/>
  <c r="A167" i="1"/>
  <c r="A168" i="1"/>
  <c r="D168" i="1" s="1"/>
  <c r="A169" i="1"/>
  <c r="A170" i="1"/>
  <c r="D170" i="1" s="1"/>
  <c r="A162" i="1"/>
  <c r="D162" i="1" s="1"/>
  <c r="D174" i="1"/>
  <c r="D184" i="1"/>
  <c r="D188" i="1"/>
  <c r="D193" i="1"/>
  <c r="D197" i="1"/>
  <c r="D198" i="1"/>
  <c r="D201" i="1"/>
  <c r="D204" i="1"/>
  <c r="D206" i="1"/>
  <c r="D208" i="1"/>
  <c r="D210" i="1"/>
  <c r="D214" i="1"/>
  <c r="D216" i="1"/>
  <c r="D218" i="1"/>
  <c r="D219" i="1"/>
  <c r="D220" i="1"/>
  <c r="D223" i="1"/>
  <c r="D225" i="1"/>
  <c r="D226" i="1"/>
  <c r="D227" i="1"/>
  <c r="D229" i="1"/>
  <c r="D230" i="1"/>
  <c r="D231" i="1"/>
  <c r="D233" i="1"/>
  <c r="D234" i="1"/>
  <c r="D235" i="1"/>
  <c r="D237" i="1"/>
  <c r="D238" i="1"/>
  <c r="D239" i="1"/>
  <c r="D241" i="1"/>
  <c r="D243" i="1"/>
  <c r="D247" i="1"/>
  <c r="D251" i="1"/>
  <c r="D252" i="1"/>
  <c r="D253" i="1"/>
  <c r="D255" i="1"/>
  <c r="D257" i="1"/>
  <c r="D258" i="1"/>
  <c r="D259" i="1"/>
  <c r="D261" i="1"/>
  <c r="D263" i="1"/>
  <c r="D265" i="1"/>
  <c r="D267" i="1"/>
  <c r="D269" i="1"/>
  <c r="D271" i="1"/>
  <c r="D273" i="1"/>
  <c r="D165" i="1"/>
  <c r="D167" i="1"/>
  <c r="D169" i="1"/>
  <c r="D172" i="1"/>
  <c r="D173" i="1"/>
  <c r="D152" i="1"/>
  <c r="D154" i="1"/>
  <c r="D158" i="1"/>
  <c r="A153" i="1"/>
  <c r="D153" i="1" s="1"/>
  <c r="A154" i="1"/>
  <c r="A155" i="1"/>
  <c r="D155" i="1" s="1"/>
  <c r="A156" i="1"/>
  <c r="D156" i="1" s="1"/>
  <c r="A157" i="1"/>
  <c r="D157" i="1" s="1"/>
  <c r="A158" i="1"/>
  <c r="A159" i="1"/>
  <c r="D159" i="1" s="1"/>
  <c r="A160" i="1"/>
  <c r="D160" i="1" s="1"/>
  <c r="A161" i="1"/>
  <c r="D161" i="1" s="1"/>
  <c r="A152" i="1"/>
  <c r="D4" i="1"/>
  <c r="D5" i="1"/>
  <c r="D8" i="1"/>
  <c r="D16" i="1"/>
  <c r="D20" i="1"/>
  <c r="D24" i="1"/>
  <c r="D28" i="1"/>
  <c r="D32" i="1"/>
  <c r="D36" i="1"/>
  <c r="D39" i="1"/>
  <c r="D40" i="1"/>
  <c r="D43" i="1"/>
  <c r="D44" i="1"/>
  <c r="D47" i="1"/>
  <c r="D49" i="1"/>
  <c r="D56" i="1"/>
  <c r="D57" i="1"/>
  <c r="D60" i="1"/>
  <c r="D64" i="1"/>
  <c r="D65" i="1"/>
  <c r="D68" i="1"/>
  <c r="D73" i="1"/>
  <c r="D76" i="1"/>
  <c r="D80" i="1"/>
  <c r="D81" i="1"/>
  <c r="D84" i="1"/>
  <c r="D88" i="1"/>
  <c r="D89" i="1"/>
  <c r="D96" i="1"/>
  <c r="D97" i="1"/>
  <c r="D100" i="1"/>
  <c r="D104" i="1"/>
  <c r="D113" i="1"/>
  <c r="D116" i="1"/>
  <c r="D120" i="1"/>
  <c r="D121" i="1"/>
  <c r="D129" i="1"/>
  <c r="D131" i="1"/>
  <c r="D136" i="1"/>
  <c r="D140" i="1"/>
  <c r="D144" i="1"/>
  <c r="D148" i="1"/>
  <c r="D149" i="1"/>
  <c r="D2" i="1"/>
  <c r="A143" i="1"/>
  <c r="D143" i="1" s="1"/>
  <c r="A144" i="1"/>
  <c r="A145" i="1"/>
  <c r="D145" i="1" s="1"/>
  <c r="A146" i="1"/>
  <c r="D146" i="1" s="1"/>
  <c r="A147" i="1"/>
  <c r="D147" i="1" s="1"/>
  <c r="A148" i="1"/>
  <c r="A149" i="1"/>
  <c r="A150" i="1"/>
  <c r="D150" i="1" s="1"/>
  <c r="A151" i="1"/>
  <c r="D151" i="1" s="1"/>
  <c r="A142" i="1"/>
  <c r="D142" i="1" s="1"/>
  <c r="A133" i="1"/>
  <c r="D133" i="1" s="1"/>
  <c r="A134" i="1"/>
  <c r="D134" i="1" s="1"/>
  <c r="A135" i="1"/>
  <c r="D135" i="1" s="1"/>
  <c r="A136" i="1"/>
  <c r="A137" i="1"/>
  <c r="D137" i="1" s="1"/>
  <c r="A138" i="1"/>
  <c r="D138" i="1" s="1"/>
  <c r="A139" i="1"/>
  <c r="D139" i="1" s="1"/>
  <c r="A140" i="1"/>
  <c r="A141" i="1"/>
  <c r="D141" i="1" s="1"/>
  <c r="A132" i="1"/>
  <c r="D132" i="1" s="1"/>
  <c r="A130" i="1"/>
  <c r="D130" i="1" s="1"/>
  <c r="A131" i="1"/>
  <c r="A123" i="1"/>
  <c r="D123" i="1" s="1"/>
  <c r="A124" i="1"/>
  <c r="D124" i="1" s="1"/>
  <c r="A125" i="1"/>
  <c r="D125" i="1" s="1"/>
  <c r="A126" i="1"/>
  <c r="D126" i="1" s="1"/>
  <c r="A127" i="1"/>
  <c r="D127" i="1" s="1"/>
  <c r="A128" i="1"/>
  <c r="D128" i="1" s="1"/>
  <c r="A129" i="1"/>
  <c r="A122" i="1"/>
  <c r="D122" i="1" s="1"/>
  <c r="A113" i="1"/>
  <c r="A114" i="1"/>
  <c r="D114" i="1" s="1"/>
  <c r="A115" i="1"/>
  <c r="D115" i="1" s="1"/>
  <c r="A116" i="1"/>
  <c r="A117" i="1"/>
  <c r="D117" i="1" s="1"/>
  <c r="A118" i="1"/>
  <c r="D118" i="1" s="1"/>
  <c r="A119" i="1"/>
  <c r="D119" i="1" s="1"/>
  <c r="A120" i="1"/>
  <c r="A121" i="1"/>
  <c r="A112" i="1"/>
  <c r="D112" i="1" s="1"/>
  <c r="A103" i="1"/>
  <c r="D103" i="1" s="1"/>
  <c r="A104" i="1"/>
  <c r="A110" i="1"/>
  <c r="D110" i="1" s="1"/>
  <c r="A111" i="1"/>
  <c r="D111" i="1" s="1"/>
  <c r="A102" i="1"/>
  <c r="D102" i="1" s="1"/>
  <c r="A93" i="1"/>
  <c r="D93" i="1" s="1"/>
  <c r="A94" i="1"/>
  <c r="D94" i="1" s="1"/>
  <c r="A95" i="1"/>
  <c r="D95" i="1" s="1"/>
  <c r="A96" i="1"/>
  <c r="A97" i="1"/>
  <c r="A98" i="1"/>
  <c r="D98" i="1" s="1"/>
  <c r="A99" i="1"/>
  <c r="D99" i="1" s="1"/>
  <c r="A100" i="1"/>
  <c r="A101" i="1"/>
  <c r="D101" i="1" s="1"/>
  <c r="A92" i="1"/>
  <c r="D92" i="1" s="1"/>
  <c r="A83" i="1"/>
  <c r="D83" i="1" s="1"/>
  <c r="A84" i="1"/>
  <c r="A85" i="1"/>
  <c r="D85" i="1" s="1"/>
  <c r="A86" i="1"/>
  <c r="D86" i="1" s="1"/>
  <c r="A87" i="1"/>
  <c r="D87" i="1" s="1"/>
  <c r="A88" i="1"/>
  <c r="A89" i="1"/>
  <c r="A90" i="1"/>
  <c r="D90" i="1" s="1"/>
  <c r="A91" i="1"/>
  <c r="D91" i="1" s="1"/>
  <c r="A82" i="1"/>
  <c r="D82" i="1" s="1"/>
  <c r="A73" i="1"/>
  <c r="A74" i="1"/>
  <c r="D74" i="1" s="1"/>
  <c r="A75" i="1"/>
  <c r="D75" i="1" s="1"/>
  <c r="A76" i="1"/>
  <c r="A77" i="1"/>
  <c r="D77" i="1" s="1"/>
  <c r="A78" i="1"/>
  <c r="D78" i="1" s="1"/>
  <c r="A79" i="1"/>
  <c r="D79" i="1" s="1"/>
  <c r="A80" i="1"/>
  <c r="A81" i="1"/>
  <c r="A72" i="1"/>
  <c r="D72" i="1" s="1"/>
  <c r="A63" i="1"/>
  <c r="D63" i="1" s="1"/>
  <c r="A64" i="1"/>
  <c r="A65" i="1"/>
  <c r="A66" i="1"/>
  <c r="D66" i="1" s="1"/>
  <c r="A67" i="1"/>
  <c r="D67" i="1" s="1"/>
  <c r="A68" i="1"/>
  <c r="A69" i="1"/>
  <c r="D69" i="1" s="1"/>
  <c r="A70" i="1"/>
  <c r="D70" i="1" s="1"/>
  <c r="A71" i="1"/>
  <c r="D71" i="1" s="1"/>
  <c r="A62" i="1"/>
  <c r="D62" i="1" s="1"/>
  <c r="A53" i="1"/>
  <c r="D53" i="1" s="1"/>
  <c r="A54" i="1"/>
  <c r="D54" i="1" s="1"/>
  <c r="A55" i="1"/>
  <c r="D55" i="1" s="1"/>
  <c r="A56" i="1"/>
  <c r="A57" i="1"/>
  <c r="A58" i="1"/>
  <c r="D58" i="1" s="1"/>
  <c r="A59" i="1"/>
  <c r="D59" i="1" s="1"/>
  <c r="A60" i="1"/>
  <c r="A61" i="1"/>
  <c r="D61" i="1" s="1"/>
  <c r="A52" i="1"/>
  <c r="D52" i="1" s="1"/>
  <c r="A51" i="1"/>
  <c r="D51" i="1" s="1"/>
  <c r="A43" i="1"/>
  <c r="A44" i="1"/>
  <c r="A45" i="1"/>
  <c r="D45" i="1" s="1"/>
  <c r="A46" i="1"/>
  <c r="D46" i="1" s="1"/>
  <c r="A47" i="1"/>
  <c r="A48" i="1"/>
  <c r="D48" i="1" s="1"/>
  <c r="A49" i="1"/>
  <c r="A50" i="1"/>
  <c r="D50" i="1" s="1"/>
  <c r="A42" i="1"/>
  <c r="D42" i="1" s="1"/>
  <c r="A33" i="1"/>
  <c r="D33" i="1" s="1"/>
  <c r="A34" i="1"/>
  <c r="D34" i="1" s="1"/>
  <c r="A35" i="1"/>
  <c r="D35" i="1" s="1"/>
  <c r="A36" i="1"/>
  <c r="A37" i="1"/>
  <c r="D37" i="1" s="1"/>
  <c r="A38" i="1"/>
  <c r="D38" i="1" s="1"/>
  <c r="A39" i="1"/>
  <c r="A40" i="1"/>
  <c r="A41" i="1"/>
  <c r="D41" i="1" s="1"/>
  <c r="A32" i="1"/>
  <c r="A23" i="1"/>
  <c r="D23" i="1" s="1"/>
  <c r="A24" i="1"/>
  <c r="A25" i="1"/>
  <c r="D25" i="1" s="1"/>
  <c r="A26" i="1"/>
  <c r="D26" i="1" s="1"/>
  <c r="A27" i="1"/>
  <c r="D27" i="1" s="1"/>
  <c r="A28" i="1"/>
  <c r="A29" i="1"/>
  <c r="D29" i="1" s="1"/>
  <c r="A30" i="1"/>
  <c r="D30" i="1" s="1"/>
  <c r="A31" i="1"/>
  <c r="D31" i="1" s="1"/>
  <c r="A22" i="1"/>
  <c r="D22" i="1" s="1"/>
  <c r="A13" i="1"/>
  <c r="D13" i="1" s="1"/>
  <c r="A14" i="1"/>
  <c r="D14" i="1" s="1"/>
  <c r="A15" i="1"/>
  <c r="D15" i="1" s="1"/>
  <c r="A16" i="1"/>
  <c r="A17" i="1"/>
  <c r="D17" i="1" s="1"/>
  <c r="A18" i="1"/>
  <c r="D18" i="1" s="1"/>
  <c r="A19" i="1"/>
  <c r="D19" i="1" s="1"/>
  <c r="A20" i="1"/>
  <c r="A21" i="1"/>
  <c r="D21" i="1" s="1"/>
  <c r="A12" i="1"/>
  <c r="D12" i="1" s="1"/>
  <c r="A3" i="1"/>
  <c r="D3" i="1" s="1"/>
  <c r="A4" i="1"/>
  <c r="A5" i="1"/>
  <c r="A6" i="1"/>
  <c r="D6" i="1" s="1"/>
  <c r="A7" i="1"/>
  <c r="D7" i="1" s="1"/>
  <c r="A8" i="1"/>
  <c r="A9" i="1"/>
  <c r="D9" i="1" s="1"/>
  <c r="A10" i="1"/>
  <c r="D10" i="1" s="1"/>
  <c r="A11" i="1"/>
  <c r="D11" i="1" s="1"/>
</calcChain>
</file>

<file path=xl/sharedStrings.xml><?xml version="1.0" encoding="utf-8"?>
<sst xmlns="http://schemas.openxmlformats.org/spreadsheetml/2006/main" count="1007" uniqueCount="40">
  <si>
    <t>ITEM NAME</t>
  </si>
  <si>
    <t>DATE</t>
  </si>
  <si>
    <t xml:space="preserve">ITEM NAME </t>
  </si>
  <si>
    <t>AVG PRICE</t>
  </si>
  <si>
    <t>JEANS</t>
  </si>
  <si>
    <t>SHIRTS</t>
  </si>
  <si>
    <t>T-SHIRTS</t>
  </si>
  <si>
    <t>KURTAS</t>
  </si>
  <si>
    <t>NIGHTWEARS</t>
  </si>
  <si>
    <t>SCARFS</t>
  </si>
  <si>
    <t>TOWELS</t>
  </si>
  <si>
    <t>BAGS</t>
  </si>
  <si>
    <t>INNERWEARS</t>
  </si>
  <si>
    <t>SAREES</t>
  </si>
  <si>
    <t>QUANTITY SOLD</t>
  </si>
  <si>
    <t>INCOMING STOCK</t>
  </si>
  <si>
    <t>ITEMS</t>
  </si>
  <si>
    <t>DAY</t>
  </si>
  <si>
    <t>REVENUE</t>
  </si>
  <si>
    <t>PRICE</t>
  </si>
  <si>
    <t>Row Labels</t>
  </si>
  <si>
    <t>Grand Total</t>
  </si>
  <si>
    <t>Sum of QUANTITY SOLD</t>
  </si>
  <si>
    <t>MARGIN%</t>
  </si>
  <si>
    <t>margin</t>
  </si>
  <si>
    <t>Sum of REVENUE</t>
  </si>
  <si>
    <t>cumulative %</t>
  </si>
  <si>
    <t>cumulative%</t>
  </si>
  <si>
    <t>MARGIN</t>
  </si>
  <si>
    <t>PROFIT</t>
  </si>
  <si>
    <t>Sum of PROFIT</t>
  </si>
  <si>
    <t>CUMULATIVE%</t>
  </si>
  <si>
    <t>SALES</t>
  </si>
  <si>
    <t>OPEN STOCK+INCOMING</t>
  </si>
  <si>
    <t>REMAINING</t>
  </si>
  <si>
    <t>WEEK 1</t>
  </si>
  <si>
    <t>WEEK 2</t>
  </si>
  <si>
    <t>WEEK 3</t>
  </si>
  <si>
    <t>WEEK 4</t>
  </si>
  <si>
    <t xml:space="preserve">WEEK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</si>
</sst>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14" fontId="0" fillId="4" borderId="0" xfId="0" applyNumberForma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1" fillId="2" borderId="0" xfId="1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9" fontId="0" fillId="0" borderId="0" xfId="0" applyNumberFormat="1"/>
    <xf numFmtId="164" fontId="1" fillId="2" borderId="0" xfId="0" applyNumberFormat="1" applyFont="1" applyFill="1"/>
    <xf numFmtId="0" fontId="1" fillId="5" borderId="1" xfId="0" applyFont="1" applyFill="1" applyBorder="1" applyAlignment="1">
      <alignment horizontal="left"/>
    </xf>
    <xf numFmtId="0" fontId="1" fillId="5" borderId="1" xfId="0" applyNumberFormat="1" applyFont="1" applyFill="1" applyBorder="1"/>
    <xf numFmtId="10" fontId="0" fillId="0" borderId="0" xfId="2" applyNumberFormat="1" applyFon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/>
    <xf numFmtId="0" fontId="1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PROFIT CONTRIBUTION BY EACH</a:t>
            </a:r>
            <a:r>
              <a:rPr lang="en-IN" baseline="0"/>
              <a:t> ITEM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Sheet5!$D$36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D5-4291-87A6-024EDD474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D5-4291-87A6-024EDD474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D5-4291-87A6-024EDD474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D5-4291-87A6-024EDD4749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D5-4291-87A6-024EDD4749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D5-4291-87A6-024EDD4749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8D5-4291-87A6-024EDD4749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8D5-4291-87A6-024EDD4749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8D5-4291-87A6-024EDD4749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8D5-4291-87A6-024EDD4749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Sheet5!$C$37:$C$46</c:f>
              <c:strCache>
                <c:ptCount val="10"/>
                <c:pt idx="0">
                  <c:v>SAREES</c:v>
                </c:pt>
                <c:pt idx="1">
                  <c:v>JEANS</c:v>
                </c:pt>
                <c:pt idx="2">
                  <c:v>SHIRTS</c:v>
                </c:pt>
                <c:pt idx="3">
                  <c:v>T-SHIRTS</c:v>
                </c:pt>
                <c:pt idx="4">
                  <c:v>NIGHTWEARS</c:v>
                </c:pt>
                <c:pt idx="5">
                  <c:v>BAGS</c:v>
                </c:pt>
                <c:pt idx="6">
                  <c:v>KURTAS</c:v>
                </c:pt>
                <c:pt idx="7">
                  <c:v>INNERWEARS</c:v>
                </c:pt>
                <c:pt idx="8">
                  <c:v>TOWELS</c:v>
                </c:pt>
                <c:pt idx="9">
                  <c:v>SCARFS</c:v>
                </c:pt>
              </c:strCache>
            </c:strRef>
          </c:cat>
          <c:val>
            <c:numRef>
              <c:f>Sheet5!$D$37:$D$46</c:f>
              <c:numCache>
                <c:formatCode>0.00</c:formatCode>
                <c:ptCount val="10"/>
                <c:pt idx="0">
                  <c:v>282555</c:v>
                </c:pt>
                <c:pt idx="1">
                  <c:v>200720</c:v>
                </c:pt>
                <c:pt idx="2">
                  <c:v>120217.5</c:v>
                </c:pt>
                <c:pt idx="3">
                  <c:v>119836.79999999999</c:v>
                </c:pt>
                <c:pt idx="4">
                  <c:v>103295</c:v>
                </c:pt>
                <c:pt idx="5">
                  <c:v>91200</c:v>
                </c:pt>
                <c:pt idx="6">
                  <c:v>80993.5</c:v>
                </c:pt>
                <c:pt idx="7">
                  <c:v>36375</c:v>
                </c:pt>
                <c:pt idx="8">
                  <c:v>30900</c:v>
                </c:pt>
                <c:pt idx="9">
                  <c:v>18720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7-4A0A-9A5E-270DA76727D9}"/>
            </c:ext>
          </c:extLst>
        </c:ser>
        <c:ser>
          <c:idx val="1"/>
          <c:order val="1"/>
          <c:tx>
            <c:strRef>
              <c:f>Sheet5!$E$36</c:f>
              <c:strCache>
                <c:ptCount val="1"/>
                <c:pt idx="0">
                  <c:v>CUMULATIVE%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8D5-4291-87A6-024EDD474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8D5-4291-87A6-024EDD474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8D5-4291-87A6-024EDD474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8D5-4291-87A6-024EDD4749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8D5-4291-87A6-024EDD4749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8D5-4291-87A6-024EDD4749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8D5-4291-87A6-024EDD4749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8D5-4291-87A6-024EDD4749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8D5-4291-87A6-024EDD4749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8D5-4291-87A6-024EDD4749B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Sheet5!$C$37:$C$46</c:f>
              <c:strCache>
                <c:ptCount val="10"/>
                <c:pt idx="0">
                  <c:v>SAREES</c:v>
                </c:pt>
                <c:pt idx="1">
                  <c:v>JEANS</c:v>
                </c:pt>
                <c:pt idx="2">
                  <c:v>SHIRTS</c:v>
                </c:pt>
                <c:pt idx="3">
                  <c:v>T-SHIRTS</c:v>
                </c:pt>
                <c:pt idx="4">
                  <c:v>NIGHTWEARS</c:v>
                </c:pt>
                <c:pt idx="5">
                  <c:v>BAGS</c:v>
                </c:pt>
                <c:pt idx="6">
                  <c:v>KURTAS</c:v>
                </c:pt>
                <c:pt idx="7">
                  <c:v>INNERWEARS</c:v>
                </c:pt>
                <c:pt idx="8">
                  <c:v>TOWELS</c:v>
                </c:pt>
                <c:pt idx="9">
                  <c:v>SCARFS</c:v>
                </c:pt>
              </c:strCache>
            </c:strRef>
          </c:cat>
          <c:val>
            <c:numRef>
              <c:f>Sheet5!$E$37:$E$46</c:f>
              <c:numCache>
                <c:formatCode>0.00%</c:formatCode>
                <c:ptCount val="10"/>
                <c:pt idx="0">
                  <c:v>0.260464293931635</c:v>
                </c:pt>
                <c:pt idx="1">
                  <c:v>0.18502731531191371</c:v>
                </c:pt>
                <c:pt idx="2">
                  <c:v>0.11081865921936024</c:v>
                </c:pt>
                <c:pt idx="3">
                  <c:v>0.11046772309471273</c:v>
                </c:pt>
                <c:pt idx="4">
                  <c:v>9.5219193578836819E-2</c:v>
                </c:pt>
                <c:pt idx="5">
                  <c:v>8.4069804486082755E-2</c:v>
                </c:pt>
                <c:pt idx="6">
                  <c:v>7.4661268746091483E-2</c:v>
                </c:pt>
                <c:pt idx="7">
                  <c:v>3.3531130901110311E-2</c:v>
                </c:pt>
                <c:pt idx="8">
                  <c:v>2.8484177177850407E-2</c:v>
                </c:pt>
                <c:pt idx="9">
                  <c:v>1.7256433552406459E-2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7-4A0A-9A5E-270DA76727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[Muskan gangwani capstoneproject.xlsx]Sheet5!PivotTable23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REVENUE</a:t>
            </a:r>
            <a:endParaRPr lang="en-IN"/>
          </a:p>
        </c:rich>
      </c:tx>
      <c:layout>
        <c:manualLayout>
          <c:xMode val="edge"/>
          <c:yMode val="edge"/>
          <c:x val="0.37189031327980554"/>
          <c:y val="5.68880968400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76718642928254"/>
          <c:y val="0.20134537166687883"/>
          <c:w val="0.72967091398058004"/>
          <c:h val="0.48694240875779671"/>
        </c:manualLayout>
      </c:layout>
      <c:lineChart>
        <c:grouping val="standard"/>
        <c:varyColors val="0"/>
        <c:ser>
          <c:idx val="0"/>
          <c:order val="0"/>
          <c:tx>
            <c:strRef>
              <c:f>Sheet5!$B$57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Sheet5!$A$58:$A$86</c:f>
              <c:strCache>
                <c:ptCount val="28"/>
                <c:pt idx="0">
                  <c:v>01-02-2022</c:v>
                </c:pt>
                <c:pt idx="1">
                  <c:v>02-02-2022</c:v>
                </c:pt>
                <c:pt idx="2">
                  <c:v>03-02-2022</c:v>
                </c:pt>
                <c:pt idx="3">
                  <c:v>04-02-2022</c:v>
                </c:pt>
                <c:pt idx="4">
                  <c:v>05-02-2022</c:v>
                </c:pt>
                <c:pt idx="5">
                  <c:v>06-02-2022</c:v>
                </c:pt>
                <c:pt idx="6">
                  <c:v>07-02-2022</c:v>
                </c:pt>
                <c:pt idx="7">
                  <c:v>08-02-2022</c:v>
                </c:pt>
                <c:pt idx="8">
                  <c:v>09-02-2022</c:v>
                </c:pt>
                <c:pt idx="9">
                  <c:v>10-02-2022</c:v>
                </c:pt>
                <c:pt idx="10">
                  <c:v>11-02-2022</c:v>
                </c:pt>
                <c:pt idx="11">
                  <c:v>12-02-2022</c:v>
                </c:pt>
                <c:pt idx="12">
                  <c:v>13-02-2022</c:v>
                </c:pt>
                <c:pt idx="13">
                  <c:v>14-02-2022</c:v>
                </c:pt>
                <c:pt idx="14">
                  <c:v>15-02-2022</c:v>
                </c:pt>
                <c:pt idx="15">
                  <c:v>16-02-2022</c:v>
                </c:pt>
                <c:pt idx="16">
                  <c:v>17-02-2022</c:v>
                </c:pt>
                <c:pt idx="17">
                  <c:v>18-02-2022</c:v>
                </c:pt>
                <c:pt idx="18">
                  <c:v>19-02-2022</c:v>
                </c:pt>
                <c:pt idx="19">
                  <c:v>20-02-2022</c:v>
                </c:pt>
                <c:pt idx="20">
                  <c:v>21-02-2022</c:v>
                </c:pt>
                <c:pt idx="21">
                  <c:v>22-02-2022</c:v>
                </c:pt>
                <c:pt idx="22">
                  <c:v>23-02-2022</c:v>
                </c:pt>
                <c:pt idx="23">
                  <c:v>24-02-2022</c:v>
                </c:pt>
                <c:pt idx="24">
                  <c:v>25-02-2022</c:v>
                </c:pt>
                <c:pt idx="25">
                  <c:v>26-02-2022</c:v>
                </c:pt>
                <c:pt idx="26">
                  <c:v>27-02-2022</c:v>
                </c:pt>
                <c:pt idx="27">
                  <c:v>28-02-2022</c:v>
                </c:pt>
              </c:strCache>
            </c:strRef>
          </c:cat>
          <c:val>
            <c:numRef>
              <c:f>Sheet5!$B$58:$B$86</c:f>
              <c:numCache>
                <c:formatCode>"₹"\ #,##0.00</c:formatCode>
                <c:ptCount val="28"/>
                <c:pt idx="0">
                  <c:v>49850</c:v>
                </c:pt>
                <c:pt idx="1">
                  <c:v>51280</c:v>
                </c:pt>
                <c:pt idx="2">
                  <c:v>65270</c:v>
                </c:pt>
                <c:pt idx="3">
                  <c:v>72280</c:v>
                </c:pt>
                <c:pt idx="4">
                  <c:v>54600</c:v>
                </c:pt>
                <c:pt idx="5">
                  <c:v>56650</c:v>
                </c:pt>
                <c:pt idx="6">
                  <c:v>54700</c:v>
                </c:pt>
                <c:pt idx="7">
                  <c:v>47250</c:v>
                </c:pt>
                <c:pt idx="8">
                  <c:v>64360</c:v>
                </c:pt>
                <c:pt idx="9">
                  <c:v>52130</c:v>
                </c:pt>
                <c:pt idx="10">
                  <c:v>57910</c:v>
                </c:pt>
                <c:pt idx="11">
                  <c:v>51820</c:v>
                </c:pt>
                <c:pt idx="12">
                  <c:v>54920</c:v>
                </c:pt>
                <c:pt idx="13">
                  <c:v>58280</c:v>
                </c:pt>
                <c:pt idx="14">
                  <c:v>46380</c:v>
                </c:pt>
                <c:pt idx="15">
                  <c:v>48130</c:v>
                </c:pt>
                <c:pt idx="16">
                  <c:v>51630</c:v>
                </c:pt>
                <c:pt idx="17">
                  <c:v>56000</c:v>
                </c:pt>
                <c:pt idx="18">
                  <c:v>68060</c:v>
                </c:pt>
                <c:pt idx="19">
                  <c:v>67430</c:v>
                </c:pt>
                <c:pt idx="20">
                  <c:v>56770</c:v>
                </c:pt>
                <c:pt idx="21">
                  <c:v>0</c:v>
                </c:pt>
                <c:pt idx="22">
                  <c:v>55680</c:v>
                </c:pt>
                <c:pt idx="23">
                  <c:v>68200</c:v>
                </c:pt>
                <c:pt idx="24">
                  <c:v>61320</c:v>
                </c:pt>
                <c:pt idx="25">
                  <c:v>55200</c:v>
                </c:pt>
                <c:pt idx="26">
                  <c:v>69060</c:v>
                </c:pt>
                <c:pt idx="27">
                  <c:v>86160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6-403C-8E5B-0E17FE07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847088"/>
        <c:axId val="904838352"/>
      </c:lineChart>
      <c:catAx>
        <c:axId val="9048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38352"/>
        <c:crosses val="autoZero"/>
        <c:auto val="1"/>
        <c:lblAlgn val="ctr"/>
        <c:lblOffset val="100"/>
        <c:noMultiLvlLbl val="0"/>
      </c:catAx>
      <c:valAx>
        <c:axId val="904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0601847925595E-2"/>
          <c:y val="4.1891083183722325E-2"/>
          <c:w val="0.93912022389082062"/>
          <c:h val="0.529123727128363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LEDGER!$A$3</c:f>
              <c:strCache>
                <c:ptCount val="1"/>
                <c:pt idx="0">
                  <c:v>JEANS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LEDGER!$B$3:$M$3</c:f>
              <c:numCache>
                <c:formatCode>General</c:formatCode>
                <c:ptCount val="12"/>
                <c:pt idx="0">
                  <c:v>100</c:v>
                </c:pt>
                <c:pt idx="1">
                  <c:v>93</c:v>
                </c:pt>
                <c:pt idx="2">
                  <c:v>7</c:v>
                </c:pt>
                <c:pt idx="3">
                  <c:v>107</c:v>
                </c:pt>
                <c:pt idx="4">
                  <c:v>101</c:v>
                </c:pt>
                <c:pt idx="5">
                  <c:v>6</c:v>
                </c:pt>
                <c:pt idx="6">
                  <c:v>106</c:v>
                </c:pt>
                <c:pt idx="7">
                  <c:v>100</c:v>
                </c:pt>
                <c:pt idx="8">
                  <c:v>6</c:v>
                </c:pt>
                <c:pt idx="9">
                  <c:v>106</c:v>
                </c:pt>
                <c:pt idx="10">
                  <c:v>81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A-4944-8788-7AA169977FB0}"/>
            </c:ext>
          </c:extLst>
        </c:ser>
        <c:ser>
          <c:idx val="1"/>
          <c:order val="1"/>
          <c:tx>
            <c:strRef>
              <c:f>LEDGER!$A$4</c:f>
              <c:strCache>
                <c:ptCount val="1"/>
                <c:pt idx="0">
                  <c:v>SHIRTS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LEDGER!$B$4:$M$4</c:f>
              <c:numCache>
                <c:formatCode>General</c:formatCode>
                <c:ptCount val="12"/>
                <c:pt idx="0">
                  <c:v>110</c:v>
                </c:pt>
                <c:pt idx="1">
                  <c:v>101</c:v>
                </c:pt>
                <c:pt idx="2">
                  <c:v>9</c:v>
                </c:pt>
                <c:pt idx="3">
                  <c:v>119</c:v>
                </c:pt>
                <c:pt idx="4">
                  <c:v>113</c:v>
                </c:pt>
                <c:pt idx="5">
                  <c:v>6</c:v>
                </c:pt>
                <c:pt idx="6">
                  <c:v>116</c:v>
                </c:pt>
                <c:pt idx="7">
                  <c:v>99</c:v>
                </c:pt>
                <c:pt idx="8">
                  <c:v>17</c:v>
                </c:pt>
                <c:pt idx="9">
                  <c:v>127</c:v>
                </c:pt>
                <c:pt idx="10">
                  <c:v>87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A-4944-8788-7AA169977FB0}"/>
            </c:ext>
          </c:extLst>
        </c:ser>
        <c:ser>
          <c:idx val="2"/>
          <c:order val="2"/>
          <c:tx>
            <c:strRef>
              <c:f>LEDGER!$A$5</c:f>
              <c:strCache>
                <c:ptCount val="1"/>
                <c:pt idx="0">
                  <c:v>T-SHIRTS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LEDGER!$B$5:$M$5</c:f>
              <c:numCache>
                <c:formatCode>General</c:formatCode>
                <c:ptCount val="12"/>
                <c:pt idx="0">
                  <c:v>100</c:v>
                </c:pt>
                <c:pt idx="1">
                  <c:v>95</c:v>
                </c:pt>
                <c:pt idx="2">
                  <c:v>5</c:v>
                </c:pt>
                <c:pt idx="3">
                  <c:v>105</c:v>
                </c:pt>
                <c:pt idx="4">
                  <c:v>94</c:v>
                </c:pt>
                <c:pt idx="5">
                  <c:v>11</c:v>
                </c:pt>
                <c:pt idx="6">
                  <c:v>131</c:v>
                </c:pt>
                <c:pt idx="7">
                  <c:v>114</c:v>
                </c:pt>
                <c:pt idx="8">
                  <c:v>17</c:v>
                </c:pt>
                <c:pt idx="9">
                  <c:v>137</c:v>
                </c:pt>
                <c:pt idx="10">
                  <c:v>128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A-4944-8788-7AA169977FB0}"/>
            </c:ext>
          </c:extLst>
        </c:ser>
        <c:ser>
          <c:idx val="3"/>
          <c:order val="3"/>
          <c:tx>
            <c:strRef>
              <c:f>LEDGER!$A$6</c:f>
              <c:strCache>
                <c:ptCount val="1"/>
                <c:pt idx="0">
                  <c:v>KURTAS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LEDGER!$B$6:$M$6</c:f>
              <c:numCache>
                <c:formatCode>General</c:formatCode>
                <c:ptCount val="12"/>
                <c:pt idx="0">
                  <c:v>80</c:v>
                </c:pt>
                <c:pt idx="1">
                  <c:v>72</c:v>
                </c:pt>
                <c:pt idx="2">
                  <c:v>8</c:v>
                </c:pt>
                <c:pt idx="3">
                  <c:v>88</c:v>
                </c:pt>
                <c:pt idx="4">
                  <c:v>68</c:v>
                </c:pt>
                <c:pt idx="5">
                  <c:v>20</c:v>
                </c:pt>
                <c:pt idx="6">
                  <c:v>100</c:v>
                </c:pt>
                <c:pt idx="7">
                  <c:v>63</c:v>
                </c:pt>
                <c:pt idx="8">
                  <c:v>37</c:v>
                </c:pt>
                <c:pt idx="9">
                  <c:v>137</c:v>
                </c:pt>
                <c:pt idx="10">
                  <c:v>94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A-4944-8788-7AA169977FB0}"/>
            </c:ext>
          </c:extLst>
        </c:ser>
        <c:ser>
          <c:idx val="4"/>
          <c:order val="4"/>
          <c:tx>
            <c:strRef>
              <c:f>LEDGER!$A$7</c:f>
              <c:strCache>
                <c:ptCount val="1"/>
                <c:pt idx="0">
                  <c:v>NIGHTWEARS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LEDGER!$B$7:$M$7</c:f>
              <c:numCache>
                <c:formatCode>General</c:formatCode>
                <c:ptCount val="12"/>
                <c:pt idx="0">
                  <c:v>80</c:v>
                </c:pt>
                <c:pt idx="1">
                  <c:v>78</c:v>
                </c:pt>
                <c:pt idx="2">
                  <c:v>2</c:v>
                </c:pt>
                <c:pt idx="3">
                  <c:v>82</c:v>
                </c:pt>
                <c:pt idx="4">
                  <c:v>60</c:v>
                </c:pt>
                <c:pt idx="5">
                  <c:v>22</c:v>
                </c:pt>
                <c:pt idx="6">
                  <c:v>102</c:v>
                </c:pt>
                <c:pt idx="7">
                  <c:v>72</c:v>
                </c:pt>
                <c:pt idx="8">
                  <c:v>30</c:v>
                </c:pt>
                <c:pt idx="9">
                  <c:v>110</c:v>
                </c:pt>
                <c:pt idx="10">
                  <c:v>68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A-4944-8788-7AA169977FB0}"/>
            </c:ext>
          </c:extLst>
        </c:ser>
        <c:ser>
          <c:idx val="5"/>
          <c:order val="5"/>
          <c:tx>
            <c:strRef>
              <c:f>LEDGER!$A$8</c:f>
              <c:strCache>
                <c:ptCount val="1"/>
                <c:pt idx="0">
                  <c:v>SCARFS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LEDGER!$B$8:$M$8</c:f>
              <c:numCache>
                <c:formatCode>General</c:formatCode>
                <c:ptCount val="12"/>
                <c:pt idx="0">
                  <c:v>65</c:v>
                </c:pt>
                <c:pt idx="1">
                  <c:v>52</c:v>
                </c:pt>
                <c:pt idx="2">
                  <c:v>13</c:v>
                </c:pt>
                <c:pt idx="3">
                  <c:v>78</c:v>
                </c:pt>
                <c:pt idx="4">
                  <c:v>56</c:v>
                </c:pt>
                <c:pt idx="5">
                  <c:v>22</c:v>
                </c:pt>
                <c:pt idx="6">
                  <c:v>82</c:v>
                </c:pt>
                <c:pt idx="7">
                  <c:v>58</c:v>
                </c:pt>
                <c:pt idx="8">
                  <c:v>24</c:v>
                </c:pt>
                <c:pt idx="9">
                  <c:v>84</c:v>
                </c:pt>
                <c:pt idx="10">
                  <c:v>45</c:v>
                </c:pt>
                <c:pt idx="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A-4944-8788-7AA169977FB0}"/>
            </c:ext>
          </c:extLst>
        </c:ser>
        <c:ser>
          <c:idx val="6"/>
          <c:order val="6"/>
          <c:tx>
            <c:strRef>
              <c:f>LEDGER!$A$9</c:f>
              <c:strCache>
                <c:ptCount val="1"/>
                <c:pt idx="0">
                  <c:v>TOWELS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LEDGER!$B$9:$M$9</c:f>
              <c:numCache>
                <c:formatCode>General</c:formatCode>
                <c:ptCount val="12"/>
                <c:pt idx="0">
                  <c:v>60</c:v>
                </c:pt>
                <c:pt idx="1">
                  <c:v>52</c:v>
                </c:pt>
                <c:pt idx="2">
                  <c:v>8</c:v>
                </c:pt>
                <c:pt idx="3">
                  <c:v>68</c:v>
                </c:pt>
                <c:pt idx="4">
                  <c:v>53</c:v>
                </c:pt>
                <c:pt idx="5">
                  <c:v>15</c:v>
                </c:pt>
                <c:pt idx="6">
                  <c:v>75</c:v>
                </c:pt>
                <c:pt idx="7">
                  <c:v>54</c:v>
                </c:pt>
                <c:pt idx="8">
                  <c:v>21</c:v>
                </c:pt>
                <c:pt idx="9">
                  <c:v>81</c:v>
                </c:pt>
                <c:pt idx="10">
                  <c:v>45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A-4944-8788-7AA169977FB0}"/>
            </c:ext>
          </c:extLst>
        </c:ser>
        <c:ser>
          <c:idx val="7"/>
          <c:order val="7"/>
          <c:tx>
            <c:strRef>
              <c:f>LEDGER!$A$10</c:f>
              <c:strCache>
                <c:ptCount val="1"/>
                <c:pt idx="0">
                  <c:v>BAGS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LEDGER!$B$10:$M$10</c:f>
              <c:numCache>
                <c:formatCode>General</c:formatCode>
                <c:ptCount val="12"/>
                <c:pt idx="0">
                  <c:v>45</c:v>
                </c:pt>
                <c:pt idx="1">
                  <c:v>39</c:v>
                </c:pt>
                <c:pt idx="2">
                  <c:v>6</c:v>
                </c:pt>
                <c:pt idx="3">
                  <c:v>46</c:v>
                </c:pt>
                <c:pt idx="4">
                  <c:v>43</c:v>
                </c:pt>
                <c:pt idx="5">
                  <c:v>3</c:v>
                </c:pt>
                <c:pt idx="6">
                  <c:v>43</c:v>
                </c:pt>
                <c:pt idx="7">
                  <c:v>42</c:v>
                </c:pt>
                <c:pt idx="8">
                  <c:v>1</c:v>
                </c:pt>
                <c:pt idx="9">
                  <c:v>41</c:v>
                </c:pt>
                <c:pt idx="10">
                  <c:v>34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A-4944-8788-7AA169977FB0}"/>
            </c:ext>
          </c:extLst>
        </c:ser>
        <c:ser>
          <c:idx val="8"/>
          <c:order val="8"/>
          <c:tx>
            <c:strRef>
              <c:f>LEDGER!$A$11</c:f>
              <c:strCache>
                <c:ptCount val="1"/>
                <c:pt idx="0">
                  <c:v>INNERWEARS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LEDGER!$B$11:$M$11</c:f>
              <c:numCache>
                <c:formatCode>General</c:formatCode>
                <c:ptCount val="12"/>
                <c:pt idx="0">
                  <c:v>137</c:v>
                </c:pt>
                <c:pt idx="1">
                  <c:v>136</c:v>
                </c:pt>
                <c:pt idx="2">
                  <c:v>1</c:v>
                </c:pt>
                <c:pt idx="3">
                  <c:v>138</c:v>
                </c:pt>
                <c:pt idx="4">
                  <c:v>119</c:v>
                </c:pt>
                <c:pt idx="5">
                  <c:v>19</c:v>
                </c:pt>
                <c:pt idx="6">
                  <c:v>156</c:v>
                </c:pt>
                <c:pt idx="7">
                  <c:v>124</c:v>
                </c:pt>
                <c:pt idx="8">
                  <c:v>32</c:v>
                </c:pt>
                <c:pt idx="9">
                  <c:v>169</c:v>
                </c:pt>
                <c:pt idx="10">
                  <c:v>113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A-4944-8788-7AA169977FB0}"/>
            </c:ext>
          </c:extLst>
        </c:ser>
        <c:ser>
          <c:idx val="9"/>
          <c:order val="9"/>
          <c:tx>
            <c:strRef>
              <c:f>LEDGER!$A$12</c:f>
              <c:strCache>
                <c:ptCount val="1"/>
                <c:pt idx="0">
                  <c:v>SAREES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LEDGER!$B$1:$M$2</c:f>
              <c:multiLvlStrCache>
                <c:ptCount val="12"/>
                <c:lvl>
                  <c:pt idx="0">
                    <c:v>OPEN STOCK+INCOMING</c:v>
                  </c:pt>
                  <c:pt idx="1">
                    <c:v>SALES</c:v>
                  </c:pt>
                  <c:pt idx="2">
                    <c:v>REMAINING</c:v>
                  </c:pt>
                  <c:pt idx="3">
                    <c:v>OPEN STOCK+INCOMING</c:v>
                  </c:pt>
                  <c:pt idx="4">
                    <c:v>SALES</c:v>
                  </c:pt>
                  <c:pt idx="5">
                    <c:v>REMAINING</c:v>
                  </c:pt>
                  <c:pt idx="6">
                    <c:v>OPEN STOCK+INCOMING</c:v>
                  </c:pt>
                  <c:pt idx="7">
                    <c:v>SALES</c:v>
                  </c:pt>
                  <c:pt idx="8">
                    <c:v>REMAINING</c:v>
                  </c:pt>
                  <c:pt idx="9">
                    <c:v>OPEN STOCK+INCOMING</c:v>
                  </c:pt>
                  <c:pt idx="10">
                    <c:v>SALES</c:v>
                  </c:pt>
                  <c:pt idx="11">
                    <c:v>REMAINING</c:v>
                  </c:pt>
                </c:lvl>
                <c:lvl>
                  <c:pt idx="0">
                    <c:v>WEEK 1</c:v>
                  </c:pt>
                  <c:pt idx="3">
                    <c:v>WEEK 2</c:v>
                  </c:pt>
                  <c:pt idx="6">
                    <c:v>WEEK 3</c:v>
                  </c:pt>
                  <c:pt idx="9">
                    <c:v>WEEK 4</c:v>
                  </c:pt>
                </c:lvl>
              </c:multiLvlStrCache>
            </c:multiLvlStrRef>
          </c:cat>
          <c:val>
            <c:numRef>
              <c:f>LEDGER!$B$12:$M$12</c:f>
              <c:numCache>
                <c:formatCode>General</c:formatCode>
                <c:ptCount val="12"/>
                <c:pt idx="0">
                  <c:v>180</c:v>
                </c:pt>
                <c:pt idx="1">
                  <c:v>178</c:v>
                </c:pt>
                <c:pt idx="2">
                  <c:v>2</c:v>
                </c:pt>
                <c:pt idx="3">
                  <c:v>182</c:v>
                </c:pt>
                <c:pt idx="4">
                  <c:v>148</c:v>
                </c:pt>
                <c:pt idx="5">
                  <c:v>34</c:v>
                </c:pt>
                <c:pt idx="6">
                  <c:v>214</c:v>
                </c:pt>
                <c:pt idx="7">
                  <c:v>152</c:v>
                </c:pt>
                <c:pt idx="8">
                  <c:v>62</c:v>
                </c:pt>
                <c:pt idx="9">
                  <c:v>242</c:v>
                </c:pt>
                <c:pt idx="10">
                  <c:v>136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A-4944-8788-7AA1699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511232"/>
        <c:axId val="512501248"/>
      </c:barChart>
      <c:catAx>
        <c:axId val="5125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01248"/>
        <c:crosses val="autoZero"/>
        <c:auto val="1"/>
        <c:lblAlgn val="ctr"/>
        <c:lblOffset val="100"/>
        <c:noMultiLvlLbl val="0"/>
      </c:catAx>
      <c:valAx>
        <c:axId val="5125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SALES QUANTITY CONTRIBUTION BY EACH ITEM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 i="1" u="sng">
              <a:solidFill>
                <a:srgbClr val="FFFF00"/>
              </a:solidFill>
            </a:defRPr>
          </a:pPr>
          <a:r>
            <a:rPr lang="en-US" sz="1200" b="1" i="1" u="sng" strike="noStrike" baseline="0">
              <a:solidFill>
                <a:srgbClr val="FFFF00"/>
              </a:solidFill>
              <a:latin typeface="Calibri" panose="020F0502020204030204"/>
            </a:rPr>
            <a:t>SALES QUANTITY CONTRIBUTION BY EACH ITEM</a:t>
          </a:r>
        </a:p>
      </cx:txPr>
    </cx:title>
    <cx:plotArea>
      <cx:plotAreaRegion>
        <cx:series layoutId="clusteredColumn" uniqueId="{CD45284A-637D-4C74-8644-076BD3575351}" formatIdx="0">
          <cx:tx>
            <cx:txData>
              <cx:f>_xlchart.v1.6</cx:f>
              <cx:v>Sum of QUANTITY SOLD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D444330-134B-4AF1-8B2C-90F7B624CB00}" formatIdx="1">
          <cx:axisId val="2"/>
        </cx:series>
        <cx:series layoutId="clusteredColumn" hidden="1" uniqueId="{EBE410BB-96A3-4842-B0E0-29C4002DF9CF}" formatIdx="2">
          <cx:tx>
            <cx:txData>
              <cx:f>_xlchart.v1.8</cx:f>
              <cx:v>cumulative 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A91B5C7-C46E-4427-B17D-5B122F8CB4F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REVENUE CONTRIBUTION OF EACH ITEM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i="1" u="sng">
              <a:solidFill>
                <a:srgbClr val="FFFF00"/>
              </a:solidFill>
            </a:defRPr>
          </a:pPr>
          <a:r>
            <a:rPr lang="en-US" sz="1200" b="1" i="1" u="sng" strike="noStrike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CONTRIBUTION OF EACH ITEM</a:t>
          </a:r>
        </a:p>
      </cx:txPr>
    </cx:title>
    <cx:plotArea>
      <cx:plotAreaRegion>
        <cx:series layoutId="clusteredColumn" uniqueId="{49F58E86-FD0F-48EE-9698-E799014DB4F1}" formatIdx="0">
          <cx:tx>
            <cx:txData>
              <cx:f>_xlchart.v1.1</cx:f>
              <cx:v>Sum of 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D153352-8606-4997-A4C5-0D56A39F6143}" formatIdx="1">
          <cx:axisId val="2"/>
        </cx:series>
        <cx:series layoutId="clusteredColumn" hidden="1" uniqueId="{3A131CE2-D30B-42AC-BA08-BF393381F2BF}" formatIdx="2">
          <cx:tx>
            <cx:txData>
              <cx:f>_xlchart.v1.3</cx:f>
              <cx:v>cumulative%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2EC0D3E0-4B67-46E4-A4C2-22857125842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7620</xdr:rowOff>
    </xdr:from>
    <xdr:to>
      <xdr:col>13</xdr:col>
      <xdr:colOff>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446E30-ACA2-4B5C-B3A1-E531F65C2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19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480060</xdr:colOff>
      <xdr:row>18</xdr:row>
      <xdr:rowOff>91440</xdr:rowOff>
    </xdr:from>
    <xdr:to>
      <xdr:col>13</xdr:col>
      <xdr:colOff>175260</xdr:colOff>
      <xdr:row>33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E8A881-AE48-46DF-BDA2-B65B41A2B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33832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388620</xdr:colOff>
      <xdr:row>35</xdr:row>
      <xdr:rowOff>121920</xdr:rowOff>
    </xdr:from>
    <xdr:to>
      <xdr:col>15</xdr:col>
      <xdr:colOff>30480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02EE4-3E06-4973-BB43-7999707E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342900</xdr:colOff>
      <xdr:row>55</xdr:row>
      <xdr:rowOff>175260</xdr:rowOff>
    </xdr:from>
    <xdr:to>
      <xdr:col>10</xdr:col>
      <xdr:colOff>571500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73CBB8-ABD7-4731-9C78-4DA05505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822960</xdr:colOff>
      <xdr:row>13</xdr:row>
      <xdr:rowOff>106680</xdr:rowOff>
    </xdr:from>
    <xdr:to>
      <xdr:col>10</xdr:col>
      <xdr:colOff>975360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EA27-8CE4-4182-9015-E6E7448BF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45720</xdr:colOff>
      <xdr:row>12</xdr:row>
      <xdr:rowOff>152400</xdr:rowOff>
    </xdr:from>
    <xdr:ext cx="176022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DC48D6-5F71-462F-A53F-109AF3A8E2C6}"/>
            </a:ext>
          </a:extLst>
        </xdr:cNvPr>
        <xdr:cNvSpPr txBox="1"/>
      </xdr:nvSpPr>
      <xdr:spPr>
        <a:xfrm>
          <a:off x="6004560" y="2346960"/>
          <a:ext cx="17602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kan Gangwani" refreshedDate="44641.955463888888" createdVersion="7" refreshedVersion="7" minRefreshableVersion="3" recordCount="280" xr:uid="{CC0440BD-D690-40C1-B5CB-870CEB3B0585}">
  <cacheSource type="worksheet">
    <worksheetSource ref="A1:F281" sheet="SALES DATA"/>
  </cacheSource>
  <cacheFields count="6">
    <cacheField name="DATE" numFmtId="14">
      <sharedItems containsSemiMixedTypes="0" containsNonDate="0" containsDate="1" containsString="0" minDate="2022-02-01T00:00:00" maxDate="2022-03-01T00:00:00" count="28"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</cacheField>
    <cacheField name="ITEM NAME" numFmtId="0">
      <sharedItems count="10">
        <s v="JEANS"/>
        <s v="SHIRTS"/>
        <s v="T-SHIRTS"/>
        <s v="KURTAS"/>
        <s v="NIGHTWEARS"/>
        <s v="SCARFS"/>
        <s v="TOWELS"/>
        <s v="BAGS"/>
        <s v="INNERWEARS"/>
        <s v="SAREES"/>
      </sharedItems>
    </cacheField>
    <cacheField name="QUANTITY SOLD" numFmtId="0">
      <sharedItems containsSemiMixedTypes="0" containsString="0" containsNumber="1" containsInteger="1" minValue="0" maxValue="34"/>
    </cacheField>
    <cacheField name="DAY" numFmtId="14">
      <sharedItems/>
    </cacheField>
    <cacheField name="PRICE" numFmtId="165">
      <sharedItems containsSemiMixedTypes="0" containsString="0" containsNumber="1" containsInteger="1" minValue="100" maxValue="800"/>
    </cacheField>
    <cacheField name="REVENUE" numFmtId="165">
      <sharedItems containsSemiMixedTypes="0" containsString="0" containsNumber="1" containsInteger="1" minValue="0" maxValue="2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kan Gangwani" refreshedDate="44641.993198263888" createdVersion="7" refreshedVersion="7" minRefreshableVersion="3" recordCount="280" xr:uid="{4580A153-6BFF-462F-8F6A-026CC3737B6A}">
  <cacheSource type="worksheet">
    <worksheetSource ref="A1:H281" sheet="SALES DATA"/>
  </cacheSource>
  <cacheFields count="8">
    <cacheField name="DATE" numFmtId="14">
      <sharedItems containsSemiMixedTypes="0" containsNonDate="0" containsDate="1" containsString="0" minDate="2022-02-01T00:00:00" maxDate="2022-03-01T00:00:00" count="28"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</cacheField>
    <cacheField name="ITEM NAME" numFmtId="0">
      <sharedItems count="10">
        <s v="JEANS"/>
        <s v="SHIRTS"/>
        <s v="T-SHIRTS"/>
        <s v="KURTAS"/>
        <s v="NIGHTWEARS"/>
        <s v="SCARFS"/>
        <s v="TOWELS"/>
        <s v="BAGS"/>
        <s v="INNERWEARS"/>
        <s v="SAREES"/>
      </sharedItems>
    </cacheField>
    <cacheField name="QUANTITY SOLD" numFmtId="0">
      <sharedItems containsSemiMixedTypes="0" containsString="0" containsNumber="1" containsInteger="1" minValue="0" maxValue="34"/>
    </cacheField>
    <cacheField name="DAY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PRICE" numFmtId="165">
      <sharedItems containsSemiMixedTypes="0" containsString="0" containsNumber="1" containsInteger="1" minValue="100" maxValue="800"/>
    </cacheField>
    <cacheField name="REVENUE" numFmtId="165">
      <sharedItems containsSemiMixedTypes="0" containsString="0" containsNumber="1" containsInteger="1" minValue="0" maxValue="23800"/>
    </cacheField>
    <cacheField name="MARGIN" numFmtId="164">
      <sharedItems containsSemiMixedTypes="0" containsString="0" containsNumber="1" minValue="25" maxValue="280"/>
    </cacheField>
    <cacheField name="PROFIT" numFmtId="164">
      <sharedItems containsSemiMixedTypes="0" containsString="0" containsNumber="1" minValue="0" maxValue="15470.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kan Gangwani" refreshedDate="44642.023301388886" createdVersion="7" refreshedVersion="7" minRefreshableVersion="3" recordCount="280" xr:uid="{CF883455-28BC-48E7-9DAB-E857CDAC4872}">
  <cacheSource type="worksheet">
    <worksheetSource ref="A1:C281" sheet="SALES DATA"/>
  </cacheSource>
  <cacheFields count="3">
    <cacheField name="DATE" numFmtId="14">
      <sharedItems containsSemiMixedTypes="0" containsNonDate="0" containsDate="1" containsString="0" minDate="2022-02-01T00:00:00" maxDate="2022-03-01T00:00:00" count="28"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</sharedItems>
    </cacheField>
    <cacheField name="ITEM NAME" numFmtId="0">
      <sharedItems count="10">
        <s v="JEANS"/>
        <s v="SHIRTS"/>
        <s v="T-SHIRTS"/>
        <s v="KURTAS"/>
        <s v="NIGHTWEARS"/>
        <s v="SCARFS"/>
        <s v="TOWELS"/>
        <s v="BAGS"/>
        <s v="INNERWEARS"/>
        <s v="SAREES"/>
      </sharedItems>
    </cacheField>
    <cacheField name="QUANTITY SOLD" numFmtId="0">
      <sharedItems containsSemiMixedTypes="0" containsString="0" containsNumber="1" containsInteger="1" minValue="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10"/>
    <s v="Tuesday"/>
    <n v="800"/>
    <n v="8000"/>
  </r>
  <r>
    <x v="0"/>
    <x v="1"/>
    <n v="15"/>
    <s v="Tuesday"/>
    <n v="450"/>
    <n v="6750"/>
  </r>
  <r>
    <x v="0"/>
    <x v="2"/>
    <n v="12"/>
    <s v="Tuesday"/>
    <n v="380"/>
    <n v="4560"/>
  </r>
  <r>
    <x v="0"/>
    <x v="3"/>
    <n v="6"/>
    <s v="Tuesday"/>
    <n v="350"/>
    <n v="2100"/>
  </r>
  <r>
    <x v="0"/>
    <x v="4"/>
    <n v="9"/>
    <s v="Tuesday"/>
    <n v="500"/>
    <n v="4500"/>
  </r>
  <r>
    <x v="0"/>
    <x v="5"/>
    <n v="12"/>
    <s v="Tuesday"/>
    <n v="120"/>
    <n v="1440"/>
  </r>
  <r>
    <x v="0"/>
    <x v="6"/>
    <n v="8"/>
    <s v="Tuesday"/>
    <n v="200"/>
    <n v="1600"/>
  </r>
  <r>
    <x v="0"/>
    <x v="7"/>
    <n v="5"/>
    <s v="Tuesday"/>
    <n v="760"/>
    <n v="3800"/>
  </r>
  <r>
    <x v="0"/>
    <x v="8"/>
    <n v="24"/>
    <s v="Tuesday"/>
    <n v="100"/>
    <n v="2400"/>
  </r>
  <r>
    <x v="0"/>
    <x v="9"/>
    <n v="21"/>
    <s v="Tuesday"/>
    <n v="700"/>
    <n v="14700"/>
  </r>
  <r>
    <x v="1"/>
    <x v="0"/>
    <n v="9"/>
    <s v="Wednesday"/>
    <n v="800"/>
    <n v="7200"/>
  </r>
  <r>
    <x v="1"/>
    <x v="1"/>
    <n v="17"/>
    <s v="Wednesday"/>
    <n v="450"/>
    <n v="7650"/>
  </r>
  <r>
    <x v="1"/>
    <x v="2"/>
    <n v="11"/>
    <s v="Wednesday"/>
    <n v="380"/>
    <n v="4180"/>
  </r>
  <r>
    <x v="1"/>
    <x v="3"/>
    <n v="9"/>
    <s v="Wednesday"/>
    <n v="350"/>
    <n v="3150"/>
  </r>
  <r>
    <x v="1"/>
    <x v="4"/>
    <n v="5"/>
    <s v="Wednesday"/>
    <n v="500"/>
    <n v="2500"/>
  </r>
  <r>
    <x v="1"/>
    <x v="5"/>
    <n v="7"/>
    <s v="Wednesday"/>
    <n v="120"/>
    <n v="840"/>
  </r>
  <r>
    <x v="1"/>
    <x v="6"/>
    <n v="5"/>
    <s v="Wednesday"/>
    <n v="200"/>
    <n v="1000"/>
  </r>
  <r>
    <x v="1"/>
    <x v="7"/>
    <n v="6"/>
    <s v="Wednesday"/>
    <n v="760"/>
    <n v="4560"/>
  </r>
  <r>
    <x v="1"/>
    <x v="8"/>
    <n v="20"/>
    <s v="Wednesday"/>
    <n v="100"/>
    <n v="2000"/>
  </r>
  <r>
    <x v="1"/>
    <x v="9"/>
    <n v="26"/>
    <s v="Wednesday"/>
    <n v="700"/>
    <n v="18200"/>
  </r>
  <r>
    <x v="2"/>
    <x v="0"/>
    <n v="13"/>
    <s v="Thursday"/>
    <n v="800"/>
    <n v="10400"/>
  </r>
  <r>
    <x v="2"/>
    <x v="1"/>
    <n v="14"/>
    <s v="Thursday"/>
    <n v="450"/>
    <n v="6300"/>
  </r>
  <r>
    <x v="2"/>
    <x v="2"/>
    <n v="16"/>
    <s v="Thursday"/>
    <n v="380"/>
    <n v="6080"/>
  </r>
  <r>
    <x v="2"/>
    <x v="3"/>
    <n v="15"/>
    <s v="Thursday"/>
    <n v="350"/>
    <n v="5250"/>
  </r>
  <r>
    <x v="2"/>
    <x v="4"/>
    <n v="15"/>
    <s v="Thursday"/>
    <n v="500"/>
    <n v="7500"/>
  </r>
  <r>
    <x v="2"/>
    <x v="5"/>
    <n v="4"/>
    <s v="Thursday"/>
    <n v="120"/>
    <n v="480"/>
  </r>
  <r>
    <x v="2"/>
    <x v="6"/>
    <n v="3"/>
    <s v="Thursday"/>
    <n v="200"/>
    <n v="600"/>
  </r>
  <r>
    <x v="2"/>
    <x v="7"/>
    <n v="6"/>
    <s v="Thursday"/>
    <n v="760"/>
    <n v="4560"/>
  </r>
  <r>
    <x v="2"/>
    <x v="8"/>
    <n v="17"/>
    <s v="Thursday"/>
    <n v="100"/>
    <n v="1700"/>
  </r>
  <r>
    <x v="2"/>
    <x v="9"/>
    <n v="32"/>
    <s v="Thursday"/>
    <n v="700"/>
    <n v="22400"/>
  </r>
  <r>
    <x v="3"/>
    <x v="0"/>
    <n v="15"/>
    <s v="Friday"/>
    <n v="800"/>
    <n v="12000"/>
  </r>
  <r>
    <x v="3"/>
    <x v="1"/>
    <n v="14"/>
    <s v="Friday"/>
    <n v="450"/>
    <n v="6300"/>
  </r>
  <r>
    <x v="3"/>
    <x v="2"/>
    <n v="17"/>
    <s v="Friday"/>
    <n v="380"/>
    <n v="6460"/>
  </r>
  <r>
    <x v="3"/>
    <x v="3"/>
    <n v="20"/>
    <s v="Friday"/>
    <n v="350"/>
    <n v="7000"/>
  </r>
  <r>
    <x v="3"/>
    <x v="4"/>
    <n v="12"/>
    <s v="Friday"/>
    <n v="500"/>
    <n v="6000"/>
  </r>
  <r>
    <x v="3"/>
    <x v="5"/>
    <n v="7"/>
    <s v="Friday"/>
    <n v="120"/>
    <n v="840"/>
  </r>
  <r>
    <x v="3"/>
    <x v="6"/>
    <n v="10"/>
    <s v="Friday"/>
    <n v="200"/>
    <n v="2000"/>
  </r>
  <r>
    <x v="3"/>
    <x v="7"/>
    <n v="8"/>
    <s v="Friday"/>
    <n v="760"/>
    <n v="6080"/>
  </r>
  <r>
    <x v="3"/>
    <x v="8"/>
    <n v="18"/>
    <s v="Friday"/>
    <n v="100"/>
    <n v="1800"/>
  </r>
  <r>
    <x v="3"/>
    <x v="9"/>
    <n v="34"/>
    <s v="Friday"/>
    <n v="700"/>
    <n v="23800"/>
  </r>
  <r>
    <x v="4"/>
    <x v="0"/>
    <n v="20"/>
    <s v="Saturday"/>
    <n v="800"/>
    <n v="16000"/>
  </r>
  <r>
    <x v="4"/>
    <x v="1"/>
    <n v="10"/>
    <s v="Saturday"/>
    <n v="450"/>
    <n v="4500"/>
  </r>
  <r>
    <x v="4"/>
    <x v="2"/>
    <n v="11"/>
    <s v="Saturday"/>
    <n v="380"/>
    <n v="4180"/>
  </r>
  <r>
    <x v="4"/>
    <x v="3"/>
    <n v="8"/>
    <s v="Saturday"/>
    <n v="350"/>
    <n v="2800"/>
  </r>
  <r>
    <x v="4"/>
    <x v="4"/>
    <n v="13"/>
    <s v="Saturday"/>
    <n v="500"/>
    <n v="6500"/>
  </r>
  <r>
    <x v="4"/>
    <x v="5"/>
    <n v="6"/>
    <s v="Saturday"/>
    <n v="120"/>
    <n v="720"/>
  </r>
  <r>
    <x v="4"/>
    <x v="6"/>
    <n v="9"/>
    <s v="Saturday"/>
    <n v="200"/>
    <n v="1800"/>
  </r>
  <r>
    <x v="4"/>
    <x v="7"/>
    <n v="5"/>
    <s v="Saturday"/>
    <n v="760"/>
    <n v="3800"/>
  </r>
  <r>
    <x v="4"/>
    <x v="8"/>
    <n v="17"/>
    <s v="Saturday"/>
    <n v="100"/>
    <n v="1700"/>
  </r>
  <r>
    <x v="4"/>
    <x v="9"/>
    <n v="18"/>
    <s v="Saturday"/>
    <n v="700"/>
    <n v="12600"/>
  </r>
  <r>
    <x v="5"/>
    <x v="0"/>
    <n v="13"/>
    <s v="Sunday"/>
    <n v="800"/>
    <n v="10400"/>
  </r>
  <r>
    <x v="5"/>
    <x v="1"/>
    <n v="17"/>
    <s v="Sunday"/>
    <n v="450"/>
    <n v="7650"/>
  </r>
  <r>
    <x v="5"/>
    <x v="2"/>
    <n v="12"/>
    <s v="Sunday"/>
    <n v="380"/>
    <n v="4560"/>
  </r>
  <r>
    <x v="5"/>
    <x v="3"/>
    <n v="6"/>
    <s v="Sunday"/>
    <n v="350"/>
    <n v="2100"/>
  </r>
  <r>
    <x v="5"/>
    <x v="4"/>
    <n v="9"/>
    <s v="Sunday"/>
    <n v="500"/>
    <n v="4500"/>
  </r>
  <r>
    <x v="5"/>
    <x v="5"/>
    <n v="12"/>
    <s v="Sunday"/>
    <n v="120"/>
    <n v="1440"/>
  </r>
  <r>
    <x v="5"/>
    <x v="6"/>
    <n v="8"/>
    <s v="Sunday"/>
    <n v="200"/>
    <n v="1600"/>
  </r>
  <r>
    <x v="5"/>
    <x v="7"/>
    <n v="5"/>
    <s v="Sunday"/>
    <n v="760"/>
    <n v="3800"/>
  </r>
  <r>
    <x v="5"/>
    <x v="8"/>
    <n v="24"/>
    <s v="Sunday"/>
    <n v="100"/>
    <n v="2400"/>
  </r>
  <r>
    <x v="5"/>
    <x v="9"/>
    <n v="26"/>
    <s v="Sunday"/>
    <n v="700"/>
    <n v="18200"/>
  </r>
  <r>
    <x v="6"/>
    <x v="0"/>
    <n v="13"/>
    <s v="Monday"/>
    <n v="800"/>
    <n v="10400"/>
  </r>
  <r>
    <x v="6"/>
    <x v="1"/>
    <n v="14"/>
    <s v="Monday"/>
    <n v="450"/>
    <n v="6300"/>
  </r>
  <r>
    <x v="6"/>
    <x v="2"/>
    <n v="16"/>
    <s v="Monday"/>
    <n v="380"/>
    <n v="6080"/>
  </r>
  <r>
    <x v="6"/>
    <x v="3"/>
    <n v="8"/>
    <s v="Monday"/>
    <n v="350"/>
    <n v="2800"/>
  </r>
  <r>
    <x v="6"/>
    <x v="4"/>
    <n v="15"/>
    <s v="Monday"/>
    <n v="500"/>
    <n v="7500"/>
  </r>
  <r>
    <x v="6"/>
    <x v="5"/>
    <n v="4"/>
    <s v="Monday"/>
    <n v="120"/>
    <n v="480"/>
  </r>
  <r>
    <x v="6"/>
    <x v="6"/>
    <n v="9"/>
    <s v="Monday"/>
    <n v="200"/>
    <n v="1800"/>
  </r>
  <r>
    <x v="6"/>
    <x v="7"/>
    <n v="4"/>
    <s v="Monday"/>
    <n v="760"/>
    <n v="3040"/>
  </r>
  <r>
    <x v="6"/>
    <x v="8"/>
    <n v="16"/>
    <s v="Monday"/>
    <n v="100"/>
    <n v="1600"/>
  </r>
  <r>
    <x v="6"/>
    <x v="9"/>
    <n v="21"/>
    <s v="Monday"/>
    <n v="700"/>
    <n v="14700"/>
  </r>
  <r>
    <x v="7"/>
    <x v="0"/>
    <n v="10"/>
    <s v="Tuesday"/>
    <n v="800"/>
    <n v="8000"/>
  </r>
  <r>
    <x v="7"/>
    <x v="1"/>
    <n v="15"/>
    <s v="Tuesday"/>
    <n v="450"/>
    <n v="6750"/>
  </r>
  <r>
    <x v="7"/>
    <x v="2"/>
    <n v="12"/>
    <s v="Tuesday"/>
    <n v="380"/>
    <n v="4560"/>
  </r>
  <r>
    <x v="7"/>
    <x v="3"/>
    <n v="6"/>
    <s v="Tuesday"/>
    <n v="350"/>
    <n v="2100"/>
  </r>
  <r>
    <x v="7"/>
    <x v="4"/>
    <n v="9"/>
    <s v="Tuesday"/>
    <n v="500"/>
    <n v="4500"/>
  </r>
  <r>
    <x v="7"/>
    <x v="5"/>
    <n v="12"/>
    <s v="Tuesday"/>
    <n v="120"/>
    <n v="1440"/>
  </r>
  <r>
    <x v="7"/>
    <x v="6"/>
    <n v="9"/>
    <s v="Tuesday"/>
    <n v="200"/>
    <n v="1800"/>
  </r>
  <r>
    <x v="7"/>
    <x v="7"/>
    <n v="5"/>
    <s v="Tuesday"/>
    <n v="760"/>
    <n v="3800"/>
  </r>
  <r>
    <x v="7"/>
    <x v="8"/>
    <n v="17"/>
    <s v="Tuesday"/>
    <n v="100"/>
    <n v="1700"/>
  </r>
  <r>
    <x v="7"/>
    <x v="9"/>
    <n v="18"/>
    <s v="Tuesday"/>
    <n v="700"/>
    <n v="12600"/>
  </r>
  <r>
    <x v="8"/>
    <x v="0"/>
    <n v="15"/>
    <s v="Wednesday"/>
    <n v="800"/>
    <n v="12000"/>
  </r>
  <r>
    <x v="8"/>
    <x v="1"/>
    <n v="14"/>
    <s v="Wednesday"/>
    <n v="450"/>
    <n v="6300"/>
  </r>
  <r>
    <x v="8"/>
    <x v="2"/>
    <n v="17"/>
    <s v="Wednesday"/>
    <n v="380"/>
    <n v="6460"/>
  </r>
  <r>
    <x v="8"/>
    <x v="3"/>
    <n v="20"/>
    <s v="Wednesday"/>
    <n v="350"/>
    <n v="7000"/>
  </r>
  <r>
    <x v="8"/>
    <x v="4"/>
    <n v="12"/>
    <s v="Wednesday"/>
    <n v="500"/>
    <n v="6000"/>
  </r>
  <r>
    <x v="8"/>
    <x v="5"/>
    <n v="7"/>
    <s v="Wednesday"/>
    <n v="120"/>
    <n v="840"/>
  </r>
  <r>
    <x v="8"/>
    <x v="6"/>
    <n v="5"/>
    <s v="Wednesday"/>
    <n v="200"/>
    <n v="1000"/>
  </r>
  <r>
    <x v="8"/>
    <x v="7"/>
    <n v="6"/>
    <s v="Wednesday"/>
    <n v="760"/>
    <n v="4560"/>
  </r>
  <r>
    <x v="8"/>
    <x v="8"/>
    <n v="20"/>
    <s v="Wednesday"/>
    <n v="100"/>
    <n v="2000"/>
  </r>
  <r>
    <x v="8"/>
    <x v="9"/>
    <n v="26"/>
    <s v="Wednesday"/>
    <n v="700"/>
    <n v="18200"/>
  </r>
  <r>
    <x v="9"/>
    <x v="0"/>
    <n v="10"/>
    <s v="Thursday"/>
    <n v="800"/>
    <n v="8000"/>
  </r>
  <r>
    <x v="9"/>
    <x v="1"/>
    <n v="15"/>
    <s v="Thursday"/>
    <n v="450"/>
    <n v="6750"/>
  </r>
  <r>
    <x v="9"/>
    <x v="2"/>
    <n v="12"/>
    <s v="Thursday"/>
    <n v="380"/>
    <n v="4560"/>
  </r>
  <r>
    <x v="9"/>
    <x v="3"/>
    <n v="6"/>
    <s v="Thursday"/>
    <n v="350"/>
    <n v="2100"/>
  </r>
  <r>
    <x v="9"/>
    <x v="4"/>
    <n v="9"/>
    <s v="Thursday"/>
    <n v="500"/>
    <n v="4500"/>
  </r>
  <r>
    <x v="9"/>
    <x v="5"/>
    <n v="2"/>
    <s v="Thursday"/>
    <n v="120"/>
    <n v="240"/>
  </r>
  <r>
    <x v="9"/>
    <x v="6"/>
    <n v="10"/>
    <s v="Thursday"/>
    <n v="200"/>
    <n v="2000"/>
  </r>
  <r>
    <x v="9"/>
    <x v="7"/>
    <n v="8"/>
    <s v="Thursday"/>
    <n v="760"/>
    <n v="6080"/>
  </r>
  <r>
    <x v="9"/>
    <x v="8"/>
    <n v="18"/>
    <s v="Thursday"/>
    <n v="100"/>
    <n v="1800"/>
  </r>
  <r>
    <x v="9"/>
    <x v="9"/>
    <n v="23"/>
    <s v="Thursday"/>
    <n v="700"/>
    <n v="16100"/>
  </r>
  <r>
    <x v="10"/>
    <x v="0"/>
    <n v="16"/>
    <s v="Friday"/>
    <n v="800"/>
    <n v="12800"/>
  </r>
  <r>
    <x v="10"/>
    <x v="1"/>
    <n v="17"/>
    <s v="Friday"/>
    <n v="450"/>
    <n v="7650"/>
  </r>
  <r>
    <x v="10"/>
    <x v="2"/>
    <n v="14"/>
    <s v="Friday"/>
    <n v="380"/>
    <n v="5320"/>
  </r>
  <r>
    <x v="10"/>
    <x v="3"/>
    <n v="10"/>
    <s v="Friday"/>
    <n v="350"/>
    <n v="3500"/>
  </r>
  <r>
    <x v="10"/>
    <x v="4"/>
    <n v="14"/>
    <s v="Friday"/>
    <n v="500"/>
    <n v="7000"/>
  </r>
  <r>
    <x v="10"/>
    <x v="5"/>
    <n v="6"/>
    <s v="Friday"/>
    <n v="120"/>
    <n v="720"/>
  </r>
  <r>
    <x v="10"/>
    <x v="6"/>
    <n v="5"/>
    <s v="Friday"/>
    <n v="200"/>
    <n v="1000"/>
  </r>
  <r>
    <x v="10"/>
    <x v="7"/>
    <n v="7"/>
    <s v="Friday"/>
    <n v="760"/>
    <n v="5320"/>
  </r>
  <r>
    <x v="10"/>
    <x v="8"/>
    <n v="13"/>
    <s v="Friday"/>
    <n v="100"/>
    <n v="1300"/>
  </r>
  <r>
    <x v="10"/>
    <x v="9"/>
    <n v="19"/>
    <s v="Friday"/>
    <n v="700"/>
    <n v="13300"/>
  </r>
  <r>
    <x v="11"/>
    <x v="0"/>
    <n v="18"/>
    <s v="Saturday"/>
    <n v="800"/>
    <n v="14400"/>
  </r>
  <r>
    <x v="11"/>
    <x v="1"/>
    <n v="17"/>
    <s v="Saturday"/>
    <n v="450"/>
    <n v="7650"/>
  </r>
  <r>
    <x v="11"/>
    <x v="2"/>
    <n v="11"/>
    <s v="Saturday"/>
    <n v="380"/>
    <n v="4180"/>
  </r>
  <r>
    <x v="11"/>
    <x v="3"/>
    <n v="9"/>
    <s v="Saturday"/>
    <n v="350"/>
    <n v="3150"/>
  </r>
  <r>
    <x v="11"/>
    <x v="4"/>
    <n v="5"/>
    <s v="Saturday"/>
    <n v="500"/>
    <n v="2500"/>
  </r>
  <r>
    <x v="11"/>
    <x v="5"/>
    <n v="7"/>
    <s v="Saturday"/>
    <n v="120"/>
    <n v="840"/>
  </r>
  <r>
    <x v="11"/>
    <x v="6"/>
    <n v="5"/>
    <s v="Saturday"/>
    <n v="200"/>
    <n v="1000"/>
  </r>
  <r>
    <x v="11"/>
    <x v="7"/>
    <n v="5"/>
    <s v="Saturday"/>
    <n v="760"/>
    <n v="3800"/>
  </r>
  <r>
    <x v="11"/>
    <x v="8"/>
    <n v="17"/>
    <s v="Saturday"/>
    <n v="100"/>
    <n v="1700"/>
  </r>
  <r>
    <x v="11"/>
    <x v="9"/>
    <n v="18"/>
    <s v="Saturday"/>
    <n v="700"/>
    <n v="12600"/>
  </r>
  <r>
    <x v="12"/>
    <x v="0"/>
    <n v="13"/>
    <s v="Sunday"/>
    <n v="800"/>
    <n v="10400"/>
  </r>
  <r>
    <x v="12"/>
    <x v="1"/>
    <n v="17"/>
    <s v="Sunday"/>
    <n v="450"/>
    <n v="7650"/>
  </r>
  <r>
    <x v="12"/>
    <x v="2"/>
    <n v="15"/>
    <s v="Sunday"/>
    <n v="380"/>
    <n v="5700"/>
  </r>
  <r>
    <x v="12"/>
    <x v="3"/>
    <n v="11"/>
    <s v="Sunday"/>
    <n v="350"/>
    <n v="3850"/>
  </r>
  <r>
    <x v="12"/>
    <x v="4"/>
    <n v="2"/>
    <s v="Sunday"/>
    <n v="500"/>
    <n v="1000"/>
  </r>
  <r>
    <x v="12"/>
    <x v="5"/>
    <n v="10"/>
    <s v="Sunday"/>
    <n v="120"/>
    <n v="1200"/>
  </r>
  <r>
    <x v="12"/>
    <x v="6"/>
    <n v="10"/>
    <s v="Sunday"/>
    <n v="200"/>
    <n v="2000"/>
  </r>
  <r>
    <x v="12"/>
    <x v="7"/>
    <n v="7"/>
    <s v="Sunday"/>
    <n v="760"/>
    <n v="5320"/>
  </r>
  <r>
    <x v="12"/>
    <x v="8"/>
    <n v="17"/>
    <s v="Sunday"/>
    <n v="100"/>
    <n v="1700"/>
  </r>
  <r>
    <x v="12"/>
    <x v="9"/>
    <n v="23"/>
    <s v="Sunday"/>
    <n v="700"/>
    <n v="16100"/>
  </r>
  <r>
    <x v="13"/>
    <x v="0"/>
    <n v="19"/>
    <s v="Monday"/>
    <n v="800"/>
    <n v="15200"/>
  </r>
  <r>
    <x v="13"/>
    <x v="1"/>
    <n v="18"/>
    <s v="Monday"/>
    <n v="450"/>
    <n v="8100"/>
  </r>
  <r>
    <x v="13"/>
    <x v="2"/>
    <n v="13"/>
    <s v="Monday"/>
    <n v="380"/>
    <n v="4940"/>
  </r>
  <r>
    <x v="13"/>
    <x v="3"/>
    <n v="6"/>
    <s v="Monday"/>
    <n v="350"/>
    <n v="2100"/>
  </r>
  <r>
    <x v="13"/>
    <x v="4"/>
    <n v="9"/>
    <s v="Monday"/>
    <n v="500"/>
    <n v="4500"/>
  </r>
  <r>
    <x v="13"/>
    <x v="5"/>
    <n v="12"/>
    <s v="Monday"/>
    <n v="120"/>
    <n v="1440"/>
  </r>
  <r>
    <x v="13"/>
    <x v="6"/>
    <n v="9"/>
    <s v="Monday"/>
    <n v="200"/>
    <n v="1800"/>
  </r>
  <r>
    <x v="13"/>
    <x v="7"/>
    <n v="5"/>
    <s v="Monday"/>
    <n v="760"/>
    <n v="3800"/>
  </r>
  <r>
    <x v="13"/>
    <x v="8"/>
    <n v="17"/>
    <s v="Monday"/>
    <n v="100"/>
    <n v="1700"/>
  </r>
  <r>
    <x v="13"/>
    <x v="9"/>
    <n v="21"/>
    <s v="Monday"/>
    <n v="700"/>
    <n v="14700"/>
  </r>
  <r>
    <x v="14"/>
    <x v="0"/>
    <n v="10"/>
    <s v="Tuesday"/>
    <n v="800"/>
    <n v="8000"/>
  </r>
  <r>
    <x v="14"/>
    <x v="1"/>
    <n v="15"/>
    <s v="Tuesday"/>
    <n v="450"/>
    <n v="6750"/>
  </r>
  <r>
    <x v="14"/>
    <x v="2"/>
    <n v="12"/>
    <s v="Tuesday"/>
    <n v="380"/>
    <n v="4560"/>
  </r>
  <r>
    <x v="14"/>
    <x v="3"/>
    <n v="13"/>
    <s v="Tuesday"/>
    <n v="350"/>
    <n v="4550"/>
  </r>
  <r>
    <x v="14"/>
    <x v="4"/>
    <n v="6"/>
    <s v="Tuesday"/>
    <n v="500"/>
    <n v="3000"/>
  </r>
  <r>
    <x v="14"/>
    <x v="5"/>
    <n v="6"/>
    <s v="Tuesday"/>
    <n v="120"/>
    <n v="720"/>
  </r>
  <r>
    <x v="14"/>
    <x v="6"/>
    <n v="9"/>
    <s v="Tuesday"/>
    <n v="200"/>
    <n v="1800"/>
  </r>
  <r>
    <x v="14"/>
    <x v="7"/>
    <n v="5"/>
    <s v="Tuesday"/>
    <n v="760"/>
    <n v="3800"/>
  </r>
  <r>
    <x v="14"/>
    <x v="8"/>
    <n v="13"/>
    <s v="Tuesday"/>
    <n v="100"/>
    <n v="1300"/>
  </r>
  <r>
    <x v="14"/>
    <x v="9"/>
    <n v="17"/>
    <s v="Tuesday"/>
    <n v="700"/>
    <n v="11900"/>
  </r>
  <r>
    <x v="15"/>
    <x v="0"/>
    <n v="10"/>
    <s v="Wednesday"/>
    <n v="800"/>
    <n v="8000"/>
  </r>
  <r>
    <x v="15"/>
    <x v="1"/>
    <n v="15"/>
    <s v="Wednesday"/>
    <n v="450"/>
    <n v="6750"/>
  </r>
  <r>
    <x v="15"/>
    <x v="2"/>
    <n v="12"/>
    <s v="Wednesday"/>
    <n v="380"/>
    <n v="4560"/>
  </r>
  <r>
    <x v="15"/>
    <x v="3"/>
    <n v="6"/>
    <s v="Wednesday"/>
    <n v="350"/>
    <n v="2100"/>
  </r>
  <r>
    <x v="15"/>
    <x v="4"/>
    <n v="5"/>
    <s v="Wednesday"/>
    <n v="500"/>
    <n v="2500"/>
  </r>
  <r>
    <x v="15"/>
    <x v="5"/>
    <n v="7"/>
    <s v="Wednesday"/>
    <n v="120"/>
    <n v="840"/>
  </r>
  <r>
    <x v="15"/>
    <x v="6"/>
    <n v="5"/>
    <s v="Wednesday"/>
    <n v="200"/>
    <n v="1000"/>
  </r>
  <r>
    <x v="15"/>
    <x v="7"/>
    <n v="8"/>
    <s v="Wednesday"/>
    <n v="760"/>
    <n v="6080"/>
  </r>
  <r>
    <x v="15"/>
    <x v="8"/>
    <n v="16"/>
    <s v="Wednesday"/>
    <n v="100"/>
    <n v="1600"/>
  </r>
  <r>
    <x v="15"/>
    <x v="9"/>
    <n v="21"/>
    <s v="Wednesday"/>
    <n v="700"/>
    <n v="14700"/>
  </r>
  <r>
    <x v="16"/>
    <x v="0"/>
    <n v="11"/>
    <s v="Thursday"/>
    <n v="800"/>
    <n v="8800"/>
  </r>
  <r>
    <x v="16"/>
    <x v="1"/>
    <n v="15"/>
    <s v="Thursday"/>
    <n v="450"/>
    <n v="6750"/>
  </r>
  <r>
    <x v="16"/>
    <x v="2"/>
    <n v="14"/>
    <s v="Thursday"/>
    <n v="380"/>
    <n v="5320"/>
  </r>
  <r>
    <x v="16"/>
    <x v="3"/>
    <n v="6"/>
    <s v="Thursday"/>
    <n v="350"/>
    <n v="2100"/>
  </r>
  <r>
    <x v="16"/>
    <x v="4"/>
    <n v="9"/>
    <s v="Thursday"/>
    <n v="500"/>
    <n v="4500"/>
  </r>
  <r>
    <x v="16"/>
    <x v="5"/>
    <n v="13"/>
    <s v="Thursday"/>
    <n v="120"/>
    <n v="1560"/>
  </r>
  <r>
    <x v="16"/>
    <x v="6"/>
    <n v="8"/>
    <s v="Thursday"/>
    <n v="200"/>
    <n v="1600"/>
  </r>
  <r>
    <x v="16"/>
    <x v="7"/>
    <n v="5"/>
    <s v="Thursday"/>
    <n v="760"/>
    <n v="3800"/>
  </r>
  <r>
    <x v="16"/>
    <x v="8"/>
    <n v="25"/>
    <s v="Thursday"/>
    <n v="100"/>
    <n v="2500"/>
  </r>
  <r>
    <x v="16"/>
    <x v="9"/>
    <n v="21"/>
    <s v="Thursday"/>
    <n v="700"/>
    <n v="14700"/>
  </r>
  <r>
    <x v="17"/>
    <x v="0"/>
    <n v="20"/>
    <s v="Friday"/>
    <n v="800"/>
    <n v="16000"/>
  </r>
  <r>
    <x v="17"/>
    <x v="1"/>
    <n v="10"/>
    <s v="Friday"/>
    <n v="450"/>
    <n v="4500"/>
  </r>
  <r>
    <x v="17"/>
    <x v="2"/>
    <n v="11"/>
    <s v="Friday"/>
    <n v="380"/>
    <n v="4180"/>
  </r>
  <r>
    <x v="17"/>
    <x v="3"/>
    <n v="8"/>
    <s v="Friday"/>
    <n v="350"/>
    <n v="2800"/>
  </r>
  <r>
    <x v="17"/>
    <x v="4"/>
    <n v="13"/>
    <s v="Friday"/>
    <n v="500"/>
    <n v="6500"/>
  </r>
  <r>
    <x v="17"/>
    <x v="5"/>
    <n v="6"/>
    <s v="Friday"/>
    <n v="120"/>
    <n v="720"/>
  </r>
  <r>
    <x v="17"/>
    <x v="6"/>
    <n v="9"/>
    <s v="Friday"/>
    <n v="200"/>
    <n v="1800"/>
  </r>
  <r>
    <x v="17"/>
    <x v="7"/>
    <n v="5"/>
    <s v="Friday"/>
    <n v="760"/>
    <n v="3800"/>
  </r>
  <r>
    <x v="17"/>
    <x v="8"/>
    <n v="17"/>
    <s v="Friday"/>
    <n v="100"/>
    <n v="1700"/>
  </r>
  <r>
    <x v="17"/>
    <x v="9"/>
    <n v="20"/>
    <s v="Friday"/>
    <n v="700"/>
    <n v="14000"/>
  </r>
  <r>
    <x v="18"/>
    <x v="0"/>
    <n v="23"/>
    <s v="Saturday"/>
    <n v="800"/>
    <n v="18400"/>
  </r>
  <r>
    <x v="18"/>
    <x v="1"/>
    <n v="12"/>
    <s v="Saturday"/>
    <n v="450"/>
    <n v="5400"/>
  </r>
  <r>
    <x v="18"/>
    <x v="2"/>
    <n v="13"/>
    <s v="Saturday"/>
    <n v="380"/>
    <n v="4940"/>
  </r>
  <r>
    <x v="18"/>
    <x v="3"/>
    <n v="14"/>
    <s v="Saturday"/>
    <n v="350"/>
    <n v="4900"/>
  </r>
  <r>
    <x v="18"/>
    <x v="4"/>
    <n v="16"/>
    <s v="Saturday"/>
    <n v="500"/>
    <n v="8000"/>
  </r>
  <r>
    <x v="18"/>
    <x v="5"/>
    <n v="7"/>
    <s v="Saturday"/>
    <n v="120"/>
    <n v="840"/>
  </r>
  <r>
    <x v="18"/>
    <x v="6"/>
    <n v="9"/>
    <s v="Saturday"/>
    <n v="200"/>
    <n v="1800"/>
  </r>
  <r>
    <x v="18"/>
    <x v="7"/>
    <n v="8"/>
    <s v="Saturday"/>
    <n v="760"/>
    <n v="6080"/>
  </r>
  <r>
    <x v="18"/>
    <x v="8"/>
    <n v="16"/>
    <s v="Saturday"/>
    <n v="100"/>
    <n v="1600"/>
  </r>
  <r>
    <x v="18"/>
    <x v="9"/>
    <n v="23"/>
    <s v="Saturday"/>
    <n v="700"/>
    <n v="16100"/>
  </r>
  <r>
    <x v="19"/>
    <x v="0"/>
    <n v="16"/>
    <s v="Sunday"/>
    <n v="800"/>
    <n v="12800"/>
  </r>
  <r>
    <x v="19"/>
    <x v="1"/>
    <n v="17"/>
    <s v="Sunday"/>
    <n v="450"/>
    <n v="7650"/>
  </r>
  <r>
    <x v="19"/>
    <x v="2"/>
    <n v="26"/>
    <s v="Sunday"/>
    <n v="380"/>
    <n v="9880"/>
  </r>
  <r>
    <x v="19"/>
    <x v="3"/>
    <n v="10"/>
    <s v="Sunday"/>
    <n v="350"/>
    <n v="3500"/>
  </r>
  <r>
    <x v="19"/>
    <x v="4"/>
    <n v="14"/>
    <s v="Sunday"/>
    <n v="500"/>
    <n v="7000"/>
  </r>
  <r>
    <x v="19"/>
    <x v="5"/>
    <n v="7"/>
    <s v="Sunday"/>
    <n v="120"/>
    <n v="840"/>
  </r>
  <r>
    <x v="19"/>
    <x v="6"/>
    <n v="5"/>
    <s v="Sunday"/>
    <n v="200"/>
    <n v="1000"/>
  </r>
  <r>
    <x v="19"/>
    <x v="7"/>
    <n v="6"/>
    <s v="Sunday"/>
    <n v="760"/>
    <n v="4560"/>
  </r>
  <r>
    <x v="19"/>
    <x v="8"/>
    <n v="20"/>
    <s v="Sunday"/>
    <n v="100"/>
    <n v="2000"/>
  </r>
  <r>
    <x v="19"/>
    <x v="9"/>
    <n v="26"/>
    <s v="Sunday"/>
    <n v="700"/>
    <n v="18200"/>
  </r>
  <r>
    <x v="20"/>
    <x v="0"/>
    <n v="10"/>
    <s v="Monday"/>
    <n v="800"/>
    <n v="8000"/>
  </r>
  <r>
    <x v="20"/>
    <x v="1"/>
    <n v="15"/>
    <s v="Monday"/>
    <n v="450"/>
    <n v="6750"/>
  </r>
  <r>
    <x v="20"/>
    <x v="2"/>
    <n v="26"/>
    <s v="Monday"/>
    <n v="380"/>
    <n v="9880"/>
  </r>
  <r>
    <x v="20"/>
    <x v="3"/>
    <n v="6"/>
    <s v="Monday"/>
    <n v="350"/>
    <n v="2100"/>
  </r>
  <r>
    <x v="20"/>
    <x v="4"/>
    <n v="9"/>
    <s v="Monday"/>
    <n v="500"/>
    <n v="4500"/>
  </r>
  <r>
    <x v="20"/>
    <x v="5"/>
    <n v="12"/>
    <s v="Monday"/>
    <n v="120"/>
    <n v="1440"/>
  </r>
  <r>
    <x v="20"/>
    <x v="6"/>
    <n v="9"/>
    <s v="Monday"/>
    <n v="200"/>
    <n v="1800"/>
  </r>
  <r>
    <x v="20"/>
    <x v="7"/>
    <n v="5"/>
    <s v="Monday"/>
    <n v="760"/>
    <n v="3800"/>
  </r>
  <r>
    <x v="20"/>
    <x v="8"/>
    <n v="17"/>
    <s v="Monday"/>
    <n v="100"/>
    <n v="1700"/>
  </r>
  <r>
    <x v="20"/>
    <x v="9"/>
    <n v="24"/>
    <s v="Monday"/>
    <n v="700"/>
    <n v="16800"/>
  </r>
  <r>
    <x v="21"/>
    <x v="0"/>
    <n v="0"/>
    <s v="Tuesday"/>
    <n v="800"/>
    <n v="0"/>
  </r>
  <r>
    <x v="21"/>
    <x v="1"/>
    <n v="0"/>
    <s v="Tuesday"/>
    <n v="450"/>
    <n v="0"/>
  </r>
  <r>
    <x v="21"/>
    <x v="2"/>
    <n v="0"/>
    <s v="Tuesday"/>
    <n v="380"/>
    <n v="0"/>
  </r>
  <r>
    <x v="21"/>
    <x v="3"/>
    <n v="0"/>
    <s v="Tuesday"/>
    <n v="350"/>
    <n v="0"/>
  </r>
  <r>
    <x v="21"/>
    <x v="4"/>
    <n v="0"/>
    <s v="Tuesday"/>
    <n v="500"/>
    <n v="0"/>
  </r>
  <r>
    <x v="21"/>
    <x v="5"/>
    <n v="0"/>
    <s v="Tuesday"/>
    <n v="120"/>
    <n v="0"/>
  </r>
  <r>
    <x v="21"/>
    <x v="6"/>
    <n v="0"/>
    <s v="Tuesday"/>
    <n v="200"/>
    <n v="0"/>
  </r>
  <r>
    <x v="21"/>
    <x v="7"/>
    <n v="0"/>
    <s v="Tuesday"/>
    <n v="760"/>
    <n v="0"/>
  </r>
  <r>
    <x v="21"/>
    <x v="8"/>
    <n v="0"/>
    <s v="Tuesday"/>
    <n v="100"/>
    <n v="0"/>
  </r>
  <r>
    <x v="21"/>
    <x v="9"/>
    <n v="0"/>
    <s v="Tuesday"/>
    <n v="700"/>
    <n v="0"/>
  </r>
  <r>
    <x v="22"/>
    <x v="0"/>
    <n v="10"/>
    <s v="Wednesday"/>
    <n v="800"/>
    <n v="8000"/>
  </r>
  <r>
    <x v="22"/>
    <x v="1"/>
    <n v="15"/>
    <s v="Wednesday"/>
    <n v="450"/>
    <n v="6750"/>
  </r>
  <r>
    <x v="22"/>
    <x v="2"/>
    <n v="19"/>
    <s v="Wednesday"/>
    <n v="380"/>
    <n v="7220"/>
  </r>
  <r>
    <x v="22"/>
    <x v="3"/>
    <n v="15"/>
    <s v="Wednesday"/>
    <n v="350"/>
    <n v="5250"/>
  </r>
  <r>
    <x v="22"/>
    <x v="4"/>
    <n v="5"/>
    <s v="Wednesday"/>
    <n v="500"/>
    <n v="2500"/>
  </r>
  <r>
    <x v="22"/>
    <x v="5"/>
    <n v="7"/>
    <s v="Wednesday"/>
    <n v="120"/>
    <n v="840"/>
  </r>
  <r>
    <x v="22"/>
    <x v="6"/>
    <n v="5"/>
    <s v="Wednesday"/>
    <n v="200"/>
    <n v="1000"/>
  </r>
  <r>
    <x v="22"/>
    <x v="7"/>
    <n v="7"/>
    <s v="Wednesday"/>
    <n v="760"/>
    <n v="5320"/>
  </r>
  <r>
    <x v="22"/>
    <x v="8"/>
    <n v="20"/>
    <s v="Wednesday"/>
    <n v="100"/>
    <n v="2000"/>
  </r>
  <r>
    <x v="22"/>
    <x v="9"/>
    <n v="24"/>
    <s v="Wednesday"/>
    <n v="700"/>
    <n v="16800"/>
  </r>
  <r>
    <x v="23"/>
    <x v="0"/>
    <n v="22"/>
    <s v="Thursday"/>
    <n v="800"/>
    <n v="17600"/>
  </r>
  <r>
    <x v="23"/>
    <x v="1"/>
    <n v="14"/>
    <s v="Thursday"/>
    <n v="450"/>
    <n v="6300"/>
  </r>
  <r>
    <x v="23"/>
    <x v="2"/>
    <n v="26"/>
    <s v="Thursday"/>
    <n v="380"/>
    <n v="9880"/>
  </r>
  <r>
    <x v="23"/>
    <x v="3"/>
    <n v="16"/>
    <s v="Thursday"/>
    <n v="350"/>
    <n v="5600"/>
  </r>
  <r>
    <x v="23"/>
    <x v="4"/>
    <n v="12"/>
    <s v="Thursday"/>
    <n v="500"/>
    <n v="6000"/>
  </r>
  <r>
    <x v="23"/>
    <x v="5"/>
    <n v="3"/>
    <s v="Thursday"/>
    <n v="120"/>
    <n v="360"/>
  </r>
  <r>
    <x v="23"/>
    <x v="6"/>
    <n v="5"/>
    <s v="Thursday"/>
    <n v="200"/>
    <n v="1000"/>
  </r>
  <r>
    <x v="23"/>
    <x v="7"/>
    <n v="6"/>
    <s v="Thursday"/>
    <n v="760"/>
    <n v="4560"/>
  </r>
  <r>
    <x v="23"/>
    <x v="8"/>
    <n v="15"/>
    <s v="Thursday"/>
    <n v="100"/>
    <n v="1500"/>
  </r>
  <r>
    <x v="23"/>
    <x v="9"/>
    <n v="22"/>
    <s v="Thursday"/>
    <n v="700"/>
    <n v="15400"/>
  </r>
  <r>
    <x v="24"/>
    <x v="0"/>
    <n v="18"/>
    <s v="Friday"/>
    <n v="800"/>
    <n v="14400"/>
  </r>
  <r>
    <x v="24"/>
    <x v="1"/>
    <n v="13"/>
    <s v="Friday"/>
    <n v="450"/>
    <n v="5850"/>
  </r>
  <r>
    <x v="24"/>
    <x v="2"/>
    <n v="21"/>
    <s v="Friday"/>
    <n v="380"/>
    <n v="7980"/>
  </r>
  <r>
    <x v="24"/>
    <x v="3"/>
    <n v="19"/>
    <s v="Friday"/>
    <n v="350"/>
    <n v="6650"/>
  </r>
  <r>
    <x v="24"/>
    <x v="4"/>
    <n v="11"/>
    <s v="Friday"/>
    <n v="500"/>
    <n v="5500"/>
  </r>
  <r>
    <x v="24"/>
    <x v="5"/>
    <n v="9"/>
    <s v="Friday"/>
    <n v="120"/>
    <n v="1080"/>
  </r>
  <r>
    <x v="24"/>
    <x v="6"/>
    <n v="11"/>
    <s v="Friday"/>
    <n v="200"/>
    <n v="2200"/>
  </r>
  <r>
    <x v="24"/>
    <x v="7"/>
    <n v="6"/>
    <s v="Friday"/>
    <n v="760"/>
    <n v="4560"/>
  </r>
  <r>
    <x v="24"/>
    <x v="8"/>
    <n v="12"/>
    <s v="Friday"/>
    <n v="100"/>
    <n v="1200"/>
  </r>
  <r>
    <x v="24"/>
    <x v="9"/>
    <n v="17"/>
    <s v="Friday"/>
    <n v="700"/>
    <n v="11900"/>
  </r>
  <r>
    <x v="25"/>
    <x v="0"/>
    <n v="10"/>
    <s v="Saturday"/>
    <n v="800"/>
    <n v="8000"/>
  </r>
  <r>
    <x v="25"/>
    <x v="1"/>
    <n v="15"/>
    <s v="Saturday"/>
    <n v="450"/>
    <n v="6750"/>
  </r>
  <r>
    <x v="25"/>
    <x v="2"/>
    <n v="12"/>
    <s v="Saturday"/>
    <n v="380"/>
    <n v="4560"/>
  </r>
  <r>
    <x v="25"/>
    <x v="3"/>
    <n v="15"/>
    <s v="Saturday"/>
    <n v="350"/>
    <n v="5250"/>
  </r>
  <r>
    <x v="25"/>
    <x v="4"/>
    <n v="15"/>
    <s v="Saturday"/>
    <n v="500"/>
    <n v="7500"/>
  </r>
  <r>
    <x v="25"/>
    <x v="5"/>
    <n v="7"/>
    <s v="Saturday"/>
    <n v="120"/>
    <n v="840"/>
  </r>
  <r>
    <x v="25"/>
    <x v="6"/>
    <n v="7"/>
    <s v="Saturday"/>
    <n v="200"/>
    <n v="1400"/>
  </r>
  <r>
    <x v="25"/>
    <x v="7"/>
    <n v="5"/>
    <s v="Saturday"/>
    <n v="760"/>
    <n v="3800"/>
  </r>
  <r>
    <x v="25"/>
    <x v="8"/>
    <n v="24"/>
    <s v="Saturday"/>
    <n v="100"/>
    <n v="2400"/>
  </r>
  <r>
    <x v="25"/>
    <x v="9"/>
    <n v="21"/>
    <s v="Saturday"/>
    <n v="700"/>
    <n v="14700"/>
  </r>
  <r>
    <x v="26"/>
    <x v="0"/>
    <n v="11"/>
    <s v="Sunday"/>
    <n v="800"/>
    <n v="8800"/>
  </r>
  <r>
    <x v="26"/>
    <x v="1"/>
    <n v="15"/>
    <s v="Sunday"/>
    <n v="450"/>
    <n v="6750"/>
  </r>
  <r>
    <x v="26"/>
    <x v="2"/>
    <n v="24"/>
    <s v="Sunday"/>
    <n v="380"/>
    <n v="9120"/>
  </r>
  <r>
    <x v="26"/>
    <x v="3"/>
    <n v="23"/>
    <s v="Sunday"/>
    <n v="350"/>
    <n v="8050"/>
  </r>
  <r>
    <x v="26"/>
    <x v="4"/>
    <n v="16"/>
    <s v="Sunday"/>
    <n v="500"/>
    <n v="8000"/>
  </r>
  <r>
    <x v="26"/>
    <x v="5"/>
    <n v="7"/>
    <s v="Sunday"/>
    <n v="120"/>
    <n v="840"/>
  </r>
  <r>
    <x v="26"/>
    <x v="6"/>
    <n v="8"/>
    <s v="Sunday"/>
    <n v="200"/>
    <n v="1600"/>
  </r>
  <r>
    <x v="26"/>
    <x v="7"/>
    <n v="5"/>
    <s v="Sunday"/>
    <n v="760"/>
    <n v="3800"/>
  </r>
  <r>
    <x v="26"/>
    <x v="8"/>
    <n v="25"/>
    <s v="Sunday"/>
    <n v="100"/>
    <n v="2500"/>
  </r>
  <r>
    <x v="26"/>
    <x v="9"/>
    <n v="28"/>
    <s v="Sunday"/>
    <n v="700"/>
    <n v="19600"/>
  </r>
  <r>
    <x v="27"/>
    <x v="0"/>
    <n v="21"/>
    <s v="Monday"/>
    <n v="800"/>
    <n v="16800"/>
  </r>
  <r>
    <x v="27"/>
    <x v="1"/>
    <n v="26"/>
    <s v="Monday"/>
    <n v="450"/>
    <n v="11700"/>
  </r>
  <r>
    <x v="27"/>
    <x v="2"/>
    <n v="27"/>
    <s v="Monday"/>
    <n v="380"/>
    <n v="10260"/>
  </r>
  <r>
    <x v="27"/>
    <x v="3"/>
    <n v="26"/>
    <s v="Monday"/>
    <n v="350"/>
    <n v="9100"/>
  </r>
  <r>
    <x v="27"/>
    <x v="4"/>
    <n v="14"/>
    <s v="Monday"/>
    <n v="500"/>
    <n v="7000"/>
  </r>
  <r>
    <x v="27"/>
    <x v="5"/>
    <n v="9"/>
    <s v="Monday"/>
    <n v="120"/>
    <n v="1080"/>
  </r>
  <r>
    <x v="27"/>
    <x v="6"/>
    <n v="11"/>
    <s v="Monday"/>
    <n v="200"/>
    <n v="2200"/>
  </r>
  <r>
    <x v="27"/>
    <x v="7"/>
    <n v="7"/>
    <s v="Monday"/>
    <n v="760"/>
    <n v="5320"/>
  </r>
  <r>
    <x v="27"/>
    <x v="8"/>
    <n v="10"/>
    <s v="Monday"/>
    <n v="100"/>
    <n v="1000"/>
  </r>
  <r>
    <x v="27"/>
    <x v="9"/>
    <n v="31"/>
    <s v="Monday"/>
    <n v="700"/>
    <n v="21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10"/>
    <x v="0"/>
    <n v="800"/>
    <n v="8000"/>
    <n v="280"/>
    <n v="5200"/>
  </r>
  <r>
    <x v="0"/>
    <x v="1"/>
    <n v="15"/>
    <x v="0"/>
    <n v="450"/>
    <n v="6750"/>
    <n v="157.5"/>
    <n v="4387.5"/>
  </r>
  <r>
    <x v="0"/>
    <x v="2"/>
    <n v="12"/>
    <x v="0"/>
    <n v="380"/>
    <n v="4560"/>
    <n v="102.60000000000001"/>
    <n v="3328.8"/>
  </r>
  <r>
    <x v="0"/>
    <x v="3"/>
    <n v="6"/>
    <x v="0"/>
    <n v="350"/>
    <n v="2100"/>
    <n v="94.5"/>
    <n v="1533"/>
  </r>
  <r>
    <x v="0"/>
    <x v="4"/>
    <n v="9"/>
    <x v="0"/>
    <n v="500"/>
    <n v="4500"/>
    <n v="135"/>
    <n v="3285"/>
  </r>
  <r>
    <x v="0"/>
    <x v="5"/>
    <n v="12"/>
    <x v="0"/>
    <n v="120"/>
    <n v="1440"/>
    <n v="30"/>
    <n v="1080"/>
  </r>
  <r>
    <x v="0"/>
    <x v="6"/>
    <n v="8"/>
    <x v="0"/>
    <n v="200"/>
    <n v="1600"/>
    <n v="50"/>
    <n v="1200"/>
  </r>
  <r>
    <x v="0"/>
    <x v="7"/>
    <n v="5"/>
    <x v="0"/>
    <n v="760"/>
    <n v="3800"/>
    <n v="190"/>
    <n v="2850"/>
  </r>
  <r>
    <x v="0"/>
    <x v="8"/>
    <n v="24"/>
    <x v="0"/>
    <n v="100"/>
    <n v="2400"/>
    <n v="25"/>
    <n v="1800"/>
  </r>
  <r>
    <x v="0"/>
    <x v="9"/>
    <n v="21"/>
    <x v="0"/>
    <n v="700"/>
    <n v="14700"/>
    <n v="244.99999999999997"/>
    <n v="9555"/>
  </r>
  <r>
    <x v="1"/>
    <x v="0"/>
    <n v="9"/>
    <x v="1"/>
    <n v="800"/>
    <n v="7200"/>
    <n v="280"/>
    <n v="4680"/>
  </r>
  <r>
    <x v="1"/>
    <x v="1"/>
    <n v="17"/>
    <x v="1"/>
    <n v="450"/>
    <n v="7650"/>
    <n v="157.5"/>
    <n v="4972.5"/>
  </r>
  <r>
    <x v="1"/>
    <x v="2"/>
    <n v="11"/>
    <x v="1"/>
    <n v="380"/>
    <n v="4180"/>
    <n v="102.60000000000001"/>
    <n v="3051.3999999999996"/>
  </r>
  <r>
    <x v="1"/>
    <x v="3"/>
    <n v="9"/>
    <x v="1"/>
    <n v="350"/>
    <n v="3150"/>
    <n v="94.5"/>
    <n v="2299.5"/>
  </r>
  <r>
    <x v="1"/>
    <x v="4"/>
    <n v="5"/>
    <x v="1"/>
    <n v="500"/>
    <n v="2500"/>
    <n v="135"/>
    <n v="1825"/>
  </r>
  <r>
    <x v="1"/>
    <x v="5"/>
    <n v="7"/>
    <x v="1"/>
    <n v="120"/>
    <n v="840"/>
    <n v="30"/>
    <n v="630"/>
  </r>
  <r>
    <x v="1"/>
    <x v="6"/>
    <n v="5"/>
    <x v="1"/>
    <n v="200"/>
    <n v="1000"/>
    <n v="50"/>
    <n v="750"/>
  </r>
  <r>
    <x v="1"/>
    <x v="7"/>
    <n v="6"/>
    <x v="1"/>
    <n v="760"/>
    <n v="4560"/>
    <n v="190"/>
    <n v="3420"/>
  </r>
  <r>
    <x v="1"/>
    <x v="8"/>
    <n v="20"/>
    <x v="1"/>
    <n v="100"/>
    <n v="2000"/>
    <n v="25"/>
    <n v="1500"/>
  </r>
  <r>
    <x v="1"/>
    <x v="9"/>
    <n v="26"/>
    <x v="1"/>
    <n v="700"/>
    <n v="18200"/>
    <n v="244.99999999999997"/>
    <n v="11830"/>
  </r>
  <r>
    <x v="2"/>
    <x v="0"/>
    <n v="13"/>
    <x v="2"/>
    <n v="800"/>
    <n v="10400"/>
    <n v="280"/>
    <n v="6760"/>
  </r>
  <r>
    <x v="2"/>
    <x v="1"/>
    <n v="14"/>
    <x v="2"/>
    <n v="450"/>
    <n v="6300"/>
    <n v="157.5"/>
    <n v="4095"/>
  </r>
  <r>
    <x v="2"/>
    <x v="2"/>
    <n v="16"/>
    <x v="2"/>
    <n v="380"/>
    <n v="6080"/>
    <n v="102.60000000000001"/>
    <n v="4438.3999999999996"/>
  </r>
  <r>
    <x v="2"/>
    <x v="3"/>
    <n v="15"/>
    <x v="2"/>
    <n v="350"/>
    <n v="5250"/>
    <n v="94.5"/>
    <n v="3832.5"/>
  </r>
  <r>
    <x v="2"/>
    <x v="4"/>
    <n v="15"/>
    <x v="2"/>
    <n v="500"/>
    <n v="7500"/>
    <n v="135"/>
    <n v="5475"/>
  </r>
  <r>
    <x v="2"/>
    <x v="5"/>
    <n v="4"/>
    <x v="2"/>
    <n v="120"/>
    <n v="480"/>
    <n v="30"/>
    <n v="360"/>
  </r>
  <r>
    <x v="2"/>
    <x v="6"/>
    <n v="3"/>
    <x v="2"/>
    <n v="200"/>
    <n v="600"/>
    <n v="50"/>
    <n v="450"/>
  </r>
  <r>
    <x v="2"/>
    <x v="7"/>
    <n v="6"/>
    <x v="2"/>
    <n v="760"/>
    <n v="4560"/>
    <n v="190"/>
    <n v="3420"/>
  </r>
  <r>
    <x v="2"/>
    <x v="8"/>
    <n v="17"/>
    <x v="2"/>
    <n v="100"/>
    <n v="1700"/>
    <n v="25"/>
    <n v="1275"/>
  </r>
  <r>
    <x v="2"/>
    <x v="9"/>
    <n v="32"/>
    <x v="2"/>
    <n v="700"/>
    <n v="22400"/>
    <n v="244.99999999999997"/>
    <n v="14560"/>
  </r>
  <r>
    <x v="3"/>
    <x v="0"/>
    <n v="15"/>
    <x v="3"/>
    <n v="800"/>
    <n v="12000"/>
    <n v="280"/>
    <n v="7800"/>
  </r>
  <r>
    <x v="3"/>
    <x v="1"/>
    <n v="14"/>
    <x v="3"/>
    <n v="450"/>
    <n v="6300"/>
    <n v="157.5"/>
    <n v="4095"/>
  </r>
  <r>
    <x v="3"/>
    <x v="2"/>
    <n v="17"/>
    <x v="3"/>
    <n v="380"/>
    <n v="6460"/>
    <n v="102.60000000000001"/>
    <n v="4715.8"/>
  </r>
  <r>
    <x v="3"/>
    <x v="3"/>
    <n v="20"/>
    <x v="3"/>
    <n v="350"/>
    <n v="7000"/>
    <n v="94.5"/>
    <n v="5110"/>
  </r>
  <r>
    <x v="3"/>
    <x v="4"/>
    <n v="12"/>
    <x v="3"/>
    <n v="500"/>
    <n v="6000"/>
    <n v="135"/>
    <n v="4380"/>
  </r>
  <r>
    <x v="3"/>
    <x v="5"/>
    <n v="7"/>
    <x v="3"/>
    <n v="120"/>
    <n v="840"/>
    <n v="30"/>
    <n v="630"/>
  </r>
  <r>
    <x v="3"/>
    <x v="6"/>
    <n v="10"/>
    <x v="3"/>
    <n v="200"/>
    <n v="2000"/>
    <n v="50"/>
    <n v="1500"/>
  </r>
  <r>
    <x v="3"/>
    <x v="7"/>
    <n v="8"/>
    <x v="3"/>
    <n v="760"/>
    <n v="6080"/>
    <n v="190"/>
    <n v="4560"/>
  </r>
  <r>
    <x v="3"/>
    <x v="8"/>
    <n v="18"/>
    <x v="3"/>
    <n v="100"/>
    <n v="1800"/>
    <n v="25"/>
    <n v="1350"/>
  </r>
  <r>
    <x v="3"/>
    <x v="9"/>
    <n v="34"/>
    <x v="3"/>
    <n v="700"/>
    <n v="23800"/>
    <n v="244.99999999999997"/>
    <n v="15470.000000000002"/>
  </r>
  <r>
    <x v="4"/>
    <x v="0"/>
    <n v="20"/>
    <x v="4"/>
    <n v="800"/>
    <n v="16000"/>
    <n v="280"/>
    <n v="10400"/>
  </r>
  <r>
    <x v="4"/>
    <x v="1"/>
    <n v="10"/>
    <x v="4"/>
    <n v="450"/>
    <n v="4500"/>
    <n v="157.5"/>
    <n v="2925"/>
  </r>
  <r>
    <x v="4"/>
    <x v="2"/>
    <n v="11"/>
    <x v="4"/>
    <n v="380"/>
    <n v="4180"/>
    <n v="102.60000000000001"/>
    <n v="3051.3999999999996"/>
  </r>
  <r>
    <x v="4"/>
    <x v="3"/>
    <n v="8"/>
    <x v="4"/>
    <n v="350"/>
    <n v="2800"/>
    <n v="94.5"/>
    <n v="2044"/>
  </r>
  <r>
    <x v="4"/>
    <x v="4"/>
    <n v="13"/>
    <x v="4"/>
    <n v="500"/>
    <n v="6500"/>
    <n v="135"/>
    <n v="4745"/>
  </r>
  <r>
    <x v="4"/>
    <x v="5"/>
    <n v="6"/>
    <x v="4"/>
    <n v="120"/>
    <n v="720"/>
    <n v="30"/>
    <n v="540"/>
  </r>
  <r>
    <x v="4"/>
    <x v="6"/>
    <n v="9"/>
    <x v="4"/>
    <n v="200"/>
    <n v="1800"/>
    <n v="50"/>
    <n v="1350"/>
  </r>
  <r>
    <x v="4"/>
    <x v="7"/>
    <n v="5"/>
    <x v="4"/>
    <n v="760"/>
    <n v="3800"/>
    <n v="190"/>
    <n v="2850"/>
  </r>
  <r>
    <x v="4"/>
    <x v="8"/>
    <n v="17"/>
    <x v="4"/>
    <n v="100"/>
    <n v="1700"/>
    <n v="25"/>
    <n v="1275"/>
  </r>
  <r>
    <x v="4"/>
    <x v="9"/>
    <n v="18"/>
    <x v="4"/>
    <n v="700"/>
    <n v="12600"/>
    <n v="244.99999999999997"/>
    <n v="8190.0000000000009"/>
  </r>
  <r>
    <x v="5"/>
    <x v="0"/>
    <n v="13"/>
    <x v="5"/>
    <n v="800"/>
    <n v="10400"/>
    <n v="280"/>
    <n v="6760"/>
  </r>
  <r>
    <x v="5"/>
    <x v="1"/>
    <n v="17"/>
    <x v="5"/>
    <n v="450"/>
    <n v="7650"/>
    <n v="157.5"/>
    <n v="4972.5"/>
  </r>
  <r>
    <x v="5"/>
    <x v="2"/>
    <n v="12"/>
    <x v="5"/>
    <n v="380"/>
    <n v="4560"/>
    <n v="102.60000000000001"/>
    <n v="3328.8"/>
  </r>
  <r>
    <x v="5"/>
    <x v="3"/>
    <n v="6"/>
    <x v="5"/>
    <n v="350"/>
    <n v="2100"/>
    <n v="94.5"/>
    <n v="1533"/>
  </r>
  <r>
    <x v="5"/>
    <x v="4"/>
    <n v="9"/>
    <x v="5"/>
    <n v="500"/>
    <n v="4500"/>
    <n v="135"/>
    <n v="3285"/>
  </r>
  <r>
    <x v="5"/>
    <x v="5"/>
    <n v="12"/>
    <x v="5"/>
    <n v="120"/>
    <n v="1440"/>
    <n v="30"/>
    <n v="1080"/>
  </r>
  <r>
    <x v="5"/>
    <x v="6"/>
    <n v="8"/>
    <x v="5"/>
    <n v="200"/>
    <n v="1600"/>
    <n v="50"/>
    <n v="1200"/>
  </r>
  <r>
    <x v="5"/>
    <x v="7"/>
    <n v="5"/>
    <x v="5"/>
    <n v="760"/>
    <n v="3800"/>
    <n v="190"/>
    <n v="2850"/>
  </r>
  <r>
    <x v="5"/>
    <x v="8"/>
    <n v="24"/>
    <x v="5"/>
    <n v="100"/>
    <n v="2400"/>
    <n v="25"/>
    <n v="1800"/>
  </r>
  <r>
    <x v="5"/>
    <x v="9"/>
    <n v="26"/>
    <x v="5"/>
    <n v="700"/>
    <n v="18200"/>
    <n v="244.99999999999997"/>
    <n v="11830"/>
  </r>
  <r>
    <x v="6"/>
    <x v="0"/>
    <n v="13"/>
    <x v="6"/>
    <n v="800"/>
    <n v="10400"/>
    <n v="280"/>
    <n v="6760"/>
  </r>
  <r>
    <x v="6"/>
    <x v="1"/>
    <n v="14"/>
    <x v="6"/>
    <n v="450"/>
    <n v="6300"/>
    <n v="157.5"/>
    <n v="4095"/>
  </r>
  <r>
    <x v="6"/>
    <x v="2"/>
    <n v="16"/>
    <x v="6"/>
    <n v="380"/>
    <n v="6080"/>
    <n v="102.60000000000001"/>
    <n v="4438.3999999999996"/>
  </r>
  <r>
    <x v="6"/>
    <x v="3"/>
    <n v="8"/>
    <x v="6"/>
    <n v="350"/>
    <n v="2800"/>
    <n v="94.5"/>
    <n v="2044"/>
  </r>
  <r>
    <x v="6"/>
    <x v="4"/>
    <n v="15"/>
    <x v="6"/>
    <n v="500"/>
    <n v="7500"/>
    <n v="135"/>
    <n v="5475"/>
  </r>
  <r>
    <x v="6"/>
    <x v="5"/>
    <n v="4"/>
    <x v="6"/>
    <n v="120"/>
    <n v="480"/>
    <n v="30"/>
    <n v="360"/>
  </r>
  <r>
    <x v="6"/>
    <x v="6"/>
    <n v="9"/>
    <x v="6"/>
    <n v="200"/>
    <n v="1800"/>
    <n v="50"/>
    <n v="1350"/>
  </r>
  <r>
    <x v="6"/>
    <x v="7"/>
    <n v="4"/>
    <x v="6"/>
    <n v="760"/>
    <n v="3040"/>
    <n v="190"/>
    <n v="2280"/>
  </r>
  <r>
    <x v="6"/>
    <x v="8"/>
    <n v="16"/>
    <x v="6"/>
    <n v="100"/>
    <n v="1600"/>
    <n v="25"/>
    <n v="1200"/>
  </r>
  <r>
    <x v="6"/>
    <x v="9"/>
    <n v="21"/>
    <x v="6"/>
    <n v="700"/>
    <n v="14700"/>
    <n v="244.99999999999997"/>
    <n v="9555"/>
  </r>
  <r>
    <x v="7"/>
    <x v="0"/>
    <n v="10"/>
    <x v="0"/>
    <n v="800"/>
    <n v="8000"/>
    <n v="280"/>
    <n v="5200"/>
  </r>
  <r>
    <x v="7"/>
    <x v="1"/>
    <n v="15"/>
    <x v="0"/>
    <n v="450"/>
    <n v="6750"/>
    <n v="157.5"/>
    <n v="4387.5"/>
  </r>
  <r>
    <x v="7"/>
    <x v="2"/>
    <n v="12"/>
    <x v="0"/>
    <n v="380"/>
    <n v="4560"/>
    <n v="102.60000000000001"/>
    <n v="3328.8"/>
  </r>
  <r>
    <x v="7"/>
    <x v="3"/>
    <n v="6"/>
    <x v="0"/>
    <n v="350"/>
    <n v="2100"/>
    <n v="94.5"/>
    <n v="1533"/>
  </r>
  <r>
    <x v="7"/>
    <x v="4"/>
    <n v="9"/>
    <x v="0"/>
    <n v="500"/>
    <n v="4500"/>
    <n v="135"/>
    <n v="3285"/>
  </r>
  <r>
    <x v="7"/>
    <x v="5"/>
    <n v="12"/>
    <x v="0"/>
    <n v="120"/>
    <n v="1440"/>
    <n v="30"/>
    <n v="1080"/>
  </r>
  <r>
    <x v="7"/>
    <x v="6"/>
    <n v="9"/>
    <x v="0"/>
    <n v="200"/>
    <n v="1800"/>
    <n v="50"/>
    <n v="1350"/>
  </r>
  <r>
    <x v="7"/>
    <x v="7"/>
    <n v="5"/>
    <x v="0"/>
    <n v="760"/>
    <n v="3800"/>
    <n v="190"/>
    <n v="2850"/>
  </r>
  <r>
    <x v="7"/>
    <x v="8"/>
    <n v="17"/>
    <x v="0"/>
    <n v="100"/>
    <n v="1700"/>
    <n v="25"/>
    <n v="1275"/>
  </r>
  <r>
    <x v="7"/>
    <x v="9"/>
    <n v="18"/>
    <x v="0"/>
    <n v="700"/>
    <n v="12600"/>
    <n v="244.99999999999997"/>
    <n v="8190.0000000000009"/>
  </r>
  <r>
    <x v="8"/>
    <x v="0"/>
    <n v="15"/>
    <x v="1"/>
    <n v="800"/>
    <n v="12000"/>
    <n v="280"/>
    <n v="7800"/>
  </r>
  <r>
    <x v="8"/>
    <x v="1"/>
    <n v="14"/>
    <x v="1"/>
    <n v="450"/>
    <n v="6300"/>
    <n v="157.5"/>
    <n v="4095"/>
  </r>
  <r>
    <x v="8"/>
    <x v="2"/>
    <n v="17"/>
    <x v="1"/>
    <n v="380"/>
    <n v="6460"/>
    <n v="102.60000000000001"/>
    <n v="4715.8"/>
  </r>
  <r>
    <x v="8"/>
    <x v="3"/>
    <n v="20"/>
    <x v="1"/>
    <n v="350"/>
    <n v="7000"/>
    <n v="94.5"/>
    <n v="5110"/>
  </r>
  <r>
    <x v="8"/>
    <x v="4"/>
    <n v="12"/>
    <x v="1"/>
    <n v="500"/>
    <n v="6000"/>
    <n v="135"/>
    <n v="4380"/>
  </r>
  <r>
    <x v="8"/>
    <x v="5"/>
    <n v="7"/>
    <x v="1"/>
    <n v="120"/>
    <n v="840"/>
    <n v="30"/>
    <n v="630"/>
  </r>
  <r>
    <x v="8"/>
    <x v="6"/>
    <n v="5"/>
    <x v="1"/>
    <n v="200"/>
    <n v="1000"/>
    <n v="50"/>
    <n v="750"/>
  </r>
  <r>
    <x v="8"/>
    <x v="7"/>
    <n v="6"/>
    <x v="1"/>
    <n v="760"/>
    <n v="4560"/>
    <n v="190"/>
    <n v="3420"/>
  </r>
  <r>
    <x v="8"/>
    <x v="8"/>
    <n v="20"/>
    <x v="1"/>
    <n v="100"/>
    <n v="2000"/>
    <n v="25"/>
    <n v="1500"/>
  </r>
  <r>
    <x v="8"/>
    <x v="9"/>
    <n v="26"/>
    <x v="1"/>
    <n v="700"/>
    <n v="18200"/>
    <n v="244.99999999999997"/>
    <n v="11830"/>
  </r>
  <r>
    <x v="9"/>
    <x v="0"/>
    <n v="10"/>
    <x v="2"/>
    <n v="800"/>
    <n v="8000"/>
    <n v="280"/>
    <n v="5200"/>
  </r>
  <r>
    <x v="9"/>
    <x v="1"/>
    <n v="15"/>
    <x v="2"/>
    <n v="450"/>
    <n v="6750"/>
    <n v="157.5"/>
    <n v="4387.5"/>
  </r>
  <r>
    <x v="9"/>
    <x v="2"/>
    <n v="12"/>
    <x v="2"/>
    <n v="380"/>
    <n v="4560"/>
    <n v="102.60000000000001"/>
    <n v="3328.8"/>
  </r>
  <r>
    <x v="9"/>
    <x v="3"/>
    <n v="6"/>
    <x v="2"/>
    <n v="350"/>
    <n v="2100"/>
    <n v="94.5"/>
    <n v="1533"/>
  </r>
  <r>
    <x v="9"/>
    <x v="4"/>
    <n v="9"/>
    <x v="2"/>
    <n v="500"/>
    <n v="4500"/>
    <n v="135"/>
    <n v="3285"/>
  </r>
  <r>
    <x v="9"/>
    <x v="5"/>
    <n v="2"/>
    <x v="2"/>
    <n v="120"/>
    <n v="240"/>
    <n v="30"/>
    <n v="180"/>
  </r>
  <r>
    <x v="9"/>
    <x v="6"/>
    <n v="10"/>
    <x v="2"/>
    <n v="200"/>
    <n v="2000"/>
    <n v="50"/>
    <n v="1500"/>
  </r>
  <r>
    <x v="9"/>
    <x v="7"/>
    <n v="8"/>
    <x v="2"/>
    <n v="760"/>
    <n v="6080"/>
    <n v="190"/>
    <n v="4560"/>
  </r>
  <r>
    <x v="9"/>
    <x v="8"/>
    <n v="18"/>
    <x v="2"/>
    <n v="100"/>
    <n v="1800"/>
    <n v="25"/>
    <n v="1350"/>
  </r>
  <r>
    <x v="9"/>
    <x v="9"/>
    <n v="23"/>
    <x v="2"/>
    <n v="700"/>
    <n v="16100"/>
    <n v="244.99999999999997"/>
    <n v="10465"/>
  </r>
  <r>
    <x v="10"/>
    <x v="0"/>
    <n v="16"/>
    <x v="3"/>
    <n v="800"/>
    <n v="12800"/>
    <n v="280"/>
    <n v="8320"/>
  </r>
  <r>
    <x v="10"/>
    <x v="1"/>
    <n v="17"/>
    <x v="3"/>
    <n v="450"/>
    <n v="7650"/>
    <n v="157.5"/>
    <n v="4972.5"/>
  </r>
  <r>
    <x v="10"/>
    <x v="2"/>
    <n v="14"/>
    <x v="3"/>
    <n v="380"/>
    <n v="5320"/>
    <n v="102.60000000000001"/>
    <n v="3883.6"/>
  </r>
  <r>
    <x v="10"/>
    <x v="3"/>
    <n v="10"/>
    <x v="3"/>
    <n v="350"/>
    <n v="3500"/>
    <n v="94.5"/>
    <n v="2555"/>
  </r>
  <r>
    <x v="10"/>
    <x v="4"/>
    <n v="14"/>
    <x v="3"/>
    <n v="500"/>
    <n v="7000"/>
    <n v="135"/>
    <n v="5110"/>
  </r>
  <r>
    <x v="10"/>
    <x v="5"/>
    <n v="6"/>
    <x v="3"/>
    <n v="120"/>
    <n v="720"/>
    <n v="30"/>
    <n v="540"/>
  </r>
  <r>
    <x v="10"/>
    <x v="6"/>
    <n v="5"/>
    <x v="3"/>
    <n v="200"/>
    <n v="1000"/>
    <n v="50"/>
    <n v="750"/>
  </r>
  <r>
    <x v="10"/>
    <x v="7"/>
    <n v="7"/>
    <x v="3"/>
    <n v="760"/>
    <n v="5320"/>
    <n v="190"/>
    <n v="3990"/>
  </r>
  <r>
    <x v="10"/>
    <x v="8"/>
    <n v="13"/>
    <x v="3"/>
    <n v="100"/>
    <n v="1300"/>
    <n v="25"/>
    <n v="975"/>
  </r>
  <r>
    <x v="10"/>
    <x v="9"/>
    <n v="19"/>
    <x v="3"/>
    <n v="700"/>
    <n v="13300"/>
    <n v="244.99999999999997"/>
    <n v="8645"/>
  </r>
  <r>
    <x v="11"/>
    <x v="0"/>
    <n v="18"/>
    <x v="4"/>
    <n v="800"/>
    <n v="14400"/>
    <n v="280"/>
    <n v="9360"/>
  </r>
  <r>
    <x v="11"/>
    <x v="1"/>
    <n v="17"/>
    <x v="4"/>
    <n v="450"/>
    <n v="7650"/>
    <n v="157.5"/>
    <n v="4972.5"/>
  </r>
  <r>
    <x v="11"/>
    <x v="2"/>
    <n v="11"/>
    <x v="4"/>
    <n v="380"/>
    <n v="4180"/>
    <n v="102.60000000000001"/>
    <n v="3051.3999999999996"/>
  </r>
  <r>
    <x v="11"/>
    <x v="3"/>
    <n v="9"/>
    <x v="4"/>
    <n v="350"/>
    <n v="3150"/>
    <n v="94.5"/>
    <n v="2299.5"/>
  </r>
  <r>
    <x v="11"/>
    <x v="4"/>
    <n v="5"/>
    <x v="4"/>
    <n v="500"/>
    <n v="2500"/>
    <n v="135"/>
    <n v="1825"/>
  </r>
  <r>
    <x v="11"/>
    <x v="5"/>
    <n v="7"/>
    <x v="4"/>
    <n v="120"/>
    <n v="840"/>
    <n v="30"/>
    <n v="630"/>
  </r>
  <r>
    <x v="11"/>
    <x v="6"/>
    <n v="5"/>
    <x v="4"/>
    <n v="200"/>
    <n v="1000"/>
    <n v="50"/>
    <n v="750"/>
  </r>
  <r>
    <x v="11"/>
    <x v="7"/>
    <n v="5"/>
    <x v="4"/>
    <n v="760"/>
    <n v="3800"/>
    <n v="190"/>
    <n v="2850"/>
  </r>
  <r>
    <x v="11"/>
    <x v="8"/>
    <n v="17"/>
    <x v="4"/>
    <n v="100"/>
    <n v="1700"/>
    <n v="25"/>
    <n v="1275"/>
  </r>
  <r>
    <x v="11"/>
    <x v="9"/>
    <n v="18"/>
    <x v="4"/>
    <n v="700"/>
    <n v="12600"/>
    <n v="244.99999999999997"/>
    <n v="8190.0000000000009"/>
  </r>
  <r>
    <x v="12"/>
    <x v="0"/>
    <n v="13"/>
    <x v="5"/>
    <n v="800"/>
    <n v="10400"/>
    <n v="280"/>
    <n v="6760"/>
  </r>
  <r>
    <x v="12"/>
    <x v="1"/>
    <n v="17"/>
    <x v="5"/>
    <n v="450"/>
    <n v="7650"/>
    <n v="157.5"/>
    <n v="4972.5"/>
  </r>
  <r>
    <x v="12"/>
    <x v="2"/>
    <n v="15"/>
    <x v="5"/>
    <n v="380"/>
    <n v="5700"/>
    <n v="102.60000000000001"/>
    <n v="4161"/>
  </r>
  <r>
    <x v="12"/>
    <x v="3"/>
    <n v="11"/>
    <x v="5"/>
    <n v="350"/>
    <n v="3850"/>
    <n v="94.5"/>
    <n v="2810.5"/>
  </r>
  <r>
    <x v="12"/>
    <x v="4"/>
    <n v="2"/>
    <x v="5"/>
    <n v="500"/>
    <n v="1000"/>
    <n v="135"/>
    <n v="730"/>
  </r>
  <r>
    <x v="12"/>
    <x v="5"/>
    <n v="10"/>
    <x v="5"/>
    <n v="120"/>
    <n v="1200"/>
    <n v="30"/>
    <n v="900"/>
  </r>
  <r>
    <x v="12"/>
    <x v="6"/>
    <n v="10"/>
    <x v="5"/>
    <n v="200"/>
    <n v="2000"/>
    <n v="50"/>
    <n v="1500"/>
  </r>
  <r>
    <x v="12"/>
    <x v="7"/>
    <n v="7"/>
    <x v="5"/>
    <n v="760"/>
    <n v="5320"/>
    <n v="190"/>
    <n v="3990"/>
  </r>
  <r>
    <x v="12"/>
    <x v="8"/>
    <n v="17"/>
    <x v="5"/>
    <n v="100"/>
    <n v="1700"/>
    <n v="25"/>
    <n v="1275"/>
  </r>
  <r>
    <x v="12"/>
    <x v="9"/>
    <n v="23"/>
    <x v="5"/>
    <n v="700"/>
    <n v="16100"/>
    <n v="244.99999999999997"/>
    <n v="10465"/>
  </r>
  <r>
    <x v="13"/>
    <x v="0"/>
    <n v="19"/>
    <x v="6"/>
    <n v="800"/>
    <n v="15200"/>
    <n v="280"/>
    <n v="9880"/>
  </r>
  <r>
    <x v="13"/>
    <x v="1"/>
    <n v="18"/>
    <x v="6"/>
    <n v="450"/>
    <n v="8100"/>
    <n v="157.5"/>
    <n v="5265"/>
  </r>
  <r>
    <x v="13"/>
    <x v="2"/>
    <n v="13"/>
    <x v="6"/>
    <n v="380"/>
    <n v="4940"/>
    <n v="102.60000000000001"/>
    <n v="3606.2"/>
  </r>
  <r>
    <x v="13"/>
    <x v="3"/>
    <n v="6"/>
    <x v="6"/>
    <n v="350"/>
    <n v="2100"/>
    <n v="94.5"/>
    <n v="1533"/>
  </r>
  <r>
    <x v="13"/>
    <x v="4"/>
    <n v="9"/>
    <x v="6"/>
    <n v="500"/>
    <n v="4500"/>
    <n v="135"/>
    <n v="3285"/>
  </r>
  <r>
    <x v="13"/>
    <x v="5"/>
    <n v="12"/>
    <x v="6"/>
    <n v="120"/>
    <n v="1440"/>
    <n v="30"/>
    <n v="1080"/>
  </r>
  <r>
    <x v="13"/>
    <x v="6"/>
    <n v="9"/>
    <x v="6"/>
    <n v="200"/>
    <n v="1800"/>
    <n v="50"/>
    <n v="1350"/>
  </r>
  <r>
    <x v="13"/>
    <x v="7"/>
    <n v="5"/>
    <x v="6"/>
    <n v="760"/>
    <n v="3800"/>
    <n v="190"/>
    <n v="2850"/>
  </r>
  <r>
    <x v="13"/>
    <x v="8"/>
    <n v="17"/>
    <x v="6"/>
    <n v="100"/>
    <n v="1700"/>
    <n v="25"/>
    <n v="1275"/>
  </r>
  <r>
    <x v="13"/>
    <x v="9"/>
    <n v="21"/>
    <x v="6"/>
    <n v="700"/>
    <n v="14700"/>
    <n v="244.99999999999997"/>
    <n v="9555"/>
  </r>
  <r>
    <x v="14"/>
    <x v="0"/>
    <n v="10"/>
    <x v="0"/>
    <n v="800"/>
    <n v="8000"/>
    <n v="280"/>
    <n v="5200"/>
  </r>
  <r>
    <x v="14"/>
    <x v="1"/>
    <n v="15"/>
    <x v="0"/>
    <n v="450"/>
    <n v="6750"/>
    <n v="157.5"/>
    <n v="4387.5"/>
  </r>
  <r>
    <x v="14"/>
    <x v="2"/>
    <n v="12"/>
    <x v="0"/>
    <n v="380"/>
    <n v="4560"/>
    <n v="102.60000000000001"/>
    <n v="3328.8"/>
  </r>
  <r>
    <x v="14"/>
    <x v="3"/>
    <n v="13"/>
    <x v="0"/>
    <n v="350"/>
    <n v="4550"/>
    <n v="94.5"/>
    <n v="3321.5"/>
  </r>
  <r>
    <x v="14"/>
    <x v="4"/>
    <n v="6"/>
    <x v="0"/>
    <n v="500"/>
    <n v="3000"/>
    <n v="135"/>
    <n v="2190"/>
  </r>
  <r>
    <x v="14"/>
    <x v="5"/>
    <n v="6"/>
    <x v="0"/>
    <n v="120"/>
    <n v="720"/>
    <n v="30"/>
    <n v="540"/>
  </r>
  <r>
    <x v="14"/>
    <x v="6"/>
    <n v="9"/>
    <x v="0"/>
    <n v="200"/>
    <n v="1800"/>
    <n v="50"/>
    <n v="1350"/>
  </r>
  <r>
    <x v="14"/>
    <x v="7"/>
    <n v="5"/>
    <x v="0"/>
    <n v="760"/>
    <n v="3800"/>
    <n v="190"/>
    <n v="2850"/>
  </r>
  <r>
    <x v="14"/>
    <x v="8"/>
    <n v="13"/>
    <x v="0"/>
    <n v="100"/>
    <n v="1300"/>
    <n v="25"/>
    <n v="975"/>
  </r>
  <r>
    <x v="14"/>
    <x v="9"/>
    <n v="17"/>
    <x v="0"/>
    <n v="700"/>
    <n v="11900"/>
    <n v="244.99999999999997"/>
    <n v="7735.0000000000009"/>
  </r>
  <r>
    <x v="15"/>
    <x v="0"/>
    <n v="10"/>
    <x v="1"/>
    <n v="800"/>
    <n v="8000"/>
    <n v="280"/>
    <n v="5200"/>
  </r>
  <r>
    <x v="15"/>
    <x v="1"/>
    <n v="15"/>
    <x v="1"/>
    <n v="450"/>
    <n v="6750"/>
    <n v="157.5"/>
    <n v="4387.5"/>
  </r>
  <r>
    <x v="15"/>
    <x v="2"/>
    <n v="12"/>
    <x v="1"/>
    <n v="380"/>
    <n v="4560"/>
    <n v="102.60000000000001"/>
    <n v="3328.8"/>
  </r>
  <r>
    <x v="15"/>
    <x v="3"/>
    <n v="6"/>
    <x v="1"/>
    <n v="350"/>
    <n v="2100"/>
    <n v="94.5"/>
    <n v="1533"/>
  </r>
  <r>
    <x v="15"/>
    <x v="4"/>
    <n v="5"/>
    <x v="1"/>
    <n v="500"/>
    <n v="2500"/>
    <n v="135"/>
    <n v="1825"/>
  </r>
  <r>
    <x v="15"/>
    <x v="5"/>
    <n v="7"/>
    <x v="1"/>
    <n v="120"/>
    <n v="840"/>
    <n v="30"/>
    <n v="630"/>
  </r>
  <r>
    <x v="15"/>
    <x v="6"/>
    <n v="5"/>
    <x v="1"/>
    <n v="200"/>
    <n v="1000"/>
    <n v="50"/>
    <n v="750"/>
  </r>
  <r>
    <x v="15"/>
    <x v="7"/>
    <n v="8"/>
    <x v="1"/>
    <n v="760"/>
    <n v="6080"/>
    <n v="190"/>
    <n v="4560"/>
  </r>
  <r>
    <x v="15"/>
    <x v="8"/>
    <n v="16"/>
    <x v="1"/>
    <n v="100"/>
    <n v="1600"/>
    <n v="25"/>
    <n v="1200"/>
  </r>
  <r>
    <x v="15"/>
    <x v="9"/>
    <n v="21"/>
    <x v="1"/>
    <n v="700"/>
    <n v="14700"/>
    <n v="244.99999999999997"/>
    <n v="9555"/>
  </r>
  <r>
    <x v="16"/>
    <x v="0"/>
    <n v="11"/>
    <x v="2"/>
    <n v="800"/>
    <n v="8800"/>
    <n v="280"/>
    <n v="5720"/>
  </r>
  <r>
    <x v="16"/>
    <x v="1"/>
    <n v="15"/>
    <x v="2"/>
    <n v="450"/>
    <n v="6750"/>
    <n v="157.5"/>
    <n v="4387.5"/>
  </r>
  <r>
    <x v="16"/>
    <x v="2"/>
    <n v="14"/>
    <x v="2"/>
    <n v="380"/>
    <n v="5320"/>
    <n v="102.60000000000001"/>
    <n v="3883.6"/>
  </r>
  <r>
    <x v="16"/>
    <x v="3"/>
    <n v="6"/>
    <x v="2"/>
    <n v="350"/>
    <n v="2100"/>
    <n v="94.5"/>
    <n v="1533"/>
  </r>
  <r>
    <x v="16"/>
    <x v="4"/>
    <n v="9"/>
    <x v="2"/>
    <n v="500"/>
    <n v="4500"/>
    <n v="135"/>
    <n v="3285"/>
  </r>
  <r>
    <x v="16"/>
    <x v="5"/>
    <n v="13"/>
    <x v="2"/>
    <n v="120"/>
    <n v="1560"/>
    <n v="30"/>
    <n v="1170"/>
  </r>
  <r>
    <x v="16"/>
    <x v="6"/>
    <n v="8"/>
    <x v="2"/>
    <n v="200"/>
    <n v="1600"/>
    <n v="50"/>
    <n v="1200"/>
  </r>
  <r>
    <x v="16"/>
    <x v="7"/>
    <n v="5"/>
    <x v="2"/>
    <n v="760"/>
    <n v="3800"/>
    <n v="190"/>
    <n v="2850"/>
  </r>
  <r>
    <x v="16"/>
    <x v="8"/>
    <n v="25"/>
    <x v="2"/>
    <n v="100"/>
    <n v="2500"/>
    <n v="25"/>
    <n v="1875"/>
  </r>
  <r>
    <x v="16"/>
    <x v="9"/>
    <n v="21"/>
    <x v="2"/>
    <n v="700"/>
    <n v="14700"/>
    <n v="244.99999999999997"/>
    <n v="9555"/>
  </r>
  <r>
    <x v="17"/>
    <x v="0"/>
    <n v="20"/>
    <x v="3"/>
    <n v="800"/>
    <n v="16000"/>
    <n v="280"/>
    <n v="10400"/>
  </r>
  <r>
    <x v="17"/>
    <x v="1"/>
    <n v="10"/>
    <x v="3"/>
    <n v="450"/>
    <n v="4500"/>
    <n v="157.5"/>
    <n v="2925"/>
  </r>
  <r>
    <x v="17"/>
    <x v="2"/>
    <n v="11"/>
    <x v="3"/>
    <n v="380"/>
    <n v="4180"/>
    <n v="102.60000000000001"/>
    <n v="3051.3999999999996"/>
  </r>
  <r>
    <x v="17"/>
    <x v="3"/>
    <n v="8"/>
    <x v="3"/>
    <n v="350"/>
    <n v="2800"/>
    <n v="94.5"/>
    <n v="2044"/>
  </r>
  <r>
    <x v="17"/>
    <x v="4"/>
    <n v="13"/>
    <x v="3"/>
    <n v="500"/>
    <n v="6500"/>
    <n v="135"/>
    <n v="4745"/>
  </r>
  <r>
    <x v="17"/>
    <x v="5"/>
    <n v="6"/>
    <x v="3"/>
    <n v="120"/>
    <n v="720"/>
    <n v="30"/>
    <n v="540"/>
  </r>
  <r>
    <x v="17"/>
    <x v="6"/>
    <n v="9"/>
    <x v="3"/>
    <n v="200"/>
    <n v="1800"/>
    <n v="50"/>
    <n v="1350"/>
  </r>
  <r>
    <x v="17"/>
    <x v="7"/>
    <n v="5"/>
    <x v="3"/>
    <n v="760"/>
    <n v="3800"/>
    <n v="190"/>
    <n v="2850"/>
  </r>
  <r>
    <x v="17"/>
    <x v="8"/>
    <n v="17"/>
    <x v="3"/>
    <n v="100"/>
    <n v="1700"/>
    <n v="25"/>
    <n v="1275"/>
  </r>
  <r>
    <x v="17"/>
    <x v="9"/>
    <n v="20"/>
    <x v="3"/>
    <n v="700"/>
    <n v="14000"/>
    <n v="244.99999999999997"/>
    <n v="9100"/>
  </r>
  <r>
    <x v="18"/>
    <x v="0"/>
    <n v="23"/>
    <x v="4"/>
    <n v="800"/>
    <n v="18400"/>
    <n v="280"/>
    <n v="11960"/>
  </r>
  <r>
    <x v="18"/>
    <x v="1"/>
    <n v="12"/>
    <x v="4"/>
    <n v="450"/>
    <n v="5400"/>
    <n v="157.5"/>
    <n v="3510"/>
  </r>
  <r>
    <x v="18"/>
    <x v="2"/>
    <n v="13"/>
    <x v="4"/>
    <n v="380"/>
    <n v="4940"/>
    <n v="102.60000000000001"/>
    <n v="3606.2"/>
  </r>
  <r>
    <x v="18"/>
    <x v="3"/>
    <n v="14"/>
    <x v="4"/>
    <n v="350"/>
    <n v="4900"/>
    <n v="94.5"/>
    <n v="3577"/>
  </r>
  <r>
    <x v="18"/>
    <x v="4"/>
    <n v="16"/>
    <x v="4"/>
    <n v="500"/>
    <n v="8000"/>
    <n v="135"/>
    <n v="5840"/>
  </r>
  <r>
    <x v="18"/>
    <x v="5"/>
    <n v="7"/>
    <x v="4"/>
    <n v="120"/>
    <n v="840"/>
    <n v="30"/>
    <n v="630"/>
  </r>
  <r>
    <x v="18"/>
    <x v="6"/>
    <n v="9"/>
    <x v="4"/>
    <n v="200"/>
    <n v="1800"/>
    <n v="50"/>
    <n v="1350"/>
  </r>
  <r>
    <x v="18"/>
    <x v="7"/>
    <n v="8"/>
    <x v="4"/>
    <n v="760"/>
    <n v="6080"/>
    <n v="190"/>
    <n v="4560"/>
  </r>
  <r>
    <x v="18"/>
    <x v="8"/>
    <n v="16"/>
    <x v="4"/>
    <n v="100"/>
    <n v="1600"/>
    <n v="25"/>
    <n v="1200"/>
  </r>
  <r>
    <x v="18"/>
    <x v="9"/>
    <n v="23"/>
    <x v="4"/>
    <n v="700"/>
    <n v="16100"/>
    <n v="244.99999999999997"/>
    <n v="10465"/>
  </r>
  <r>
    <x v="19"/>
    <x v="0"/>
    <n v="16"/>
    <x v="5"/>
    <n v="800"/>
    <n v="12800"/>
    <n v="280"/>
    <n v="8320"/>
  </r>
  <r>
    <x v="19"/>
    <x v="1"/>
    <n v="17"/>
    <x v="5"/>
    <n v="450"/>
    <n v="7650"/>
    <n v="157.5"/>
    <n v="4972.5"/>
  </r>
  <r>
    <x v="19"/>
    <x v="2"/>
    <n v="26"/>
    <x v="5"/>
    <n v="380"/>
    <n v="9880"/>
    <n v="102.60000000000001"/>
    <n v="7212.4"/>
  </r>
  <r>
    <x v="19"/>
    <x v="3"/>
    <n v="10"/>
    <x v="5"/>
    <n v="350"/>
    <n v="3500"/>
    <n v="94.5"/>
    <n v="2555"/>
  </r>
  <r>
    <x v="19"/>
    <x v="4"/>
    <n v="14"/>
    <x v="5"/>
    <n v="500"/>
    <n v="7000"/>
    <n v="135"/>
    <n v="5110"/>
  </r>
  <r>
    <x v="19"/>
    <x v="5"/>
    <n v="7"/>
    <x v="5"/>
    <n v="120"/>
    <n v="840"/>
    <n v="30"/>
    <n v="630"/>
  </r>
  <r>
    <x v="19"/>
    <x v="6"/>
    <n v="5"/>
    <x v="5"/>
    <n v="200"/>
    <n v="1000"/>
    <n v="50"/>
    <n v="750"/>
  </r>
  <r>
    <x v="19"/>
    <x v="7"/>
    <n v="6"/>
    <x v="5"/>
    <n v="760"/>
    <n v="4560"/>
    <n v="190"/>
    <n v="3420"/>
  </r>
  <r>
    <x v="19"/>
    <x v="8"/>
    <n v="20"/>
    <x v="5"/>
    <n v="100"/>
    <n v="2000"/>
    <n v="25"/>
    <n v="1500"/>
  </r>
  <r>
    <x v="19"/>
    <x v="9"/>
    <n v="26"/>
    <x v="5"/>
    <n v="700"/>
    <n v="18200"/>
    <n v="244.99999999999997"/>
    <n v="11830"/>
  </r>
  <r>
    <x v="20"/>
    <x v="0"/>
    <n v="10"/>
    <x v="6"/>
    <n v="800"/>
    <n v="8000"/>
    <n v="280"/>
    <n v="5200"/>
  </r>
  <r>
    <x v="20"/>
    <x v="1"/>
    <n v="15"/>
    <x v="6"/>
    <n v="450"/>
    <n v="6750"/>
    <n v="157.5"/>
    <n v="4387.5"/>
  </r>
  <r>
    <x v="20"/>
    <x v="2"/>
    <n v="26"/>
    <x v="6"/>
    <n v="380"/>
    <n v="9880"/>
    <n v="102.60000000000001"/>
    <n v="7212.4"/>
  </r>
  <r>
    <x v="20"/>
    <x v="3"/>
    <n v="6"/>
    <x v="6"/>
    <n v="350"/>
    <n v="2100"/>
    <n v="94.5"/>
    <n v="1533"/>
  </r>
  <r>
    <x v="20"/>
    <x v="4"/>
    <n v="9"/>
    <x v="6"/>
    <n v="500"/>
    <n v="4500"/>
    <n v="135"/>
    <n v="3285"/>
  </r>
  <r>
    <x v="20"/>
    <x v="5"/>
    <n v="12"/>
    <x v="6"/>
    <n v="120"/>
    <n v="1440"/>
    <n v="30"/>
    <n v="1080"/>
  </r>
  <r>
    <x v="20"/>
    <x v="6"/>
    <n v="9"/>
    <x v="6"/>
    <n v="200"/>
    <n v="1800"/>
    <n v="50"/>
    <n v="1350"/>
  </r>
  <r>
    <x v="20"/>
    <x v="7"/>
    <n v="5"/>
    <x v="6"/>
    <n v="760"/>
    <n v="3800"/>
    <n v="190"/>
    <n v="2850"/>
  </r>
  <r>
    <x v="20"/>
    <x v="8"/>
    <n v="17"/>
    <x v="6"/>
    <n v="100"/>
    <n v="1700"/>
    <n v="25"/>
    <n v="1275"/>
  </r>
  <r>
    <x v="20"/>
    <x v="9"/>
    <n v="24"/>
    <x v="6"/>
    <n v="700"/>
    <n v="16800"/>
    <n v="244.99999999999997"/>
    <n v="10920"/>
  </r>
  <r>
    <x v="21"/>
    <x v="0"/>
    <n v="0"/>
    <x v="0"/>
    <n v="800"/>
    <n v="0"/>
    <n v="280"/>
    <n v="0"/>
  </r>
  <r>
    <x v="21"/>
    <x v="1"/>
    <n v="0"/>
    <x v="0"/>
    <n v="450"/>
    <n v="0"/>
    <n v="157.5"/>
    <n v="0"/>
  </r>
  <r>
    <x v="21"/>
    <x v="2"/>
    <n v="0"/>
    <x v="0"/>
    <n v="380"/>
    <n v="0"/>
    <n v="102.60000000000001"/>
    <n v="0"/>
  </r>
  <r>
    <x v="21"/>
    <x v="3"/>
    <n v="0"/>
    <x v="0"/>
    <n v="350"/>
    <n v="0"/>
    <n v="94.5"/>
    <n v="0"/>
  </r>
  <r>
    <x v="21"/>
    <x v="4"/>
    <n v="0"/>
    <x v="0"/>
    <n v="500"/>
    <n v="0"/>
    <n v="135"/>
    <n v="0"/>
  </r>
  <r>
    <x v="21"/>
    <x v="5"/>
    <n v="0"/>
    <x v="0"/>
    <n v="120"/>
    <n v="0"/>
    <n v="30"/>
    <n v="0"/>
  </r>
  <r>
    <x v="21"/>
    <x v="6"/>
    <n v="0"/>
    <x v="0"/>
    <n v="200"/>
    <n v="0"/>
    <n v="50"/>
    <n v="0"/>
  </r>
  <r>
    <x v="21"/>
    <x v="7"/>
    <n v="0"/>
    <x v="0"/>
    <n v="760"/>
    <n v="0"/>
    <n v="190"/>
    <n v="0"/>
  </r>
  <r>
    <x v="21"/>
    <x v="8"/>
    <n v="0"/>
    <x v="0"/>
    <n v="100"/>
    <n v="0"/>
    <n v="25"/>
    <n v="0"/>
  </r>
  <r>
    <x v="21"/>
    <x v="9"/>
    <n v="0"/>
    <x v="0"/>
    <n v="700"/>
    <n v="0"/>
    <n v="244.99999999999997"/>
    <n v="0"/>
  </r>
  <r>
    <x v="22"/>
    <x v="0"/>
    <n v="10"/>
    <x v="1"/>
    <n v="800"/>
    <n v="8000"/>
    <n v="280"/>
    <n v="5200"/>
  </r>
  <r>
    <x v="22"/>
    <x v="1"/>
    <n v="15"/>
    <x v="1"/>
    <n v="450"/>
    <n v="6750"/>
    <n v="157.5"/>
    <n v="4387.5"/>
  </r>
  <r>
    <x v="22"/>
    <x v="2"/>
    <n v="19"/>
    <x v="1"/>
    <n v="380"/>
    <n v="7220"/>
    <n v="102.60000000000001"/>
    <n v="5270.6"/>
  </r>
  <r>
    <x v="22"/>
    <x v="3"/>
    <n v="15"/>
    <x v="1"/>
    <n v="350"/>
    <n v="5250"/>
    <n v="94.5"/>
    <n v="3832.5"/>
  </r>
  <r>
    <x v="22"/>
    <x v="4"/>
    <n v="5"/>
    <x v="1"/>
    <n v="500"/>
    <n v="2500"/>
    <n v="135"/>
    <n v="1825"/>
  </r>
  <r>
    <x v="22"/>
    <x v="5"/>
    <n v="7"/>
    <x v="1"/>
    <n v="120"/>
    <n v="840"/>
    <n v="30"/>
    <n v="630"/>
  </r>
  <r>
    <x v="22"/>
    <x v="6"/>
    <n v="5"/>
    <x v="1"/>
    <n v="200"/>
    <n v="1000"/>
    <n v="50"/>
    <n v="750"/>
  </r>
  <r>
    <x v="22"/>
    <x v="7"/>
    <n v="7"/>
    <x v="1"/>
    <n v="760"/>
    <n v="5320"/>
    <n v="190"/>
    <n v="3990"/>
  </r>
  <r>
    <x v="22"/>
    <x v="8"/>
    <n v="20"/>
    <x v="1"/>
    <n v="100"/>
    <n v="2000"/>
    <n v="25"/>
    <n v="1500"/>
  </r>
  <r>
    <x v="22"/>
    <x v="9"/>
    <n v="24"/>
    <x v="1"/>
    <n v="700"/>
    <n v="16800"/>
    <n v="244.99999999999997"/>
    <n v="10920"/>
  </r>
  <r>
    <x v="23"/>
    <x v="0"/>
    <n v="22"/>
    <x v="2"/>
    <n v="800"/>
    <n v="17600"/>
    <n v="280"/>
    <n v="11440"/>
  </r>
  <r>
    <x v="23"/>
    <x v="1"/>
    <n v="14"/>
    <x v="2"/>
    <n v="450"/>
    <n v="6300"/>
    <n v="157.5"/>
    <n v="4095"/>
  </r>
  <r>
    <x v="23"/>
    <x v="2"/>
    <n v="26"/>
    <x v="2"/>
    <n v="380"/>
    <n v="9880"/>
    <n v="102.60000000000001"/>
    <n v="7212.4"/>
  </r>
  <r>
    <x v="23"/>
    <x v="3"/>
    <n v="16"/>
    <x v="2"/>
    <n v="350"/>
    <n v="5600"/>
    <n v="94.5"/>
    <n v="4088"/>
  </r>
  <r>
    <x v="23"/>
    <x v="4"/>
    <n v="12"/>
    <x v="2"/>
    <n v="500"/>
    <n v="6000"/>
    <n v="135"/>
    <n v="4380"/>
  </r>
  <r>
    <x v="23"/>
    <x v="5"/>
    <n v="3"/>
    <x v="2"/>
    <n v="120"/>
    <n v="360"/>
    <n v="30"/>
    <n v="270"/>
  </r>
  <r>
    <x v="23"/>
    <x v="6"/>
    <n v="5"/>
    <x v="2"/>
    <n v="200"/>
    <n v="1000"/>
    <n v="50"/>
    <n v="750"/>
  </r>
  <r>
    <x v="23"/>
    <x v="7"/>
    <n v="6"/>
    <x v="2"/>
    <n v="760"/>
    <n v="4560"/>
    <n v="190"/>
    <n v="3420"/>
  </r>
  <r>
    <x v="23"/>
    <x v="8"/>
    <n v="15"/>
    <x v="2"/>
    <n v="100"/>
    <n v="1500"/>
    <n v="25"/>
    <n v="1125"/>
  </r>
  <r>
    <x v="23"/>
    <x v="9"/>
    <n v="22"/>
    <x v="2"/>
    <n v="700"/>
    <n v="15400"/>
    <n v="244.99999999999997"/>
    <n v="10010"/>
  </r>
  <r>
    <x v="24"/>
    <x v="0"/>
    <n v="18"/>
    <x v="3"/>
    <n v="800"/>
    <n v="14400"/>
    <n v="280"/>
    <n v="9360"/>
  </r>
  <r>
    <x v="24"/>
    <x v="1"/>
    <n v="13"/>
    <x v="3"/>
    <n v="450"/>
    <n v="5850"/>
    <n v="157.5"/>
    <n v="3802.5"/>
  </r>
  <r>
    <x v="24"/>
    <x v="2"/>
    <n v="21"/>
    <x v="3"/>
    <n v="380"/>
    <n v="7980"/>
    <n v="102.60000000000001"/>
    <n v="5825.4"/>
  </r>
  <r>
    <x v="24"/>
    <x v="3"/>
    <n v="19"/>
    <x v="3"/>
    <n v="350"/>
    <n v="6650"/>
    <n v="94.5"/>
    <n v="4854.5"/>
  </r>
  <r>
    <x v="24"/>
    <x v="4"/>
    <n v="11"/>
    <x v="3"/>
    <n v="500"/>
    <n v="5500"/>
    <n v="135"/>
    <n v="4015"/>
  </r>
  <r>
    <x v="24"/>
    <x v="5"/>
    <n v="9"/>
    <x v="3"/>
    <n v="120"/>
    <n v="1080"/>
    <n v="30"/>
    <n v="810"/>
  </r>
  <r>
    <x v="24"/>
    <x v="6"/>
    <n v="11"/>
    <x v="3"/>
    <n v="200"/>
    <n v="2200"/>
    <n v="50"/>
    <n v="1650"/>
  </r>
  <r>
    <x v="24"/>
    <x v="7"/>
    <n v="6"/>
    <x v="3"/>
    <n v="760"/>
    <n v="4560"/>
    <n v="190"/>
    <n v="3420"/>
  </r>
  <r>
    <x v="24"/>
    <x v="8"/>
    <n v="12"/>
    <x v="3"/>
    <n v="100"/>
    <n v="1200"/>
    <n v="25"/>
    <n v="900"/>
  </r>
  <r>
    <x v="24"/>
    <x v="9"/>
    <n v="17"/>
    <x v="3"/>
    <n v="700"/>
    <n v="11900"/>
    <n v="244.99999999999997"/>
    <n v="7735.0000000000009"/>
  </r>
  <r>
    <x v="25"/>
    <x v="0"/>
    <n v="10"/>
    <x v="4"/>
    <n v="800"/>
    <n v="8000"/>
    <n v="280"/>
    <n v="5200"/>
  </r>
  <r>
    <x v="25"/>
    <x v="1"/>
    <n v="15"/>
    <x v="4"/>
    <n v="450"/>
    <n v="6750"/>
    <n v="157.5"/>
    <n v="4387.5"/>
  </r>
  <r>
    <x v="25"/>
    <x v="2"/>
    <n v="12"/>
    <x v="4"/>
    <n v="380"/>
    <n v="4560"/>
    <n v="102.60000000000001"/>
    <n v="3328.8"/>
  </r>
  <r>
    <x v="25"/>
    <x v="3"/>
    <n v="15"/>
    <x v="4"/>
    <n v="350"/>
    <n v="5250"/>
    <n v="94.5"/>
    <n v="3832.5"/>
  </r>
  <r>
    <x v="25"/>
    <x v="4"/>
    <n v="15"/>
    <x v="4"/>
    <n v="500"/>
    <n v="7500"/>
    <n v="135"/>
    <n v="5475"/>
  </r>
  <r>
    <x v="25"/>
    <x v="5"/>
    <n v="7"/>
    <x v="4"/>
    <n v="120"/>
    <n v="840"/>
    <n v="30"/>
    <n v="630"/>
  </r>
  <r>
    <x v="25"/>
    <x v="6"/>
    <n v="7"/>
    <x v="4"/>
    <n v="200"/>
    <n v="1400"/>
    <n v="50"/>
    <n v="1050"/>
  </r>
  <r>
    <x v="25"/>
    <x v="7"/>
    <n v="5"/>
    <x v="4"/>
    <n v="760"/>
    <n v="3800"/>
    <n v="190"/>
    <n v="2850"/>
  </r>
  <r>
    <x v="25"/>
    <x v="8"/>
    <n v="24"/>
    <x v="4"/>
    <n v="100"/>
    <n v="2400"/>
    <n v="25"/>
    <n v="1800"/>
  </r>
  <r>
    <x v="25"/>
    <x v="9"/>
    <n v="21"/>
    <x v="4"/>
    <n v="700"/>
    <n v="14700"/>
    <n v="244.99999999999997"/>
    <n v="9555"/>
  </r>
  <r>
    <x v="26"/>
    <x v="0"/>
    <n v="11"/>
    <x v="5"/>
    <n v="800"/>
    <n v="8800"/>
    <n v="280"/>
    <n v="5720"/>
  </r>
  <r>
    <x v="26"/>
    <x v="1"/>
    <n v="15"/>
    <x v="5"/>
    <n v="450"/>
    <n v="6750"/>
    <n v="157.5"/>
    <n v="4387.5"/>
  </r>
  <r>
    <x v="26"/>
    <x v="2"/>
    <n v="24"/>
    <x v="5"/>
    <n v="380"/>
    <n v="9120"/>
    <n v="102.60000000000001"/>
    <n v="6657.6"/>
  </r>
  <r>
    <x v="26"/>
    <x v="3"/>
    <n v="23"/>
    <x v="5"/>
    <n v="350"/>
    <n v="8050"/>
    <n v="94.5"/>
    <n v="5876.5"/>
  </r>
  <r>
    <x v="26"/>
    <x v="4"/>
    <n v="16"/>
    <x v="5"/>
    <n v="500"/>
    <n v="8000"/>
    <n v="135"/>
    <n v="5840"/>
  </r>
  <r>
    <x v="26"/>
    <x v="5"/>
    <n v="7"/>
    <x v="5"/>
    <n v="120"/>
    <n v="840"/>
    <n v="30"/>
    <n v="630"/>
  </r>
  <r>
    <x v="26"/>
    <x v="6"/>
    <n v="8"/>
    <x v="5"/>
    <n v="200"/>
    <n v="1600"/>
    <n v="50"/>
    <n v="1200"/>
  </r>
  <r>
    <x v="26"/>
    <x v="7"/>
    <n v="5"/>
    <x v="5"/>
    <n v="760"/>
    <n v="3800"/>
    <n v="190"/>
    <n v="2850"/>
  </r>
  <r>
    <x v="26"/>
    <x v="8"/>
    <n v="25"/>
    <x v="5"/>
    <n v="100"/>
    <n v="2500"/>
    <n v="25"/>
    <n v="1875"/>
  </r>
  <r>
    <x v="26"/>
    <x v="9"/>
    <n v="28"/>
    <x v="5"/>
    <n v="700"/>
    <n v="19600"/>
    <n v="244.99999999999997"/>
    <n v="12740"/>
  </r>
  <r>
    <x v="27"/>
    <x v="0"/>
    <n v="21"/>
    <x v="6"/>
    <n v="800"/>
    <n v="16800"/>
    <n v="280"/>
    <n v="10920"/>
  </r>
  <r>
    <x v="27"/>
    <x v="1"/>
    <n v="26"/>
    <x v="6"/>
    <n v="450"/>
    <n v="11700"/>
    <n v="157.5"/>
    <n v="7605"/>
  </r>
  <r>
    <x v="27"/>
    <x v="2"/>
    <n v="27"/>
    <x v="6"/>
    <n v="380"/>
    <n v="10260"/>
    <n v="102.60000000000001"/>
    <n v="7489.7999999999993"/>
  </r>
  <r>
    <x v="27"/>
    <x v="3"/>
    <n v="26"/>
    <x v="6"/>
    <n v="350"/>
    <n v="9100"/>
    <n v="94.5"/>
    <n v="6643"/>
  </r>
  <r>
    <x v="27"/>
    <x v="4"/>
    <n v="14"/>
    <x v="6"/>
    <n v="500"/>
    <n v="7000"/>
    <n v="135"/>
    <n v="5110"/>
  </r>
  <r>
    <x v="27"/>
    <x v="5"/>
    <n v="9"/>
    <x v="6"/>
    <n v="120"/>
    <n v="1080"/>
    <n v="30"/>
    <n v="810"/>
  </r>
  <r>
    <x v="27"/>
    <x v="6"/>
    <n v="11"/>
    <x v="6"/>
    <n v="200"/>
    <n v="2200"/>
    <n v="50"/>
    <n v="1650"/>
  </r>
  <r>
    <x v="27"/>
    <x v="7"/>
    <n v="7"/>
    <x v="6"/>
    <n v="760"/>
    <n v="5320"/>
    <n v="190"/>
    <n v="3990"/>
  </r>
  <r>
    <x v="27"/>
    <x v="8"/>
    <n v="10"/>
    <x v="6"/>
    <n v="100"/>
    <n v="1000"/>
    <n v="25"/>
    <n v="750"/>
  </r>
  <r>
    <x v="27"/>
    <x v="9"/>
    <n v="31"/>
    <x v="6"/>
    <n v="700"/>
    <n v="21700"/>
    <n v="244.99999999999997"/>
    <n v="141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10"/>
  </r>
  <r>
    <x v="0"/>
    <x v="1"/>
    <n v="15"/>
  </r>
  <r>
    <x v="0"/>
    <x v="2"/>
    <n v="12"/>
  </r>
  <r>
    <x v="0"/>
    <x v="3"/>
    <n v="6"/>
  </r>
  <r>
    <x v="0"/>
    <x v="4"/>
    <n v="9"/>
  </r>
  <r>
    <x v="0"/>
    <x v="5"/>
    <n v="12"/>
  </r>
  <r>
    <x v="0"/>
    <x v="6"/>
    <n v="8"/>
  </r>
  <r>
    <x v="0"/>
    <x v="7"/>
    <n v="5"/>
  </r>
  <r>
    <x v="0"/>
    <x v="8"/>
    <n v="24"/>
  </r>
  <r>
    <x v="0"/>
    <x v="9"/>
    <n v="21"/>
  </r>
  <r>
    <x v="1"/>
    <x v="0"/>
    <n v="9"/>
  </r>
  <r>
    <x v="1"/>
    <x v="1"/>
    <n v="17"/>
  </r>
  <r>
    <x v="1"/>
    <x v="2"/>
    <n v="11"/>
  </r>
  <r>
    <x v="1"/>
    <x v="3"/>
    <n v="9"/>
  </r>
  <r>
    <x v="1"/>
    <x v="4"/>
    <n v="5"/>
  </r>
  <r>
    <x v="1"/>
    <x v="5"/>
    <n v="7"/>
  </r>
  <r>
    <x v="1"/>
    <x v="6"/>
    <n v="5"/>
  </r>
  <r>
    <x v="1"/>
    <x v="7"/>
    <n v="6"/>
  </r>
  <r>
    <x v="1"/>
    <x v="8"/>
    <n v="20"/>
  </r>
  <r>
    <x v="1"/>
    <x v="9"/>
    <n v="26"/>
  </r>
  <r>
    <x v="2"/>
    <x v="0"/>
    <n v="13"/>
  </r>
  <r>
    <x v="2"/>
    <x v="1"/>
    <n v="14"/>
  </r>
  <r>
    <x v="2"/>
    <x v="2"/>
    <n v="16"/>
  </r>
  <r>
    <x v="2"/>
    <x v="3"/>
    <n v="15"/>
  </r>
  <r>
    <x v="2"/>
    <x v="4"/>
    <n v="15"/>
  </r>
  <r>
    <x v="2"/>
    <x v="5"/>
    <n v="4"/>
  </r>
  <r>
    <x v="2"/>
    <x v="6"/>
    <n v="3"/>
  </r>
  <r>
    <x v="2"/>
    <x v="7"/>
    <n v="6"/>
  </r>
  <r>
    <x v="2"/>
    <x v="8"/>
    <n v="17"/>
  </r>
  <r>
    <x v="2"/>
    <x v="9"/>
    <n v="32"/>
  </r>
  <r>
    <x v="3"/>
    <x v="0"/>
    <n v="15"/>
  </r>
  <r>
    <x v="3"/>
    <x v="1"/>
    <n v="14"/>
  </r>
  <r>
    <x v="3"/>
    <x v="2"/>
    <n v="17"/>
  </r>
  <r>
    <x v="3"/>
    <x v="3"/>
    <n v="20"/>
  </r>
  <r>
    <x v="3"/>
    <x v="4"/>
    <n v="12"/>
  </r>
  <r>
    <x v="3"/>
    <x v="5"/>
    <n v="7"/>
  </r>
  <r>
    <x v="3"/>
    <x v="6"/>
    <n v="10"/>
  </r>
  <r>
    <x v="3"/>
    <x v="7"/>
    <n v="8"/>
  </r>
  <r>
    <x v="3"/>
    <x v="8"/>
    <n v="18"/>
  </r>
  <r>
    <x v="3"/>
    <x v="9"/>
    <n v="34"/>
  </r>
  <r>
    <x v="4"/>
    <x v="0"/>
    <n v="20"/>
  </r>
  <r>
    <x v="4"/>
    <x v="1"/>
    <n v="10"/>
  </r>
  <r>
    <x v="4"/>
    <x v="2"/>
    <n v="11"/>
  </r>
  <r>
    <x v="4"/>
    <x v="3"/>
    <n v="8"/>
  </r>
  <r>
    <x v="4"/>
    <x v="4"/>
    <n v="13"/>
  </r>
  <r>
    <x v="4"/>
    <x v="5"/>
    <n v="6"/>
  </r>
  <r>
    <x v="4"/>
    <x v="6"/>
    <n v="9"/>
  </r>
  <r>
    <x v="4"/>
    <x v="7"/>
    <n v="5"/>
  </r>
  <r>
    <x v="4"/>
    <x v="8"/>
    <n v="17"/>
  </r>
  <r>
    <x v="4"/>
    <x v="9"/>
    <n v="18"/>
  </r>
  <r>
    <x v="5"/>
    <x v="0"/>
    <n v="13"/>
  </r>
  <r>
    <x v="5"/>
    <x v="1"/>
    <n v="17"/>
  </r>
  <r>
    <x v="5"/>
    <x v="2"/>
    <n v="12"/>
  </r>
  <r>
    <x v="5"/>
    <x v="3"/>
    <n v="6"/>
  </r>
  <r>
    <x v="5"/>
    <x v="4"/>
    <n v="9"/>
  </r>
  <r>
    <x v="5"/>
    <x v="5"/>
    <n v="12"/>
  </r>
  <r>
    <x v="5"/>
    <x v="6"/>
    <n v="8"/>
  </r>
  <r>
    <x v="5"/>
    <x v="7"/>
    <n v="5"/>
  </r>
  <r>
    <x v="5"/>
    <x v="8"/>
    <n v="24"/>
  </r>
  <r>
    <x v="5"/>
    <x v="9"/>
    <n v="26"/>
  </r>
  <r>
    <x v="6"/>
    <x v="0"/>
    <n v="13"/>
  </r>
  <r>
    <x v="6"/>
    <x v="1"/>
    <n v="14"/>
  </r>
  <r>
    <x v="6"/>
    <x v="2"/>
    <n v="16"/>
  </r>
  <r>
    <x v="6"/>
    <x v="3"/>
    <n v="8"/>
  </r>
  <r>
    <x v="6"/>
    <x v="4"/>
    <n v="15"/>
  </r>
  <r>
    <x v="6"/>
    <x v="5"/>
    <n v="4"/>
  </r>
  <r>
    <x v="6"/>
    <x v="6"/>
    <n v="9"/>
  </r>
  <r>
    <x v="6"/>
    <x v="7"/>
    <n v="4"/>
  </r>
  <r>
    <x v="6"/>
    <x v="8"/>
    <n v="16"/>
  </r>
  <r>
    <x v="6"/>
    <x v="9"/>
    <n v="21"/>
  </r>
  <r>
    <x v="7"/>
    <x v="0"/>
    <n v="10"/>
  </r>
  <r>
    <x v="7"/>
    <x v="1"/>
    <n v="15"/>
  </r>
  <r>
    <x v="7"/>
    <x v="2"/>
    <n v="12"/>
  </r>
  <r>
    <x v="7"/>
    <x v="3"/>
    <n v="6"/>
  </r>
  <r>
    <x v="7"/>
    <x v="4"/>
    <n v="9"/>
  </r>
  <r>
    <x v="7"/>
    <x v="5"/>
    <n v="12"/>
  </r>
  <r>
    <x v="7"/>
    <x v="6"/>
    <n v="9"/>
  </r>
  <r>
    <x v="7"/>
    <x v="7"/>
    <n v="5"/>
  </r>
  <r>
    <x v="7"/>
    <x v="8"/>
    <n v="17"/>
  </r>
  <r>
    <x v="7"/>
    <x v="9"/>
    <n v="18"/>
  </r>
  <r>
    <x v="8"/>
    <x v="0"/>
    <n v="15"/>
  </r>
  <r>
    <x v="8"/>
    <x v="1"/>
    <n v="14"/>
  </r>
  <r>
    <x v="8"/>
    <x v="2"/>
    <n v="17"/>
  </r>
  <r>
    <x v="8"/>
    <x v="3"/>
    <n v="20"/>
  </r>
  <r>
    <x v="8"/>
    <x v="4"/>
    <n v="12"/>
  </r>
  <r>
    <x v="8"/>
    <x v="5"/>
    <n v="7"/>
  </r>
  <r>
    <x v="8"/>
    <x v="6"/>
    <n v="5"/>
  </r>
  <r>
    <x v="8"/>
    <x v="7"/>
    <n v="6"/>
  </r>
  <r>
    <x v="8"/>
    <x v="8"/>
    <n v="20"/>
  </r>
  <r>
    <x v="8"/>
    <x v="9"/>
    <n v="26"/>
  </r>
  <r>
    <x v="9"/>
    <x v="0"/>
    <n v="10"/>
  </r>
  <r>
    <x v="9"/>
    <x v="1"/>
    <n v="15"/>
  </r>
  <r>
    <x v="9"/>
    <x v="2"/>
    <n v="12"/>
  </r>
  <r>
    <x v="9"/>
    <x v="3"/>
    <n v="6"/>
  </r>
  <r>
    <x v="9"/>
    <x v="4"/>
    <n v="9"/>
  </r>
  <r>
    <x v="9"/>
    <x v="5"/>
    <n v="2"/>
  </r>
  <r>
    <x v="9"/>
    <x v="6"/>
    <n v="10"/>
  </r>
  <r>
    <x v="9"/>
    <x v="7"/>
    <n v="8"/>
  </r>
  <r>
    <x v="9"/>
    <x v="8"/>
    <n v="18"/>
  </r>
  <r>
    <x v="9"/>
    <x v="9"/>
    <n v="23"/>
  </r>
  <r>
    <x v="10"/>
    <x v="0"/>
    <n v="16"/>
  </r>
  <r>
    <x v="10"/>
    <x v="1"/>
    <n v="17"/>
  </r>
  <r>
    <x v="10"/>
    <x v="2"/>
    <n v="14"/>
  </r>
  <r>
    <x v="10"/>
    <x v="3"/>
    <n v="10"/>
  </r>
  <r>
    <x v="10"/>
    <x v="4"/>
    <n v="14"/>
  </r>
  <r>
    <x v="10"/>
    <x v="5"/>
    <n v="6"/>
  </r>
  <r>
    <x v="10"/>
    <x v="6"/>
    <n v="5"/>
  </r>
  <r>
    <x v="10"/>
    <x v="7"/>
    <n v="7"/>
  </r>
  <r>
    <x v="10"/>
    <x v="8"/>
    <n v="13"/>
  </r>
  <r>
    <x v="10"/>
    <x v="9"/>
    <n v="19"/>
  </r>
  <r>
    <x v="11"/>
    <x v="0"/>
    <n v="18"/>
  </r>
  <r>
    <x v="11"/>
    <x v="1"/>
    <n v="17"/>
  </r>
  <r>
    <x v="11"/>
    <x v="2"/>
    <n v="11"/>
  </r>
  <r>
    <x v="11"/>
    <x v="3"/>
    <n v="9"/>
  </r>
  <r>
    <x v="11"/>
    <x v="4"/>
    <n v="5"/>
  </r>
  <r>
    <x v="11"/>
    <x v="5"/>
    <n v="7"/>
  </r>
  <r>
    <x v="11"/>
    <x v="6"/>
    <n v="5"/>
  </r>
  <r>
    <x v="11"/>
    <x v="7"/>
    <n v="5"/>
  </r>
  <r>
    <x v="11"/>
    <x v="8"/>
    <n v="17"/>
  </r>
  <r>
    <x v="11"/>
    <x v="9"/>
    <n v="18"/>
  </r>
  <r>
    <x v="12"/>
    <x v="0"/>
    <n v="13"/>
  </r>
  <r>
    <x v="12"/>
    <x v="1"/>
    <n v="17"/>
  </r>
  <r>
    <x v="12"/>
    <x v="2"/>
    <n v="15"/>
  </r>
  <r>
    <x v="12"/>
    <x v="3"/>
    <n v="11"/>
  </r>
  <r>
    <x v="12"/>
    <x v="4"/>
    <n v="2"/>
  </r>
  <r>
    <x v="12"/>
    <x v="5"/>
    <n v="10"/>
  </r>
  <r>
    <x v="12"/>
    <x v="6"/>
    <n v="10"/>
  </r>
  <r>
    <x v="12"/>
    <x v="7"/>
    <n v="7"/>
  </r>
  <r>
    <x v="12"/>
    <x v="8"/>
    <n v="17"/>
  </r>
  <r>
    <x v="12"/>
    <x v="9"/>
    <n v="23"/>
  </r>
  <r>
    <x v="13"/>
    <x v="0"/>
    <n v="19"/>
  </r>
  <r>
    <x v="13"/>
    <x v="1"/>
    <n v="18"/>
  </r>
  <r>
    <x v="13"/>
    <x v="2"/>
    <n v="13"/>
  </r>
  <r>
    <x v="13"/>
    <x v="3"/>
    <n v="6"/>
  </r>
  <r>
    <x v="13"/>
    <x v="4"/>
    <n v="9"/>
  </r>
  <r>
    <x v="13"/>
    <x v="5"/>
    <n v="12"/>
  </r>
  <r>
    <x v="13"/>
    <x v="6"/>
    <n v="9"/>
  </r>
  <r>
    <x v="13"/>
    <x v="7"/>
    <n v="5"/>
  </r>
  <r>
    <x v="13"/>
    <x v="8"/>
    <n v="17"/>
  </r>
  <r>
    <x v="13"/>
    <x v="9"/>
    <n v="21"/>
  </r>
  <r>
    <x v="14"/>
    <x v="0"/>
    <n v="10"/>
  </r>
  <r>
    <x v="14"/>
    <x v="1"/>
    <n v="15"/>
  </r>
  <r>
    <x v="14"/>
    <x v="2"/>
    <n v="12"/>
  </r>
  <r>
    <x v="14"/>
    <x v="3"/>
    <n v="13"/>
  </r>
  <r>
    <x v="14"/>
    <x v="4"/>
    <n v="6"/>
  </r>
  <r>
    <x v="14"/>
    <x v="5"/>
    <n v="6"/>
  </r>
  <r>
    <x v="14"/>
    <x v="6"/>
    <n v="9"/>
  </r>
  <r>
    <x v="14"/>
    <x v="7"/>
    <n v="5"/>
  </r>
  <r>
    <x v="14"/>
    <x v="8"/>
    <n v="13"/>
  </r>
  <r>
    <x v="14"/>
    <x v="9"/>
    <n v="17"/>
  </r>
  <r>
    <x v="15"/>
    <x v="0"/>
    <n v="10"/>
  </r>
  <r>
    <x v="15"/>
    <x v="1"/>
    <n v="15"/>
  </r>
  <r>
    <x v="15"/>
    <x v="2"/>
    <n v="12"/>
  </r>
  <r>
    <x v="15"/>
    <x v="3"/>
    <n v="6"/>
  </r>
  <r>
    <x v="15"/>
    <x v="4"/>
    <n v="5"/>
  </r>
  <r>
    <x v="15"/>
    <x v="5"/>
    <n v="7"/>
  </r>
  <r>
    <x v="15"/>
    <x v="6"/>
    <n v="5"/>
  </r>
  <r>
    <x v="15"/>
    <x v="7"/>
    <n v="8"/>
  </r>
  <r>
    <x v="15"/>
    <x v="8"/>
    <n v="16"/>
  </r>
  <r>
    <x v="15"/>
    <x v="9"/>
    <n v="21"/>
  </r>
  <r>
    <x v="16"/>
    <x v="0"/>
    <n v="11"/>
  </r>
  <r>
    <x v="16"/>
    <x v="1"/>
    <n v="15"/>
  </r>
  <r>
    <x v="16"/>
    <x v="2"/>
    <n v="14"/>
  </r>
  <r>
    <x v="16"/>
    <x v="3"/>
    <n v="6"/>
  </r>
  <r>
    <x v="16"/>
    <x v="4"/>
    <n v="9"/>
  </r>
  <r>
    <x v="16"/>
    <x v="5"/>
    <n v="13"/>
  </r>
  <r>
    <x v="16"/>
    <x v="6"/>
    <n v="8"/>
  </r>
  <r>
    <x v="16"/>
    <x v="7"/>
    <n v="5"/>
  </r>
  <r>
    <x v="16"/>
    <x v="8"/>
    <n v="25"/>
  </r>
  <r>
    <x v="16"/>
    <x v="9"/>
    <n v="21"/>
  </r>
  <r>
    <x v="17"/>
    <x v="0"/>
    <n v="20"/>
  </r>
  <r>
    <x v="17"/>
    <x v="1"/>
    <n v="10"/>
  </r>
  <r>
    <x v="17"/>
    <x v="2"/>
    <n v="11"/>
  </r>
  <r>
    <x v="17"/>
    <x v="3"/>
    <n v="8"/>
  </r>
  <r>
    <x v="17"/>
    <x v="4"/>
    <n v="13"/>
  </r>
  <r>
    <x v="17"/>
    <x v="5"/>
    <n v="6"/>
  </r>
  <r>
    <x v="17"/>
    <x v="6"/>
    <n v="9"/>
  </r>
  <r>
    <x v="17"/>
    <x v="7"/>
    <n v="5"/>
  </r>
  <r>
    <x v="17"/>
    <x v="8"/>
    <n v="17"/>
  </r>
  <r>
    <x v="17"/>
    <x v="9"/>
    <n v="20"/>
  </r>
  <r>
    <x v="18"/>
    <x v="0"/>
    <n v="23"/>
  </r>
  <r>
    <x v="18"/>
    <x v="1"/>
    <n v="12"/>
  </r>
  <r>
    <x v="18"/>
    <x v="2"/>
    <n v="13"/>
  </r>
  <r>
    <x v="18"/>
    <x v="3"/>
    <n v="14"/>
  </r>
  <r>
    <x v="18"/>
    <x v="4"/>
    <n v="16"/>
  </r>
  <r>
    <x v="18"/>
    <x v="5"/>
    <n v="7"/>
  </r>
  <r>
    <x v="18"/>
    <x v="6"/>
    <n v="9"/>
  </r>
  <r>
    <x v="18"/>
    <x v="7"/>
    <n v="8"/>
  </r>
  <r>
    <x v="18"/>
    <x v="8"/>
    <n v="16"/>
  </r>
  <r>
    <x v="18"/>
    <x v="9"/>
    <n v="23"/>
  </r>
  <r>
    <x v="19"/>
    <x v="0"/>
    <n v="16"/>
  </r>
  <r>
    <x v="19"/>
    <x v="1"/>
    <n v="17"/>
  </r>
  <r>
    <x v="19"/>
    <x v="2"/>
    <n v="26"/>
  </r>
  <r>
    <x v="19"/>
    <x v="3"/>
    <n v="10"/>
  </r>
  <r>
    <x v="19"/>
    <x v="4"/>
    <n v="14"/>
  </r>
  <r>
    <x v="19"/>
    <x v="5"/>
    <n v="7"/>
  </r>
  <r>
    <x v="19"/>
    <x v="6"/>
    <n v="5"/>
  </r>
  <r>
    <x v="19"/>
    <x v="7"/>
    <n v="6"/>
  </r>
  <r>
    <x v="19"/>
    <x v="8"/>
    <n v="20"/>
  </r>
  <r>
    <x v="19"/>
    <x v="9"/>
    <n v="26"/>
  </r>
  <r>
    <x v="20"/>
    <x v="0"/>
    <n v="10"/>
  </r>
  <r>
    <x v="20"/>
    <x v="1"/>
    <n v="15"/>
  </r>
  <r>
    <x v="20"/>
    <x v="2"/>
    <n v="26"/>
  </r>
  <r>
    <x v="20"/>
    <x v="3"/>
    <n v="6"/>
  </r>
  <r>
    <x v="20"/>
    <x v="4"/>
    <n v="9"/>
  </r>
  <r>
    <x v="20"/>
    <x v="5"/>
    <n v="12"/>
  </r>
  <r>
    <x v="20"/>
    <x v="6"/>
    <n v="9"/>
  </r>
  <r>
    <x v="20"/>
    <x v="7"/>
    <n v="5"/>
  </r>
  <r>
    <x v="20"/>
    <x v="8"/>
    <n v="17"/>
  </r>
  <r>
    <x v="20"/>
    <x v="9"/>
    <n v="2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2"/>
    <x v="0"/>
    <n v="10"/>
  </r>
  <r>
    <x v="22"/>
    <x v="1"/>
    <n v="15"/>
  </r>
  <r>
    <x v="22"/>
    <x v="2"/>
    <n v="19"/>
  </r>
  <r>
    <x v="22"/>
    <x v="3"/>
    <n v="15"/>
  </r>
  <r>
    <x v="22"/>
    <x v="4"/>
    <n v="5"/>
  </r>
  <r>
    <x v="22"/>
    <x v="5"/>
    <n v="7"/>
  </r>
  <r>
    <x v="22"/>
    <x v="6"/>
    <n v="5"/>
  </r>
  <r>
    <x v="22"/>
    <x v="7"/>
    <n v="7"/>
  </r>
  <r>
    <x v="22"/>
    <x v="8"/>
    <n v="20"/>
  </r>
  <r>
    <x v="22"/>
    <x v="9"/>
    <n v="24"/>
  </r>
  <r>
    <x v="23"/>
    <x v="0"/>
    <n v="22"/>
  </r>
  <r>
    <x v="23"/>
    <x v="1"/>
    <n v="14"/>
  </r>
  <r>
    <x v="23"/>
    <x v="2"/>
    <n v="26"/>
  </r>
  <r>
    <x v="23"/>
    <x v="3"/>
    <n v="16"/>
  </r>
  <r>
    <x v="23"/>
    <x v="4"/>
    <n v="12"/>
  </r>
  <r>
    <x v="23"/>
    <x v="5"/>
    <n v="3"/>
  </r>
  <r>
    <x v="23"/>
    <x v="6"/>
    <n v="5"/>
  </r>
  <r>
    <x v="23"/>
    <x v="7"/>
    <n v="6"/>
  </r>
  <r>
    <x v="23"/>
    <x v="8"/>
    <n v="15"/>
  </r>
  <r>
    <x v="23"/>
    <x v="9"/>
    <n v="22"/>
  </r>
  <r>
    <x v="24"/>
    <x v="0"/>
    <n v="18"/>
  </r>
  <r>
    <x v="24"/>
    <x v="1"/>
    <n v="13"/>
  </r>
  <r>
    <x v="24"/>
    <x v="2"/>
    <n v="21"/>
  </r>
  <r>
    <x v="24"/>
    <x v="3"/>
    <n v="19"/>
  </r>
  <r>
    <x v="24"/>
    <x v="4"/>
    <n v="11"/>
  </r>
  <r>
    <x v="24"/>
    <x v="5"/>
    <n v="9"/>
  </r>
  <r>
    <x v="24"/>
    <x v="6"/>
    <n v="11"/>
  </r>
  <r>
    <x v="24"/>
    <x v="7"/>
    <n v="6"/>
  </r>
  <r>
    <x v="24"/>
    <x v="8"/>
    <n v="12"/>
  </r>
  <r>
    <x v="24"/>
    <x v="9"/>
    <n v="17"/>
  </r>
  <r>
    <x v="25"/>
    <x v="0"/>
    <n v="10"/>
  </r>
  <r>
    <x v="25"/>
    <x v="1"/>
    <n v="15"/>
  </r>
  <r>
    <x v="25"/>
    <x v="2"/>
    <n v="12"/>
  </r>
  <r>
    <x v="25"/>
    <x v="3"/>
    <n v="15"/>
  </r>
  <r>
    <x v="25"/>
    <x v="4"/>
    <n v="15"/>
  </r>
  <r>
    <x v="25"/>
    <x v="5"/>
    <n v="7"/>
  </r>
  <r>
    <x v="25"/>
    <x v="6"/>
    <n v="7"/>
  </r>
  <r>
    <x v="25"/>
    <x v="7"/>
    <n v="5"/>
  </r>
  <r>
    <x v="25"/>
    <x v="8"/>
    <n v="24"/>
  </r>
  <r>
    <x v="25"/>
    <x v="9"/>
    <n v="21"/>
  </r>
  <r>
    <x v="26"/>
    <x v="0"/>
    <n v="11"/>
  </r>
  <r>
    <x v="26"/>
    <x v="1"/>
    <n v="15"/>
  </r>
  <r>
    <x v="26"/>
    <x v="2"/>
    <n v="24"/>
  </r>
  <r>
    <x v="26"/>
    <x v="3"/>
    <n v="23"/>
  </r>
  <r>
    <x v="26"/>
    <x v="4"/>
    <n v="16"/>
  </r>
  <r>
    <x v="26"/>
    <x v="5"/>
    <n v="7"/>
  </r>
  <r>
    <x v="26"/>
    <x v="6"/>
    <n v="8"/>
  </r>
  <r>
    <x v="26"/>
    <x v="7"/>
    <n v="5"/>
  </r>
  <r>
    <x v="26"/>
    <x v="8"/>
    <n v="25"/>
  </r>
  <r>
    <x v="26"/>
    <x v="9"/>
    <n v="28"/>
  </r>
  <r>
    <x v="27"/>
    <x v="0"/>
    <n v="21"/>
  </r>
  <r>
    <x v="27"/>
    <x v="1"/>
    <n v="26"/>
  </r>
  <r>
    <x v="27"/>
    <x v="2"/>
    <n v="27"/>
  </r>
  <r>
    <x v="27"/>
    <x v="3"/>
    <n v="26"/>
  </r>
  <r>
    <x v="27"/>
    <x v="4"/>
    <n v="14"/>
  </r>
  <r>
    <x v="27"/>
    <x v="5"/>
    <n v="9"/>
  </r>
  <r>
    <x v="27"/>
    <x v="6"/>
    <n v="11"/>
  </r>
  <r>
    <x v="27"/>
    <x v="7"/>
    <n v="7"/>
  </r>
  <r>
    <x v="27"/>
    <x v="8"/>
    <n v="10"/>
  </r>
  <r>
    <x v="27"/>
    <x v="9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92DDC-976F-4D92-A07C-ABE53C841545}" name="PivotTable1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0:B31" firstHeaderRow="1" firstDataRow="1" firstDataCol="1"/>
  <pivotFields count="6">
    <pivotField numFmtId="14" showAll="0"/>
    <pivotField axis="axisRow"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showAll="0"/>
    <pivotField showAll="0"/>
    <pivotField numFmtId="165" showAll="0"/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C31A2-B0E6-433A-B18A-7FBECEB073C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TEMS">
  <location ref="A3:B14" firstHeaderRow="1" firstDataRow="1" firstDataCol="1"/>
  <pivotFields count="6">
    <pivotField numFmtId="14" showAll="0"/>
    <pivotField axis="axisRow"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dataField="1" showAll="0"/>
    <pivotField showAll="0"/>
    <pivotField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9CDC6-D76F-4ABC-97A1-1C22867892C9}" name="PivotTable2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7:B86" firstHeaderRow="1" firstDataRow="1" firstDataCol="1"/>
  <pivotFields count="8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65" showAll="0"/>
    <pivotField dataField="1" numFmtId="165" showAll="0"/>
    <pivotField numFmtId="164" showAll="0"/>
    <pivotField numFmtId="164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REVENUE" fld="5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DE7A7-03E1-4ED6-8E2B-6FE86055D52F}" name="PivotTable2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B47" firstHeaderRow="1" firstDataRow="1" firstDataCol="1"/>
  <pivotFields count="8">
    <pivotField numFmtId="14" showAll="0"/>
    <pivotField axis="axisRow"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showAll="0"/>
    <pivotField showAll="0"/>
    <pivotField numFmtId="165" showAll="0"/>
    <pivotField numFmtId="165" showAll="0"/>
    <pivotField numFmtId="164" showAll="0"/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7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F78A1-2526-4092-B56D-E148655CEB45}" name="PivotTable2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2" firstHeaderRow="1" firstDataRow="1" firstDataCol="1"/>
  <pivotFields count="3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dataField="1" showAll="0"/>
  </pivotFields>
  <rowFields count="2">
    <field x="0"/>
    <field x="1"/>
  </rowFields>
  <rowItems count="3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QUANTITY SOL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AFF98-1FB7-4912-BB31-BFDB26A66DDF}" name="PivotTable1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12" firstHeaderRow="0" firstDataRow="1" firstDataCol="1"/>
  <pivotFields count="6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1">
        <item x="7"/>
        <item x="8"/>
        <item x="0"/>
        <item x="3"/>
        <item x="4"/>
        <item x="9"/>
        <item x="5"/>
        <item x="1"/>
        <item x="6"/>
        <item x="2"/>
        <item t="default"/>
      </items>
    </pivotField>
    <pivotField dataField="1" showAll="0"/>
    <pivotField showAll="0"/>
    <pivotField numFmtId="165" showAll="0"/>
    <pivotField dataField="1" numFmtId="165" showAll="0"/>
  </pivotFields>
  <rowFields count="2">
    <field x="0"/>
    <field x="1"/>
  </rowFields>
  <rowItems count="30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QUANTITY SOLD" fld="2" baseField="0" baseItem="0"/>
  </dataFields>
  <formats count="1"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731D-AAB1-4F18-8787-0201F5F7EFAE}">
  <dimension ref="A1:D11"/>
  <sheetViews>
    <sheetView tabSelected="1" workbookViewId="0">
      <selection activeCell="D21" sqref="D21"/>
    </sheetView>
  </sheetViews>
  <sheetFormatPr defaultRowHeight="14.4" x14ac:dyDescent="0.3"/>
  <cols>
    <col min="1" max="1" width="12.6640625" style="4" customWidth="1"/>
    <col min="2" max="2" width="11.33203125" style="13" customWidth="1"/>
    <col min="3" max="3" width="10.109375" customWidth="1"/>
    <col min="4" max="4" width="10.88671875" style="14" customWidth="1"/>
  </cols>
  <sheetData>
    <row r="1" spans="1:4" x14ac:dyDescent="0.3">
      <c r="A1" s="8" t="s">
        <v>2</v>
      </c>
      <c r="B1" s="12" t="s">
        <v>3</v>
      </c>
      <c r="C1" s="7" t="s">
        <v>23</v>
      </c>
      <c r="D1" s="25" t="s">
        <v>24</v>
      </c>
    </row>
    <row r="2" spans="1:4" x14ac:dyDescent="0.3">
      <c r="A2" s="4" t="s">
        <v>4</v>
      </c>
      <c r="B2" s="13">
        <v>800</v>
      </c>
      <c r="C2" s="24">
        <v>0.35</v>
      </c>
      <c r="D2" s="14">
        <f>C2*B2</f>
        <v>280</v>
      </c>
    </row>
    <row r="3" spans="1:4" x14ac:dyDescent="0.3">
      <c r="A3" s="4" t="s">
        <v>5</v>
      </c>
      <c r="B3" s="13">
        <v>450</v>
      </c>
      <c r="C3" s="24">
        <v>0.35</v>
      </c>
      <c r="D3" s="14">
        <f t="shared" ref="D3:D11" si="0">C3*B3</f>
        <v>157.5</v>
      </c>
    </row>
    <row r="4" spans="1:4" x14ac:dyDescent="0.3">
      <c r="A4" s="4" t="s">
        <v>6</v>
      </c>
      <c r="B4" s="13">
        <v>380</v>
      </c>
      <c r="C4" s="24">
        <v>0.27</v>
      </c>
      <c r="D4" s="14">
        <f t="shared" si="0"/>
        <v>102.60000000000001</v>
      </c>
    </row>
    <row r="5" spans="1:4" x14ac:dyDescent="0.3">
      <c r="A5" s="4" t="s">
        <v>7</v>
      </c>
      <c r="B5" s="13">
        <v>350</v>
      </c>
      <c r="C5" s="24">
        <v>0.27</v>
      </c>
      <c r="D5" s="14">
        <f t="shared" si="0"/>
        <v>94.5</v>
      </c>
    </row>
    <row r="6" spans="1:4" x14ac:dyDescent="0.3">
      <c r="A6" s="4" t="s">
        <v>8</v>
      </c>
      <c r="B6" s="13">
        <v>500</v>
      </c>
      <c r="C6" s="24">
        <v>0.27</v>
      </c>
      <c r="D6" s="14">
        <f t="shared" si="0"/>
        <v>135</v>
      </c>
    </row>
    <row r="7" spans="1:4" x14ac:dyDescent="0.3">
      <c r="A7" s="4" t="s">
        <v>9</v>
      </c>
      <c r="B7" s="13">
        <v>120</v>
      </c>
      <c r="C7" s="24">
        <v>0.25</v>
      </c>
      <c r="D7" s="14">
        <f t="shared" si="0"/>
        <v>30</v>
      </c>
    </row>
    <row r="8" spans="1:4" x14ac:dyDescent="0.3">
      <c r="A8" s="4" t="s">
        <v>10</v>
      </c>
      <c r="B8" s="13">
        <v>200</v>
      </c>
      <c r="C8" s="24">
        <v>0.25</v>
      </c>
      <c r="D8" s="14">
        <f t="shared" si="0"/>
        <v>50</v>
      </c>
    </row>
    <row r="9" spans="1:4" x14ac:dyDescent="0.3">
      <c r="A9" s="4" t="s">
        <v>11</v>
      </c>
      <c r="B9" s="13">
        <v>760</v>
      </c>
      <c r="C9" s="24">
        <v>0.25</v>
      </c>
      <c r="D9" s="14">
        <f t="shared" si="0"/>
        <v>190</v>
      </c>
    </row>
    <row r="10" spans="1:4" x14ac:dyDescent="0.3">
      <c r="A10" s="4" t="s">
        <v>12</v>
      </c>
      <c r="B10" s="13">
        <v>100</v>
      </c>
      <c r="C10" s="24">
        <v>0.25</v>
      </c>
      <c r="D10" s="14">
        <f t="shared" si="0"/>
        <v>25</v>
      </c>
    </row>
    <row r="11" spans="1:4" x14ac:dyDescent="0.3">
      <c r="A11" s="4" t="s">
        <v>13</v>
      </c>
      <c r="B11" s="13">
        <v>700</v>
      </c>
      <c r="C11" s="24">
        <v>0.35</v>
      </c>
      <c r="D11" s="14">
        <f t="shared" si="0"/>
        <v>244.99999999999997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52E-C176-4870-8C0C-0724480F5529}">
  <dimension ref="A1:G12"/>
  <sheetViews>
    <sheetView workbookViewId="0">
      <selection activeCell="E23" sqref="E23"/>
    </sheetView>
  </sheetViews>
  <sheetFormatPr defaultRowHeight="14.4" x14ac:dyDescent="0.3"/>
  <cols>
    <col min="1" max="1" width="14.21875" customWidth="1"/>
    <col min="2" max="2" width="10.33203125" bestFit="1" customWidth="1"/>
    <col min="3" max="3" width="11.77734375" customWidth="1"/>
    <col min="4" max="4" width="13.44140625" customWidth="1"/>
    <col min="5" max="5" width="10.88671875" customWidth="1"/>
    <col min="6" max="6" width="11.77734375" customWidth="1"/>
  </cols>
  <sheetData>
    <row r="1" spans="1:7" x14ac:dyDescent="0.3">
      <c r="A1" s="33" t="s">
        <v>15</v>
      </c>
      <c r="B1" s="33"/>
      <c r="C1" s="33"/>
      <c r="D1" s="33"/>
      <c r="E1" s="33"/>
    </row>
    <row r="2" spans="1:7" x14ac:dyDescent="0.3">
      <c r="A2" s="5" t="s">
        <v>16</v>
      </c>
      <c r="B2" s="6">
        <f>DATE(2022,1,31)</f>
        <v>44592</v>
      </c>
      <c r="C2" s="6">
        <f>B2+7</f>
        <v>44599</v>
      </c>
      <c r="D2" s="6">
        <f t="shared" ref="D2:E2" si="0">C2+7</f>
        <v>44606</v>
      </c>
      <c r="E2" s="6">
        <f t="shared" si="0"/>
        <v>44613</v>
      </c>
      <c r="F2" s="2"/>
      <c r="G2" s="2"/>
    </row>
    <row r="3" spans="1:7" x14ac:dyDescent="0.3">
      <c r="A3" t="s">
        <v>4</v>
      </c>
      <c r="B3" s="4">
        <v>100</v>
      </c>
      <c r="C3" s="4">
        <v>100</v>
      </c>
      <c r="D3" s="4">
        <v>100</v>
      </c>
      <c r="E3" s="4">
        <v>100</v>
      </c>
    </row>
    <row r="4" spans="1:7" x14ac:dyDescent="0.3">
      <c r="A4" t="s">
        <v>5</v>
      </c>
      <c r="B4" s="4">
        <v>110</v>
      </c>
      <c r="C4" s="4">
        <v>110</v>
      </c>
      <c r="D4" s="4">
        <v>110</v>
      </c>
      <c r="E4" s="4">
        <v>110</v>
      </c>
    </row>
    <row r="5" spans="1:7" x14ac:dyDescent="0.3">
      <c r="A5" t="s">
        <v>6</v>
      </c>
      <c r="B5" s="4">
        <v>100</v>
      </c>
      <c r="C5" s="4">
        <v>100</v>
      </c>
      <c r="D5" s="4">
        <v>120</v>
      </c>
      <c r="E5" s="4">
        <v>120</v>
      </c>
    </row>
    <row r="6" spans="1:7" x14ac:dyDescent="0.3">
      <c r="A6" t="s">
        <v>7</v>
      </c>
      <c r="B6" s="4">
        <v>80</v>
      </c>
      <c r="C6" s="4">
        <v>80</v>
      </c>
      <c r="D6" s="4">
        <v>80</v>
      </c>
      <c r="E6" s="4">
        <v>100</v>
      </c>
    </row>
    <row r="7" spans="1:7" x14ac:dyDescent="0.3">
      <c r="A7" t="s">
        <v>8</v>
      </c>
      <c r="B7" s="4">
        <v>80</v>
      </c>
      <c r="C7" s="4">
        <v>80</v>
      </c>
      <c r="D7" s="4">
        <v>80</v>
      </c>
      <c r="E7" s="4">
        <v>80</v>
      </c>
    </row>
    <row r="8" spans="1:7" x14ac:dyDescent="0.3">
      <c r="A8" t="s">
        <v>9</v>
      </c>
      <c r="B8" s="4">
        <v>65</v>
      </c>
      <c r="C8" s="4">
        <v>65</v>
      </c>
      <c r="D8" s="4">
        <v>60</v>
      </c>
      <c r="E8" s="4">
        <v>60</v>
      </c>
    </row>
    <row r="9" spans="1:7" x14ac:dyDescent="0.3">
      <c r="A9" t="s">
        <v>10</v>
      </c>
      <c r="B9" s="4">
        <v>60</v>
      </c>
      <c r="C9" s="4">
        <v>60</v>
      </c>
      <c r="D9" s="4">
        <v>60</v>
      </c>
      <c r="E9" s="4">
        <v>60</v>
      </c>
    </row>
    <row r="10" spans="1:7" x14ac:dyDescent="0.3">
      <c r="A10" t="s">
        <v>11</v>
      </c>
      <c r="B10" s="4">
        <v>45</v>
      </c>
      <c r="C10" s="4">
        <v>40</v>
      </c>
      <c r="D10" s="4">
        <v>40</v>
      </c>
      <c r="E10" s="4">
        <v>40</v>
      </c>
    </row>
    <row r="11" spans="1:7" x14ac:dyDescent="0.3">
      <c r="A11" t="s">
        <v>12</v>
      </c>
      <c r="B11" s="4">
        <f>112+25</f>
        <v>137</v>
      </c>
      <c r="C11" s="4">
        <f t="shared" ref="C11:E11" si="1">112+25</f>
        <v>137</v>
      </c>
      <c r="D11" s="4">
        <f t="shared" si="1"/>
        <v>137</v>
      </c>
      <c r="E11" s="4">
        <f t="shared" si="1"/>
        <v>137</v>
      </c>
    </row>
    <row r="12" spans="1:7" x14ac:dyDescent="0.3">
      <c r="A12" t="s">
        <v>13</v>
      </c>
      <c r="B12" s="4">
        <v>180</v>
      </c>
      <c r="C12" s="4">
        <v>180</v>
      </c>
      <c r="D12" s="4">
        <v>180</v>
      </c>
      <c r="E12" s="4">
        <v>180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265B-EAC9-4C45-AAF1-5E5C930FA14C}">
  <dimension ref="A3:E86"/>
  <sheetViews>
    <sheetView workbookViewId="0">
      <selection activeCell="N8" sqref="N8"/>
    </sheetView>
  </sheetViews>
  <sheetFormatPr defaultRowHeight="14.4" x14ac:dyDescent="0.3"/>
  <cols>
    <col min="1" max="1" width="12.5546875" bestFit="1" customWidth="1"/>
    <col min="2" max="3" width="15.5546875" bestFit="1" customWidth="1"/>
    <col min="4" max="4" width="22.21875" customWidth="1"/>
    <col min="5" max="5" width="20.21875" customWidth="1"/>
  </cols>
  <sheetData>
    <row r="3" spans="1:5" x14ac:dyDescent="0.3">
      <c r="A3" s="20" t="s">
        <v>16</v>
      </c>
      <c r="B3" t="s">
        <v>22</v>
      </c>
      <c r="C3" t="s">
        <v>16</v>
      </c>
      <c r="D3" s="1" t="s">
        <v>22</v>
      </c>
      <c r="E3" s="1" t="s">
        <v>26</v>
      </c>
    </row>
    <row r="4" spans="1:5" x14ac:dyDescent="0.3">
      <c r="A4" s="21" t="s">
        <v>11</v>
      </c>
      <c r="B4" s="22">
        <v>160</v>
      </c>
      <c r="C4" t="s">
        <v>13</v>
      </c>
      <c r="D4">
        <v>621</v>
      </c>
      <c r="E4" s="28">
        <f t="shared" ref="E4:E13" si="0">D4/D$14</f>
        <v>0.17697349672271304</v>
      </c>
    </row>
    <row r="5" spans="1:5" x14ac:dyDescent="0.3">
      <c r="A5" s="21" t="s">
        <v>12</v>
      </c>
      <c r="B5" s="22">
        <v>485</v>
      </c>
      <c r="C5" t="s">
        <v>12</v>
      </c>
      <c r="D5">
        <v>485</v>
      </c>
      <c r="E5" s="28">
        <f t="shared" si="0"/>
        <v>0.13821601595896266</v>
      </c>
    </row>
    <row r="6" spans="1:5" x14ac:dyDescent="0.3">
      <c r="A6" s="21" t="s">
        <v>4</v>
      </c>
      <c r="B6" s="22">
        <v>386</v>
      </c>
      <c r="C6" t="s">
        <v>6</v>
      </c>
      <c r="D6">
        <v>432</v>
      </c>
      <c r="E6" s="28">
        <f t="shared" si="0"/>
        <v>0.12311199772014819</v>
      </c>
    </row>
    <row r="7" spans="1:5" x14ac:dyDescent="0.3">
      <c r="A7" s="21" t="s">
        <v>7</v>
      </c>
      <c r="B7" s="22">
        <v>317</v>
      </c>
      <c r="C7" t="s">
        <v>5</v>
      </c>
      <c r="D7">
        <v>411</v>
      </c>
      <c r="E7" s="28">
        <f t="shared" si="0"/>
        <v>0.11712738671986321</v>
      </c>
    </row>
    <row r="8" spans="1:5" x14ac:dyDescent="0.3">
      <c r="A8" s="21" t="s">
        <v>8</v>
      </c>
      <c r="B8" s="22">
        <v>283</v>
      </c>
      <c r="C8" t="s">
        <v>4</v>
      </c>
      <c r="D8">
        <v>386</v>
      </c>
      <c r="E8" s="28">
        <f t="shared" si="0"/>
        <v>0.11000284981476204</v>
      </c>
    </row>
    <row r="9" spans="1:5" x14ac:dyDescent="0.3">
      <c r="A9" s="21" t="s">
        <v>13</v>
      </c>
      <c r="B9" s="22">
        <v>621</v>
      </c>
      <c r="C9" t="s">
        <v>7</v>
      </c>
      <c r="D9">
        <v>317</v>
      </c>
      <c r="E9" s="28">
        <f t="shared" si="0"/>
        <v>9.0339127956682821E-2</v>
      </c>
    </row>
    <row r="10" spans="1:5" x14ac:dyDescent="0.3">
      <c r="A10" s="21" t="s">
        <v>9</v>
      </c>
      <c r="B10" s="22">
        <v>208</v>
      </c>
      <c r="C10" t="s">
        <v>8</v>
      </c>
      <c r="D10">
        <v>283</v>
      </c>
      <c r="E10" s="28">
        <f t="shared" si="0"/>
        <v>8.064975776574522E-2</v>
      </c>
    </row>
    <row r="11" spans="1:5" x14ac:dyDescent="0.3">
      <c r="A11" s="21" t="s">
        <v>5</v>
      </c>
      <c r="B11" s="22">
        <v>411</v>
      </c>
      <c r="C11" t="s">
        <v>9</v>
      </c>
      <c r="D11">
        <v>208</v>
      </c>
      <c r="E11" s="28">
        <f t="shared" si="0"/>
        <v>5.9276147050441721E-2</v>
      </c>
    </row>
    <row r="12" spans="1:5" x14ac:dyDescent="0.3">
      <c r="A12" s="21" t="s">
        <v>10</v>
      </c>
      <c r="B12" s="22">
        <v>206</v>
      </c>
      <c r="C12" t="s">
        <v>10</v>
      </c>
      <c r="D12">
        <v>206</v>
      </c>
      <c r="E12" s="28">
        <f t="shared" si="0"/>
        <v>5.8706184098033624E-2</v>
      </c>
    </row>
    <row r="13" spans="1:5" x14ac:dyDescent="0.3">
      <c r="A13" s="21" t="s">
        <v>6</v>
      </c>
      <c r="B13" s="22">
        <v>432</v>
      </c>
      <c r="C13" t="s">
        <v>11</v>
      </c>
      <c r="D13">
        <v>160</v>
      </c>
      <c r="E13" s="28">
        <f t="shared" si="0"/>
        <v>4.5597036192647475E-2</v>
      </c>
    </row>
    <row r="14" spans="1:5" x14ac:dyDescent="0.3">
      <c r="A14" s="21" t="s">
        <v>21</v>
      </c>
      <c r="B14" s="22">
        <v>3509</v>
      </c>
      <c r="C14" s="26" t="s">
        <v>21</v>
      </c>
      <c r="D14" s="27">
        <v>3509</v>
      </c>
      <c r="E14" s="28">
        <f t="shared" ref="E14" si="1">D14/D$14</f>
        <v>1</v>
      </c>
    </row>
    <row r="20" spans="1:5" x14ac:dyDescent="0.3">
      <c r="A20" s="20" t="s">
        <v>20</v>
      </c>
      <c r="B20" t="s">
        <v>25</v>
      </c>
      <c r="C20" t="s">
        <v>20</v>
      </c>
      <c r="D20" t="s">
        <v>25</v>
      </c>
      <c r="E20" t="s">
        <v>27</v>
      </c>
    </row>
    <row r="21" spans="1:5" x14ac:dyDescent="0.3">
      <c r="A21" s="21" t="s">
        <v>11</v>
      </c>
      <c r="B21" s="22">
        <v>121600</v>
      </c>
      <c r="C21" t="s">
        <v>13</v>
      </c>
      <c r="D21">
        <v>434700</v>
      </c>
      <c r="E21" s="28">
        <f>D21/D$31</f>
        <v>0.2748969215592037</v>
      </c>
    </row>
    <row r="22" spans="1:5" x14ac:dyDescent="0.3">
      <c r="A22" s="21" t="s">
        <v>12</v>
      </c>
      <c r="B22" s="22">
        <v>48500</v>
      </c>
      <c r="C22" t="s">
        <v>4</v>
      </c>
      <c r="D22">
        <v>308800</v>
      </c>
      <c r="E22" s="28">
        <f t="shared" ref="E22:E31" si="2">D22/D$31</f>
        <v>0.19527989274783092</v>
      </c>
    </row>
    <row r="23" spans="1:5" x14ac:dyDescent="0.3">
      <c r="A23" s="21" t="s">
        <v>4</v>
      </c>
      <c r="B23" s="22">
        <v>308800</v>
      </c>
      <c r="C23" t="s">
        <v>5</v>
      </c>
      <c r="D23">
        <v>184950</v>
      </c>
      <c r="E23" s="28">
        <f t="shared" si="2"/>
        <v>0.11695924923481649</v>
      </c>
    </row>
    <row r="24" spans="1:5" x14ac:dyDescent="0.3">
      <c r="A24" s="21" t="s">
        <v>7</v>
      </c>
      <c r="B24" s="22">
        <v>110950</v>
      </c>
      <c r="C24" t="s">
        <v>6</v>
      </c>
      <c r="D24">
        <v>164160</v>
      </c>
      <c r="E24" s="28">
        <f t="shared" si="2"/>
        <v>0.10381200516024587</v>
      </c>
    </row>
    <row r="25" spans="1:5" x14ac:dyDescent="0.3">
      <c r="A25" s="21" t="s">
        <v>8</v>
      </c>
      <c r="B25" s="22">
        <v>141500</v>
      </c>
      <c r="C25" t="s">
        <v>8</v>
      </c>
      <c r="D25">
        <v>141500</v>
      </c>
      <c r="E25" s="28">
        <f t="shared" si="2"/>
        <v>8.9482204740343504E-2</v>
      </c>
    </row>
    <row r="26" spans="1:5" x14ac:dyDescent="0.3">
      <c r="A26" s="21" t="s">
        <v>13</v>
      </c>
      <c r="B26" s="22">
        <v>434700</v>
      </c>
      <c r="C26" t="s">
        <v>11</v>
      </c>
      <c r="D26">
        <v>121600</v>
      </c>
      <c r="E26" s="28">
        <f t="shared" si="2"/>
        <v>7.6897781600182125E-2</v>
      </c>
    </row>
    <row r="27" spans="1:5" x14ac:dyDescent="0.3">
      <c r="A27" s="21" t="s">
        <v>9</v>
      </c>
      <c r="B27" s="22">
        <v>24960</v>
      </c>
      <c r="C27" t="s">
        <v>7</v>
      </c>
      <c r="D27">
        <v>110950</v>
      </c>
      <c r="E27" s="28">
        <f t="shared" si="2"/>
        <v>7.0162901879442491E-2</v>
      </c>
    </row>
    <row r="28" spans="1:5" x14ac:dyDescent="0.3">
      <c r="A28" s="21" t="s">
        <v>5</v>
      </c>
      <c r="B28" s="22">
        <v>184950</v>
      </c>
      <c r="C28" t="s">
        <v>12</v>
      </c>
      <c r="D28">
        <v>48500</v>
      </c>
      <c r="E28" s="28">
        <f t="shared" si="2"/>
        <v>3.0670579009941062E-2</v>
      </c>
    </row>
    <row r="29" spans="1:5" x14ac:dyDescent="0.3">
      <c r="A29" s="21" t="s">
        <v>10</v>
      </c>
      <c r="B29" s="22">
        <v>41200</v>
      </c>
      <c r="C29" t="s">
        <v>10</v>
      </c>
      <c r="D29">
        <v>41200</v>
      </c>
      <c r="E29" s="28">
        <f t="shared" si="2"/>
        <v>2.6054182581640654E-2</v>
      </c>
    </row>
    <row r="30" spans="1:5" x14ac:dyDescent="0.3">
      <c r="A30" s="21" t="s">
        <v>6</v>
      </c>
      <c r="B30" s="22">
        <v>164160</v>
      </c>
      <c r="C30" t="s">
        <v>9</v>
      </c>
      <c r="D30">
        <v>24960</v>
      </c>
      <c r="E30" s="28">
        <f t="shared" si="2"/>
        <v>1.5784281486353174E-2</v>
      </c>
    </row>
    <row r="31" spans="1:5" x14ac:dyDescent="0.3">
      <c r="A31" s="21" t="s">
        <v>21</v>
      </c>
      <c r="B31" s="22">
        <v>1581320</v>
      </c>
      <c r="C31" t="s">
        <v>21</v>
      </c>
      <c r="D31">
        <v>1581320</v>
      </c>
      <c r="E31" s="28">
        <f t="shared" si="2"/>
        <v>1</v>
      </c>
    </row>
    <row r="36" spans="1:5" x14ac:dyDescent="0.3">
      <c r="A36" s="20" t="s">
        <v>20</v>
      </c>
      <c r="B36" t="s">
        <v>30</v>
      </c>
      <c r="C36" t="s">
        <v>20</v>
      </c>
      <c r="D36" t="s">
        <v>30</v>
      </c>
      <c r="E36" t="s">
        <v>31</v>
      </c>
    </row>
    <row r="37" spans="1:5" x14ac:dyDescent="0.3">
      <c r="A37" s="21" t="s">
        <v>11</v>
      </c>
      <c r="B37" s="14">
        <v>91200</v>
      </c>
      <c r="C37" t="s">
        <v>13</v>
      </c>
      <c r="D37" s="29">
        <v>282555</v>
      </c>
      <c r="E37" s="28">
        <f>D37/D$47</f>
        <v>0.260464293931635</v>
      </c>
    </row>
    <row r="38" spans="1:5" x14ac:dyDescent="0.3">
      <c r="A38" s="21" t="s">
        <v>12</v>
      </c>
      <c r="B38" s="14">
        <v>36375</v>
      </c>
      <c r="C38" t="s">
        <v>4</v>
      </c>
      <c r="D38" s="29">
        <v>200720</v>
      </c>
      <c r="E38" s="28">
        <f t="shared" ref="E38:E47" si="3">D38/D$47</f>
        <v>0.18502731531191371</v>
      </c>
    </row>
    <row r="39" spans="1:5" x14ac:dyDescent="0.3">
      <c r="A39" s="21" t="s">
        <v>4</v>
      </c>
      <c r="B39" s="14">
        <v>200720</v>
      </c>
      <c r="C39" t="s">
        <v>5</v>
      </c>
      <c r="D39" s="29">
        <v>120217.5</v>
      </c>
      <c r="E39" s="28">
        <f t="shared" si="3"/>
        <v>0.11081865921936024</v>
      </c>
    </row>
    <row r="40" spans="1:5" x14ac:dyDescent="0.3">
      <c r="A40" s="21" t="s">
        <v>7</v>
      </c>
      <c r="B40" s="14">
        <v>80993.5</v>
      </c>
      <c r="C40" t="s">
        <v>6</v>
      </c>
      <c r="D40" s="29">
        <v>119836.79999999999</v>
      </c>
      <c r="E40" s="28">
        <f t="shared" si="3"/>
        <v>0.11046772309471273</v>
      </c>
    </row>
    <row r="41" spans="1:5" x14ac:dyDescent="0.3">
      <c r="A41" s="21" t="s">
        <v>8</v>
      </c>
      <c r="B41" s="14">
        <v>103295</v>
      </c>
      <c r="C41" t="s">
        <v>8</v>
      </c>
      <c r="D41" s="29">
        <v>103295</v>
      </c>
      <c r="E41" s="28">
        <f t="shared" si="3"/>
        <v>9.5219193578836819E-2</v>
      </c>
    </row>
    <row r="42" spans="1:5" x14ac:dyDescent="0.3">
      <c r="A42" s="21" t="s">
        <v>13</v>
      </c>
      <c r="B42" s="14">
        <v>282555</v>
      </c>
      <c r="C42" t="s">
        <v>11</v>
      </c>
      <c r="D42" s="29">
        <v>91200</v>
      </c>
      <c r="E42" s="28">
        <f t="shared" si="3"/>
        <v>8.4069804486082755E-2</v>
      </c>
    </row>
    <row r="43" spans="1:5" x14ac:dyDescent="0.3">
      <c r="A43" s="21" t="s">
        <v>9</v>
      </c>
      <c r="B43" s="14">
        <v>18720</v>
      </c>
      <c r="C43" t="s">
        <v>7</v>
      </c>
      <c r="D43" s="29">
        <v>80993.5</v>
      </c>
      <c r="E43" s="28">
        <f t="shared" si="3"/>
        <v>7.4661268746091483E-2</v>
      </c>
    </row>
    <row r="44" spans="1:5" x14ac:dyDescent="0.3">
      <c r="A44" s="21" t="s">
        <v>5</v>
      </c>
      <c r="B44" s="14">
        <v>120217.5</v>
      </c>
      <c r="C44" t="s">
        <v>12</v>
      </c>
      <c r="D44" s="29">
        <v>36375</v>
      </c>
      <c r="E44" s="28">
        <f t="shared" si="3"/>
        <v>3.3531130901110311E-2</v>
      </c>
    </row>
    <row r="45" spans="1:5" x14ac:dyDescent="0.3">
      <c r="A45" s="21" t="s">
        <v>10</v>
      </c>
      <c r="B45" s="14">
        <v>30900</v>
      </c>
      <c r="C45" t="s">
        <v>10</v>
      </c>
      <c r="D45" s="29">
        <v>30900</v>
      </c>
      <c r="E45" s="28">
        <f t="shared" si="3"/>
        <v>2.8484177177850407E-2</v>
      </c>
    </row>
    <row r="46" spans="1:5" x14ac:dyDescent="0.3">
      <c r="A46" s="21" t="s">
        <v>6</v>
      </c>
      <c r="B46" s="14">
        <v>119836.79999999999</v>
      </c>
      <c r="C46" t="s">
        <v>9</v>
      </c>
      <c r="D46" s="29">
        <v>18720</v>
      </c>
      <c r="E46" s="28">
        <f t="shared" si="3"/>
        <v>1.7256433552406459E-2</v>
      </c>
    </row>
    <row r="47" spans="1:5" x14ac:dyDescent="0.3">
      <c r="A47" s="21" t="s">
        <v>21</v>
      </c>
      <c r="B47" s="14">
        <v>1084812.8</v>
      </c>
      <c r="C47" t="s">
        <v>21</v>
      </c>
      <c r="D47" s="29">
        <v>1084812.8</v>
      </c>
      <c r="E47" s="28">
        <f t="shared" si="3"/>
        <v>1</v>
      </c>
    </row>
    <row r="57" spans="1:2" x14ac:dyDescent="0.3">
      <c r="A57" s="20" t="s">
        <v>20</v>
      </c>
      <c r="B57" s="14" t="s">
        <v>25</v>
      </c>
    </row>
    <row r="58" spans="1:2" x14ac:dyDescent="0.3">
      <c r="A58" s="30">
        <v>44593</v>
      </c>
      <c r="B58" s="14">
        <v>49850</v>
      </c>
    </row>
    <row r="59" spans="1:2" x14ac:dyDescent="0.3">
      <c r="A59" s="30">
        <v>44594</v>
      </c>
      <c r="B59" s="14">
        <v>51280</v>
      </c>
    </row>
    <row r="60" spans="1:2" x14ac:dyDescent="0.3">
      <c r="A60" s="30">
        <v>44595</v>
      </c>
      <c r="B60" s="14">
        <v>65270</v>
      </c>
    </row>
    <row r="61" spans="1:2" x14ac:dyDescent="0.3">
      <c r="A61" s="30">
        <v>44596</v>
      </c>
      <c r="B61" s="14">
        <v>72280</v>
      </c>
    </row>
    <row r="62" spans="1:2" x14ac:dyDescent="0.3">
      <c r="A62" s="30">
        <v>44597</v>
      </c>
      <c r="B62" s="14">
        <v>54600</v>
      </c>
    </row>
    <row r="63" spans="1:2" x14ac:dyDescent="0.3">
      <c r="A63" s="30">
        <v>44598</v>
      </c>
      <c r="B63" s="14">
        <v>56650</v>
      </c>
    </row>
    <row r="64" spans="1:2" x14ac:dyDescent="0.3">
      <c r="A64" s="30">
        <v>44599</v>
      </c>
      <c r="B64" s="14">
        <v>54700</v>
      </c>
    </row>
    <row r="65" spans="1:2" x14ac:dyDescent="0.3">
      <c r="A65" s="30">
        <v>44600</v>
      </c>
      <c r="B65" s="14">
        <v>47250</v>
      </c>
    </row>
    <row r="66" spans="1:2" x14ac:dyDescent="0.3">
      <c r="A66" s="30">
        <v>44601</v>
      </c>
      <c r="B66" s="14">
        <v>64360</v>
      </c>
    </row>
    <row r="67" spans="1:2" x14ac:dyDescent="0.3">
      <c r="A67" s="30">
        <v>44602</v>
      </c>
      <c r="B67" s="14">
        <v>52130</v>
      </c>
    </row>
    <row r="68" spans="1:2" x14ac:dyDescent="0.3">
      <c r="A68" s="30">
        <v>44603</v>
      </c>
      <c r="B68" s="14">
        <v>57910</v>
      </c>
    </row>
    <row r="69" spans="1:2" x14ac:dyDescent="0.3">
      <c r="A69" s="30">
        <v>44604</v>
      </c>
      <c r="B69" s="14">
        <v>51820</v>
      </c>
    </row>
    <row r="70" spans="1:2" x14ac:dyDescent="0.3">
      <c r="A70" s="30">
        <v>44605</v>
      </c>
      <c r="B70" s="14">
        <v>54920</v>
      </c>
    </row>
    <row r="71" spans="1:2" x14ac:dyDescent="0.3">
      <c r="A71" s="30">
        <v>44606</v>
      </c>
      <c r="B71" s="14">
        <v>58280</v>
      </c>
    </row>
    <row r="72" spans="1:2" x14ac:dyDescent="0.3">
      <c r="A72" s="30">
        <v>44607</v>
      </c>
      <c r="B72" s="14">
        <v>46380</v>
      </c>
    </row>
    <row r="73" spans="1:2" x14ac:dyDescent="0.3">
      <c r="A73" s="30">
        <v>44608</v>
      </c>
      <c r="B73" s="14">
        <v>48130</v>
      </c>
    </row>
    <row r="74" spans="1:2" x14ac:dyDescent="0.3">
      <c r="A74" s="30">
        <v>44609</v>
      </c>
      <c r="B74" s="14">
        <v>51630</v>
      </c>
    </row>
    <row r="75" spans="1:2" x14ac:dyDescent="0.3">
      <c r="A75" s="30">
        <v>44610</v>
      </c>
      <c r="B75" s="14">
        <v>56000</v>
      </c>
    </row>
    <row r="76" spans="1:2" x14ac:dyDescent="0.3">
      <c r="A76" s="30">
        <v>44611</v>
      </c>
      <c r="B76" s="14">
        <v>68060</v>
      </c>
    </row>
    <row r="77" spans="1:2" x14ac:dyDescent="0.3">
      <c r="A77" s="30">
        <v>44612</v>
      </c>
      <c r="B77" s="14">
        <v>67430</v>
      </c>
    </row>
    <row r="78" spans="1:2" x14ac:dyDescent="0.3">
      <c r="A78" s="30">
        <v>44613</v>
      </c>
      <c r="B78" s="14">
        <v>56770</v>
      </c>
    </row>
    <row r="79" spans="1:2" x14ac:dyDescent="0.3">
      <c r="A79" s="30">
        <v>44614</v>
      </c>
      <c r="B79" s="14">
        <v>0</v>
      </c>
    </row>
    <row r="80" spans="1:2" x14ac:dyDescent="0.3">
      <c r="A80" s="30">
        <v>44615</v>
      </c>
      <c r="B80" s="14">
        <v>55680</v>
      </c>
    </row>
    <row r="81" spans="1:2" x14ac:dyDescent="0.3">
      <c r="A81" s="30">
        <v>44616</v>
      </c>
      <c r="B81" s="14">
        <v>68200</v>
      </c>
    </row>
    <row r="82" spans="1:2" x14ac:dyDescent="0.3">
      <c r="A82" s="30">
        <v>44617</v>
      </c>
      <c r="B82" s="14">
        <v>61320</v>
      </c>
    </row>
    <row r="83" spans="1:2" x14ac:dyDescent="0.3">
      <c r="A83" s="30">
        <v>44618</v>
      </c>
      <c r="B83" s="14">
        <v>55200</v>
      </c>
    </row>
    <row r="84" spans="1:2" x14ac:dyDescent="0.3">
      <c r="A84" s="30">
        <v>44619</v>
      </c>
      <c r="B84" s="14">
        <v>69060</v>
      </c>
    </row>
    <row r="85" spans="1:2" x14ac:dyDescent="0.3">
      <c r="A85" s="30">
        <v>44620</v>
      </c>
      <c r="B85" s="14">
        <v>86160</v>
      </c>
    </row>
    <row r="86" spans="1:2" x14ac:dyDescent="0.3">
      <c r="A86" s="30" t="s">
        <v>21</v>
      </c>
      <c r="B86" s="14">
        <v>1581320</v>
      </c>
    </row>
  </sheetData>
  <sortState xmlns:xlrd2="http://schemas.microsoft.com/office/spreadsheetml/2017/richdata2" ref="C37:D46">
    <sortCondition descending="1" ref="D37:D46"/>
  </sortState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AF48-93FE-4E93-B956-46FB4E37C8EB}">
  <dimension ref="A1:Q12"/>
  <sheetViews>
    <sheetView topLeftCell="A14" zoomScale="85" zoomScaleNormal="85" workbookViewId="0">
      <selection activeCell="B33" sqref="B33"/>
    </sheetView>
  </sheetViews>
  <sheetFormatPr defaultRowHeight="14.4" x14ac:dyDescent="0.3"/>
  <cols>
    <col min="1" max="1" width="13.6640625" customWidth="1"/>
    <col min="2" max="2" width="22.109375" customWidth="1"/>
    <col min="4" max="4" width="11.6640625" customWidth="1"/>
    <col min="5" max="5" width="21.6640625" customWidth="1"/>
    <col min="7" max="7" width="14.33203125" customWidth="1"/>
    <col min="8" max="8" width="18.21875" customWidth="1"/>
    <col min="9" max="9" width="9.77734375" customWidth="1"/>
    <col min="10" max="10" width="18.44140625" customWidth="1"/>
    <col min="11" max="11" width="17.6640625" customWidth="1"/>
    <col min="12" max="12" width="18" customWidth="1"/>
    <col min="13" max="13" width="13.44140625" customWidth="1"/>
  </cols>
  <sheetData>
    <row r="1" spans="1:17" x14ac:dyDescent="0.3">
      <c r="A1" s="23"/>
      <c r="B1" s="34" t="s">
        <v>35</v>
      </c>
      <c r="C1" s="34"/>
      <c r="D1" s="34"/>
      <c r="E1" s="34" t="s">
        <v>36</v>
      </c>
      <c r="F1" s="34"/>
      <c r="G1" s="34"/>
      <c r="H1" s="34" t="s">
        <v>37</v>
      </c>
      <c r="I1" s="34"/>
      <c r="J1" s="34"/>
      <c r="K1" s="34" t="s">
        <v>38</v>
      </c>
      <c r="L1" s="34"/>
      <c r="M1" s="34"/>
      <c r="N1" s="10"/>
      <c r="O1" s="32"/>
      <c r="P1" s="32"/>
      <c r="Q1" s="32"/>
    </row>
    <row r="2" spans="1:17" x14ac:dyDescent="0.3">
      <c r="A2" t="s">
        <v>16</v>
      </c>
      <c r="B2" s="9" t="s">
        <v>33</v>
      </c>
      <c r="C2" s="9" t="s">
        <v>32</v>
      </c>
      <c r="D2" s="9" t="s">
        <v>34</v>
      </c>
      <c r="E2" s="9" t="s">
        <v>33</v>
      </c>
      <c r="F2" s="9" t="s">
        <v>32</v>
      </c>
      <c r="G2" s="9" t="s">
        <v>34</v>
      </c>
      <c r="H2" s="9" t="s">
        <v>33</v>
      </c>
      <c r="I2" s="9" t="s">
        <v>32</v>
      </c>
      <c r="J2" s="9" t="s">
        <v>34</v>
      </c>
      <c r="K2" s="9" t="s">
        <v>33</v>
      </c>
      <c r="L2" s="9" t="s">
        <v>32</v>
      </c>
      <c r="M2" s="9" t="s">
        <v>34</v>
      </c>
    </row>
    <row r="3" spans="1:17" x14ac:dyDescent="0.3">
      <c r="A3" s="4" t="s">
        <v>4</v>
      </c>
      <c r="B3">
        <f>VLOOKUP(A3,'INC STK'!A3:E12,2,0)</f>
        <v>100</v>
      </c>
      <c r="C3">
        <f>VLOOKUP(LEDGER!A3,'SALES DATA'!I1:M11,2,0)</f>
        <v>93</v>
      </c>
      <c r="D3">
        <f>B3-C3</f>
        <v>7</v>
      </c>
      <c r="E3">
        <f>D3+VLOOKUP(A3,'INC STK'!A3:E12,3,0)</f>
        <v>107</v>
      </c>
      <c r="F3">
        <f>VLOOKUP(LEDGER!A3,'SALES DATA'!I1:M11,3,0)</f>
        <v>101</v>
      </c>
      <c r="G3">
        <f>E3-F3</f>
        <v>6</v>
      </c>
      <c r="H3">
        <f>G3+VLOOKUP(A3,'INC STK'!A3:E12,4,0)</f>
        <v>106</v>
      </c>
      <c r="I3">
        <f>VLOOKUP(LEDGER!A3,'SALES DATA'!I1:M11,4,0)</f>
        <v>100</v>
      </c>
      <c r="J3">
        <f>H3-I3</f>
        <v>6</v>
      </c>
      <c r="K3">
        <f>J3+VLOOKUP(A3,'INC STK'!A3:E12,5,0)</f>
        <v>106</v>
      </c>
      <c r="L3">
        <f>VLOOKUP(LEDGER!A3,'SALES DATA'!I1:M11,5,0)</f>
        <v>81</v>
      </c>
      <c r="M3">
        <f>K3-L3</f>
        <v>25</v>
      </c>
    </row>
    <row r="4" spans="1:17" x14ac:dyDescent="0.3">
      <c r="A4" s="4" t="s">
        <v>5</v>
      </c>
      <c r="B4">
        <f>VLOOKUP(A4,'INC STK'!A4:E13,2,0)</f>
        <v>110</v>
      </c>
      <c r="C4">
        <f>VLOOKUP(LEDGER!A4,'SALES DATA'!I2:M12,2,0)</f>
        <v>101</v>
      </c>
      <c r="D4">
        <f t="shared" ref="D4:D12" si="0">B4-C4</f>
        <v>9</v>
      </c>
      <c r="E4">
        <f>D4+VLOOKUP(A4,'INC STK'!A4:E13,3,0)</f>
        <v>119</v>
      </c>
      <c r="F4">
        <f>VLOOKUP(LEDGER!A4,'SALES DATA'!I2:M12,3,0)</f>
        <v>113</v>
      </c>
      <c r="G4">
        <f t="shared" ref="G4:G12" si="1">E4-F4</f>
        <v>6</v>
      </c>
      <c r="H4">
        <f>G4+VLOOKUP(A4,'INC STK'!A4:E13,4,0)</f>
        <v>116</v>
      </c>
      <c r="I4">
        <f>VLOOKUP(LEDGER!A4,'SALES DATA'!I2:M12,4,0)</f>
        <v>99</v>
      </c>
      <c r="J4">
        <f t="shared" ref="J4:J12" si="2">H4-I4</f>
        <v>17</v>
      </c>
      <c r="K4">
        <f>J4+VLOOKUP(A4,'INC STK'!A4:E13,5,0)</f>
        <v>127</v>
      </c>
      <c r="L4">
        <f>VLOOKUP(LEDGER!A4,'SALES DATA'!I2:M12,5,0)</f>
        <v>87</v>
      </c>
      <c r="M4">
        <f t="shared" ref="M4:M12" si="3">K4-L4</f>
        <v>40</v>
      </c>
    </row>
    <row r="5" spans="1:17" x14ac:dyDescent="0.3">
      <c r="A5" s="4" t="s">
        <v>6</v>
      </c>
      <c r="B5">
        <f>VLOOKUP(A5,'INC STK'!A5:E14,2,0)</f>
        <v>100</v>
      </c>
      <c r="C5">
        <f>VLOOKUP(LEDGER!A5,'SALES DATA'!I3:M13,2,0)</f>
        <v>95</v>
      </c>
      <c r="D5">
        <f t="shared" si="0"/>
        <v>5</v>
      </c>
      <c r="E5">
        <f>D5+VLOOKUP(A5,'INC STK'!A5:E14,3,0)</f>
        <v>105</v>
      </c>
      <c r="F5">
        <f>VLOOKUP(LEDGER!A5,'SALES DATA'!I3:M13,3,0)</f>
        <v>94</v>
      </c>
      <c r="G5">
        <f t="shared" si="1"/>
        <v>11</v>
      </c>
      <c r="H5">
        <f>G5+VLOOKUP(A5,'INC STK'!A5:E14,4,0)</f>
        <v>131</v>
      </c>
      <c r="I5">
        <f>VLOOKUP(LEDGER!A5,'SALES DATA'!I3:M13,4,0)</f>
        <v>114</v>
      </c>
      <c r="J5">
        <f t="shared" si="2"/>
        <v>17</v>
      </c>
      <c r="K5">
        <f>J5+VLOOKUP(A5,'INC STK'!A5:E14,5,0)</f>
        <v>137</v>
      </c>
      <c r="L5">
        <f>VLOOKUP(LEDGER!A5,'SALES DATA'!I3:M13,5,0)</f>
        <v>128</v>
      </c>
      <c r="M5">
        <f t="shared" si="3"/>
        <v>9</v>
      </c>
    </row>
    <row r="6" spans="1:17" x14ac:dyDescent="0.3">
      <c r="A6" s="4" t="s">
        <v>7</v>
      </c>
      <c r="B6">
        <f>VLOOKUP(A6,'INC STK'!A6:E15,2,0)</f>
        <v>80</v>
      </c>
      <c r="C6">
        <f>VLOOKUP(LEDGER!A6,'SALES DATA'!I4:M14,2,0)</f>
        <v>72</v>
      </c>
      <c r="D6">
        <f t="shared" si="0"/>
        <v>8</v>
      </c>
      <c r="E6">
        <f>D6+VLOOKUP(A6,'INC STK'!A6:E15,3,0)</f>
        <v>88</v>
      </c>
      <c r="F6">
        <f>VLOOKUP(LEDGER!A6,'SALES DATA'!I4:M14,3,0)</f>
        <v>68</v>
      </c>
      <c r="G6">
        <f t="shared" si="1"/>
        <v>20</v>
      </c>
      <c r="H6">
        <f>G6+VLOOKUP(A6,'INC STK'!A6:E15,4,0)</f>
        <v>100</v>
      </c>
      <c r="I6">
        <f>VLOOKUP(LEDGER!A6,'SALES DATA'!I4:M14,4,0)</f>
        <v>63</v>
      </c>
      <c r="J6">
        <f t="shared" si="2"/>
        <v>37</v>
      </c>
      <c r="K6">
        <f>J6+VLOOKUP(A6,'INC STK'!A6:E15,5,0)</f>
        <v>137</v>
      </c>
      <c r="L6">
        <f>VLOOKUP(LEDGER!A6,'SALES DATA'!I4:M14,5,0)</f>
        <v>94</v>
      </c>
      <c r="M6">
        <f t="shared" si="3"/>
        <v>43</v>
      </c>
    </row>
    <row r="7" spans="1:17" x14ac:dyDescent="0.3">
      <c r="A7" s="4" t="s">
        <v>8</v>
      </c>
      <c r="B7">
        <f>VLOOKUP(A7,'INC STK'!A7:E16,2,0)</f>
        <v>80</v>
      </c>
      <c r="C7">
        <f>VLOOKUP(LEDGER!A7,'SALES DATA'!I5:M15,2,0)</f>
        <v>78</v>
      </c>
      <c r="D7">
        <f t="shared" si="0"/>
        <v>2</v>
      </c>
      <c r="E7">
        <f>D7+VLOOKUP(A7,'INC STK'!A7:E16,3,0)</f>
        <v>82</v>
      </c>
      <c r="F7">
        <f>VLOOKUP(LEDGER!A7,'SALES DATA'!I5:M15,3,0)</f>
        <v>60</v>
      </c>
      <c r="G7">
        <f t="shared" si="1"/>
        <v>22</v>
      </c>
      <c r="H7">
        <f>G7+VLOOKUP(A7,'INC STK'!A7:E16,4,0)</f>
        <v>102</v>
      </c>
      <c r="I7">
        <f>VLOOKUP(LEDGER!A7,'SALES DATA'!I5:M15,4,0)</f>
        <v>72</v>
      </c>
      <c r="J7">
        <f t="shared" si="2"/>
        <v>30</v>
      </c>
      <c r="K7">
        <f>J7+VLOOKUP(A7,'INC STK'!A7:E16,5,0)</f>
        <v>110</v>
      </c>
      <c r="L7">
        <f>VLOOKUP(LEDGER!A7,'SALES DATA'!I5:M15,5,0)</f>
        <v>68</v>
      </c>
      <c r="M7">
        <f t="shared" si="3"/>
        <v>42</v>
      </c>
    </row>
    <row r="8" spans="1:17" x14ac:dyDescent="0.3">
      <c r="A8" s="4" t="s">
        <v>9</v>
      </c>
      <c r="B8">
        <f>VLOOKUP(A8,'INC STK'!A8:E17,2,0)</f>
        <v>65</v>
      </c>
      <c r="C8">
        <f>VLOOKUP(LEDGER!A8,'SALES DATA'!I6:M16,2,0)</f>
        <v>52</v>
      </c>
      <c r="D8">
        <f t="shared" si="0"/>
        <v>13</v>
      </c>
      <c r="E8">
        <f>D8+VLOOKUP(A8,'INC STK'!A8:E17,3,0)</f>
        <v>78</v>
      </c>
      <c r="F8">
        <f>VLOOKUP(LEDGER!A8,'SALES DATA'!I6:M16,3,0)</f>
        <v>56</v>
      </c>
      <c r="G8">
        <f t="shared" si="1"/>
        <v>22</v>
      </c>
      <c r="H8">
        <f>G8+VLOOKUP(A8,'INC STK'!A8:E17,4,0)</f>
        <v>82</v>
      </c>
      <c r="I8">
        <f>VLOOKUP(LEDGER!A8,'SALES DATA'!I6:M16,4,0)</f>
        <v>58</v>
      </c>
      <c r="J8">
        <f t="shared" si="2"/>
        <v>24</v>
      </c>
      <c r="K8">
        <f>J8+VLOOKUP(A8,'INC STK'!A8:E17,5,0)</f>
        <v>84</v>
      </c>
      <c r="L8">
        <f>VLOOKUP(LEDGER!A8,'SALES DATA'!I6:M16,5,0)</f>
        <v>45</v>
      </c>
      <c r="M8">
        <f t="shared" si="3"/>
        <v>39</v>
      </c>
    </row>
    <row r="9" spans="1:17" x14ac:dyDescent="0.3">
      <c r="A9" s="4" t="s">
        <v>10</v>
      </c>
      <c r="B9">
        <f>VLOOKUP(A9,'INC STK'!A9:E18,2,0)</f>
        <v>60</v>
      </c>
      <c r="C9">
        <f>VLOOKUP(LEDGER!A9,'SALES DATA'!I7:M17,2,0)</f>
        <v>52</v>
      </c>
      <c r="D9">
        <f t="shared" si="0"/>
        <v>8</v>
      </c>
      <c r="E9">
        <f>D9+VLOOKUP(A9,'INC STK'!A9:E18,3,0)</f>
        <v>68</v>
      </c>
      <c r="F9">
        <f>VLOOKUP(LEDGER!A9,'SALES DATA'!I7:M17,3,0)</f>
        <v>53</v>
      </c>
      <c r="G9">
        <f t="shared" si="1"/>
        <v>15</v>
      </c>
      <c r="H9">
        <f>G9+VLOOKUP(A9,'INC STK'!A9:E18,4,0)</f>
        <v>75</v>
      </c>
      <c r="I9">
        <f>VLOOKUP(LEDGER!A9,'SALES DATA'!I7:M17,4,0)</f>
        <v>54</v>
      </c>
      <c r="J9">
        <f t="shared" si="2"/>
        <v>21</v>
      </c>
      <c r="K9">
        <f>J9+VLOOKUP(A9,'INC STK'!A9:E18,5,0)</f>
        <v>81</v>
      </c>
      <c r="L9">
        <f>VLOOKUP(LEDGER!A9,'SALES DATA'!I7:M17,5,0)</f>
        <v>45</v>
      </c>
      <c r="M9">
        <f t="shared" si="3"/>
        <v>36</v>
      </c>
    </row>
    <row r="10" spans="1:17" x14ac:dyDescent="0.3">
      <c r="A10" s="4" t="s">
        <v>11</v>
      </c>
      <c r="B10">
        <f>VLOOKUP(A10,'INC STK'!A10:E19,2,0)</f>
        <v>45</v>
      </c>
      <c r="C10">
        <f>VLOOKUP(LEDGER!A10,'SALES DATA'!I8:M18,2,0)</f>
        <v>39</v>
      </c>
      <c r="D10">
        <f t="shared" si="0"/>
        <v>6</v>
      </c>
      <c r="E10">
        <f>D10+VLOOKUP(A10,'INC STK'!A10:E19,3,0)</f>
        <v>46</v>
      </c>
      <c r="F10">
        <f>VLOOKUP(LEDGER!A10,'SALES DATA'!I8:M18,3,0)</f>
        <v>43</v>
      </c>
      <c r="G10">
        <f t="shared" si="1"/>
        <v>3</v>
      </c>
      <c r="H10">
        <f>G10+VLOOKUP(A10,'INC STK'!A10:E19,4,0)</f>
        <v>43</v>
      </c>
      <c r="I10">
        <f>VLOOKUP(LEDGER!A10,'SALES DATA'!I8:M18,4,0)</f>
        <v>42</v>
      </c>
      <c r="J10">
        <f t="shared" si="2"/>
        <v>1</v>
      </c>
      <c r="K10">
        <f>J10+VLOOKUP(A10,'INC STK'!A10:E19,5,0)</f>
        <v>41</v>
      </c>
      <c r="L10">
        <f>VLOOKUP(LEDGER!A10,'SALES DATA'!I8:M18,5,0)</f>
        <v>34</v>
      </c>
      <c r="M10">
        <f t="shared" si="3"/>
        <v>7</v>
      </c>
    </row>
    <row r="11" spans="1:17" x14ac:dyDescent="0.3">
      <c r="A11" s="4" t="s">
        <v>12</v>
      </c>
      <c r="B11">
        <f>VLOOKUP(A11,'INC STK'!A11:E20,2,0)</f>
        <v>137</v>
      </c>
      <c r="C11">
        <f>VLOOKUP(LEDGER!A11,'SALES DATA'!I9:M19,2,0)</f>
        <v>136</v>
      </c>
      <c r="D11">
        <f t="shared" si="0"/>
        <v>1</v>
      </c>
      <c r="E11">
        <f>D11+VLOOKUP(A11,'INC STK'!A11:E20,3,0)</f>
        <v>138</v>
      </c>
      <c r="F11">
        <f>VLOOKUP(LEDGER!A11,'SALES DATA'!I9:M19,3,0)</f>
        <v>119</v>
      </c>
      <c r="G11">
        <f t="shared" si="1"/>
        <v>19</v>
      </c>
      <c r="H11">
        <f>G11+VLOOKUP(A11,'INC STK'!A11:E20,4,0)</f>
        <v>156</v>
      </c>
      <c r="I11">
        <f>VLOOKUP(LEDGER!A11,'SALES DATA'!I9:M19,4,0)</f>
        <v>124</v>
      </c>
      <c r="J11">
        <f t="shared" si="2"/>
        <v>32</v>
      </c>
      <c r="K11">
        <f>J11+VLOOKUP(A11,'INC STK'!A11:E20,5,0)</f>
        <v>169</v>
      </c>
      <c r="L11">
        <f>VLOOKUP(LEDGER!A11,'SALES DATA'!I9:M19,5,0)</f>
        <v>113</v>
      </c>
      <c r="M11">
        <f t="shared" si="3"/>
        <v>56</v>
      </c>
    </row>
    <row r="12" spans="1:17" x14ac:dyDescent="0.3">
      <c r="A12" s="4" t="s">
        <v>13</v>
      </c>
      <c r="B12">
        <f>VLOOKUP(A12,'INC STK'!A12:E21,2,0)</f>
        <v>180</v>
      </c>
      <c r="C12">
        <f>VLOOKUP(LEDGER!A12,'SALES DATA'!I10:M20,2,0)</f>
        <v>178</v>
      </c>
      <c r="D12">
        <f t="shared" si="0"/>
        <v>2</v>
      </c>
      <c r="E12">
        <f>D12+VLOOKUP(A12,'INC STK'!A12:E21,3,0)</f>
        <v>182</v>
      </c>
      <c r="F12">
        <f>VLOOKUP(LEDGER!A12,'SALES DATA'!I10:M20,3,0)</f>
        <v>148</v>
      </c>
      <c r="G12">
        <f t="shared" si="1"/>
        <v>34</v>
      </c>
      <c r="H12">
        <f>G12+VLOOKUP(A12,'INC STK'!A12:E21,4,0)</f>
        <v>214</v>
      </c>
      <c r="I12">
        <f>VLOOKUP(LEDGER!A12,'SALES DATA'!I10:M20,4,0)</f>
        <v>152</v>
      </c>
      <c r="J12">
        <f t="shared" si="2"/>
        <v>62</v>
      </c>
      <c r="K12">
        <f>J12+VLOOKUP(A12,'INC STK'!A12:E21,5,0)</f>
        <v>242</v>
      </c>
      <c r="L12">
        <f>VLOOKUP(LEDGER!A12,'SALES DATA'!I10:M20,5,0)</f>
        <v>136</v>
      </c>
      <c r="M12">
        <f t="shared" si="3"/>
        <v>106</v>
      </c>
    </row>
  </sheetData>
  <mergeCells count="4">
    <mergeCell ref="H1:J1"/>
    <mergeCell ref="K1:M1"/>
    <mergeCell ref="B1:D1"/>
    <mergeCell ref="E1:G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41BD-F6D7-4B35-A048-CC1E31F658A1}">
  <dimension ref="A3:B312"/>
  <sheetViews>
    <sheetView topLeftCell="A46" workbookViewId="0">
      <selection activeCell="A3" sqref="A3"/>
    </sheetView>
  </sheetViews>
  <sheetFormatPr defaultRowHeight="14.4" x14ac:dyDescent="0.3"/>
  <cols>
    <col min="1" max="1" width="16.33203125" bestFit="1" customWidth="1"/>
    <col min="2" max="2" width="21.44140625" bestFit="1" customWidth="1"/>
  </cols>
  <sheetData>
    <row r="3" spans="1:2" x14ac:dyDescent="0.3">
      <c r="A3" s="20" t="s">
        <v>20</v>
      </c>
      <c r="B3" t="s">
        <v>22</v>
      </c>
    </row>
    <row r="4" spans="1:2" x14ac:dyDescent="0.3">
      <c r="A4" s="30">
        <v>44593</v>
      </c>
      <c r="B4" s="22">
        <v>122</v>
      </c>
    </row>
    <row r="5" spans="1:2" x14ac:dyDescent="0.3">
      <c r="A5" s="31" t="s">
        <v>11</v>
      </c>
      <c r="B5" s="22">
        <v>5</v>
      </c>
    </row>
    <row r="6" spans="1:2" x14ac:dyDescent="0.3">
      <c r="A6" s="31" t="s">
        <v>12</v>
      </c>
      <c r="B6" s="22">
        <v>24</v>
      </c>
    </row>
    <row r="7" spans="1:2" x14ac:dyDescent="0.3">
      <c r="A7" s="31" t="s">
        <v>4</v>
      </c>
      <c r="B7" s="22">
        <v>10</v>
      </c>
    </row>
    <row r="8" spans="1:2" x14ac:dyDescent="0.3">
      <c r="A8" s="31" t="s">
        <v>7</v>
      </c>
      <c r="B8" s="22">
        <v>6</v>
      </c>
    </row>
    <row r="9" spans="1:2" x14ac:dyDescent="0.3">
      <c r="A9" s="31" t="s">
        <v>8</v>
      </c>
      <c r="B9" s="22">
        <v>9</v>
      </c>
    </row>
    <row r="10" spans="1:2" x14ac:dyDescent="0.3">
      <c r="A10" s="31" t="s">
        <v>13</v>
      </c>
      <c r="B10" s="22">
        <v>21</v>
      </c>
    </row>
    <row r="11" spans="1:2" x14ac:dyDescent="0.3">
      <c r="A11" s="31" t="s">
        <v>9</v>
      </c>
      <c r="B11" s="22">
        <v>12</v>
      </c>
    </row>
    <row r="12" spans="1:2" x14ac:dyDescent="0.3">
      <c r="A12" s="31" t="s">
        <v>5</v>
      </c>
      <c r="B12" s="22">
        <v>15</v>
      </c>
    </row>
    <row r="13" spans="1:2" x14ac:dyDescent="0.3">
      <c r="A13" s="31" t="s">
        <v>10</v>
      </c>
      <c r="B13" s="22">
        <v>8</v>
      </c>
    </row>
    <row r="14" spans="1:2" x14ac:dyDescent="0.3">
      <c r="A14" s="31" t="s">
        <v>6</v>
      </c>
      <c r="B14" s="22">
        <v>12</v>
      </c>
    </row>
    <row r="15" spans="1:2" x14ac:dyDescent="0.3">
      <c r="A15" s="30">
        <v>44594</v>
      </c>
      <c r="B15" s="22">
        <v>115</v>
      </c>
    </row>
    <row r="16" spans="1:2" x14ac:dyDescent="0.3">
      <c r="A16" s="31" t="s">
        <v>11</v>
      </c>
      <c r="B16" s="22">
        <v>6</v>
      </c>
    </row>
    <row r="17" spans="1:2" x14ac:dyDescent="0.3">
      <c r="A17" s="31" t="s">
        <v>12</v>
      </c>
      <c r="B17" s="22">
        <v>20</v>
      </c>
    </row>
    <row r="18" spans="1:2" x14ac:dyDescent="0.3">
      <c r="A18" s="31" t="s">
        <v>4</v>
      </c>
      <c r="B18" s="22">
        <v>9</v>
      </c>
    </row>
    <row r="19" spans="1:2" x14ac:dyDescent="0.3">
      <c r="A19" s="31" t="s">
        <v>7</v>
      </c>
      <c r="B19" s="22">
        <v>9</v>
      </c>
    </row>
    <row r="20" spans="1:2" x14ac:dyDescent="0.3">
      <c r="A20" s="31" t="s">
        <v>8</v>
      </c>
      <c r="B20" s="22">
        <v>5</v>
      </c>
    </row>
    <row r="21" spans="1:2" x14ac:dyDescent="0.3">
      <c r="A21" s="31" t="s">
        <v>13</v>
      </c>
      <c r="B21" s="22">
        <v>26</v>
      </c>
    </row>
    <row r="22" spans="1:2" x14ac:dyDescent="0.3">
      <c r="A22" s="31" t="s">
        <v>9</v>
      </c>
      <c r="B22" s="22">
        <v>7</v>
      </c>
    </row>
    <row r="23" spans="1:2" x14ac:dyDescent="0.3">
      <c r="A23" s="31" t="s">
        <v>5</v>
      </c>
      <c r="B23" s="22">
        <v>17</v>
      </c>
    </row>
    <row r="24" spans="1:2" x14ac:dyDescent="0.3">
      <c r="A24" s="31" t="s">
        <v>10</v>
      </c>
      <c r="B24" s="22">
        <v>5</v>
      </c>
    </row>
    <row r="25" spans="1:2" x14ac:dyDescent="0.3">
      <c r="A25" s="31" t="s">
        <v>6</v>
      </c>
      <c r="B25" s="22">
        <v>11</v>
      </c>
    </row>
    <row r="26" spans="1:2" x14ac:dyDescent="0.3">
      <c r="A26" s="30">
        <v>44595</v>
      </c>
      <c r="B26" s="22">
        <v>135</v>
      </c>
    </row>
    <row r="27" spans="1:2" x14ac:dyDescent="0.3">
      <c r="A27" s="31" t="s">
        <v>11</v>
      </c>
      <c r="B27" s="22">
        <v>6</v>
      </c>
    </row>
    <row r="28" spans="1:2" x14ac:dyDescent="0.3">
      <c r="A28" s="31" t="s">
        <v>12</v>
      </c>
      <c r="B28" s="22">
        <v>17</v>
      </c>
    </row>
    <row r="29" spans="1:2" x14ac:dyDescent="0.3">
      <c r="A29" s="31" t="s">
        <v>4</v>
      </c>
      <c r="B29" s="22">
        <v>13</v>
      </c>
    </row>
    <row r="30" spans="1:2" x14ac:dyDescent="0.3">
      <c r="A30" s="31" t="s">
        <v>7</v>
      </c>
      <c r="B30" s="22">
        <v>15</v>
      </c>
    </row>
    <row r="31" spans="1:2" x14ac:dyDescent="0.3">
      <c r="A31" s="31" t="s">
        <v>8</v>
      </c>
      <c r="B31" s="22">
        <v>15</v>
      </c>
    </row>
    <row r="32" spans="1:2" x14ac:dyDescent="0.3">
      <c r="A32" s="31" t="s">
        <v>13</v>
      </c>
      <c r="B32" s="22">
        <v>32</v>
      </c>
    </row>
    <row r="33" spans="1:2" x14ac:dyDescent="0.3">
      <c r="A33" s="31" t="s">
        <v>9</v>
      </c>
      <c r="B33" s="22">
        <v>4</v>
      </c>
    </row>
    <row r="34" spans="1:2" x14ac:dyDescent="0.3">
      <c r="A34" s="31" t="s">
        <v>5</v>
      </c>
      <c r="B34" s="22">
        <v>14</v>
      </c>
    </row>
    <row r="35" spans="1:2" x14ac:dyDescent="0.3">
      <c r="A35" s="31" t="s">
        <v>10</v>
      </c>
      <c r="B35" s="22">
        <v>3</v>
      </c>
    </row>
    <row r="36" spans="1:2" x14ac:dyDescent="0.3">
      <c r="A36" s="31" t="s">
        <v>6</v>
      </c>
      <c r="B36" s="22">
        <v>16</v>
      </c>
    </row>
    <row r="37" spans="1:2" x14ac:dyDescent="0.3">
      <c r="A37" s="30">
        <v>44596</v>
      </c>
      <c r="B37" s="22">
        <v>155</v>
      </c>
    </row>
    <row r="38" spans="1:2" x14ac:dyDescent="0.3">
      <c r="A38" s="31" t="s">
        <v>11</v>
      </c>
      <c r="B38" s="22">
        <v>8</v>
      </c>
    </row>
    <row r="39" spans="1:2" x14ac:dyDescent="0.3">
      <c r="A39" s="31" t="s">
        <v>12</v>
      </c>
      <c r="B39" s="22">
        <v>18</v>
      </c>
    </row>
    <row r="40" spans="1:2" x14ac:dyDescent="0.3">
      <c r="A40" s="31" t="s">
        <v>4</v>
      </c>
      <c r="B40" s="22">
        <v>15</v>
      </c>
    </row>
    <row r="41" spans="1:2" x14ac:dyDescent="0.3">
      <c r="A41" s="31" t="s">
        <v>7</v>
      </c>
      <c r="B41" s="22">
        <v>20</v>
      </c>
    </row>
    <row r="42" spans="1:2" x14ac:dyDescent="0.3">
      <c r="A42" s="31" t="s">
        <v>8</v>
      </c>
      <c r="B42" s="22">
        <v>12</v>
      </c>
    </row>
    <row r="43" spans="1:2" x14ac:dyDescent="0.3">
      <c r="A43" s="31" t="s">
        <v>13</v>
      </c>
      <c r="B43" s="22">
        <v>34</v>
      </c>
    </row>
    <row r="44" spans="1:2" x14ac:dyDescent="0.3">
      <c r="A44" s="31" t="s">
        <v>9</v>
      </c>
      <c r="B44" s="22">
        <v>7</v>
      </c>
    </row>
    <row r="45" spans="1:2" x14ac:dyDescent="0.3">
      <c r="A45" s="31" t="s">
        <v>5</v>
      </c>
      <c r="B45" s="22">
        <v>14</v>
      </c>
    </row>
    <row r="46" spans="1:2" x14ac:dyDescent="0.3">
      <c r="A46" s="31" t="s">
        <v>10</v>
      </c>
      <c r="B46" s="22">
        <v>10</v>
      </c>
    </row>
    <row r="47" spans="1:2" x14ac:dyDescent="0.3">
      <c r="A47" s="31" t="s">
        <v>6</v>
      </c>
      <c r="B47" s="22">
        <v>17</v>
      </c>
    </row>
    <row r="48" spans="1:2" x14ac:dyDescent="0.3">
      <c r="A48" s="30">
        <v>44597</v>
      </c>
      <c r="B48" s="22">
        <v>117</v>
      </c>
    </row>
    <row r="49" spans="1:2" x14ac:dyDescent="0.3">
      <c r="A49" s="31" t="s">
        <v>11</v>
      </c>
      <c r="B49" s="22">
        <v>5</v>
      </c>
    </row>
    <row r="50" spans="1:2" x14ac:dyDescent="0.3">
      <c r="A50" s="31" t="s">
        <v>12</v>
      </c>
      <c r="B50" s="22">
        <v>17</v>
      </c>
    </row>
    <row r="51" spans="1:2" x14ac:dyDescent="0.3">
      <c r="A51" s="31" t="s">
        <v>4</v>
      </c>
      <c r="B51" s="22">
        <v>20</v>
      </c>
    </row>
    <row r="52" spans="1:2" x14ac:dyDescent="0.3">
      <c r="A52" s="31" t="s">
        <v>7</v>
      </c>
      <c r="B52" s="22">
        <v>8</v>
      </c>
    </row>
    <row r="53" spans="1:2" x14ac:dyDescent="0.3">
      <c r="A53" s="31" t="s">
        <v>8</v>
      </c>
      <c r="B53" s="22">
        <v>13</v>
      </c>
    </row>
    <row r="54" spans="1:2" x14ac:dyDescent="0.3">
      <c r="A54" s="31" t="s">
        <v>13</v>
      </c>
      <c r="B54" s="22">
        <v>18</v>
      </c>
    </row>
    <row r="55" spans="1:2" x14ac:dyDescent="0.3">
      <c r="A55" s="31" t="s">
        <v>9</v>
      </c>
      <c r="B55" s="22">
        <v>6</v>
      </c>
    </row>
    <row r="56" spans="1:2" x14ac:dyDescent="0.3">
      <c r="A56" s="31" t="s">
        <v>5</v>
      </c>
      <c r="B56" s="22">
        <v>10</v>
      </c>
    </row>
    <row r="57" spans="1:2" x14ac:dyDescent="0.3">
      <c r="A57" s="31" t="s">
        <v>10</v>
      </c>
      <c r="B57" s="22">
        <v>9</v>
      </c>
    </row>
    <row r="58" spans="1:2" x14ac:dyDescent="0.3">
      <c r="A58" s="31" t="s">
        <v>6</v>
      </c>
      <c r="B58" s="22">
        <v>11</v>
      </c>
    </row>
    <row r="59" spans="1:2" x14ac:dyDescent="0.3">
      <c r="A59" s="30">
        <v>44598</v>
      </c>
      <c r="B59" s="22">
        <v>132</v>
      </c>
    </row>
    <row r="60" spans="1:2" x14ac:dyDescent="0.3">
      <c r="A60" s="31" t="s">
        <v>11</v>
      </c>
      <c r="B60" s="22">
        <v>5</v>
      </c>
    </row>
    <row r="61" spans="1:2" x14ac:dyDescent="0.3">
      <c r="A61" s="31" t="s">
        <v>12</v>
      </c>
      <c r="B61" s="22">
        <v>24</v>
      </c>
    </row>
    <row r="62" spans="1:2" x14ac:dyDescent="0.3">
      <c r="A62" s="31" t="s">
        <v>4</v>
      </c>
      <c r="B62" s="22">
        <v>13</v>
      </c>
    </row>
    <row r="63" spans="1:2" x14ac:dyDescent="0.3">
      <c r="A63" s="31" t="s">
        <v>7</v>
      </c>
      <c r="B63" s="22">
        <v>6</v>
      </c>
    </row>
    <row r="64" spans="1:2" x14ac:dyDescent="0.3">
      <c r="A64" s="31" t="s">
        <v>8</v>
      </c>
      <c r="B64" s="22">
        <v>9</v>
      </c>
    </row>
    <row r="65" spans="1:2" x14ac:dyDescent="0.3">
      <c r="A65" s="31" t="s">
        <v>13</v>
      </c>
      <c r="B65" s="22">
        <v>26</v>
      </c>
    </row>
    <row r="66" spans="1:2" x14ac:dyDescent="0.3">
      <c r="A66" s="31" t="s">
        <v>9</v>
      </c>
      <c r="B66" s="22">
        <v>12</v>
      </c>
    </row>
    <row r="67" spans="1:2" x14ac:dyDescent="0.3">
      <c r="A67" s="31" t="s">
        <v>5</v>
      </c>
      <c r="B67" s="22">
        <v>17</v>
      </c>
    </row>
    <row r="68" spans="1:2" x14ac:dyDescent="0.3">
      <c r="A68" s="31" t="s">
        <v>10</v>
      </c>
      <c r="B68" s="22">
        <v>8</v>
      </c>
    </row>
    <row r="69" spans="1:2" x14ac:dyDescent="0.3">
      <c r="A69" s="31" t="s">
        <v>6</v>
      </c>
      <c r="B69" s="22">
        <v>12</v>
      </c>
    </row>
    <row r="70" spans="1:2" x14ac:dyDescent="0.3">
      <c r="A70" s="30">
        <v>44599</v>
      </c>
      <c r="B70" s="22">
        <v>120</v>
      </c>
    </row>
    <row r="71" spans="1:2" x14ac:dyDescent="0.3">
      <c r="A71" s="31" t="s">
        <v>11</v>
      </c>
      <c r="B71" s="22">
        <v>4</v>
      </c>
    </row>
    <row r="72" spans="1:2" x14ac:dyDescent="0.3">
      <c r="A72" s="31" t="s">
        <v>12</v>
      </c>
      <c r="B72" s="22">
        <v>16</v>
      </c>
    </row>
    <row r="73" spans="1:2" x14ac:dyDescent="0.3">
      <c r="A73" s="31" t="s">
        <v>4</v>
      </c>
      <c r="B73" s="22">
        <v>13</v>
      </c>
    </row>
    <row r="74" spans="1:2" x14ac:dyDescent="0.3">
      <c r="A74" s="31" t="s">
        <v>7</v>
      </c>
      <c r="B74" s="22">
        <v>8</v>
      </c>
    </row>
    <row r="75" spans="1:2" x14ac:dyDescent="0.3">
      <c r="A75" s="31" t="s">
        <v>8</v>
      </c>
      <c r="B75" s="22">
        <v>15</v>
      </c>
    </row>
    <row r="76" spans="1:2" x14ac:dyDescent="0.3">
      <c r="A76" s="31" t="s">
        <v>13</v>
      </c>
      <c r="B76" s="22">
        <v>21</v>
      </c>
    </row>
    <row r="77" spans="1:2" x14ac:dyDescent="0.3">
      <c r="A77" s="31" t="s">
        <v>9</v>
      </c>
      <c r="B77" s="22">
        <v>4</v>
      </c>
    </row>
    <row r="78" spans="1:2" x14ac:dyDescent="0.3">
      <c r="A78" s="31" t="s">
        <v>5</v>
      </c>
      <c r="B78" s="22">
        <v>14</v>
      </c>
    </row>
    <row r="79" spans="1:2" x14ac:dyDescent="0.3">
      <c r="A79" s="31" t="s">
        <v>10</v>
      </c>
      <c r="B79" s="22">
        <v>9</v>
      </c>
    </row>
    <row r="80" spans="1:2" x14ac:dyDescent="0.3">
      <c r="A80" s="31" t="s">
        <v>6</v>
      </c>
      <c r="B80" s="22">
        <v>16</v>
      </c>
    </row>
    <row r="81" spans="1:2" x14ac:dyDescent="0.3">
      <c r="A81" s="30">
        <v>44600</v>
      </c>
      <c r="B81" s="22">
        <v>113</v>
      </c>
    </row>
    <row r="82" spans="1:2" x14ac:dyDescent="0.3">
      <c r="A82" s="31" t="s">
        <v>11</v>
      </c>
      <c r="B82" s="22">
        <v>5</v>
      </c>
    </row>
    <row r="83" spans="1:2" x14ac:dyDescent="0.3">
      <c r="A83" s="31" t="s">
        <v>12</v>
      </c>
      <c r="B83" s="22">
        <v>17</v>
      </c>
    </row>
    <row r="84" spans="1:2" x14ac:dyDescent="0.3">
      <c r="A84" s="31" t="s">
        <v>4</v>
      </c>
      <c r="B84" s="22">
        <v>10</v>
      </c>
    </row>
    <row r="85" spans="1:2" x14ac:dyDescent="0.3">
      <c r="A85" s="31" t="s">
        <v>7</v>
      </c>
      <c r="B85" s="22">
        <v>6</v>
      </c>
    </row>
    <row r="86" spans="1:2" x14ac:dyDescent="0.3">
      <c r="A86" s="31" t="s">
        <v>8</v>
      </c>
      <c r="B86" s="22">
        <v>9</v>
      </c>
    </row>
    <row r="87" spans="1:2" x14ac:dyDescent="0.3">
      <c r="A87" s="31" t="s">
        <v>13</v>
      </c>
      <c r="B87" s="22">
        <v>18</v>
      </c>
    </row>
    <row r="88" spans="1:2" x14ac:dyDescent="0.3">
      <c r="A88" s="31" t="s">
        <v>9</v>
      </c>
      <c r="B88" s="22">
        <v>12</v>
      </c>
    </row>
    <row r="89" spans="1:2" x14ac:dyDescent="0.3">
      <c r="A89" s="31" t="s">
        <v>5</v>
      </c>
      <c r="B89" s="22">
        <v>15</v>
      </c>
    </row>
    <row r="90" spans="1:2" x14ac:dyDescent="0.3">
      <c r="A90" s="31" t="s">
        <v>10</v>
      </c>
      <c r="B90" s="22">
        <v>9</v>
      </c>
    </row>
    <row r="91" spans="1:2" x14ac:dyDescent="0.3">
      <c r="A91" s="31" t="s">
        <v>6</v>
      </c>
      <c r="B91" s="22">
        <v>12</v>
      </c>
    </row>
    <row r="92" spans="1:2" x14ac:dyDescent="0.3">
      <c r="A92" s="30">
        <v>44601</v>
      </c>
      <c r="B92" s="22">
        <v>142</v>
      </c>
    </row>
    <row r="93" spans="1:2" x14ac:dyDescent="0.3">
      <c r="A93" s="31" t="s">
        <v>11</v>
      </c>
      <c r="B93" s="22">
        <v>6</v>
      </c>
    </row>
    <row r="94" spans="1:2" x14ac:dyDescent="0.3">
      <c r="A94" s="31" t="s">
        <v>12</v>
      </c>
      <c r="B94" s="22">
        <v>20</v>
      </c>
    </row>
    <row r="95" spans="1:2" x14ac:dyDescent="0.3">
      <c r="A95" s="31" t="s">
        <v>4</v>
      </c>
      <c r="B95" s="22">
        <v>15</v>
      </c>
    </row>
    <row r="96" spans="1:2" x14ac:dyDescent="0.3">
      <c r="A96" s="31" t="s">
        <v>7</v>
      </c>
      <c r="B96" s="22">
        <v>20</v>
      </c>
    </row>
    <row r="97" spans="1:2" x14ac:dyDescent="0.3">
      <c r="A97" s="31" t="s">
        <v>8</v>
      </c>
      <c r="B97" s="22">
        <v>12</v>
      </c>
    </row>
    <row r="98" spans="1:2" x14ac:dyDescent="0.3">
      <c r="A98" s="31" t="s">
        <v>13</v>
      </c>
      <c r="B98" s="22">
        <v>26</v>
      </c>
    </row>
    <row r="99" spans="1:2" x14ac:dyDescent="0.3">
      <c r="A99" s="31" t="s">
        <v>9</v>
      </c>
      <c r="B99" s="22">
        <v>7</v>
      </c>
    </row>
    <row r="100" spans="1:2" x14ac:dyDescent="0.3">
      <c r="A100" s="31" t="s">
        <v>5</v>
      </c>
      <c r="B100" s="22">
        <v>14</v>
      </c>
    </row>
    <row r="101" spans="1:2" x14ac:dyDescent="0.3">
      <c r="A101" s="31" t="s">
        <v>10</v>
      </c>
      <c r="B101" s="22">
        <v>5</v>
      </c>
    </row>
    <row r="102" spans="1:2" x14ac:dyDescent="0.3">
      <c r="A102" s="31" t="s">
        <v>6</v>
      </c>
      <c r="B102" s="22">
        <v>17</v>
      </c>
    </row>
    <row r="103" spans="1:2" x14ac:dyDescent="0.3">
      <c r="A103" s="30">
        <v>44602</v>
      </c>
      <c r="B103" s="22">
        <v>113</v>
      </c>
    </row>
    <row r="104" spans="1:2" x14ac:dyDescent="0.3">
      <c r="A104" s="31" t="s">
        <v>11</v>
      </c>
      <c r="B104" s="22">
        <v>8</v>
      </c>
    </row>
    <row r="105" spans="1:2" x14ac:dyDescent="0.3">
      <c r="A105" s="31" t="s">
        <v>12</v>
      </c>
      <c r="B105" s="22">
        <v>18</v>
      </c>
    </row>
    <row r="106" spans="1:2" x14ac:dyDescent="0.3">
      <c r="A106" s="31" t="s">
        <v>4</v>
      </c>
      <c r="B106" s="22">
        <v>10</v>
      </c>
    </row>
    <row r="107" spans="1:2" x14ac:dyDescent="0.3">
      <c r="A107" s="31" t="s">
        <v>7</v>
      </c>
      <c r="B107" s="22">
        <v>6</v>
      </c>
    </row>
    <row r="108" spans="1:2" x14ac:dyDescent="0.3">
      <c r="A108" s="31" t="s">
        <v>8</v>
      </c>
      <c r="B108" s="22">
        <v>9</v>
      </c>
    </row>
    <row r="109" spans="1:2" x14ac:dyDescent="0.3">
      <c r="A109" s="31" t="s">
        <v>13</v>
      </c>
      <c r="B109" s="22">
        <v>23</v>
      </c>
    </row>
    <row r="110" spans="1:2" x14ac:dyDescent="0.3">
      <c r="A110" s="31" t="s">
        <v>9</v>
      </c>
      <c r="B110" s="22">
        <v>2</v>
      </c>
    </row>
    <row r="111" spans="1:2" x14ac:dyDescent="0.3">
      <c r="A111" s="31" t="s">
        <v>5</v>
      </c>
      <c r="B111" s="22">
        <v>15</v>
      </c>
    </row>
    <row r="112" spans="1:2" x14ac:dyDescent="0.3">
      <c r="A112" s="31" t="s">
        <v>10</v>
      </c>
      <c r="B112" s="22">
        <v>10</v>
      </c>
    </row>
    <row r="113" spans="1:2" x14ac:dyDescent="0.3">
      <c r="A113" s="31" t="s">
        <v>6</v>
      </c>
      <c r="B113" s="22">
        <v>12</v>
      </c>
    </row>
    <row r="114" spans="1:2" x14ac:dyDescent="0.3">
      <c r="A114" s="30">
        <v>44603</v>
      </c>
      <c r="B114" s="22">
        <v>121</v>
      </c>
    </row>
    <row r="115" spans="1:2" x14ac:dyDescent="0.3">
      <c r="A115" s="31" t="s">
        <v>11</v>
      </c>
      <c r="B115" s="22">
        <v>7</v>
      </c>
    </row>
    <row r="116" spans="1:2" x14ac:dyDescent="0.3">
      <c r="A116" s="31" t="s">
        <v>12</v>
      </c>
      <c r="B116" s="22">
        <v>13</v>
      </c>
    </row>
    <row r="117" spans="1:2" x14ac:dyDescent="0.3">
      <c r="A117" s="31" t="s">
        <v>4</v>
      </c>
      <c r="B117" s="22">
        <v>16</v>
      </c>
    </row>
    <row r="118" spans="1:2" x14ac:dyDescent="0.3">
      <c r="A118" s="31" t="s">
        <v>7</v>
      </c>
      <c r="B118" s="22">
        <v>10</v>
      </c>
    </row>
    <row r="119" spans="1:2" x14ac:dyDescent="0.3">
      <c r="A119" s="31" t="s">
        <v>8</v>
      </c>
      <c r="B119" s="22">
        <v>14</v>
      </c>
    </row>
    <row r="120" spans="1:2" x14ac:dyDescent="0.3">
      <c r="A120" s="31" t="s">
        <v>13</v>
      </c>
      <c r="B120" s="22">
        <v>19</v>
      </c>
    </row>
    <row r="121" spans="1:2" x14ac:dyDescent="0.3">
      <c r="A121" s="31" t="s">
        <v>9</v>
      </c>
      <c r="B121" s="22">
        <v>6</v>
      </c>
    </row>
    <row r="122" spans="1:2" x14ac:dyDescent="0.3">
      <c r="A122" s="31" t="s">
        <v>5</v>
      </c>
      <c r="B122" s="22">
        <v>17</v>
      </c>
    </row>
    <row r="123" spans="1:2" x14ac:dyDescent="0.3">
      <c r="A123" s="31" t="s">
        <v>10</v>
      </c>
      <c r="B123" s="22">
        <v>5</v>
      </c>
    </row>
    <row r="124" spans="1:2" x14ac:dyDescent="0.3">
      <c r="A124" s="31" t="s">
        <v>6</v>
      </c>
      <c r="B124" s="22">
        <v>14</v>
      </c>
    </row>
    <row r="125" spans="1:2" x14ac:dyDescent="0.3">
      <c r="A125" s="30">
        <v>44604</v>
      </c>
      <c r="B125" s="22">
        <v>112</v>
      </c>
    </row>
    <row r="126" spans="1:2" x14ac:dyDescent="0.3">
      <c r="A126" s="31" t="s">
        <v>11</v>
      </c>
      <c r="B126" s="22">
        <v>5</v>
      </c>
    </row>
    <row r="127" spans="1:2" x14ac:dyDescent="0.3">
      <c r="A127" s="31" t="s">
        <v>12</v>
      </c>
      <c r="B127" s="22">
        <v>17</v>
      </c>
    </row>
    <row r="128" spans="1:2" x14ac:dyDescent="0.3">
      <c r="A128" s="31" t="s">
        <v>4</v>
      </c>
      <c r="B128" s="22">
        <v>18</v>
      </c>
    </row>
    <row r="129" spans="1:2" x14ac:dyDescent="0.3">
      <c r="A129" s="31" t="s">
        <v>7</v>
      </c>
      <c r="B129" s="22">
        <v>9</v>
      </c>
    </row>
    <row r="130" spans="1:2" x14ac:dyDescent="0.3">
      <c r="A130" s="31" t="s">
        <v>8</v>
      </c>
      <c r="B130" s="22">
        <v>5</v>
      </c>
    </row>
    <row r="131" spans="1:2" x14ac:dyDescent="0.3">
      <c r="A131" s="31" t="s">
        <v>13</v>
      </c>
      <c r="B131" s="22">
        <v>18</v>
      </c>
    </row>
    <row r="132" spans="1:2" x14ac:dyDescent="0.3">
      <c r="A132" s="31" t="s">
        <v>9</v>
      </c>
      <c r="B132" s="22">
        <v>7</v>
      </c>
    </row>
    <row r="133" spans="1:2" x14ac:dyDescent="0.3">
      <c r="A133" s="31" t="s">
        <v>5</v>
      </c>
      <c r="B133" s="22">
        <v>17</v>
      </c>
    </row>
    <row r="134" spans="1:2" x14ac:dyDescent="0.3">
      <c r="A134" s="31" t="s">
        <v>10</v>
      </c>
      <c r="B134" s="22">
        <v>5</v>
      </c>
    </row>
    <row r="135" spans="1:2" x14ac:dyDescent="0.3">
      <c r="A135" s="31" t="s">
        <v>6</v>
      </c>
      <c r="B135" s="22">
        <v>11</v>
      </c>
    </row>
    <row r="136" spans="1:2" x14ac:dyDescent="0.3">
      <c r="A136" s="30">
        <v>44605</v>
      </c>
      <c r="B136" s="22">
        <v>125</v>
      </c>
    </row>
    <row r="137" spans="1:2" x14ac:dyDescent="0.3">
      <c r="A137" s="31" t="s">
        <v>11</v>
      </c>
      <c r="B137" s="22">
        <v>7</v>
      </c>
    </row>
    <row r="138" spans="1:2" x14ac:dyDescent="0.3">
      <c r="A138" s="31" t="s">
        <v>12</v>
      </c>
      <c r="B138" s="22">
        <v>17</v>
      </c>
    </row>
    <row r="139" spans="1:2" x14ac:dyDescent="0.3">
      <c r="A139" s="31" t="s">
        <v>4</v>
      </c>
      <c r="B139" s="22">
        <v>13</v>
      </c>
    </row>
    <row r="140" spans="1:2" x14ac:dyDescent="0.3">
      <c r="A140" s="31" t="s">
        <v>7</v>
      </c>
      <c r="B140" s="22">
        <v>11</v>
      </c>
    </row>
    <row r="141" spans="1:2" x14ac:dyDescent="0.3">
      <c r="A141" s="31" t="s">
        <v>8</v>
      </c>
      <c r="B141" s="22">
        <v>2</v>
      </c>
    </row>
    <row r="142" spans="1:2" x14ac:dyDescent="0.3">
      <c r="A142" s="31" t="s">
        <v>13</v>
      </c>
      <c r="B142" s="22">
        <v>23</v>
      </c>
    </row>
    <row r="143" spans="1:2" x14ac:dyDescent="0.3">
      <c r="A143" s="31" t="s">
        <v>9</v>
      </c>
      <c r="B143" s="22">
        <v>10</v>
      </c>
    </row>
    <row r="144" spans="1:2" x14ac:dyDescent="0.3">
      <c r="A144" s="31" t="s">
        <v>5</v>
      </c>
      <c r="B144" s="22">
        <v>17</v>
      </c>
    </row>
    <row r="145" spans="1:2" x14ac:dyDescent="0.3">
      <c r="A145" s="31" t="s">
        <v>10</v>
      </c>
      <c r="B145" s="22">
        <v>10</v>
      </c>
    </row>
    <row r="146" spans="1:2" x14ac:dyDescent="0.3">
      <c r="A146" s="31" t="s">
        <v>6</v>
      </c>
      <c r="B146" s="22">
        <v>15</v>
      </c>
    </row>
    <row r="147" spans="1:2" x14ac:dyDescent="0.3">
      <c r="A147" s="30">
        <v>44606</v>
      </c>
      <c r="B147" s="22">
        <v>129</v>
      </c>
    </row>
    <row r="148" spans="1:2" x14ac:dyDescent="0.3">
      <c r="A148" s="31" t="s">
        <v>11</v>
      </c>
      <c r="B148" s="22">
        <v>5</v>
      </c>
    </row>
    <row r="149" spans="1:2" x14ac:dyDescent="0.3">
      <c r="A149" s="31" t="s">
        <v>12</v>
      </c>
      <c r="B149" s="22">
        <v>17</v>
      </c>
    </row>
    <row r="150" spans="1:2" x14ac:dyDescent="0.3">
      <c r="A150" s="31" t="s">
        <v>4</v>
      </c>
      <c r="B150" s="22">
        <v>19</v>
      </c>
    </row>
    <row r="151" spans="1:2" x14ac:dyDescent="0.3">
      <c r="A151" s="31" t="s">
        <v>7</v>
      </c>
      <c r="B151" s="22">
        <v>6</v>
      </c>
    </row>
    <row r="152" spans="1:2" x14ac:dyDescent="0.3">
      <c r="A152" s="31" t="s">
        <v>8</v>
      </c>
      <c r="B152" s="22">
        <v>9</v>
      </c>
    </row>
    <row r="153" spans="1:2" x14ac:dyDescent="0.3">
      <c r="A153" s="31" t="s">
        <v>13</v>
      </c>
      <c r="B153" s="22">
        <v>21</v>
      </c>
    </row>
    <row r="154" spans="1:2" x14ac:dyDescent="0.3">
      <c r="A154" s="31" t="s">
        <v>9</v>
      </c>
      <c r="B154" s="22">
        <v>12</v>
      </c>
    </row>
    <row r="155" spans="1:2" x14ac:dyDescent="0.3">
      <c r="A155" s="31" t="s">
        <v>5</v>
      </c>
      <c r="B155" s="22">
        <v>18</v>
      </c>
    </row>
    <row r="156" spans="1:2" x14ac:dyDescent="0.3">
      <c r="A156" s="31" t="s">
        <v>10</v>
      </c>
      <c r="B156" s="22">
        <v>9</v>
      </c>
    </row>
    <row r="157" spans="1:2" x14ac:dyDescent="0.3">
      <c r="A157" s="31" t="s">
        <v>6</v>
      </c>
      <c r="B157" s="22">
        <v>13</v>
      </c>
    </row>
    <row r="158" spans="1:2" x14ac:dyDescent="0.3">
      <c r="A158" s="30">
        <v>44607</v>
      </c>
      <c r="B158" s="22">
        <v>106</v>
      </c>
    </row>
    <row r="159" spans="1:2" x14ac:dyDescent="0.3">
      <c r="A159" s="31" t="s">
        <v>11</v>
      </c>
      <c r="B159" s="22">
        <v>5</v>
      </c>
    </row>
    <row r="160" spans="1:2" x14ac:dyDescent="0.3">
      <c r="A160" s="31" t="s">
        <v>12</v>
      </c>
      <c r="B160" s="22">
        <v>13</v>
      </c>
    </row>
    <row r="161" spans="1:2" x14ac:dyDescent="0.3">
      <c r="A161" s="31" t="s">
        <v>4</v>
      </c>
      <c r="B161" s="22">
        <v>10</v>
      </c>
    </row>
    <row r="162" spans="1:2" x14ac:dyDescent="0.3">
      <c r="A162" s="31" t="s">
        <v>7</v>
      </c>
      <c r="B162" s="22">
        <v>13</v>
      </c>
    </row>
    <row r="163" spans="1:2" x14ac:dyDescent="0.3">
      <c r="A163" s="31" t="s">
        <v>8</v>
      </c>
      <c r="B163" s="22">
        <v>6</v>
      </c>
    </row>
    <row r="164" spans="1:2" x14ac:dyDescent="0.3">
      <c r="A164" s="31" t="s">
        <v>13</v>
      </c>
      <c r="B164" s="22">
        <v>17</v>
      </c>
    </row>
    <row r="165" spans="1:2" x14ac:dyDescent="0.3">
      <c r="A165" s="31" t="s">
        <v>9</v>
      </c>
      <c r="B165" s="22">
        <v>6</v>
      </c>
    </row>
    <row r="166" spans="1:2" x14ac:dyDescent="0.3">
      <c r="A166" s="31" t="s">
        <v>5</v>
      </c>
      <c r="B166" s="22">
        <v>15</v>
      </c>
    </row>
    <row r="167" spans="1:2" x14ac:dyDescent="0.3">
      <c r="A167" s="31" t="s">
        <v>10</v>
      </c>
      <c r="B167" s="22">
        <v>9</v>
      </c>
    </row>
    <row r="168" spans="1:2" x14ac:dyDescent="0.3">
      <c r="A168" s="31" t="s">
        <v>6</v>
      </c>
      <c r="B168" s="22">
        <v>12</v>
      </c>
    </row>
    <row r="169" spans="1:2" x14ac:dyDescent="0.3">
      <c r="A169" s="30">
        <v>44608</v>
      </c>
      <c r="B169" s="22">
        <v>105</v>
      </c>
    </row>
    <row r="170" spans="1:2" x14ac:dyDescent="0.3">
      <c r="A170" s="31" t="s">
        <v>11</v>
      </c>
      <c r="B170" s="22">
        <v>8</v>
      </c>
    </row>
    <row r="171" spans="1:2" x14ac:dyDescent="0.3">
      <c r="A171" s="31" t="s">
        <v>12</v>
      </c>
      <c r="B171" s="22">
        <v>16</v>
      </c>
    </row>
    <row r="172" spans="1:2" x14ac:dyDescent="0.3">
      <c r="A172" s="31" t="s">
        <v>4</v>
      </c>
      <c r="B172" s="22">
        <v>10</v>
      </c>
    </row>
    <row r="173" spans="1:2" x14ac:dyDescent="0.3">
      <c r="A173" s="31" t="s">
        <v>7</v>
      </c>
      <c r="B173" s="22">
        <v>6</v>
      </c>
    </row>
    <row r="174" spans="1:2" x14ac:dyDescent="0.3">
      <c r="A174" s="31" t="s">
        <v>8</v>
      </c>
      <c r="B174" s="22">
        <v>5</v>
      </c>
    </row>
    <row r="175" spans="1:2" x14ac:dyDescent="0.3">
      <c r="A175" s="31" t="s">
        <v>13</v>
      </c>
      <c r="B175" s="22">
        <v>21</v>
      </c>
    </row>
    <row r="176" spans="1:2" x14ac:dyDescent="0.3">
      <c r="A176" s="31" t="s">
        <v>9</v>
      </c>
      <c r="B176" s="22">
        <v>7</v>
      </c>
    </row>
    <row r="177" spans="1:2" x14ac:dyDescent="0.3">
      <c r="A177" s="31" t="s">
        <v>5</v>
      </c>
      <c r="B177" s="22">
        <v>15</v>
      </c>
    </row>
    <row r="178" spans="1:2" x14ac:dyDescent="0.3">
      <c r="A178" s="31" t="s">
        <v>10</v>
      </c>
      <c r="B178" s="22">
        <v>5</v>
      </c>
    </row>
    <row r="179" spans="1:2" x14ac:dyDescent="0.3">
      <c r="A179" s="31" t="s">
        <v>6</v>
      </c>
      <c r="B179" s="22">
        <v>12</v>
      </c>
    </row>
    <row r="180" spans="1:2" x14ac:dyDescent="0.3">
      <c r="A180" s="30">
        <v>44609</v>
      </c>
      <c r="B180" s="22">
        <v>127</v>
      </c>
    </row>
    <row r="181" spans="1:2" x14ac:dyDescent="0.3">
      <c r="A181" s="31" t="s">
        <v>11</v>
      </c>
      <c r="B181" s="22">
        <v>5</v>
      </c>
    </row>
    <row r="182" spans="1:2" x14ac:dyDescent="0.3">
      <c r="A182" s="31" t="s">
        <v>12</v>
      </c>
      <c r="B182" s="22">
        <v>25</v>
      </c>
    </row>
    <row r="183" spans="1:2" x14ac:dyDescent="0.3">
      <c r="A183" s="31" t="s">
        <v>4</v>
      </c>
      <c r="B183" s="22">
        <v>11</v>
      </c>
    </row>
    <row r="184" spans="1:2" x14ac:dyDescent="0.3">
      <c r="A184" s="31" t="s">
        <v>7</v>
      </c>
      <c r="B184" s="22">
        <v>6</v>
      </c>
    </row>
    <row r="185" spans="1:2" x14ac:dyDescent="0.3">
      <c r="A185" s="31" t="s">
        <v>8</v>
      </c>
      <c r="B185" s="22">
        <v>9</v>
      </c>
    </row>
    <row r="186" spans="1:2" x14ac:dyDescent="0.3">
      <c r="A186" s="31" t="s">
        <v>13</v>
      </c>
      <c r="B186" s="22">
        <v>21</v>
      </c>
    </row>
    <row r="187" spans="1:2" x14ac:dyDescent="0.3">
      <c r="A187" s="31" t="s">
        <v>9</v>
      </c>
      <c r="B187" s="22">
        <v>13</v>
      </c>
    </row>
    <row r="188" spans="1:2" x14ac:dyDescent="0.3">
      <c r="A188" s="31" t="s">
        <v>5</v>
      </c>
      <c r="B188" s="22">
        <v>15</v>
      </c>
    </row>
    <row r="189" spans="1:2" x14ac:dyDescent="0.3">
      <c r="A189" s="31" t="s">
        <v>10</v>
      </c>
      <c r="B189" s="22">
        <v>8</v>
      </c>
    </row>
    <row r="190" spans="1:2" x14ac:dyDescent="0.3">
      <c r="A190" s="31" t="s">
        <v>6</v>
      </c>
      <c r="B190" s="22">
        <v>14</v>
      </c>
    </row>
    <row r="191" spans="1:2" x14ac:dyDescent="0.3">
      <c r="A191" s="30">
        <v>44610</v>
      </c>
      <c r="B191" s="22">
        <v>119</v>
      </c>
    </row>
    <row r="192" spans="1:2" x14ac:dyDescent="0.3">
      <c r="A192" s="31" t="s">
        <v>11</v>
      </c>
      <c r="B192" s="22">
        <v>5</v>
      </c>
    </row>
    <row r="193" spans="1:2" x14ac:dyDescent="0.3">
      <c r="A193" s="31" t="s">
        <v>12</v>
      </c>
      <c r="B193" s="22">
        <v>17</v>
      </c>
    </row>
    <row r="194" spans="1:2" x14ac:dyDescent="0.3">
      <c r="A194" s="31" t="s">
        <v>4</v>
      </c>
      <c r="B194" s="22">
        <v>20</v>
      </c>
    </row>
    <row r="195" spans="1:2" x14ac:dyDescent="0.3">
      <c r="A195" s="31" t="s">
        <v>7</v>
      </c>
      <c r="B195" s="22">
        <v>8</v>
      </c>
    </row>
    <row r="196" spans="1:2" x14ac:dyDescent="0.3">
      <c r="A196" s="31" t="s">
        <v>8</v>
      </c>
      <c r="B196" s="22">
        <v>13</v>
      </c>
    </row>
    <row r="197" spans="1:2" x14ac:dyDescent="0.3">
      <c r="A197" s="31" t="s">
        <v>13</v>
      </c>
      <c r="B197" s="22">
        <v>20</v>
      </c>
    </row>
    <row r="198" spans="1:2" x14ac:dyDescent="0.3">
      <c r="A198" s="31" t="s">
        <v>9</v>
      </c>
      <c r="B198" s="22">
        <v>6</v>
      </c>
    </row>
    <row r="199" spans="1:2" x14ac:dyDescent="0.3">
      <c r="A199" s="31" t="s">
        <v>5</v>
      </c>
      <c r="B199" s="22">
        <v>10</v>
      </c>
    </row>
    <row r="200" spans="1:2" x14ac:dyDescent="0.3">
      <c r="A200" s="31" t="s">
        <v>10</v>
      </c>
      <c r="B200" s="22">
        <v>9</v>
      </c>
    </row>
    <row r="201" spans="1:2" x14ac:dyDescent="0.3">
      <c r="A201" s="31" t="s">
        <v>6</v>
      </c>
      <c r="B201" s="22">
        <v>11</v>
      </c>
    </row>
    <row r="202" spans="1:2" x14ac:dyDescent="0.3">
      <c r="A202" s="30">
        <v>44611</v>
      </c>
      <c r="B202" s="22">
        <v>141</v>
      </c>
    </row>
    <row r="203" spans="1:2" x14ac:dyDescent="0.3">
      <c r="A203" s="31" t="s">
        <v>11</v>
      </c>
      <c r="B203" s="22">
        <v>8</v>
      </c>
    </row>
    <row r="204" spans="1:2" x14ac:dyDescent="0.3">
      <c r="A204" s="31" t="s">
        <v>12</v>
      </c>
      <c r="B204" s="22">
        <v>16</v>
      </c>
    </row>
    <row r="205" spans="1:2" x14ac:dyDescent="0.3">
      <c r="A205" s="31" t="s">
        <v>4</v>
      </c>
      <c r="B205" s="22">
        <v>23</v>
      </c>
    </row>
    <row r="206" spans="1:2" x14ac:dyDescent="0.3">
      <c r="A206" s="31" t="s">
        <v>7</v>
      </c>
      <c r="B206" s="22">
        <v>14</v>
      </c>
    </row>
    <row r="207" spans="1:2" x14ac:dyDescent="0.3">
      <c r="A207" s="31" t="s">
        <v>8</v>
      </c>
      <c r="B207" s="22">
        <v>16</v>
      </c>
    </row>
    <row r="208" spans="1:2" x14ac:dyDescent="0.3">
      <c r="A208" s="31" t="s">
        <v>13</v>
      </c>
      <c r="B208" s="22">
        <v>23</v>
      </c>
    </row>
    <row r="209" spans="1:2" x14ac:dyDescent="0.3">
      <c r="A209" s="31" t="s">
        <v>9</v>
      </c>
      <c r="B209" s="22">
        <v>7</v>
      </c>
    </row>
    <row r="210" spans="1:2" x14ac:dyDescent="0.3">
      <c r="A210" s="31" t="s">
        <v>5</v>
      </c>
      <c r="B210" s="22">
        <v>12</v>
      </c>
    </row>
    <row r="211" spans="1:2" x14ac:dyDescent="0.3">
      <c r="A211" s="31" t="s">
        <v>10</v>
      </c>
      <c r="B211" s="22">
        <v>9</v>
      </c>
    </row>
    <row r="212" spans="1:2" x14ac:dyDescent="0.3">
      <c r="A212" s="31" t="s">
        <v>6</v>
      </c>
      <c r="B212" s="22">
        <v>13</v>
      </c>
    </row>
    <row r="213" spans="1:2" x14ac:dyDescent="0.3">
      <c r="A213" s="30">
        <v>44612</v>
      </c>
      <c r="B213" s="22">
        <v>147</v>
      </c>
    </row>
    <row r="214" spans="1:2" x14ac:dyDescent="0.3">
      <c r="A214" s="31" t="s">
        <v>11</v>
      </c>
      <c r="B214" s="22">
        <v>6</v>
      </c>
    </row>
    <row r="215" spans="1:2" x14ac:dyDescent="0.3">
      <c r="A215" s="31" t="s">
        <v>12</v>
      </c>
      <c r="B215" s="22">
        <v>20</v>
      </c>
    </row>
    <row r="216" spans="1:2" x14ac:dyDescent="0.3">
      <c r="A216" s="31" t="s">
        <v>4</v>
      </c>
      <c r="B216" s="22">
        <v>16</v>
      </c>
    </row>
    <row r="217" spans="1:2" x14ac:dyDescent="0.3">
      <c r="A217" s="31" t="s">
        <v>7</v>
      </c>
      <c r="B217" s="22">
        <v>10</v>
      </c>
    </row>
    <row r="218" spans="1:2" x14ac:dyDescent="0.3">
      <c r="A218" s="31" t="s">
        <v>8</v>
      </c>
      <c r="B218" s="22">
        <v>14</v>
      </c>
    </row>
    <row r="219" spans="1:2" x14ac:dyDescent="0.3">
      <c r="A219" s="31" t="s">
        <v>13</v>
      </c>
      <c r="B219" s="22">
        <v>26</v>
      </c>
    </row>
    <row r="220" spans="1:2" x14ac:dyDescent="0.3">
      <c r="A220" s="31" t="s">
        <v>9</v>
      </c>
      <c r="B220" s="22">
        <v>7</v>
      </c>
    </row>
    <row r="221" spans="1:2" x14ac:dyDescent="0.3">
      <c r="A221" s="31" t="s">
        <v>5</v>
      </c>
      <c r="B221" s="22">
        <v>17</v>
      </c>
    </row>
    <row r="222" spans="1:2" x14ac:dyDescent="0.3">
      <c r="A222" s="31" t="s">
        <v>10</v>
      </c>
      <c r="B222" s="22">
        <v>5</v>
      </c>
    </row>
    <row r="223" spans="1:2" x14ac:dyDescent="0.3">
      <c r="A223" s="31" t="s">
        <v>6</v>
      </c>
      <c r="B223" s="22">
        <v>26</v>
      </c>
    </row>
    <row r="224" spans="1:2" x14ac:dyDescent="0.3">
      <c r="A224" s="30">
        <v>44613</v>
      </c>
      <c r="B224" s="22">
        <v>133</v>
      </c>
    </row>
    <row r="225" spans="1:2" x14ac:dyDescent="0.3">
      <c r="A225" s="31" t="s">
        <v>11</v>
      </c>
      <c r="B225" s="22">
        <v>5</v>
      </c>
    </row>
    <row r="226" spans="1:2" x14ac:dyDescent="0.3">
      <c r="A226" s="31" t="s">
        <v>12</v>
      </c>
      <c r="B226" s="22">
        <v>17</v>
      </c>
    </row>
    <row r="227" spans="1:2" x14ac:dyDescent="0.3">
      <c r="A227" s="31" t="s">
        <v>4</v>
      </c>
      <c r="B227" s="22">
        <v>10</v>
      </c>
    </row>
    <row r="228" spans="1:2" x14ac:dyDescent="0.3">
      <c r="A228" s="31" t="s">
        <v>7</v>
      </c>
      <c r="B228" s="22">
        <v>6</v>
      </c>
    </row>
    <row r="229" spans="1:2" x14ac:dyDescent="0.3">
      <c r="A229" s="31" t="s">
        <v>8</v>
      </c>
      <c r="B229" s="22">
        <v>9</v>
      </c>
    </row>
    <row r="230" spans="1:2" x14ac:dyDescent="0.3">
      <c r="A230" s="31" t="s">
        <v>13</v>
      </c>
      <c r="B230" s="22">
        <v>24</v>
      </c>
    </row>
    <row r="231" spans="1:2" x14ac:dyDescent="0.3">
      <c r="A231" s="31" t="s">
        <v>9</v>
      </c>
      <c r="B231" s="22">
        <v>12</v>
      </c>
    </row>
    <row r="232" spans="1:2" x14ac:dyDescent="0.3">
      <c r="A232" s="31" t="s">
        <v>5</v>
      </c>
      <c r="B232" s="22">
        <v>15</v>
      </c>
    </row>
    <row r="233" spans="1:2" x14ac:dyDescent="0.3">
      <c r="A233" s="31" t="s">
        <v>10</v>
      </c>
      <c r="B233" s="22">
        <v>9</v>
      </c>
    </row>
    <row r="234" spans="1:2" x14ac:dyDescent="0.3">
      <c r="A234" s="31" t="s">
        <v>6</v>
      </c>
      <c r="B234" s="22">
        <v>26</v>
      </c>
    </row>
    <row r="235" spans="1:2" x14ac:dyDescent="0.3">
      <c r="A235" s="30">
        <v>44614</v>
      </c>
      <c r="B235" s="22">
        <v>0</v>
      </c>
    </row>
    <row r="236" spans="1:2" x14ac:dyDescent="0.3">
      <c r="A236" s="31" t="s">
        <v>11</v>
      </c>
      <c r="B236" s="22">
        <v>0</v>
      </c>
    </row>
    <row r="237" spans="1:2" x14ac:dyDescent="0.3">
      <c r="A237" s="31" t="s">
        <v>12</v>
      </c>
      <c r="B237" s="22">
        <v>0</v>
      </c>
    </row>
    <row r="238" spans="1:2" x14ac:dyDescent="0.3">
      <c r="A238" s="31" t="s">
        <v>4</v>
      </c>
      <c r="B238" s="22">
        <v>0</v>
      </c>
    </row>
    <row r="239" spans="1:2" x14ac:dyDescent="0.3">
      <c r="A239" s="31" t="s">
        <v>7</v>
      </c>
      <c r="B239" s="22">
        <v>0</v>
      </c>
    </row>
    <row r="240" spans="1:2" x14ac:dyDescent="0.3">
      <c r="A240" s="31" t="s">
        <v>8</v>
      </c>
      <c r="B240" s="22">
        <v>0</v>
      </c>
    </row>
    <row r="241" spans="1:2" x14ac:dyDescent="0.3">
      <c r="A241" s="31" t="s">
        <v>13</v>
      </c>
      <c r="B241" s="22">
        <v>0</v>
      </c>
    </row>
    <row r="242" spans="1:2" x14ac:dyDescent="0.3">
      <c r="A242" s="31" t="s">
        <v>9</v>
      </c>
      <c r="B242" s="22">
        <v>0</v>
      </c>
    </row>
    <row r="243" spans="1:2" x14ac:dyDescent="0.3">
      <c r="A243" s="31" t="s">
        <v>5</v>
      </c>
      <c r="B243" s="22">
        <v>0</v>
      </c>
    </row>
    <row r="244" spans="1:2" x14ac:dyDescent="0.3">
      <c r="A244" s="31" t="s">
        <v>10</v>
      </c>
      <c r="B244" s="22">
        <v>0</v>
      </c>
    </row>
    <row r="245" spans="1:2" x14ac:dyDescent="0.3">
      <c r="A245" s="31" t="s">
        <v>6</v>
      </c>
      <c r="B245" s="22">
        <v>0</v>
      </c>
    </row>
    <row r="246" spans="1:2" x14ac:dyDescent="0.3">
      <c r="A246" s="30">
        <v>44615</v>
      </c>
      <c r="B246" s="22">
        <v>127</v>
      </c>
    </row>
    <row r="247" spans="1:2" x14ac:dyDescent="0.3">
      <c r="A247" s="31" t="s">
        <v>11</v>
      </c>
      <c r="B247" s="22">
        <v>7</v>
      </c>
    </row>
    <row r="248" spans="1:2" x14ac:dyDescent="0.3">
      <c r="A248" s="31" t="s">
        <v>12</v>
      </c>
      <c r="B248" s="22">
        <v>20</v>
      </c>
    </row>
    <row r="249" spans="1:2" x14ac:dyDescent="0.3">
      <c r="A249" s="31" t="s">
        <v>4</v>
      </c>
      <c r="B249" s="22">
        <v>10</v>
      </c>
    </row>
    <row r="250" spans="1:2" x14ac:dyDescent="0.3">
      <c r="A250" s="31" t="s">
        <v>7</v>
      </c>
      <c r="B250" s="22">
        <v>15</v>
      </c>
    </row>
    <row r="251" spans="1:2" x14ac:dyDescent="0.3">
      <c r="A251" s="31" t="s">
        <v>8</v>
      </c>
      <c r="B251" s="22">
        <v>5</v>
      </c>
    </row>
    <row r="252" spans="1:2" x14ac:dyDescent="0.3">
      <c r="A252" s="31" t="s">
        <v>13</v>
      </c>
      <c r="B252" s="22">
        <v>24</v>
      </c>
    </row>
    <row r="253" spans="1:2" x14ac:dyDescent="0.3">
      <c r="A253" s="31" t="s">
        <v>9</v>
      </c>
      <c r="B253" s="22">
        <v>7</v>
      </c>
    </row>
    <row r="254" spans="1:2" x14ac:dyDescent="0.3">
      <c r="A254" s="31" t="s">
        <v>5</v>
      </c>
      <c r="B254" s="22">
        <v>15</v>
      </c>
    </row>
    <row r="255" spans="1:2" x14ac:dyDescent="0.3">
      <c r="A255" s="31" t="s">
        <v>10</v>
      </c>
      <c r="B255" s="22">
        <v>5</v>
      </c>
    </row>
    <row r="256" spans="1:2" x14ac:dyDescent="0.3">
      <c r="A256" s="31" t="s">
        <v>6</v>
      </c>
      <c r="B256" s="22">
        <v>19</v>
      </c>
    </row>
    <row r="257" spans="1:2" x14ac:dyDescent="0.3">
      <c r="A257" s="30">
        <v>44616</v>
      </c>
      <c r="B257" s="22">
        <v>141</v>
      </c>
    </row>
    <row r="258" spans="1:2" x14ac:dyDescent="0.3">
      <c r="A258" s="31" t="s">
        <v>11</v>
      </c>
      <c r="B258" s="22">
        <v>6</v>
      </c>
    </row>
    <row r="259" spans="1:2" x14ac:dyDescent="0.3">
      <c r="A259" s="31" t="s">
        <v>12</v>
      </c>
      <c r="B259" s="22">
        <v>15</v>
      </c>
    </row>
    <row r="260" spans="1:2" x14ac:dyDescent="0.3">
      <c r="A260" s="31" t="s">
        <v>4</v>
      </c>
      <c r="B260" s="22">
        <v>22</v>
      </c>
    </row>
    <row r="261" spans="1:2" x14ac:dyDescent="0.3">
      <c r="A261" s="31" t="s">
        <v>7</v>
      </c>
      <c r="B261" s="22">
        <v>16</v>
      </c>
    </row>
    <row r="262" spans="1:2" x14ac:dyDescent="0.3">
      <c r="A262" s="31" t="s">
        <v>8</v>
      </c>
      <c r="B262" s="22">
        <v>12</v>
      </c>
    </row>
    <row r="263" spans="1:2" x14ac:dyDescent="0.3">
      <c r="A263" s="31" t="s">
        <v>13</v>
      </c>
      <c r="B263" s="22">
        <v>22</v>
      </c>
    </row>
    <row r="264" spans="1:2" x14ac:dyDescent="0.3">
      <c r="A264" s="31" t="s">
        <v>9</v>
      </c>
      <c r="B264" s="22">
        <v>3</v>
      </c>
    </row>
    <row r="265" spans="1:2" x14ac:dyDescent="0.3">
      <c r="A265" s="31" t="s">
        <v>5</v>
      </c>
      <c r="B265" s="22">
        <v>14</v>
      </c>
    </row>
    <row r="266" spans="1:2" x14ac:dyDescent="0.3">
      <c r="A266" s="31" t="s">
        <v>10</v>
      </c>
      <c r="B266" s="22">
        <v>5</v>
      </c>
    </row>
    <row r="267" spans="1:2" x14ac:dyDescent="0.3">
      <c r="A267" s="31" t="s">
        <v>6</v>
      </c>
      <c r="B267" s="22">
        <v>26</v>
      </c>
    </row>
    <row r="268" spans="1:2" x14ac:dyDescent="0.3">
      <c r="A268" s="30">
        <v>44617</v>
      </c>
      <c r="B268" s="22">
        <v>137</v>
      </c>
    </row>
    <row r="269" spans="1:2" x14ac:dyDescent="0.3">
      <c r="A269" s="31" t="s">
        <v>11</v>
      </c>
      <c r="B269" s="22">
        <v>6</v>
      </c>
    </row>
    <row r="270" spans="1:2" x14ac:dyDescent="0.3">
      <c r="A270" s="31" t="s">
        <v>12</v>
      </c>
      <c r="B270" s="22">
        <v>12</v>
      </c>
    </row>
    <row r="271" spans="1:2" x14ac:dyDescent="0.3">
      <c r="A271" s="31" t="s">
        <v>4</v>
      </c>
      <c r="B271" s="22">
        <v>18</v>
      </c>
    </row>
    <row r="272" spans="1:2" x14ac:dyDescent="0.3">
      <c r="A272" s="31" t="s">
        <v>7</v>
      </c>
      <c r="B272" s="22">
        <v>19</v>
      </c>
    </row>
    <row r="273" spans="1:2" x14ac:dyDescent="0.3">
      <c r="A273" s="31" t="s">
        <v>8</v>
      </c>
      <c r="B273" s="22">
        <v>11</v>
      </c>
    </row>
    <row r="274" spans="1:2" x14ac:dyDescent="0.3">
      <c r="A274" s="31" t="s">
        <v>13</v>
      </c>
      <c r="B274" s="22">
        <v>17</v>
      </c>
    </row>
    <row r="275" spans="1:2" x14ac:dyDescent="0.3">
      <c r="A275" s="31" t="s">
        <v>9</v>
      </c>
      <c r="B275" s="22">
        <v>9</v>
      </c>
    </row>
    <row r="276" spans="1:2" x14ac:dyDescent="0.3">
      <c r="A276" s="31" t="s">
        <v>5</v>
      </c>
      <c r="B276" s="22">
        <v>13</v>
      </c>
    </row>
    <row r="277" spans="1:2" x14ac:dyDescent="0.3">
      <c r="A277" s="31" t="s">
        <v>10</v>
      </c>
      <c r="B277" s="22">
        <v>11</v>
      </c>
    </row>
    <row r="278" spans="1:2" x14ac:dyDescent="0.3">
      <c r="A278" s="31" t="s">
        <v>6</v>
      </c>
      <c r="B278" s="22">
        <v>21</v>
      </c>
    </row>
    <row r="279" spans="1:2" x14ac:dyDescent="0.3">
      <c r="A279" s="30">
        <v>44618</v>
      </c>
      <c r="B279" s="22">
        <v>131</v>
      </c>
    </row>
    <row r="280" spans="1:2" x14ac:dyDescent="0.3">
      <c r="A280" s="31" t="s">
        <v>11</v>
      </c>
      <c r="B280" s="22">
        <v>5</v>
      </c>
    </row>
    <row r="281" spans="1:2" x14ac:dyDescent="0.3">
      <c r="A281" s="31" t="s">
        <v>12</v>
      </c>
      <c r="B281" s="22">
        <v>24</v>
      </c>
    </row>
    <row r="282" spans="1:2" x14ac:dyDescent="0.3">
      <c r="A282" s="31" t="s">
        <v>4</v>
      </c>
      <c r="B282" s="22">
        <v>10</v>
      </c>
    </row>
    <row r="283" spans="1:2" x14ac:dyDescent="0.3">
      <c r="A283" s="31" t="s">
        <v>7</v>
      </c>
      <c r="B283" s="22">
        <v>15</v>
      </c>
    </row>
    <row r="284" spans="1:2" x14ac:dyDescent="0.3">
      <c r="A284" s="31" t="s">
        <v>8</v>
      </c>
      <c r="B284" s="22">
        <v>15</v>
      </c>
    </row>
    <row r="285" spans="1:2" x14ac:dyDescent="0.3">
      <c r="A285" s="31" t="s">
        <v>13</v>
      </c>
      <c r="B285" s="22">
        <v>21</v>
      </c>
    </row>
    <row r="286" spans="1:2" x14ac:dyDescent="0.3">
      <c r="A286" s="31" t="s">
        <v>9</v>
      </c>
      <c r="B286" s="22">
        <v>7</v>
      </c>
    </row>
    <row r="287" spans="1:2" x14ac:dyDescent="0.3">
      <c r="A287" s="31" t="s">
        <v>5</v>
      </c>
      <c r="B287" s="22">
        <v>15</v>
      </c>
    </row>
    <row r="288" spans="1:2" x14ac:dyDescent="0.3">
      <c r="A288" s="31" t="s">
        <v>10</v>
      </c>
      <c r="B288" s="22">
        <v>7</v>
      </c>
    </row>
    <row r="289" spans="1:2" x14ac:dyDescent="0.3">
      <c r="A289" s="31" t="s">
        <v>6</v>
      </c>
      <c r="B289" s="22">
        <v>12</v>
      </c>
    </row>
    <row r="290" spans="1:2" x14ac:dyDescent="0.3">
      <c r="A290" s="30">
        <v>44619</v>
      </c>
      <c r="B290" s="22">
        <v>162</v>
      </c>
    </row>
    <row r="291" spans="1:2" x14ac:dyDescent="0.3">
      <c r="A291" s="31" t="s">
        <v>11</v>
      </c>
      <c r="B291" s="22">
        <v>5</v>
      </c>
    </row>
    <row r="292" spans="1:2" x14ac:dyDescent="0.3">
      <c r="A292" s="31" t="s">
        <v>12</v>
      </c>
      <c r="B292" s="22">
        <v>25</v>
      </c>
    </row>
    <row r="293" spans="1:2" x14ac:dyDescent="0.3">
      <c r="A293" s="31" t="s">
        <v>4</v>
      </c>
      <c r="B293" s="22">
        <v>11</v>
      </c>
    </row>
    <row r="294" spans="1:2" x14ac:dyDescent="0.3">
      <c r="A294" s="31" t="s">
        <v>7</v>
      </c>
      <c r="B294" s="22">
        <v>23</v>
      </c>
    </row>
    <row r="295" spans="1:2" x14ac:dyDescent="0.3">
      <c r="A295" s="31" t="s">
        <v>8</v>
      </c>
      <c r="B295" s="22">
        <v>16</v>
      </c>
    </row>
    <row r="296" spans="1:2" x14ac:dyDescent="0.3">
      <c r="A296" s="31" t="s">
        <v>13</v>
      </c>
      <c r="B296" s="22">
        <v>28</v>
      </c>
    </row>
    <row r="297" spans="1:2" x14ac:dyDescent="0.3">
      <c r="A297" s="31" t="s">
        <v>9</v>
      </c>
      <c r="B297" s="22">
        <v>7</v>
      </c>
    </row>
    <row r="298" spans="1:2" x14ac:dyDescent="0.3">
      <c r="A298" s="31" t="s">
        <v>5</v>
      </c>
      <c r="B298" s="22">
        <v>15</v>
      </c>
    </row>
    <row r="299" spans="1:2" x14ac:dyDescent="0.3">
      <c r="A299" s="31" t="s">
        <v>10</v>
      </c>
      <c r="B299" s="22">
        <v>8</v>
      </c>
    </row>
    <row r="300" spans="1:2" x14ac:dyDescent="0.3">
      <c r="A300" s="31" t="s">
        <v>6</v>
      </c>
      <c r="B300" s="22">
        <v>24</v>
      </c>
    </row>
    <row r="301" spans="1:2" x14ac:dyDescent="0.3">
      <c r="A301" s="30">
        <v>44620</v>
      </c>
      <c r="B301" s="22">
        <v>182</v>
      </c>
    </row>
    <row r="302" spans="1:2" x14ac:dyDescent="0.3">
      <c r="A302" s="31" t="s">
        <v>11</v>
      </c>
      <c r="B302" s="22">
        <v>7</v>
      </c>
    </row>
    <row r="303" spans="1:2" x14ac:dyDescent="0.3">
      <c r="A303" s="31" t="s">
        <v>12</v>
      </c>
      <c r="B303" s="22">
        <v>10</v>
      </c>
    </row>
    <row r="304" spans="1:2" x14ac:dyDescent="0.3">
      <c r="A304" s="31" t="s">
        <v>4</v>
      </c>
      <c r="B304" s="22">
        <v>21</v>
      </c>
    </row>
    <row r="305" spans="1:2" x14ac:dyDescent="0.3">
      <c r="A305" s="31" t="s">
        <v>7</v>
      </c>
      <c r="B305" s="22">
        <v>26</v>
      </c>
    </row>
    <row r="306" spans="1:2" x14ac:dyDescent="0.3">
      <c r="A306" s="31" t="s">
        <v>8</v>
      </c>
      <c r="B306" s="22">
        <v>14</v>
      </c>
    </row>
    <row r="307" spans="1:2" x14ac:dyDescent="0.3">
      <c r="A307" s="31" t="s">
        <v>13</v>
      </c>
      <c r="B307" s="22">
        <v>31</v>
      </c>
    </row>
    <row r="308" spans="1:2" x14ac:dyDescent="0.3">
      <c r="A308" s="31" t="s">
        <v>9</v>
      </c>
      <c r="B308" s="22">
        <v>9</v>
      </c>
    </row>
    <row r="309" spans="1:2" x14ac:dyDescent="0.3">
      <c r="A309" s="31" t="s">
        <v>5</v>
      </c>
      <c r="B309" s="22">
        <v>26</v>
      </c>
    </row>
    <row r="310" spans="1:2" x14ac:dyDescent="0.3">
      <c r="A310" s="31" t="s">
        <v>10</v>
      </c>
      <c r="B310" s="22">
        <v>11</v>
      </c>
    </row>
    <row r="311" spans="1:2" x14ac:dyDescent="0.3">
      <c r="A311" s="31" t="s">
        <v>6</v>
      </c>
      <c r="B311" s="22">
        <v>27</v>
      </c>
    </row>
    <row r="312" spans="1:2" x14ac:dyDescent="0.3">
      <c r="A312" s="30" t="s">
        <v>21</v>
      </c>
      <c r="B312" s="22">
        <v>3509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2693-A442-40E6-A6E3-898C4061FB3A}">
  <dimension ref="A3:C312"/>
  <sheetViews>
    <sheetView topLeftCell="A288" workbookViewId="0">
      <selection activeCell="L309" sqref="L309"/>
    </sheetView>
  </sheetViews>
  <sheetFormatPr defaultRowHeight="14.4" x14ac:dyDescent="0.3"/>
  <cols>
    <col min="1" max="1" width="16.33203125" bestFit="1" customWidth="1"/>
    <col min="2" max="2" width="15.5546875" bestFit="1" customWidth="1"/>
    <col min="3" max="3" width="21.44140625" bestFit="1" customWidth="1"/>
  </cols>
  <sheetData>
    <row r="3" spans="1:3" x14ac:dyDescent="0.3">
      <c r="A3" s="20" t="s">
        <v>20</v>
      </c>
      <c r="B3" s="14" t="s">
        <v>25</v>
      </c>
      <c r="C3" t="s">
        <v>22</v>
      </c>
    </row>
    <row r="4" spans="1:3" x14ac:dyDescent="0.3">
      <c r="A4" s="30">
        <v>44593</v>
      </c>
      <c r="B4" s="14">
        <v>49850</v>
      </c>
      <c r="C4" s="22">
        <v>122</v>
      </c>
    </row>
    <row r="5" spans="1:3" x14ac:dyDescent="0.3">
      <c r="A5" s="31" t="s">
        <v>11</v>
      </c>
      <c r="B5" s="14">
        <v>3800</v>
      </c>
      <c r="C5" s="22">
        <v>5</v>
      </c>
    </row>
    <row r="6" spans="1:3" x14ac:dyDescent="0.3">
      <c r="A6" s="31" t="s">
        <v>12</v>
      </c>
      <c r="B6" s="14">
        <v>2400</v>
      </c>
      <c r="C6" s="22">
        <v>24</v>
      </c>
    </row>
    <row r="7" spans="1:3" x14ac:dyDescent="0.3">
      <c r="A7" s="31" t="s">
        <v>4</v>
      </c>
      <c r="B7" s="14">
        <v>8000</v>
      </c>
      <c r="C7" s="22">
        <v>10</v>
      </c>
    </row>
    <row r="8" spans="1:3" x14ac:dyDescent="0.3">
      <c r="A8" s="31" t="s">
        <v>7</v>
      </c>
      <c r="B8" s="14">
        <v>2100</v>
      </c>
      <c r="C8" s="22">
        <v>6</v>
      </c>
    </row>
    <row r="9" spans="1:3" x14ac:dyDescent="0.3">
      <c r="A9" s="31" t="s">
        <v>8</v>
      </c>
      <c r="B9" s="14">
        <v>4500</v>
      </c>
      <c r="C9" s="22">
        <v>9</v>
      </c>
    </row>
    <row r="10" spans="1:3" x14ac:dyDescent="0.3">
      <c r="A10" s="31" t="s">
        <v>13</v>
      </c>
      <c r="B10" s="14">
        <v>14700</v>
      </c>
      <c r="C10" s="22">
        <v>21</v>
      </c>
    </row>
    <row r="11" spans="1:3" x14ac:dyDescent="0.3">
      <c r="A11" s="31" t="s">
        <v>9</v>
      </c>
      <c r="B11" s="14">
        <v>1440</v>
      </c>
      <c r="C11" s="22">
        <v>12</v>
      </c>
    </row>
    <row r="12" spans="1:3" x14ac:dyDescent="0.3">
      <c r="A12" s="31" t="s">
        <v>5</v>
      </c>
      <c r="B12" s="14">
        <v>6750</v>
      </c>
      <c r="C12" s="22">
        <v>15</v>
      </c>
    </row>
    <row r="13" spans="1:3" x14ac:dyDescent="0.3">
      <c r="A13" s="31" t="s">
        <v>10</v>
      </c>
      <c r="B13" s="14">
        <v>1600</v>
      </c>
      <c r="C13" s="22">
        <v>8</v>
      </c>
    </row>
    <row r="14" spans="1:3" x14ac:dyDescent="0.3">
      <c r="A14" s="31" t="s">
        <v>6</v>
      </c>
      <c r="B14" s="14">
        <v>4560</v>
      </c>
      <c r="C14" s="22">
        <v>12</v>
      </c>
    </row>
    <row r="15" spans="1:3" x14ac:dyDescent="0.3">
      <c r="A15" s="30">
        <v>44594</v>
      </c>
      <c r="B15" s="14">
        <v>51280</v>
      </c>
      <c r="C15" s="22">
        <v>115</v>
      </c>
    </row>
    <row r="16" spans="1:3" x14ac:dyDescent="0.3">
      <c r="A16" s="31" t="s">
        <v>11</v>
      </c>
      <c r="B16" s="14">
        <v>4560</v>
      </c>
      <c r="C16" s="22">
        <v>6</v>
      </c>
    </row>
    <row r="17" spans="1:3" x14ac:dyDescent="0.3">
      <c r="A17" s="31" t="s">
        <v>12</v>
      </c>
      <c r="B17" s="14">
        <v>2000</v>
      </c>
      <c r="C17" s="22">
        <v>20</v>
      </c>
    </row>
    <row r="18" spans="1:3" x14ac:dyDescent="0.3">
      <c r="A18" s="31" t="s">
        <v>4</v>
      </c>
      <c r="B18" s="14">
        <v>7200</v>
      </c>
      <c r="C18" s="22">
        <v>9</v>
      </c>
    </row>
    <row r="19" spans="1:3" x14ac:dyDescent="0.3">
      <c r="A19" s="31" t="s">
        <v>7</v>
      </c>
      <c r="B19" s="14">
        <v>3150</v>
      </c>
      <c r="C19" s="22">
        <v>9</v>
      </c>
    </row>
    <row r="20" spans="1:3" x14ac:dyDescent="0.3">
      <c r="A20" s="31" t="s">
        <v>8</v>
      </c>
      <c r="B20" s="14">
        <v>2500</v>
      </c>
      <c r="C20" s="22">
        <v>5</v>
      </c>
    </row>
    <row r="21" spans="1:3" x14ac:dyDescent="0.3">
      <c r="A21" s="31" t="s">
        <v>13</v>
      </c>
      <c r="B21" s="14">
        <v>18200</v>
      </c>
      <c r="C21" s="22">
        <v>26</v>
      </c>
    </row>
    <row r="22" spans="1:3" x14ac:dyDescent="0.3">
      <c r="A22" s="31" t="s">
        <v>9</v>
      </c>
      <c r="B22" s="14">
        <v>840</v>
      </c>
      <c r="C22" s="22">
        <v>7</v>
      </c>
    </row>
    <row r="23" spans="1:3" x14ac:dyDescent="0.3">
      <c r="A23" s="31" t="s">
        <v>5</v>
      </c>
      <c r="B23" s="14">
        <v>7650</v>
      </c>
      <c r="C23" s="22">
        <v>17</v>
      </c>
    </row>
    <row r="24" spans="1:3" x14ac:dyDescent="0.3">
      <c r="A24" s="31" t="s">
        <v>10</v>
      </c>
      <c r="B24" s="14">
        <v>1000</v>
      </c>
      <c r="C24" s="22">
        <v>5</v>
      </c>
    </row>
    <row r="25" spans="1:3" x14ac:dyDescent="0.3">
      <c r="A25" s="31" t="s">
        <v>6</v>
      </c>
      <c r="B25" s="14">
        <v>4180</v>
      </c>
      <c r="C25" s="22">
        <v>11</v>
      </c>
    </row>
    <row r="26" spans="1:3" x14ac:dyDescent="0.3">
      <c r="A26" s="30">
        <v>44595</v>
      </c>
      <c r="B26" s="14">
        <v>65270</v>
      </c>
      <c r="C26" s="22">
        <v>135</v>
      </c>
    </row>
    <row r="27" spans="1:3" x14ac:dyDescent="0.3">
      <c r="A27" s="31" t="s">
        <v>11</v>
      </c>
      <c r="B27" s="14">
        <v>4560</v>
      </c>
      <c r="C27" s="22">
        <v>6</v>
      </c>
    </row>
    <row r="28" spans="1:3" x14ac:dyDescent="0.3">
      <c r="A28" s="31" t="s">
        <v>12</v>
      </c>
      <c r="B28" s="14">
        <v>1700</v>
      </c>
      <c r="C28" s="22">
        <v>17</v>
      </c>
    </row>
    <row r="29" spans="1:3" x14ac:dyDescent="0.3">
      <c r="A29" s="31" t="s">
        <v>4</v>
      </c>
      <c r="B29" s="14">
        <v>10400</v>
      </c>
      <c r="C29" s="22">
        <v>13</v>
      </c>
    </row>
    <row r="30" spans="1:3" x14ac:dyDescent="0.3">
      <c r="A30" s="31" t="s">
        <v>7</v>
      </c>
      <c r="B30" s="14">
        <v>5250</v>
      </c>
      <c r="C30" s="22">
        <v>15</v>
      </c>
    </row>
    <row r="31" spans="1:3" x14ac:dyDescent="0.3">
      <c r="A31" s="31" t="s">
        <v>8</v>
      </c>
      <c r="B31" s="14">
        <v>7500</v>
      </c>
      <c r="C31" s="22">
        <v>15</v>
      </c>
    </row>
    <row r="32" spans="1:3" x14ac:dyDescent="0.3">
      <c r="A32" s="31" t="s">
        <v>13</v>
      </c>
      <c r="B32" s="14">
        <v>22400</v>
      </c>
      <c r="C32" s="22">
        <v>32</v>
      </c>
    </row>
    <row r="33" spans="1:3" x14ac:dyDescent="0.3">
      <c r="A33" s="31" t="s">
        <v>9</v>
      </c>
      <c r="B33" s="14">
        <v>480</v>
      </c>
      <c r="C33" s="22">
        <v>4</v>
      </c>
    </row>
    <row r="34" spans="1:3" x14ac:dyDescent="0.3">
      <c r="A34" s="31" t="s">
        <v>5</v>
      </c>
      <c r="B34" s="14">
        <v>6300</v>
      </c>
      <c r="C34" s="22">
        <v>14</v>
      </c>
    </row>
    <row r="35" spans="1:3" x14ac:dyDescent="0.3">
      <c r="A35" s="31" t="s">
        <v>10</v>
      </c>
      <c r="B35" s="14">
        <v>600</v>
      </c>
      <c r="C35" s="22">
        <v>3</v>
      </c>
    </row>
    <row r="36" spans="1:3" x14ac:dyDescent="0.3">
      <c r="A36" s="31" t="s">
        <v>6</v>
      </c>
      <c r="B36" s="14">
        <v>6080</v>
      </c>
      <c r="C36" s="22">
        <v>16</v>
      </c>
    </row>
    <row r="37" spans="1:3" x14ac:dyDescent="0.3">
      <c r="A37" s="30">
        <v>44596</v>
      </c>
      <c r="B37" s="14">
        <v>72280</v>
      </c>
      <c r="C37" s="22">
        <v>155</v>
      </c>
    </row>
    <row r="38" spans="1:3" x14ac:dyDescent="0.3">
      <c r="A38" s="31" t="s">
        <v>11</v>
      </c>
      <c r="B38" s="14">
        <v>6080</v>
      </c>
      <c r="C38" s="22">
        <v>8</v>
      </c>
    </row>
    <row r="39" spans="1:3" x14ac:dyDescent="0.3">
      <c r="A39" s="31" t="s">
        <v>12</v>
      </c>
      <c r="B39" s="14">
        <v>1800</v>
      </c>
      <c r="C39" s="22">
        <v>18</v>
      </c>
    </row>
    <row r="40" spans="1:3" x14ac:dyDescent="0.3">
      <c r="A40" s="31" t="s">
        <v>4</v>
      </c>
      <c r="B40" s="14">
        <v>12000</v>
      </c>
      <c r="C40" s="22">
        <v>15</v>
      </c>
    </row>
    <row r="41" spans="1:3" x14ac:dyDescent="0.3">
      <c r="A41" s="31" t="s">
        <v>7</v>
      </c>
      <c r="B41" s="14">
        <v>7000</v>
      </c>
      <c r="C41" s="22">
        <v>20</v>
      </c>
    </row>
    <row r="42" spans="1:3" x14ac:dyDescent="0.3">
      <c r="A42" s="31" t="s">
        <v>8</v>
      </c>
      <c r="B42" s="14">
        <v>6000</v>
      </c>
      <c r="C42" s="22">
        <v>12</v>
      </c>
    </row>
    <row r="43" spans="1:3" x14ac:dyDescent="0.3">
      <c r="A43" s="31" t="s">
        <v>13</v>
      </c>
      <c r="B43" s="14">
        <v>23800</v>
      </c>
      <c r="C43" s="22">
        <v>34</v>
      </c>
    </row>
    <row r="44" spans="1:3" x14ac:dyDescent="0.3">
      <c r="A44" s="31" t="s">
        <v>9</v>
      </c>
      <c r="B44" s="14">
        <v>840</v>
      </c>
      <c r="C44" s="22">
        <v>7</v>
      </c>
    </row>
    <row r="45" spans="1:3" x14ac:dyDescent="0.3">
      <c r="A45" s="31" t="s">
        <v>5</v>
      </c>
      <c r="B45" s="14">
        <v>6300</v>
      </c>
      <c r="C45" s="22">
        <v>14</v>
      </c>
    </row>
    <row r="46" spans="1:3" x14ac:dyDescent="0.3">
      <c r="A46" s="31" t="s">
        <v>10</v>
      </c>
      <c r="B46" s="14">
        <v>2000</v>
      </c>
      <c r="C46" s="22">
        <v>10</v>
      </c>
    </row>
    <row r="47" spans="1:3" x14ac:dyDescent="0.3">
      <c r="A47" s="31" t="s">
        <v>6</v>
      </c>
      <c r="B47" s="14">
        <v>6460</v>
      </c>
      <c r="C47" s="22">
        <v>17</v>
      </c>
    </row>
    <row r="48" spans="1:3" x14ac:dyDescent="0.3">
      <c r="A48" s="30">
        <v>44597</v>
      </c>
      <c r="B48" s="14">
        <v>54600</v>
      </c>
      <c r="C48" s="22">
        <v>117</v>
      </c>
    </row>
    <row r="49" spans="1:3" x14ac:dyDescent="0.3">
      <c r="A49" s="31" t="s">
        <v>11</v>
      </c>
      <c r="B49" s="14">
        <v>3800</v>
      </c>
      <c r="C49" s="22">
        <v>5</v>
      </c>
    </row>
    <row r="50" spans="1:3" x14ac:dyDescent="0.3">
      <c r="A50" s="31" t="s">
        <v>12</v>
      </c>
      <c r="B50" s="14">
        <v>1700</v>
      </c>
      <c r="C50" s="22">
        <v>17</v>
      </c>
    </row>
    <row r="51" spans="1:3" x14ac:dyDescent="0.3">
      <c r="A51" s="31" t="s">
        <v>4</v>
      </c>
      <c r="B51" s="14">
        <v>16000</v>
      </c>
      <c r="C51" s="22">
        <v>20</v>
      </c>
    </row>
    <row r="52" spans="1:3" x14ac:dyDescent="0.3">
      <c r="A52" s="31" t="s">
        <v>7</v>
      </c>
      <c r="B52" s="14">
        <v>2800</v>
      </c>
      <c r="C52" s="22">
        <v>8</v>
      </c>
    </row>
    <row r="53" spans="1:3" x14ac:dyDescent="0.3">
      <c r="A53" s="31" t="s">
        <v>8</v>
      </c>
      <c r="B53" s="14">
        <v>6500</v>
      </c>
      <c r="C53" s="22">
        <v>13</v>
      </c>
    </row>
    <row r="54" spans="1:3" x14ac:dyDescent="0.3">
      <c r="A54" s="31" t="s">
        <v>13</v>
      </c>
      <c r="B54" s="14">
        <v>12600</v>
      </c>
      <c r="C54" s="22">
        <v>18</v>
      </c>
    </row>
    <row r="55" spans="1:3" x14ac:dyDescent="0.3">
      <c r="A55" s="31" t="s">
        <v>9</v>
      </c>
      <c r="B55" s="14">
        <v>720</v>
      </c>
      <c r="C55" s="22">
        <v>6</v>
      </c>
    </row>
    <row r="56" spans="1:3" x14ac:dyDescent="0.3">
      <c r="A56" s="31" t="s">
        <v>5</v>
      </c>
      <c r="B56" s="14">
        <v>4500</v>
      </c>
      <c r="C56" s="22">
        <v>10</v>
      </c>
    </row>
    <row r="57" spans="1:3" x14ac:dyDescent="0.3">
      <c r="A57" s="31" t="s">
        <v>10</v>
      </c>
      <c r="B57" s="14">
        <v>1800</v>
      </c>
      <c r="C57" s="22">
        <v>9</v>
      </c>
    </row>
    <row r="58" spans="1:3" x14ac:dyDescent="0.3">
      <c r="A58" s="31" t="s">
        <v>6</v>
      </c>
      <c r="B58" s="14">
        <v>4180</v>
      </c>
      <c r="C58" s="22">
        <v>11</v>
      </c>
    </row>
    <row r="59" spans="1:3" x14ac:dyDescent="0.3">
      <c r="A59" s="30">
        <v>44598</v>
      </c>
      <c r="B59" s="14">
        <v>56650</v>
      </c>
      <c r="C59" s="22">
        <v>132</v>
      </c>
    </row>
    <row r="60" spans="1:3" x14ac:dyDescent="0.3">
      <c r="A60" s="31" t="s">
        <v>11</v>
      </c>
      <c r="B60" s="14">
        <v>3800</v>
      </c>
      <c r="C60" s="22">
        <v>5</v>
      </c>
    </row>
    <row r="61" spans="1:3" x14ac:dyDescent="0.3">
      <c r="A61" s="31" t="s">
        <v>12</v>
      </c>
      <c r="B61" s="14">
        <v>2400</v>
      </c>
      <c r="C61" s="22">
        <v>24</v>
      </c>
    </row>
    <row r="62" spans="1:3" x14ac:dyDescent="0.3">
      <c r="A62" s="31" t="s">
        <v>4</v>
      </c>
      <c r="B62" s="14">
        <v>10400</v>
      </c>
      <c r="C62" s="22">
        <v>13</v>
      </c>
    </row>
    <row r="63" spans="1:3" x14ac:dyDescent="0.3">
      <c r="A63" s="31" t="s">
        <v>7</v>
      </c>
      <c r="B63" s="14">
        <v>2100</v>
      </c>
      <c r="C63" s="22">
        <v>6</v>
      </c>
    </row>
    <row r="64" spans="1:3" x14ac:dyDescent="0.3">
      <c r="A64" s="31" t="s">
        <v>8</v>
      </c>
      <c r="B64" s="14">
        <v>4500</v>
      </c>
      <c r="C64" s="22">
        <v>9</v>
      </c>
    </row>
    <row r="65" spans="1:3" x14ac:dyDescent="0.3">
      <c r="A65" s="31" t="s">
        <v>13</v>
      </c>
      <c r="B65" s="14">
        <v>18200</v>
      </c>
      <c r="C65" s="22">
        <v>26</v>
      </c>
    </row>
    <row r="66" spans="1:3" x14ac:dyDescent="0.3">
      <c r="A66" s="31" t="s">
        <v>9</v>
      </c>
      <c r="B66" s="14">
        <v>1440</v>
      </c>
      <c r="C66" s="22">
        <v>12</v>
      </c>
    </row>
    <row r="67" spans="1:3" x14ac:dyDescent="0.3">
      <c r="A67" s="31" t="s">
        <v>5</v>
      </c>
      <c r="B67" s="14">
        <v>7650</v>
      </c>
      <c r="C67" s="22">
        <v>17</v>
      </c>
    </row>
    <row r="68" spans="1:3" x14ac:dyDescent="0.3">
      <c r="A68" s="31" t="s">
        <v>10</v>
      </c>
      <c r="B68" s="14">
        <v>1600</v>
      </c>
      <c r="C68" s="22">
        <v>8</v>
      </c>
    </row>
    <row r="69" spans="1:3" x14ac:dyDescent="0.3">
      <c r="A69" s="31" t="s">
        <v>6</v>
      </c>
      <c r="B69" s="14">
        <v>4560</v>
      </c>
      <c r="C69" s="22">
        <v>12</v>
      </c>
    </row>
    <row r="70" spans="1:3" x14ac:dyDescent="0.3">
      <c r="A70" s="30">
        <v>44599</v>
      </c>
      <c r="B70" s="14">
        <v>54700</v>
      </c>
      <c r="C70" s="22">
        <v>120</v>
      </c>
    </row>
    <row r="71" spans="1:3" x14ac:dyDescent="0.3">
      <c r="A71" s="31" t="s">
        <v>11</v>
      </c>
      <c r="B71" s="14">
        <v>3040</v>
      </c>
      <c r="C71" s="22">
        <v>4</v>
      </c>
    </row>
    <row r="72" spans="1:3" x14ac:dyDescent="0.3">
      <c r="A72" s="31" t="s">
        <v>12</v>
      </c>
      <c r="B72" s="14">
        <v>1600</v>
      </c>
      <c r="C72" s="22">
        <v>16</v>
      </c>
    </row>
    <row r="73" spans="1:3" x14ac:dyDescent="0.3">
      <c r="A73" s="31" t="s">
        <v>4</v>
      </c>
      <c r="B73" s="14">
        <v>10400</v>
      </c>
      <c r="C73" s="22">
        <v>13</v>
      </c>
    </row>
    <row r="74" spans="1:3" x14ac:dyDescent="0.3">
      <c r="A74" s="31" t="s">
        <v>7</v>
      </c>
      <c r="B74" s="14">
        <v>2800</v>
      </c>
      <c r="C74" s="22">
        <v>8</v>
      </c>
    </row>
    <row r="75" spans="1:3" x14ac:dyDescent="0.3">
      <c r="A75" s="31" t="s">
        <v>8</v>
      </c>
      <c r="B75" s="14">
        <v>7500</v>
      </c>
      <c r="C75" s="22">
        <v>15</v>
      </c>
    </row>
    <row r="76" spans="1:3" x14ac:dyDescent="0.3">
      <c r="A76" s="31" t="s">
        <v>13</v>
      </c>
      <c r="B76" s="14">
        <v>14700</v>
      </c>
      <c r="C76" s="22">
        <v>21</v>
      </c>
    </row>
    <row r="77" spans="1:3" x14ac:dyDescent="0.3">
      <c r="A77" s="31" t="s">
        <v>9</v>
      </c>
      <c r="B77" s="14">
        <v>480</v>
      </c>
      <c r="C77" s="22">
        <v>4</v>
      </c>
    </row>
    <row r="78" spans="1:3" x14ac:dyDescent="0.3">
      <c r="A78" s="31" t="s">
        <v>5</v>
      </c>
      <c r="B78" s="14">
        <v>6300</v>
      </c>
      <c r="C78" s="22">
        <v>14</v>
      </c>
    </row>
    <row r="79" spans="1:3" x14ac:dyDescent="0.3">
      <c r="A79" s="31" t="s">
        <v>10</v>
      </c>
      <c r="B79" s="14">
        <v>1800</v>
      </c>
      <c r="C79" s="22">
        <v>9</v>
      </c>
    </row>
    <row r="80" spans="1:3" x14ac:dyDescent="0.3">
      <c r="A80" s="31" t="s">
        <v>6</v>
      </c>
      <c r="B80" s="14">
        <v>6080</v>
      </c>
      <c r="C80" s="22">
        <v>16</v>
      </c>
    </row>
    <row r="81" spans="1:3" x14ac:dyDescent="0.3">
      <c r="A81" s="30">
        <v>44600</v>
      </c>
      <c r="B81" s="14">
        <v>47250</v>
      </c>
      <c r="C81" s="22">
        <v>113</v>
      </c>
    </row>
    <row r="82" spans="1:3" x14ac:dyDescent="0.3">
      <c r="A82" s="31" t="s">
        <v>11</v>
      </c>
      <c r="B82" s="14">
        <v>3800</v>
      </c>
      <c r="C82" s="22">
        <v>5</v>
      </c>
    </row>
    <row r="83" spans="1:3" x14ac:dyDescent="0.3">
      <c r="A83" s="31" t="s">
        <v>12</v>
      </c>
      <c r="B83" s="14">
        <v>1700</v>
      </c>
      <c r="C83" s="22">
        <v>17</v>
      </c>
    </row>
    <row r="84" spans="1:3" x14ac:dyDescent="0.3">
      <c r="A84" s="31" t="s">
        <v>4</v>
      </c>
      <c r="B84" s="14">
        <v>8000</v>
      </c>
      <c r="C84" s="22">
        <v>10</v>
      </c>
    </row>
    <row r="85" spans="1:3" x14ac:dyDescent="0.3">
      <c r="A85" s="31" t="s">
        <v>7</v>
      </c>
      <c r="B85" s="14">
        <v>2100</v>
      </c>
      <c r="C85" s="22">
        <v>6</v>
      </c>
    </row>
    <row r="86" spans="1:3" x14ac:dyDescent="0.3">
      <c r="A86" s="31" t="s">
        <v>8</v>
      </c>
      <c r="B86" s="14">
        <v>4500</v>
      </c>
      <c r="C86" s="22">
        <v>9</v>
      </c>
    </row>
    <row r="87" spans="1:3" x14ac:dyDescent="0.3">
      <c r="A87" s="31" t="s">
        <v>13</v>
      </c>
      <c r="B87" s="14">
        <v>12600</v>
      </c>
      <c r="C87" s="22">
        <v>18</v>
      </c>
    </row>
    <row r="88" spans="1:3" x14ac:dyDescent="0.3">
      <c r="A88" s="31" t="s">
        <v>9</v>
      </c>
      <c r="B88" s="14">
        <v>1440</v>
      </c>
      <c r="C88" s="22">
        <v>12</v>
      </c>
    </row>
    <row r="89" spans="1:3" x14ac:dyDescent="0.3">
      <c r="A89" s="31" t="s">
        <v>5</v>
      </c>
      <c r="B89" s="14">
        <v>6750</v>
      </c>
      <c r="C89" s="22">
        <v>15</v>
      </c>
    </row>
    <row r="90" spans="1:3" x14ac:dyDescent="0.3">
      <c r="A90" s="31" t="s">
        <v>10</v>
      </c>
      <c r="B90" s="14">
        <v>1800</v>
      </c>
      <c r="C90" s="22">
        <v>9</v>
      </c>
    </row>
    <row r="91" spans="1:3" x14ac:dyDescent="0.3">
      <c r="A91" s="31" t="s">
        <v>6</v>
      </c>
      <c r="B91" s="14">
        <v>4560</v>
      </c>
      <c r="C91" s="22">
        <v>12</v>
      </c>
    </row>
    <row r="92" spans="1:3" x14ac:dyDescent="0.3">
      <c r="A92" s="30">
        <v>44601</v>
      </c>
      <c r="B92" s="14">
        <v>64360</v>
      </c>
      <c r="C92" s="22">
        <v>142</v>
      </c>
    </row>
    <row r="93" spans="1:3" x14ac:dyDescent="0.3">
      <c r="A93" s="31" t="s">
        <v>11</v>
      </c>
      <c r="B93" s="14">
        <v>4560</v>
      </c>
      <c r="C93" s="22">
        <v>6</v>
      </c>
    </row>
    <row r="94" spans="1:3" x14ac:dyDescent="0.3">
      <c r="A94" s="31" t="s">
        <v>12</v>
      </c>
      <c r="B94" s="14">
        <v>2000</v>
      </c>
      <c r="C94" s="22">
        <v>20</v>
      </c>
    </row>
    <row r="95" spans="1:3" x14ac:dyDescent="0.3">
      <c r="A95" s="31" t="s">
        <v>4</v>
      </c>
      <c r="B95" s="14">
        <v>12000</v>
      </c>
      <c r="C95" s="22">
        <v>15</v>
      </c>
    </row>
    <row r="96" spans="1:3" x14ac:dyDescent="0.3">
      <c r="A96" s="31" t="s">
        <v>7</v>
      </c>
      <c r="B96" s="14">
        <v>7000</v>
      </c>
      <c r="C96" s="22">
        <v>20</v>
      </c>
    </row>
    <row r="97" spans="1:3" x14ac:dyDescent="0.3">
      <c r="A97" s="31" t="s">
        <v>8</v>
      </c>
      <c r="B97" s="14">
        <v>6000</v>
      </c>
      <c r="C97" s="22">
        <v>12</v>
      </c>
    </row>
    <row r="98" spans="1:3" x14ac:dyDescent="0.3">
      <c r="A98" s="31" t="s">
        <v>13</v>
      </c>
      <c r="B98" s="14">
        <v>18200</v>
      </c>
      <c r="C98" s="22">
        <v>26</v>
      </c>
    </row>
    <row r="99" spans="1:3" x14ac:dyDescent="0.3">
      <c r="A99" s="31" t="s">
        <v>9</v>
      </c>
      <c r="B99" s="14">
        <v>840</v>
      </c>
      <c r="C99" s="22">
        <v>7</v>
      </c>
    </row>
    <row r="100" spans="1:3" x14ac:dyDescent="0.3">
      <c r="A100" s="31" t="s">
        <v>5</v>
      </c>
      <c r="B100" s="14">
        <v>6300</v>
      </c>
      <c r="C100" s="22">
        <v>14</v>
      </c>
    </row>
    <row r="101" spans="1:3" x14ac:dyDescent="0.3">
      <c r="A101" s="31" t="s">
        <v>10</v>
      </c>
      <c r="B101" s="14">
        <v>1000</v>
      </c>
      <c r="C101" s="22">
        <v>5</v>
      </c>
    </row>
    <row r="102" spans="1:3" x14ac:dyDescent="0.3">
      <c r="A102" s="31" t="s">
        <v>6</v>
      </c>
      <c r="B102" s="14">
        <v>6460</v>
      </c>
      <c r="C102" s="22">
        <v>17</v>
      </c>
    </row>
    <row r="103" spans="1:3" x14ac:dyDescent="0.3">
      <c r="A103" s="30">
        <v>44602</v>
      </c>
      <c r="B103" s="14">
        <v>52130</v>
      </c>
      <c r="C103" s="22">
        <v>113</v>
      </c>
    </row>
    <row r="104" spans="1:3" x14ac:dyDescent="0.3">
      <c r="A104" s="31" t="s">
        <v>11</v>
      </c>
      <c r="B104" s="14">
        <v>6080</v>
      </c>
      <c r="C104" s="22">
        <v>8</v>
      </c>
    </row>
    <row r="105" spans="1:3" x14ac:dyDescent="0.3">
      <c r="A105" s="31" t="s">
        <v>12</v>
      </c>
      <c r="B105" s="14">
        <v>1800</v>
      </c>
      <c r="C105" s="22">
        <v>18</v>
      </c>
    </row>
    <row r="106" spans="1:3" x14ac:dyDescent="0.3">
      <c r="A106" s="31" t="s">
        <v>4</v>
      </c>
      <c r="B106" s="14">
        <v>8000</v>
      </c>
      <c r="C106" s="22">
        <v>10</v>
      </c>
    </row>
    <row r="107" spans="1:3" x14ac:dyDescent="0.3">
      <c r="A107" s="31" t="s">
        <v>7</v>
      </c>
      <c r="B107" s="14">
        <v>2100</v>
      </c>
      <c r="C107" s="22">
        <v>6</v>
      </c>
    </row>
    <row r="108" spans="1:3" x14ac:dyDescent="0.3">
      <c r="A108" s="31" t="s">
        <v>8</v>
      </c>
      <c r="B108" s="14">
        <v>4500</v>
      </c>
      <c r="C108" s="22">
        <v>9</v>
      </c>
    </row>
    <row r="109" spans="1:3" x14ac:dyDescent="0.3">
      <c r="A109" s="31" t="s">
        <v>13</v>
      </c>
      <c r="B109" s="14">
        <v>16100</v>
      </c>
      <c r="C109" s="22">
        <v>23</v>
      </c>
    </row>
    <row r="110" spans="1:3" x14ac:dyDescent="0.3">
      <c r="A110" s="31" t="s">
        <v>9</v>
      </c>
      <c r="B110" s="14">
        <v>240</v>
      </c>
      <c r="C110" s="22">
        <v>2</v>
      </c>
    </row>
    <row r="111" spans="1:3" x14ac:dyDescent="0.3">
      <c r="A111" s="31" t="s">
        <v>5</v>
      </c>
      <c r="B111" s="14">
        <v>6750</v>
      </c>
      <c r="C111" s="22">
        <v>15</v>
      </c>
    </row>
    <row r="112" spans="1:3" x14ac:dyDescent="0.3">
      <c r="A112" s="31" t="s">
        <v>10</v>
      </c>
      <c r="B112" s="14">
        <v>2000</v>
      </c>
      <c r="C112" s="22">
        <v>10</v>
      </c>
    </row>
    <row r="113" spans="1:3" x14ac:dyDescent="0.3">
      <c r="A113" s="31" t="s">
        <v>6</v>
      </c>
      <c r="B113" s="14">
        <v>4560</v>
      </c>
      <c r="C113" s="22">
        <v>12</v>
      </c>
    </row>
    <row r="114" spans="1:3" x14ac:dyDescent="0.3">
      <c r="A114" s="30">
        <v>44603</v>
      </c>
      <c r="B114" s="14">
        <v>57910</v>
      </c>
      <c r="C114" s="22">
        <v>121</v>
      </c>
    </row>
    <row r="115" spans="1:3" x14ac:dyDescent="0.3">
      <c r="A115" s="31" t="s">
        <v>11</v>
      </c>
      <c r="B115" s="14">
        <v>5320</v>
      </c>
      <c r="C115" s="22">
        <v>7</v>
      </c>
    </row>
    <row r="116" spans="1:3" x14ac:dyDescent="0.3">
      <c r="A116" s="31" t="s">
        <v>12</v>
      </c>
      <c r="B116" s="14">
        <v>1300</v>
      </c>
      <c r="C116" s="22">
        <v>13</v>
      </c>
    </row>
    <row r="117" spans="1:3" x14ac:dyDescent="0.3">
      <c r="A117" s="31" t="s">
        <v>4</v>
      </c>
      <c r="B117" s="14">
        <v>12800</v>
      </c>
      <c r="C117" s="22">
        <v>16</v>
      </c>
    </row>
    <row r="118" spans="1:3" x14ac:dyDescent="0.3">
      <c r="A118" s="31" t="s">
        <v>7</v>
      </c>
      <c r="B118" s="14">
        <v>3500</v>
      </c>
      <c r="C118" s="22">
        <v>10</v>
      </c>
    </row>
    <row r="119" spans="1:3" x14ac:dyDescent="0.3">
      <c r="A119" s="31" t="s">
        <v>8</v>
      </c>
      <c r="B119" s="14">
        <v>7000</v>
      </c>
      <c r="C119" s="22">
        <v>14</v>
      </c>
    </row>
    <row r="120" spans="1:3" x14ac:dyDescent="0.3">
      <c r="A120" s="31" t="s">
        <v>13</v>
      </c>
      <c r="B120" s="14">
        <v>13300</v>
      </c>
      <c r="C120" s="22">
        <v>19</v>
      </c>
    </row>
    <row r="121" spans="1:3" x14ac:dyDescent="0.3">
      <c r="A121" s="31" t="s">
        <v>9</v>
      </c>
      <c r="B121" s="14">
        <v>720</v>
      </c>
      <c r="C121" s="22">
        <v>6</v>
      </c>
    </row>
    <row r="122" spans="1:3" x14ac:dyDescent="0.3">
      <c r="A122" s="31" t="s">
        <v>5</v>
      </c>
      <c r="B122" s="14">
        <v>7650</v>
      </c>
      <c r="C122" s="22">
        <v>17</v>
      </c>
    </row>
    <row r="123" spans="1:3" x14ac:dyDescent="0.3">
      <c r="A123" s="31" t="s">
        <v>10</v>
      </c>
      <c r="B123" s="14">
        <v>1000</v>
      </c>
      <c r="C123" s="22">
        <v>5</v>
      </c>
    </row>
    <row r="124" spans="1:3" x14ac:dyDescent="0.3">
      <c r="A124" s="31" t="s">
        <v>6</v>
      </c>
      <c r="B124" s="14">
        <v>5320</v>
      </c>
      <c r="C124" s="22">
        <v>14</v>
      </c>
    </row>
    <row r="125" spans="1:3" x14ac:dyDescent="0.3">
      <c r="A125" s="30">
        <v>44604</v>
      </c>
      <c r="B125" s="14">
        <v>51820</v>
      </c>
      <c r="C125" s="22">
        <v>112</v>
      </c>
    </row>
    <row r="126" spans="1:3" x14ac:dyDescent="0.3">
      <c r="A126" s="31" t="s">
        <v>11</v>
      </c>
      <c r="B126" s="14">
        <v>3800</v>
      </c>
      <c r="C126" s="22">
        <v>5</v>
      </c>
    </row>
    <row r="127" spans="1:3" x14ac:dyDescent="0.3">
      <c r="A127" s="31" t="s">
        <v>12</v>
      </c>
      <c r="B127" s="14">
        <v>1700</v>
      </c>
      <c r="C127" s="22">
        <v>17</v>
      </c>
    </row>
    <row r="128" spans="1:3" x14ac:dyDescent="0.3">
      <c r="A128" s="31" t="s">
        <v>4</v>
      </c>
      <c r="B128" s="14">
        <v>14400</v>
      </c>
      <c r="C128" s="22">
        <v>18</v>
      </c>
    </row>
    <row r="129" spans="1:3" x14ac:dyDescent="0.3">
      <c r="A129" s="31" t="s">
        <v>7</v>
      </c>
      <c r="B129" s="14">
        <v>3150</v>
      </c>
      <c r="C129" s="22">
        <v>9</v>
      </c>
    </row>
    <row r="130" spans="1:3" x14ac:dyDescent="0.3">
      <c r="A130" s="31" t="s">
        <v>8</v>
      </c>
      <c r="B130" s="14">
        <v>2500</v>
      </c>
      <c r="C130" s="22">
        <v>5</v>
      </c>
    </row>
    <row r="131" spans="1:3" x14ac:dyDescent="0.3">
      <c r="A131" s="31" t="s">
        <v>13</v>
      </c>
      <c r="B131" s="14">
        <v>12600</v>
      </c>
      <c r="C131" s="22">
        <v>18</v>
      </c>
    </row>
    <row r="132" spans="1:3" x14ac:dyDescent="0.3">
      <c r="A132" s="31" t="s">
        <v>9</v>
      </c>
      <c r="B132" s="14">
        <v>840</v>
      </c>
      <c r="C132" s="22">
        <v>7</v>
      </c>
    </row>
    <row r="133" spans="1:3" x14ac:dyDescent="0.3">
      <c r="A133" s="31" t="s">
        <v>5</v>
      </c>
      <c r="B133" s="14">
        <v>7650</v>
      </c>
      <c r="C133" s="22">
        <v>17</v>
      </c>
    </row>
    <row r="134" spans="1:3" x14ac:dyDescent="0.3">
      <c r="A134" s="31" t="s">
        <v>10</v>
      </c>
      <c r="B134" s="14">
        <v>1000</v>
      </c>
      <c r="C134" s="22">
        <v>5</v>
      </c>
    </row>
    <row r="135" spans="1:3" x14ac:dyDescent="0.3">
      <c r="A135" s="31" t="s">
        <v>6</v>
      </c>
      <c r="B135" s="14">
        <v>4180</v>
      </c>
      <c r="C135" s="22">
        <v>11</v>
      </c>
    </row>
    <row r="136" spans="1:3" x14ac:dyDescent="0.3">
      <c r="A136" s="30">
        <v>44605</v>
      </c>
      <c r="B136" s="14">
        <v>54920</v>
      </c>
      <c r="C136" s="22">
        <v>125</v>
      </c>
    </row>
    <row r="137" spans="1:3" x14ac:dyDescent="0.3">
      <c r="A137" s="31" t="s">
        <v>11</v>
      </c>
      <c r="B137" s="14">
        <v>5320</v>
      </c>
      <c r="C137" s="22">
        <v>7</v>
      </c>
    </row>
    <row r="138" spans="1:3" x14ac:dyDescent="0.3">
      <c r="A138" s="31" t="s">
        <v>12</v>
      </c>
      <c r="B138" s="14">
        <v>1700</v>
      </c>
      <c r="C138" s="22">
        <v>17</v>
      </c>
    </row>
    <row r="139" spans="1:3" x14ac:dyDescent="0.3">
      <c r="A139" s="31" t="s">
        <v>4</v>
      </c>
      <c r="B139" s="14">
        <v>10400</v>
      </c>
      <c r="C139" s="22">
        <v>13</v>
      </c>
    </row>
    <row r="140" spans="1:3" x14ac:dyDescent="0.3">
      <c r="A140" s="31" t="s">
        <v>7</v>
      </c>
      <c r="B140" s="14">
        <v>3850</v>
      </c>
      <c r="C140" s="22">
        <v>11</v>
      </c>
    </row>
    <row r="141" spans="1:3" x14ac:dyDescent="0.3">
      <c r="A141" s="31" t="s">
        <v>8</v>
      </c>
      <c r="B141" s="14">
        <v>1000</v>
      </c>
      <c r="C141" s="22">
        <v>2</v>
      </c>
    </row>
    <row r="142" spans="1:3" x14ac:dyDescent="0.3">
      <c r="A142" s="31" t="s">
        <v>13</v>
      </c>
      <c r="B142" s="14">
        <v>16100</v>
      </c>
      <c r="C142" s="22">
        <v>23</v>
      </c>
    </row>
    <row r="143" spans="1:3" x14ac:dyDescent="0.3">
      <c r="A143" s="31" t="s">
        <v>9</v>
      </c>
      <c r="B143" s="14">
        <v>1200</v>
      </c>
      <c r="C143" s="22">
        <v>10</v>
      </c>
    </row>
    <row r="144" spans="1:3" x14ac:dyDescent="0.3">
      <c r="A144" s="31" t="s">
        <v>5</v>
      </c>
      <c r="B144" s="14">
        <v>7650</v>
      </c>
      <c r="C144" s="22">
        <v>17</v>
      </c>
    </row>
    <row r="145" spans="1:3" x14ac:dyDescent="0.3">
      <c r="A145" s="31" t="s">
        <v>10</v>
      </c>
      <c r="B145" s="14">
        <v>2000</v>
      </c>
      <c r="C145" s="22">
        <v>10</v>
      </c>
    </row>
    <row r="146" spans="1:3" x14ac:dyDescent="0.3">
      <c r="A146" s="31" t="s">
        <v>6</v>
      </c>
      <c r="B146" s="14">
        <v>5700</v>
      </c>
      <c r="C146" s="22">
        <v>15</v>
      </c>
    </row>
    <row r="147" spans="1:3" x14ac:dyDescent="0.3">
      <c r="A147" s="30">
        <v>44606</v>
      </c>
      <c r="B147" s="14">
        <v>58280</v>
      </c>
      <c r="C147" s="22">
        <v>129</v>
      </c>
    </row>
    <row r="148" spans="1:3" x14ac:dyDescent="0.3">
      <c r="A148" s="31" t="s">
        <v>11</v>
      </c>
      <c r="B148" s="14">
        <v>3800</v>
      </c>
      <c r="C148" s="22">
        <v>5</v>
      </c>
    </row>
    <row r="149" spans="1:3" x14ac:dyDescent="0.3">
      <c r="A149" s="31" t="s">
        <v>12</v>
      </c>
      <c r="B149" s="14">
        <v>1700</v>
      </c>
      <c r="C149" s="22">
        <v>17</v>
      </c>
    </row>
    <row r="150" spans="1:3" x14ac:dyDescent="0.3">
      <c r="A150" s="31" t="s">
        <v>4</v>
      </c>
      <c r="B150" s="14">
        <v>15200</v>
      </c>
      <c r="C150" s="22">
        <v>19</v>
      </c>
    </row>
    <row r="151" spans="1:3" x14ac:dyDescent="0.3">
      <c r="A151" s="31" t="s">
        <v>7</v>
      </c>
      <c r="B151" s="14">
        <v>2100</v>
      </c>
      <c r="C151" s="22">
        <v>6</v>
      </c>
    </row>
    <row r="152" spans="1:3" x14ac:dyDescent="0.3">
      <c r="A152" s="31" t="s">
        <v>8</v>
      </c>
      <c r="B152" s="14">
        <v>4500</v>
      </c>
      <c r="C152" s="22">
        <v>9</v>
      </c>
    </row>
    <row r="153" spans="1:3" x14ac:dyDescent="0.3">
      <c r="A153" s="31" t="s">
        <v>13</v>
      </c>
      <c r="B153" s="14">
        <v>14700</v>
      </c>
      <c r="C153" s="22">
        <v>21</v>
      </c>
    </row>
    <row r="154" spans="1:3" x14ac:dyDescent="0.3">
      <c r="A154" s="31" t="s">
        <v>9</v>
      </c>
      <c r="B154" s="14">
        <v>1440</v>
      </c>
      <c r="C154" s="22">
        <v>12</v>
      </c>
    </row>
    <row r="155" spans="1:3" x14ac:dyDescent="0.3">
      <c r="A155" s="31" t="s">
        <v>5</v>
      </c>
      <c r="B155" s="14">
        <v>8100</v>
      </c>
      <c r="C155" s="22">
        <v>18</v>
      </c>
    </row>
    <row r="156" spans="1:3" x14ac:dyDescent="0.3">
      <c r="A156" s="31" t="s">
        <v>10</v>
      </c>
      <c r="B156" s="14">
        <v>1800</v>
      </c>
      <c r="C156" s="22">
        <v>9</v>
      </c>
    </row>
    <row r="157" spans="1:3" x14ac:dyDescent="0.3">
      <c r="A157" s="31" t="s">
        <v>6</v>
      </c>
      <c r="B157" s="14">
        <v>4940</v>
      </c>
      <c r="C157" s="22">
        <v>13</v>
      </c>
    </row>
    <row r="158" spans="1:3" x14ac:dyDescent="0.3">
      <c r="A158" s="30">
        <v>44607</v>
      </c>
      <c r="B158" s="14">
        <v>46380</v>
      </c>
      <c r="C158" s="22">
        <v>106</v>
      </c>
    </row>
    <row r="159" spans="1:3" x14ac:dyDescent="0.3">
      <c r="A159" s="31" t="s">
        <v>11</v>
      </c>
      <c r="B159" s="14">
        <v>3800</v>
      </c>
      <c r="C159" s="22">
        <v>5</v>
      </c>
    </row>
    <row r="160" spans="1:3" x14ac:dyDescent="0.3">
      <c r="A160" s="31" t="s">
        <v>12</v>
      </c>
      <c r="B160" s="14">
        <v>1300</v>
      </c>
      <c r="C160" s="22">
        <v>13</v>
      </c>
    </row>
    <row r="161" spans="1:3" x14ac:dyDescent="0.3">
      <c r="A161" s="31" t="s">
        <v>4</v>
      </c>
      <c r="B161" s="14">
        <v>8000</v>
      </c>
      <c r="C161" s="22">
        <v>10</v>
      </c>
    </row>
    <row r="162" spans="1:3" x14ac:dyDescent="0.3">
      <c r="A162" s="31" t="s">
        <v>7</v>
      </c>
      <c r="B162" s="14">
        <v>4550</v>
      </c>
      <c r="C162" s="22">
        <v>13</v>
      </c>
    </row>
    <row r="163" spans="1:3" x14ac:dyDescent="0.3">
      <c r="A163" s="31" t="s">
        <v>8</v>
      </c>
      <c r="B163" s="14">
        <v>3000</v>
      </c>
      <c r="C163" s="22">
        <v>6</v>
      </c>
    </row>
    <row r="164" spans="1:3" x14ac:dyDescent="0.3">
      <c r="A164" s="31" t="s">
        <v>13</v>
      </c>
      <c r="B164" s="14">
        <v>11900</v>
      </c>
      <c r="C164" s="22">
        <v>17</v>
      </c>
    </row>
    <row r="165" spans="1:3" x14ac:dyDescent="0.3">
      <c r="A165" s="31" t="s">
        <v>9</v>
      </c>
      <c r="B165" s="14">
        <v>720</v>
      </c>
      <c r="C165" s="22">
        <v>6</v>
      </c>
    </row>
    <row r="166" spans="1:3" x14ac:dyDescent="0.3">
      <c r="A166" s="31" t="s">
        <v>5</v>
      </c>
      <c r="B166" s="14">
        <v>6750</v>
      </c>
      <c r="C166" s="22">
        <v>15</v>
      </c>
    </row>
    <row r="167" spans="1:3" x14ac:dyDescent="0.3">
      <c r="A167" s="31" t="s">
        <v>10</v>
      </c>
      <c r="B167" s="14">
        <v>1800</v>
      </c>
      <c r="C167" s="22">
        <v>9</v>
      </c>
    </row>
    <row r="168" spans="1:3" x14ac:dyDescent="0.3">
      <c r="A168" s="31" t="s">
        <v>6</v>
      </c>
      <c r="B168" s="14">
        <v>4560</v>
      </c>
      <c r="C168" s="22">
        <v>12</v>
      </c>
    </row>
    <row r="169" spans="1:3" x14ac:dyDescent="0.3">
      <c r="A169" s="30">
        <v>44608</v>
      </c>
      <c r="B169" s="14">
        <v>48130</v>
      </c>
      <c r="C169" s="22">
        <v>105</v>
      </c>
    </row>
    <row r="170" spans="1:3" x14ac:dyDescent="0.3">
      <c r="A170" s="31" t="s">
        <v>11</v>
      </c>
      <c r="B170" s="14">
        <v>6080</v>
      </c>
      <c r="C170" s="22">
        <v>8</v>
      </c>
    </row>
    <row r="171" spans="1:3" x14ac:dyDescent="0.3">
      <c r="A171" s="31" t="s">
        <v>12</v>
      </c>
      <c r="B171" s="14">
        <v>1600</v>
      </c>
      <c r="C171" s="22">
        <v>16</v>
      </c>
    </row>
    <row r="172" spans="1:3" x14ac:dyDescent="0.3">
      <c r="A172" s="31" t="s">
        <v>4</v>
      </c>
      <c r="B172" s="14">
        <v>8000</v>
      </c>
      <c r="C172" s="22">
        <v>10</v>
      </c>
    </row>
    <row r="173" spans="1:3" x14ac:dyDescent="0.3">
      <c r="A173" s="31" t="s">
        <v>7</v>
      </c>
      <c r="B173" s="14">
        <v>2100</v>
      </c>
      <c r="C173" s="22">
        <v>6</v>
      </c>
    </row>
    <row r="174" spans="1:3" x14ac:dyDescent="0.3">
      <c r="A174" s="31" t="s">
        <v>8</v>
      </c>
      <c r="B174" s="14">
        <v>2500</v>
      </c>
      <c r="C174" s="22">
        <v>5</v>
      </c>
    </row>
    <row r="175" spans="1:3" x14ac:dyDescent="0.3">
      <c r="A175" s="31" t="s">
        <v>13</v>
      </c>
      <c r="B175" s="14">
        <v>14700</v>
      </c>
      <c r="C175" s="22">
        <v>21</v>
      </c>
    </row>
    <row r="176" spans="1:3" x14ac:dyDescent="0.3">
      <c r="A176" s="31" t="s">
        <v>9</v>
      </c>
      <c r="B176" s="14">
        <v>840</v>
      </c>
      <c r="C176" s="22">
        <v>7</v>
      </c>
    </row>
    <row r="177" spans="1:3" x14ac:dyDescent="0.3">
      <c r="A177" s="31" t="s">
        <v>5</v>
      </c>
      <c r="B177" s="14">
        <v>6750</v>
      </c>
      <c r="C177" s="22">
        <v>15</v>
      </c>
    </row>
    <row r="178" spans="1:3" x14ac:dyDescent="0.3">
      <c r="A178" s="31" t="s">
        <v>10</v>
      </c>
      <c r="B178" s="14">
        <v>1000</v>
      </c>
      <c r="C178" s="22">
        <v>5</v>
      </c>
    </row>
    <row r="179" spans="1:3" x14ac:dyDescent="0.3">
      <c r="A179" s="31" t="s">
        <v>6</v>
      </c>
      <c r="B179" s="14">
        <v>4560</v>
      </c>
      <c r="C179" s="22">
        <v>12</v>
      </c>
    </row>
    <row r="180" spans="1:3" x14ac:dyDescent="0.3">
      <c r="A180" s="30">
        <v>44609</v>
      </c>
      <c r="B180" s="14">
        <v>51630</v>
      </c>
      <c r="C180" s="22">
        <v>127</v>
      </c>
    </row>
    <row r="181" spans="1:3" x14ac:dyDescent="0.3">
      <c r="A181" s="31" t="s">
        <v>11</v>
      </c>
      <c r="B181" s="14">
        <v>3800</v>
      </c>
      <c r="C181" s="22">
        <v>5</v>
      </c>
    </row>
    <row r="182" spans="1:3" x14ac:dyDescent="0.3">
      <c r="A182" s="31" t="s">
        <v>12</v>
      </c>
      <c r="B182" s="14">
        <v>2500</v>
      </c>
      <c r="C182" s="22">
        <v>25</v>
      </c>
    </row>
    <row r="183" spans="1:3" x14ac:dyDescent="0.3">
      <c r="A183" s="31" t="s">
        <v>4</v>
      </c>
      <c r="B183" s="14">
        <v>8800</v>
      </c>
      <c r="C183" s="22">
        <v>11</v>
      </c>
    </row>
    <row r="184" spans="1:3" x14ac:dyDescent="0.3">
      <c r="A184" s="31" t="s">
        <v>7</v>
      </c>
      <c r="B184" s="14">
        <v>2100</v>
      </c>
      <c r="C184" s="22">
        <v>6</v>
      </c>
    </row>
    <row r="185" spans="1:3" x14ac:dyDescent="0.3">
      <c r="A185" s="31" t="s">
        <v>8</v>
      </c>
      <c r="B185" s="14">
        <v>4500</v>
      </c>
      <c r="C185" s="22">
        <v>9</v>
      </c>
    </row>
    <row r="186" spans="1:3" x14ac:dyDescent="0.3">
      <c r="A186" s="31" t="s">
        <v>13</v>
      </c>
      <c r="B186" s="14">
        <v>14700</v>
      </c>
      <c r="C186" s="22">
        <v>21</v>
      </c>
    </row>
    <row r="187" spans="1:3" x14ac:dyDescent="0.3">
      <c r="A187" s="31" t="s">
        <v>9</v>
      </c>
      <c r="B187" s="14">
        <v>1560</v>
      </c>
      <c r="C187" s="22">
        <v>13</v>
      </c>
    </row>
    <row r="188" spans="1:3" x14ac:dyDescent="0.3">
      <c r="A188" s="31" t="s">
        <v>5</v>
      </c>
      <c r="B188" s="14">
        <v>6750</v>
      </c>
      <c r="C188" s="22">
        <v>15</v>
      </c>
    </row>
    <row r="189" spans="1:3" x14ac:dyDescent="0.3">
      <c r="A189" s="31" t="s">
        <v>10</v>
      </c>
      <c r="B189" s="14">
        <v>1600</v>
      </c>
      <c r="C189" s="22">
        <v>8</v>
      </c>
    </row>
    <row r="190" spans="1:3" x14ac:dyDescent="0.3">
      <c r="A190" s="31" t="s">
        <v>6</v>
      </c>
      <c r="B190" s="14">
        <v>5320</v>
      </c>
      <c r="C190" s="22">
        <v>14</v>
      </c>
    </row>
    <row r="191" spans="1:3" x14ac:dyDescent="0.3">
      <c r="A191" s="30">
        <v>44610</v>
      </c>
      <c r="B191" s="14">
        <v>56000</v>
      </c>
      <c r="C191" s="22">
        <v>119</v>
      </c>
    </row>
    <row r="192" spans="1:3" x14ac:dyDescent="0.3">
      <c r="A192" s="31" t="s">
        <v>11</v>
      </c>
      <c r="B192" s="14">
        <v>3800</v>
      </c>
      <c r="C192" s="22">
        <v>5</v>
      </c>
    </row>
    <row r="193" spans="1:3" x14ac:dyDescent="0.3">
      <c r="A193" s="31" t="s">
        <v>12</v>
      </c>
      <c r="B193" s="14">
        <v>1700</v>
      </c>
      <c r="C193" s="22">
        <v>17</v>
      </c>
    </row>
    <row r="194" spans="1:3" x14ac:dyDescent="0.3">
      <c r="A194" s="31" t="s">
        <v>4</v>
      </c>
      <c r="B194" s="14">
        <v>16000</v>
      </c>
      <c r="C194" s="22">
        <v>20</v>
      </c>
    </row>
    <row r="195" spans="1:3" x14ac:dyDescent="0.3">
      <c r="A195" s="31" t="s">
        <v>7</v>
      </c>
      <c r="B195" s="14">
        <v>2800</v>
      </c>
      <c r="C195" s="22">
        <v>8</v>
      </c>
    </row>
    <row r="196" spans="1:3" x14ac:dyDescent="0.3">
      <c r="A196" s="31" t="s">
        <v>8</v>
      </c>
      <c r="B196" s="14">
        <v>6500</v>
      </c>
      <c r="C196" s="22">
        <v>13</v>
      </c>
    </row>
    <row r="197" spans="1:3" x14ac:dyDescent="0.3">
      <c r="A197" s="31" t="s">
        <v>13</v>
      </c>
      <c r="B197" s="14">
        <v>14000</v>
      </c>
      <c r="C197" s="22">
        <v>20</v>
      </c>
    </row>
    <row r="198" spans="1:3" x14ac:dyDescent="0.3">
      <c r="A198" s="31" t="s">
        <v>9</v>
      </c>
      <c r="B198" s="14">
        <v>720</v>
      </c>
      <c r="C198" s="22">
        <v>6</v>
      </c>
    </row>
    <row r="199" spans="1:3" x14ac:dyDescent="0.3">
      <c r="A199" s="31" t="s">
        <v>5</v>
      </c>
      <c r="B199" s="14">
        <v>4500</v>
      </c>
      <c r="C199" s="22">
        <v>10</v>
      </c>
    </row>
    <row r="200" spans="1:3" x14ac:dyDescent="0.3">
      <c r="A200" s="31" t="s">
        <v>10</v>
      </c>
      <c r="B200" s="14">
        <v>1800</v>
      </c>
      <c r="C200" s="22">
        <v>9</v>
      </c>
    </row>
    <row r="201" spans="1:3" x14ac:dyDescent="0.3">
      <c r="A201" s="31" t="s">
        <v>6</v>
      </c>
      <c r="B201" s="14">
        <v>4180</v>
      </c>
      <c r="C201" s="22">
        <v>11</v>
      </c>
    </row>
    <row r="202" spans="1:3" x14ac:dyDescent="0.3">
      <c r="A202" s="30">
        <v>44611</v>
      </c>
      <c r="B202" s="14">
        <v>68060</v>
      </c>
      <c r="C202" s="22">
        <v>141</v>
      </c>
    </row>
    <row r="203" spans="1:3" x14ac:dyDescent="0.3">
      <c r="A203" s="31" t="s">
        <v>11</v>
      </c>
      <c r="B203" s="14">
        <v>6080</v>
      </c>
      <c r="C203" s="22">
        <v>8</v>
      </c>
    </row>
    <row r="204" spans="1:3" x14ac:dyDescent="0.3">
      <c r="A204" s="31" t="s">
        <v>12</v>
      </c>
      <c r="B204" s="14">
        <v>1600</v>
      </c>
      <c r="C204" s="22">
        <v>16</v>
      </c>
    </row>
    <row r="205" spans="1:3" x14ac:dyDescent="0.3">
      <c r="A205" s="31" t="s">
        <v>4</v>
      </c>
      <c r="B205" s="14">
        <v>18400</v>
      </c>
      <c r="C205" s="22">
        <v>23</v>
      </c>
    </row>
    <row r="206" spans="1:3" x14ac:dyDescent="0.3">
      <c r="A206" s="31" t="s">
        <v>7</v>
      </c>
      <c r="B206" s="14">
        <v>4900</v>
      </c>
      <c r="C206" s="22">
        <v>14</v>
      </c>
    </row>
    <row r="207" spans="1:3" x14ac:dyDescent="0.3">
      <c r="A207" s="31" t="s">
        <v>8</v>
      </c>
      <c r="B207" s="14">
        <v>8000</v>
      </c>
      <c r="C207" s="22">
        <v>16</v>
      </c>
    </row>
    <row r="208" spans="1:3" x14ac:dyDescent="0.3">
      <c r="A208" s="31" t="s">
        <v>13</v>
      </c>
      <c r="B208" s="14">
        <v>16100</v>
      </c>
      <c r="C208" s="22">
        <v>23</v>
      </c>
    </row>
    <row r="209" spans="1:3" x14ac:dyDescent="0.3">
      <c r="A209" s="31" t="s">
        <v>9</v>
      </c>
      <c r="B209" s="14">
        <v>840</v>
      </c>
      <c r="C209" s="22">
        <v>7</v>
      </c>
    </row>
    <row r="210" spans="1:3" x14ac:dyDescent="0.3">
      <c r="A210" s="31" t="s">
        <v>5</v>
      </c>
      <c r="B210" s="14">
        <v>5400</v>
      </c>
      <c r="C210" s="22">
        <v>12</v>
      </c>
    </row>
    <row r="211" spans="1:3" x14ac:dyDescent="0.3">
      <c r="A211" s="31" t="s">
        <v>10</v>
      </c>
      <c r="B211" s="14">
        <v>1800</v>
      </c>
      <c r="C211" s="22">
        <v>9</v>
      </c>
    </row>
    <row r="212" spans="1:3" x14ac:dyDescent="0.3">
      <c r="A212" s="31" t="s">
        <v>6</v>
      </c>
      <c r="B212" s="14">
        <v>4940</v>
      </c>
      <c r="C212" s="22">
        <v>13</v>
      </c>
    </row>
    <row r="213" spans="1:3" x14ac:dyDescent="0.3">
      <c r="A213" s="30">
        <v>44612</v>
      </c>
      <c r="B213" s="14">
        <v>67430</v>
      </c>
      <c r="C213" s="22">
        <v>147</v>
      </c>
    </row>
    <row r="214" spans="1:3" x14ac:dyDescent="0.3">
      <c r="A214" s="31" t="s">
        <v>11</v>
      </c>
      <c r="B214" s="14">
        <v>4560</v>
      </c>
      <c r="C214" s="22">
        <v>6</v>
      </c>
    </row>
    <row r="215" spans="1:3" x14ac:dyDescent="0.3">
      <c r="A215" s="31" t="s">
        <v>12</v>
      </c>
      <c r="B215" s="14">
        <v>2000</v>
      </c>
      <c r="C215" s="22">
        <v>20</v>
      </c>
    </row>
    <row r="216" spans="1:3" x14ac:dyDescent="0.3">
      <c r="A216" s="31" t="s">
        <v>4</v>
      </c>
      <c r="B216" s="14">
        <v>12800</v>
      </c>
      <c r="C216" s="22">
        <v>16</v>
      </c>
    </row>
    <row r="217" spans="1:3" x14ac:dyDescent="0.3">
      <c r="A217" s="31" t="s">
        <v>7</v>
      </c>
      <c r="B217" s="14">
        <v>3500</v>
      </c>
      <c r="C217" s="22">
        <v>10</v>
      </c>
    </row>
    <row r="218" spans="1:3" x14ac:dyDescent="0.3">
      <c r="A218" s="31" t="s">
        <v>8</v>
      </c>
      <c r="B218" s="14">
        <v>7000</v>
      </c>
      <c r="C218" s="22">
        <v>14</v>
      </c>
    </row>
    <row r="219" spans="1:3" x14ac:dyDescent="0.3">
      <c r="A219" s="31" t="s">
        <v>13</v>
      </c>
      <c r="B219" s="14">
        <v>18200</v>
      </c>
      <c r="C219" s="22">
        <v>26</v>
      </c>
    </row>
    <row r="220" spans="1:3" x14ac:dyDescent="0.3">
      <c r="A220" s="31" t="s">
        <v>9</v>
      </c>
      <c r="B220" s="14">
        <v>840</v>
      </c>
      <c r="C220" s="22">
        <v>7</v>
      </c>
    </row>
    <row r="221" spans="1:3" x14ac:dyDescent="0.3">
      <c r="A221" s="31" t="s">
        <v>5</v>
      </c>
      <c r="B221" s="14">
        <v>7650</v>
      </c>
      <c r="C221" s="22">
        <v>17</v>
      </c>
    </row>
    <row r="222" spans="1:3" x14ac:dyDescent="0.3">
      <c r="A222" s="31" t="s">
        <v>10</v>
      </c>
      <c r="B222" s="14">
        <v>1000</v>
      </c>
      <c r="C222" s="22">
        <v>5</v>
      </c>
    </row>
    <row r="223" spans="1:3" x14ac:dyDescent="0.3">
      <c r="A223" s="31" t="s">
        <v>6</v>
      </c>
      <c r="B223" s="14">
        <v>9880</v>
      </c>
      <c r="C223" s="22">
        <v>26</v>
      </c>
    </row>
    <row r="224" spans="1:3" x14ac:dyDescent="0.3">
      <c r="A224" s="30">
        <v>44613</v>
      </c>
      <c r="B224" s="14">
        <v>56770</v>
      </c>
      <c r="C224" s="22">
        <v>133</v>
      </c>
    </row>
    <row r="225" spans="1:3" x14ac:dyDescent="0.3">
      <c r="A225" s="31" t="s">
        <v>11</v>
      </c>
      <c r="B225" s="14">
        <v>3800</v>
      </c>
      <c r="C225" s="22">
        <v>5</v>
      </c>
    </row>
    <row r="226" spans="1:3" x14ac:dyDescent="0.3">
      <c r="A226" s="31" t="s">
        <v>12</v>
      </c>
      <c r="B226" s="14">
        <v>1700</v>
      </c>
      <c r="C226" s="22">
        <v>17</v>
      </c>
    </row>
    <row r="227" spans="1:3" x14ac:dyDescent="0.3">
      <c r="A227" s="31" t="s">
        <v>4</v>
      </c>
      <c r="B227" s="14">
        <v>8000</v>
      </c>
      <c r="C227" s="22">
        <v>10</v>
      </c>
    </row>
    <row r="228" spans="1:3" x14ac:dyDescent="0.3">
      <c r="A228" s="31" t="s">
        <v>7</v>
      </c>
      <c r="B228" s="14">
        <v>2100</v>
      </c>
      <c r="C228" s="22">
        <v>6</v>
      </c>
    </row>
    <row r="229" spans="1:3" x14ac:dyDescent="0.3">
      <c r="A229" s="31" t="s">
        <v>8</v>
      </c>
      <c r="B229" s="14">
        <v>4500</v>
      </c>
      <c r="C229" s="22">
        <v>9</v>
      </c>
    </row>
    <row r="230" spans="1:3" x14ac:dyDescent="0.3">
      <c r="A230" s="31" t="s">
        <v>13</v>
      </c>
      <c r="B230" s="14">
        <v>16800</v>
      </c>
      <c r="C230" s="22">
        <v>24</v>
      </c>
    </row>
    <row r="231" spans="1:3" x14ac:dyDescent="0.3">
      <c r="A231" s="31" t="s">
        <v>9</v>
      </c>
      <c r="B231" s="14">
        <v>1440</v>
      </c>
      <c r="C231" s="22">
        <v>12</v>
      </c>
    </row>
    <row r="232" spans="1:3" x14ac:dyDescent="0.3">
      <c r="A232" s="31" t="s">
        <v>5</v>
      </c>
      <c r="B232" s="14">
        <v>6750</v>
      </c>
      <c r="C232" s="22">
        <v>15</v>
      </c>
    </row>
    <row r="233" spans="1:3" x14ac:dyDescent="0.3">
      <c r="A233" s="31" t="s">
        <v>10</v>
      </c>
      <c r="B233" s="14">
        <v>1800</v>
      </c>
      <c r="C233" s="22">
        <v>9</v>
      </c>
    </row>
    <row r="234" spans="1:3" x14ac:dyDescent="0.3">
      <c r="A234" s="31" t="s">
        <v>6</v>
      </c>
      <c r="B234" s="14">
        <v>9880</v>
      </c>
      <c r="C234" s="22">
        <v>26</v>
      </c>
    </row>
    <row r="235" spans="1:3" x14ac:dyDescent="0.3">
      <c r="A235" s="30">
        <v>44614</v>
      </c>
      <c r="B235" s="14">
        <v>0</v>
      </c>
      <c r="C235" s="22">
        <v>0</v>
      </c>
    </row>
    <row r="236" spans="1:3" x14ac:dyDescent="0.3">
      <c r="A236" s="31" t="s">
        <v>11</v>
      </c>
      <c r="B236" s="14">
        <v>0</v>
      </c>
      <c r="C236" s="22">
        <v>0</v>
      </c>
    </row>
    <row r="237" spans="1:3" x14ac:dyDescent="0.3">
      <c r="A237" s="31" t="s">
        <v>12</v>
      </c>
      <c r="B237" s="14">
        <v>0</v>
      </c>
      <c r="C237" s="22">
        <v>0</v>
      </c>
    </row>
    <row r="238" spans="1:3" x14ac:dyDescent="0.3">
      <c r="A238" s="31" t="s">
        <v>4</v>
      </c>
      <c r="B238" s="14">
        <v>0</v>
      </c>
      <c r="C238" s="22">
        <v>0</v>
      </c>
    </row>
    <row r="239" spans="1:3" x14ac:dyDescent="0.3">
      <c r="A239" s="31" t="s">
        <v>7</v>
      </c>
      <c r="B239" s="14">
        <v>0</v>
      </c>
      <c r="C239" s="22">
        <v>0</v>
      </c>
    </row>
    <row r="240" spans="1:3" x14ac:dyDescent="0.3">
      <c r="A240" s="31" t="s">
        <v>8</v>
      </c>
      <c r="B240" s="14">
        <v>0</v>
      </c>
      <c r="C240" s="22">
        <v>0</v>
      </c>
    </row>
    <row r="241" spans="1:3" x14ac:dyDescent="0.3">
      <c r="A241" s="31" t="s">
        <v>13</v>
      </c>
      <c r="B241" s="14">
        <v>0</v>
      </c>
      <c r="C241" s="22">
        <v>0</v>
      </c>
    </row>
    <row r="242" spans="1:3" x14ac:dyDescent="0.3">
      <c r="A242" s="31" t="s">
        <v>9</v>
      </c>
      <c r="B242" s="14">
        <v>0</v>
      </c>
      <c r="C242" s="22">
        <v>0</v>
      </c>
    </row>
    <row r="243" spans="1:3" x14ac:dyDescent="0.3">
      <c r="A243" s="31" t="s">
        <v>5</v>
      </c>
      <c r="B243" s="14">
        <v>0</v>
      </c>
      <c r="C243" s="22">
        <v>0</v>
      </c>
    </row>
    <row r="244" spans="1:3" x14ac:dyDescent="0.3">
      <c r="A244" s="31" t="s">
        <v>10</v>
      </c>
      <c r="B244" s="14">
        <v>0</v>
      </c>
      <c r="C244" s="22">
        <v>0</v>
      </c>
    </row>
    <row r="245" spans="1:3" x14ac:dyDescent="0.3">
      <c r="A245" s="31" t="s">
        <v>6</v>
      </c>
      <c r="B245" s="14">
        <v>0</v>
      </c>
      <c r="C245" s="22">
        <v>0</v>
      </c>
    </row>
    <row r="246" spans="1:3" x14ac:dyDescent="0.3">
      <c r="A246" s="30">
        <v>44615</v>
      </c>
      <c r="B246" s="14">
        <v>55680</v>
      </c>
      <c r="C246" s="22">
        <v>127</v>
      </c>
    </row>
    <row r="247" spans="1:3" x14ac:dyDescent="0.3">
      <c r="A247" s="31" t="s">
        <v>11</v>
      </c>
      <c r="B247" s="14">
        <v>5320</v>
      </c>
      <c r="C247" s="22">
        <v>7</v>
      </c>
    </row>
    <row r="248" spans="1:3" x14ac:dyDescent="0.3">
      <c r="A248" s="31" t="s">
        <v>12</v>
      </c>
      <c r="B248" s="14">
        <v>2000</v>
      </c>
      <c r="C248" s="22">
        <v>20</v>
      </c>
    </row>
    <row r="249" spans="1:3" x14ac:dyDescent="0.3">
      <c r="A249" s="31" t="s">
        <v>4</v>
      </c>
      <c r="B249" s="14">
        <v>8000</v>
      </c>
      <c r="C249" s="22">
        <v>10</v>
      </c>
    </row>
    <row r="250" spans="1:3" x14ac:dyDescent="0.3">
      <c r="A250" s="31" t="s">
        <v>7</v>
      </c>
      <c r="B250" s="14">
        <v>5250</v>
      </c>
      <c r="C250" s="22">
        <v>15</v>
      </c>
    </row>
    <row r="251" spans="1:3" x14ac:dyDescent="0.3">
      <c r="A251" s="31" t="s">
        <v>8</v>
      </c>
      <c r="B251" s="14">
        <v>2500</v>
      </c>
      <c r="C251" s="22">
        <v>5</v>
      </c>
    </row>
    <row r="252" spans="1:3" x14ac:dyDescent="0.3">
      <c r="A252" s="31" t="s">
        <v>13</v>
      </c>
      <c r="B252" s="14">
        <v>16800</v>
      </c>
      <c r="C252" s="22">
        <v>24</v>
      </c>
    </row>
    <row r="253" spans="1:3" x14ac:dyDescent="0.3">
      <c r="A253" s="31" t="s">
        <v>9</v>
      </c>
      <c r="B253" s="14">
        <v>840</v>
      </c>
      <c r="C253" s="22">
        <v>7</v>
      </c>
    </row>
    <row r="254" spans="1:3" x14ac:dyDescent="0.3">
      <c r="A254" s="31" t="s">
        <v>5</v>
      </c>
      <c r="B254" s="14">
        <v>6750</v>
      </c>
      <c r="C254" s="22">
        <v>15</v>
      </c>
    </row>
    <row r="255" spans="1:3" x14ac:dyDescent="0.3">
      <c r="A255" s="31" t="s">
        <v>10</v>
      </c>
      <c r="B255" s="14">
        <v>1000</v>
      </c>
      <c r="C255" s="22">
        <v>5</v>
      </c>
    </row>
    <row r="256" spans="1:3" x14ac:dyDescent="0.3">
      <c r="A256" s="31" t="s">
        <v>6</v>
      </c>
      <c r="B256" s="14">
        <v>7220</v>
      </c>
      <c r="C256" s="22">
        <v>19</v>
      </c>
    </row>
    <row r="257" spans="1:3" x14ac:dyDescent="0.3">
      <c r="A257" s="30">
        <v>44616</v>
      </c>
      <c r="B257" s="14">
        <v>68200</v>
      </c>
      <c r="C257" s="22">
        <v>141</v>
      </c>
    </row>
    <row r="258" spans="1:3" x14ac:dyDescent="0.3">
      <c r="A258" s="31" t="s">
        <v>11</v>
      </c>
      <c r="B258" s="14">
        <v>4560</v>
      </c>
      <c r="C258" s="22">
        <v>6</v>
      </c>
    </row>
    <row r="259" spans="1:3" x14ac:dyDescent="0.3">
      <c r="A259" s="31" t="s">
        <v>12</v>
      </c>
      <c r="B259" s="14">
        <v>1500</v>
      </c>
      <c r="C259" s="22">
        <v>15</v>
      </c>
    </row>
    <row r="260" spans="1:3" x14ac:dyDescent="0.3">
      <c r="A260" s="31" t="s">
        <v>4</v>
      </c>
      <c r="B260" s="14">
        <v>17600</v>
      </c>
      <c r="C260" s="22">
        <v>22</v>
      </c>
    </row>
    <row r="261" spans="1:3" x14ac:dyDescent="0.3">
      <c r="A261" s="31" t="s">
        <v>7</v>
      </c>
      <c r="B261" s="14">
        <v>5600</v>
      </c>
      <c r="C261" s="22">
        <v>16</v>
      </c>
    </row>
    <row r="262" spans="1:3" x14ac:dyDescent="0.3">
      <c r="A262" s="31" t="s">
        <v>8</v>
      </c>
      <c r="B262" s="14">
        <v>6000</v>
      </c>
      <c r="C262" s="22">
        <v>12</v>
      </c>
    </row>
    <row r="263" spans="1:3" x14ac:dyDescent="0.3">
      <c r="A263" s="31" t="s">
        <v>13</v>
      </c>
      <c r="B263" s="14">
        <v>15400</v>
      </c>
      <c r="C263" s="22">
        <v>22</v>
      </c>
    </row>
    <row r="264" spans="1:3" x14ac:dyDescent="0.3">
      <c r="A264" s="31" t="s">
        <v>9</v>
      </c>
      <c r="B264" s="14">
        <v>360</v>
      </c>
      <c r="C264" s="22">
        <v>3</v>
      </c>
    </row>
    <row r="265" spans="1:3" x14ac:dyDescent="0.3">
      <c r="A265" s="31" t="s">
        <v>5</v>
      </c>
      <c r="B265" s="14">
        <v>6300</v>
      </c>
      <c r="C265" s="22">
        <v>14</v>
      </c>
    </row>
    <row r="266" spans="1:3" x14ac:dyDescent="0.3">
      <c r="A266" s="31" t="s">
        <v>10</v>
      </c>
      <c r="B266" s="14">
        <v>1000</v>
      </c>
      <c r="C266" s="22">
        <v>5</v>
      </c>
    </row>
    <row r="267" spans="1:3" x14ac:dyDescent="0.3">
      <c r="A267" s="31" t="s">
        <v>6</v>
      </c>
      <c r="B267" s="14">
        <v>9880</v>
      </c>
      <c r="C267" s="22">
        <v>26</v>
      </c>
    </row>
    <row r="268" spans="1:3" x14ac:dyDescent="0.3">
      <c r="A268" s="30">
        <v>44617</v>
      </c>
      <c r="B268" s="14">
        <v>61320</v>
      </c>
      <c r="C268" s="22">
        <v>137</v>
      </c>
    </row>
    <row r="269" spans="1:3" x14ac:dyDescent="0.3">
      <c r="A269" s="31" t="s">
        <v>11</v>
      </c>
      <c r="B269" s="14">
        <v>4560</v>
      </c>
      <c r="C269" s="22">
        <v>6</v>
      </c>
    </row>
    <row r="270" spans="1:3" x14ac:dyDescent="0.3">
      <c r="A270" s="31" t="s">
        <v>12</v>
      </c>
      <c r="B270" s="14">
        <v>1200</v>
      </c>
      <c r="C270" s="22">
        <v>12</v>
      </c>
    </row>
    <row r="271" spans="1:3" x14ac:dyDescent="0.3">
      <c r="A271" s="31" t="s">
        <v>4</v>
      </c>
      <c r="B271" s="14">
        <v>14400</v>
      </c>
      <c r="C271" s="22">
        <v>18</v>
      </c>
    </row>
    <row r="272" spans="1:3" x14ac:dyDescent="0.3">
      <c r="A272" s="31" t="s">
        <v>7</v>
      </c>
      <c r="B272" s="14">
        <v>6650</v>
      </c>
      <c r="C272" s="22">
        <v>19</v>
      </c>
    </row>
    <row r="273" spans="1:3" x14ac:dyDescent="0.3">
      <c r="A273" s="31" t="s">
        <v>8</v>
      </c>
      <c r="B273" s="14">
        <v>5500</v>
      </c>
      <c r="C273" s="22">
        <v>11</v>
      </c>
    </row>
    <row r="274" spans="1:3" x14ac:dyDescent="0.3">
      <c r="A274" s="31" t="s">
        <v>13</v>
      </c>
      <c r="B274" s="14">
        <v>11900</v>
      </c>
      <c r="C274" s="22">
        <v>17</v>
      </c>
    </row>
    <row r="275" spans="1:3" x14ac:dyDescent="0.3">
      <c r="A275" s="31" t="s">
        <v>9</v>
      </c>
      <c r="B275" s="14">
        <v>1080</v>
      </c>
      <c r="C275" s="22">
        <v>9</v>
      </c>
    </row>
    <row r="276" spans="1:3" x14ac:dyDescent="0.3">
      <c r="A276" s="31" t="s">
        <v>5</v>
      </c>
      <c r="B276" s="14">
        <v>5850</v>
      </c>
      <c r="C276" s="22">
        <v>13</v>
      </c>
    </row>
    <row r="277" spans="1:3" x14ac:dyDescent="0.3">
      <c r="A277" s="31" t="s">
        <v>10</v>
      </c>
      <c r="B277" s="14">
        <v>2200</v>
      </c>
      <c r="C277" s="22">
        <v>11</v>
      </c>
    </row>
    <row r="278" spans="1:3" x14ac:dyDescent="0.3">
      <c r="A278" s="31" t="s">
        <v>6</v>
      </c>
      <c r="B278" s="14">
        <v>7980</v>
      </c>
      <c r="C278" s="22">
        <v>21</v>
      </c>
    </row>
    <row r="279" spans="1:3" x14ac:dyDescent="0.3">
      <c r="A279" s="30">
        <v>44618</v>
      </c>
      <c r="B279" s="14">
        <v>55200</v>
      </c>
      <c r="C279" s="22">
        <v>131</v>
      </c>
    </row>
    <row r="280" spans="1:3" x14ac:dyDescent="0.3">
      <c r="A280" s="31" t="s">
        <v>11</v>
      </c>
      <c r="B280" s="14">
        <v>3800</v>
      </c>
      <c r="C280" s="22">
        <v>5</v>
      </c>
    </row>
    <row r="281" spans="1:3" x14ac:dyDescent="0.3">
      <c r="A281" s="31" t="s">
        <v>12</v>
      </c>
      <c r="B281" s="14">
        <v>2400</v>
      </c>
      <c r="C281" s="22">
        <v>24</v>
      </c>
    </row>
    <row r="282" spans="1:3" x14ac:dyDescent="0.3">
      <c r="A282" s="31" t="s">
        <v>4</v>
      </c>
      <c r="B282" s="14">
        <v>8000</v>
      </c>
      <c r="C282" s="22">
        <v>10</v>
      </c>
    </row>
    <row r="283" spans="1:3" x14ac:dyDescent="0.3">
      <c r="A283" s="31" t="s">
        <v>7</v>
      </c>
      <c r="B283" s="14">
        <v>5250</v>
      </c>
      <c r="C283" s="22">
        <v>15</v>
      </c>
    </row>
    <row r="284" spans="1:3" x14ac:dyDescent="0.3">
      <c r="A284" s="31" t="s">
        <v>8</v>
      </c>
      <c r="B284" s="14">
        <v>7500</v>
      </c>
      <c r="C284" s="22">
        <v>15</v>
      </c>
    </row>
    <row r="285" spans="1:3" x14ac:dyDescent="0.3">
      <c r="A285" s="31" t="s">
        <v>13</v>
      </c>
      <c r="B285" s="14">
        <v>14700</v>
      </c>
      <c r="C285" s="22">
        <v>21</v>
      </c>
    </row>
    <row r="286" spans="1:3" x14ac:dyDescent="0.3">
      <c r="A286" s="31" t="s">
        <v>9</v>
      </c>
      <c r="B286" s="14">
        <v>840</v>
      </c>
      <c r="C286" s="22">
        <v>7</v>
      </c>
    </row>
    <row r="287" spans="1:3" x14ac:dyDescent="0.3">
      <c r="A287" s="31" t="s">
        <v>5</v>
      </c>
      <c r="B287" s="14">
        <v>6750</v>
      </c>
      <c r="C287" s="22">
        <v>15</v>
      </c>
    </row>
    <row r="288" spans="1:3" x14ac:dyDescent="0.3">
      <c r="A288" s="31" t="s">
        <v>10</v>
      </c>
      <c r="B288" s="14">
        <v>1400</v>
      </c>
      <c r="C288" s="22">
        <v>7</v>
      </c>
    </row>
    <row r="289" spans="1:3" x14ac:dyDescent="0.3">
      <c r="A289" s="31" t="s">
        <v>6</v>
      </c>
      <c r="B289" s="14">
        <v>4560</v>
      </c>
      <c r="C289" s="22">
        <v>12</v>
      </c>
    </row>
    <row r="290" spans="1:3" x14ac:dyDescent="0.3">
      <c r="A290" s="30">
        <v>44619</v>
      </c>
      <c r="B290" s="14">
        <v>69060</v>
      </c>
      <c r="C290" s="22">
        <v>162</v>
      </c>
    </row>
    <row r="291" spans="1:3" x14ac:dyDescent="0.3">
      <c r="A291" s="31" t="s">
        <v>11</v>
      </c>
      <c r="B291" s="14">
        <v>3800</v>
      </c>
      <c r="C291" s="22">
        <v>5</v>
      </c>
    </row>
    <row r="292" spans="1:3" x14ac:dyDescent="0.3">
      <c r="A292" s="31" t="s">
        <v>12</v>
      </c>
      <c r="B292" s="14">
        <v>2500</v>
      </c>
      <c r="C292" s="22">
        <v>25</v>
      </c>
    </row>
    <row r="293" spans="1:3" x14ac:dyDescent="0.3">
      <c r="A293" s="31" t="s">
        <v>4</v>
      </c>
      <c r="B293" s="14">
        <v>8800</v>
      </c>
      <c r="C293" s="22">
        <v>11</v>
      </c>
    </row>
    <row r="294" spans="1:3" x14ac:dyDescent="0.3">
      <c r="A294" s="31" t="s">
        <v>7</v>
      </c>
      <c r="B294" s="14">
        <v>8050</v>
      </c>
      <c r="C294" s="22">
        <v>23</v>
      </c>
    </row>
    <row r="295" spans="1:3" x14ac:dyDescent="0.3">
      <c r="A295" s="31" t="s">
        <v>8</v>
      </c>
      <c r="B295" s="14">
        <v>8000</v>
      </c>
      <c r="C295" s="22">
        <v>16</v>
      </c>
    </row>
    <row r="296" spans="1:3" x14ac:dyDescent="0.3">
      <c r="A296" s="31" t="s">
        <v>13</v>
      </c>
      <c r="B296" s="14">
        <v>19600</v>
      </c>
      <c r="C296" s="22">
        <v>28</v>
      </c>
    </row>
    <row r="297" spans="1:3" x14ac:dyDescent="0.3">
      <c r="A297" s="31" t="s">
        <v>9</v>
      </c>
      <c r="B297" s="14">
        <v>840</v>
      </c>
      <c r="C297" s="22">
        <v>7</v>
      </c>
    </row>
    <row r="298" spans="1:3" x14ac:dyDescent="0.3">
      <c r="A298" s="31" t="s">
        <v>5</v>
      </c>
      <c r="B298" s="14">
        <v>6750</v>
      </c>
      <c r="C298" s="22">
        <v>15</v>
      </c>
    </row>
    <row r="299" spans="1:3" x14ac:dyDescent="0.3">
      <c r="A299" s="31" t="s">
        <v>10</v>
      </c>
      <c r="B299" s="14">
        <v>1600</v>
      </c>
      <c r="C299" s="22">
        <v>8</v>
      </c>
    </row>
    <row r="300" spans="1:3" x14ac:dyDescent="0.3">
      <c r="A300" s="31" t="s">
        <v>6</v>
      </c>
      <c r="B300" s="14">
        <v>9120</v>
      </c>
      <c r="C300" s="22">
        <v>24</v>
      </c>
    </row>
    <row r="301" spans="1:3" x14ac:dyDescent="0.3">
      <c r="A301" s="30">
        <v>44620</v>
      </c>
      <c r="B301" s="14">
        <v>86160</v>
      </c>
      <c r="C301" s="22">
        <v>182</v>
      </c>
    </row>
    <row r="302" spans="1:3" x14ac:dyDescent="0.3">
      <c r="A302" s="31" t="s">
        <v>11</v>
      </c>
      <c r="B302" s="14">
        <v>5320</v>
      </c>
      <c r="C302" s="22">
        <v>7</v>
      </c>
    </row>
    <row r="303" spans="1:3" x14ac:dyDescent="0.3">
      <c r="A303" s="31" t="s">
        <v>12</v>
      </c>
      <c r="B303" s="14">
        <v>1000</v>
      </c>
      <c r="C303" s="22">
        <v>10</v>
      </c>
    </row>
    <row r="304" spans="1:3" x14ac:dyDescent="0.3">
      <c r="A304" s="31" t="s">
        <v>4</v>
      </c>
      <c r="B304" s="14">
        <v>16800</v>
      </c>
      <c r="C304" s="22">
        <v>21</v>
      </c>
    </row>
    <row r="305" spans="1:3" x14ac:dyDescent="0.3">
      <c r="A305" s="31" t="s">
        <v>7</v>
      </c>
      <c r="B305" s="14">
        <v>9100</v>
      </c>
      <c r="C305" s="22">
        <v>26</v>
      </c>
    </row>
    <row r="306" spans="1:3" x14ac:dyDescent="0.3">
      <c r="A306" s="31" t="s">
        <v>8</v>
      </c>
      <c r="B306" s="14">
        <v>7000</v>
      </c>
      <c r="C306" s="22">
        <v>14</v>
      </c>
    </row>
    <row r="307" spans="1:3" x14ac:dyDescent="0.3">
      <c r="A307" s="31" t="s">
        <v>13</v>
      </c>
      <c r="B307" s="14">
        <v>21700</v>
      </c>
      <c r="C307" s="22">
        <v>31</v>
      </c>
    </row>
    <row r="308" spans="1:3" x14ac:dyDescent="0.3">
      <c r="A308" s="31" t="s">
        <v>9</v>
      </c>
      <c r="B308" s="14">
        <v>1080</v>
      </c>
      <c r="C308" s="22">
        <v>9</v>
      </c>
    </row>
    <row r="309" spans="1:3" x14ac:dyDescent="0.3">
      <c r="A309" s="31" t="s">
        <v>5</v>
      </c>
      <c r="B309" s="14">
        <v>11700</v>
      </c>
      <c r="C309" s="22">
        <v>26</v>
      </c>
    </row>
    <row r="310" spans="1:3" x14ac:dyDescent="0.3">
      <c r="A310" s="31" t="s">
        <v>10</v>
      </c>
      <c r="B310" s="14">
        <v>2200</v>
      </c>
      <c r="C310" s="22">
        <v>11</v>
      </c>
    </row>
    <row r="311" spans="1:3" x14ac:dyDescent="0.3">
      <c r="A311" s="31" t="s">
        <v>6</v>
      </c>
      <c r="B311" s="14">
        <v>10260</v>
      </c>
      <c r="C311" s="22">
        <v>27</v>
      </c>
    </row>
    <row r="312" spans="1:3" x14ac:dyDescent="0.3">
      <c r="A312" s="30" t="s">
        <v>21</v>
      </c>
      <c r="B312" s="14">
        <v>1581320</v>
      </c>
      <c r="C312" s="22">
        <v>3509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3867-FCB3-40BE-8300-B7BD5750A2EB}">
  <dimension ref="A1:M291"/>
  <sheetViews>
    <sheetView topLeftCell="A188" zoomScaleNormal="100" workbookViewId="0">
      <selection activeCell="C283" sqref="C283"/>
    </sheetView>
  </sheetViews>
  <sheetFormatPr defaultRowHeight="14.4" x14ac:dyDescent="0.3"/>
  <cols>
    <col min="1" max="1" width="14.109375" style="4" customWidth="1"/>
    <col min="2" max="2" width="15.21875" style="4" customWidth="1"/>
    <col min="3" max="3" width="15.77734375" style="3" customWidth="1"/>
    <col min="4" max="4" width="13.21875" style="4" customWidth="1"/>
    <col min="5" max="5" width="13.21875" style="17" customWidth="1"/>
    <col min="6" max="6" width="12.44140625" style="19" customWidth="1"/>
    <col min="7" max="7" width="16.44140625" style="14" customWidth="1"/>
    <col min="8" max="8" width="21.6640625" customWidth="1"/>
  </cols>
  <sheetData>
    <row r="1" spans="1:13" x14ac:dyDescent="0.3">
      <c r="A1" s="8" t="s">
        <v>1</v>
      </c>
      <c r="B1" s="8" t="s">
        <v>0</v>
      </c>
      <c r="C1" s="8" t="s">
        <v>14</v>
      </c>
      <c r="D1" s="8" t="s">
        <v>17</v>
      </c>
      <c r="E1" s="15" t="s">
        <v>19</v>
      </c>
      <c r="F1" s="16" t="s">
        <v>18</v>
      </c>
      <c r="G1" s="12" t="s">
        <v>28</v>
      </c>
      <c r="H1" s="7" t="s">
        <v>29</v>
      </c>
      <c r="I1" t="s">
        <v>16</v>
      </c>
      <c r="J1" t="s">
        <v>39</v>
      </c>
      <c r="K1" t="s">
        <v>36</v>
      </c>
      <c r="L1" t="s">
        <v>37</v>
      </c>
      <c r="M1" t="s">
        <v>38</v>
      </c>
    </row>
    <row r="2" spans="1:13" x14ac:dyDescent="0.3">
      <c r="A2" s="11">
        <f>DATE(2022,2,1)</f>
        <v>44593</v>
      </c>
      <c r="B2" s="4" t="s">
        <v>4</v>
      </c>
      <c r="C2" s="3">
        <v>10</v>
      </c>
      <c r="D2" s="11" t="str">
        <f>TEXT(A2,"dddd")</f>
        <v>Tuesday</v>
      </c>
      <c r="E2" s="17">
        <f>VLOOKUP(B2,'AVG PRICE'!A2:B11,2,0)</f>
        <v>800</v>
      </c>
      <c r="F2" s="18">
        <f>E2*C2</f>
        <v>8000</v>
      </c>
      <c r="G2" s="14">
        <v>280</v>
      </c>
      <c r="H2" s="14">
        <f>F2-C2*G2</f>
        <v>5200</v>
      </c>
      <c r="I2" s="4" t="s">
        <v>4</v>
      </c>
      <c r="J2">
        <f>SUM(C2,C12,C22,C32,C42,C52,C62)</f>
        <v>93</v>
      </c>
      <c r="K2">
        <f>SUM(C72,C82,C92,C102,C112,C122,C132)</f>
        <v>101</v>
      </c>
      <c r="L2">
        <f>SUM(C142,C152,C162,C172,C182,C192,C202)</f>
        <v>100</v>
      </c>
      <c r="M2">
        <f>SUM(C202,C212,C222,C232,C242,C252,C262)</f>
        <v>81</v>
      </c>
    </row>
    <row r="3" spans="1:13" x14ac:dyDescent="0.3">
      <c r="A3" s="11">
        <f t="shared" ref="A3:A11" si="0">DATE(2022,2,1)</f>
        <v>44593</v>
      </c>
      <c r="B3" s="4" t="s">
        <v>5</v>
      </c>
      <c r="C3" s="3">
        <v>15</v>
      </c>
      <c r="D3" s="11" t="str">
        <f t="shared" ref="D3:D66" si="1">TEXT(A3,"dddd")</f>
        <v>Tuesday</v>
      </c>
      <c r="E3" s="17">
        <f>VLOOKUP(B3,'AVG PRICE'!A3:B12,2,0)</f>
        <v>450</v>
      </c>
      <c r="F3" s="18">
        <f t="shared" ref="F3:F66" si="2">E3*C3</f>
        <v>6750</v>
      </c>
      <c r="G3" s="14">
        <v>157.5</v>
      </c>
      <c r="H3" s="14">
        <f t="shared" ref="H3:H66" si="3">F3-C3*G3</f>
        <v>4387.5</v>
      </c>
      <c r="I3" s="4" t="s">
        <v>5</v>
      </c>
      <c r="J3">
        <f t="shared" ref="J3:J11" si="4">SUM(C3,C13,C23,C33,C43,C53,C63)</f>
        <v>101</v>
      </c>
      <c r="K3">
        <f t="shared" ref="K3:K11" si="5">SUM(C73,C83,C93,C103,C113,C123,C133)</f>
        <v>113</v>
      </c>
      <c r="L3">
        <f t="shared" ref="L3:L11" si="6">SUM(C143,C153,C163,C173,C183,C193,C203)</f>
        <v>99</v>
      </c>
      <c r="M3">
        <f t="shared" ref="M3:M11" si="7">SUM(C203,C213,C223,C233,C243,C253,C263)</f>
        <v>87</v>
      </c>
    </row>
    <row r="4" spans="1:13" x14ac:dyDescent="0.3">
      <c r="A4" s="11">
        <f t="shared" si="0"/>
        <v>44593</v>
      </c>
      <c r="B4" s="4" t="s">
        <v>6</v>
      </c>
      <c r="C4" s="3">
        <v>12</v>
      </c>
      <c r="D4" s="11" t="str">
        <f t="shared" si="1"/>
        <v>Tuesday</v>
      </c>
      <c r="E4" s="17">
        <f>VLOOKUP(B4,'AVG PRICE'!A4:B13,2,0)</f>
        <v>380</v>
      </c>
      <c r="F4" s="18">
        <f t="shared" si="2"/>
        <v>4560</v>
      </c>
      <c r="G4" s="14">
        <v>102.60000000000001</v>
      </c>
      <c r="H4" s="14">
        <f t="shared" si="3"/>
        <v>3328.8</v>
      </c>
      <c r="I4" s="4" t="s">
        <v>6</v>
      </c>
      <c r="J4">
        <f t="shared" si="4"/>
        <v>95</v>
      </c>
      <c r="K4">
        <f t="shared" si="5"/>
        <v>94</v>
      </c>
      <c r="L4">
        <f t="shared" si="6"/>
        <v>114</v>
      </c>
      <c r="M4">
        <f t="shared" si="7"/>
        <v>128</v>
      </c>
    </row>
    <row r="5" spans="1:13" x14ac:dyDescent="0.3">
      <c r="A5" s="11">
        <f t="shared" si="0"/>
        <v>44593</v>
      </c>
      <c r="B5" s="4" t="s">
        <v>7</v>
      </c>
      <c r="C5" s="3">
        <v>6</v>
      </c>
      <c r="D5" s="11" t="str">
        <f t="shared" si="1"/>
        <v>Tuesday</v>
      </c>
      <c r="E5" s="17">
        <f>VLOOKUP(B5,'AVG PRICE'!A5:B14,2,0)</f>
        <v>350</v>
      </c>
      <c r="F5" s="18">
        <f t="shared" si="2"/>
        <v>2100</v>
      </c>
      <c r="G5" s="14">
        <v>94.5</v>
      </c>
      <c r="H5" s="14">
        <f t="shared" si="3"/>
        <v>1533</v>
      </c>
      <c r="I5" s="4" t="s">
        <v>7</v>
      </c>
      <c r="J5">
        <f t="shared" si="4"/>
        <v>72</v>
      </c>
      <c r="K5">
        <f t="shared" si="5"/>
        <v>68</v>
      </c>
      <c r="L5">
        <f t="shared" si="6"/>
        <v>63</v>
      </c>
      <c r="M5">
        <f t="shared" si="7"/>
        <v>94</v>
      </c>
    </row>
    <row r="6" spans="1:13" x14ac:dyDescent="0.3">
      <c r="A6" s="11">
        <f t="shared" si="0"/>
        <v>44593</v>
      </c>
      <c r="B6" s="4" t="s">
        <v>8</v>
      </c>
      <c r="C6" s="3">
        <v>9</v>
      </c>
      <c r="D6" s="11" t="str">
        <f t="shared" si="1"/>
        <v>Tuesday</v>
      </c>
      <c r="E6" s="17">
        <f>VLOOKUP(B6,'AVG PRICE'!A6:B15,2,0)</f>
        <v>500</v>
      </c>
      <c r="F6" s="18">
        <f t="shared" si="2"/>
        <v>4500</v>
      </c>
      <c r="G6" s="14">
        <v>135</v>
      </c>
      <c r="H6" s="14">
        <f t="shared" si="3"/>
        <v>3285</v>
      </c>
      <c r="I6" s="4" t="s">
        <v>8</v>
      </c>
      <c r="J6">
        <f t="shared" si="4"/>
        <v>78</v>
      </c>
      <c r="K6">
        <f t="shared" si="5"/>
        <v>60</v>
      </c>
      <c r="L6">
        <f t="shared" si="6"/>
        <v>72</v>
      </c>
      <c r="M6">
        <f t="shared" si="7"/>
        <v>68</v>
      </c>
    </row>
    <row r="7" spans="1:13" x14ac:dyDescent="0.3">
      <c r="A7" s="11">
        <f t="shared" si="0"/>
        <v>44593</v>
      </c>
      <c r="B7" s="4" t="s">
        <v>9</v>
      </c>
      <c r="C7" s="3">
        <v>12</v>
      </c>
      <c r="D7" s="11" t="str">
        <f t="shared" si="1"/>
        <v>Tuesday</v>
      </c>
      <c r="E7" s="17">
        <f>VLOOKUP(B7,'AVG PRICE'!A7:B16,2,0)</f>
        <v>120</v>
      </c>
      <c r="F7" s="18">
        <f t="shared" si="2"/>
        <v>1440</v>
      </c>
      <c r="G7" s="14">
        <v>30</v>
      </c>
      <c r="H7" s="14">
        <f t="shared" si="3"/>
        <v>1080</v>
      </c>
      <c r="I7" s="4" t="s">
        <v>9</v>
      </c>
      <c r="J7">
        <f t="shared" si="4"/>
        <v>52</v>
      </c>
      <c r="K7">
        <f t="shared" si="5"/>
        <v>56</v>
      </c>
      <c r="L7">
        <f t="shared" si="6"/>
        <v>58</v>
      </c>
      <c r="M7">
        <f t="shared" si="7"/>
        <v>45</v>
      </c>
    </row>
    <row r="8" spans="1:13" x14ac:dyDescent="0.3">
      <c r="A8" s="11">
        <f t="shared" si="0"/>
        <v>44593</v>
      </c>
      <c r="B8" s="4" t="s">
        <v>10</v>
      </c>
      <c r="C8" s="3">
        <v>8</v>
      </c>
      <c r="D8" s="11" t="str">
        <f t="shared" si="1"/>
        <v>Tuesday</v>
      </c>
      <c r="E8" s="17">
        <f>VLOOKUP(B8,'AVG PRICE'!A8:B17,2,0)</f>
        <v>200</v>
      </c>
      <c r="F8" s="18">
        <f t="shared" si="2"/>
        <v>1600</v>
      </c>
      <c r="G8" s="14">
        <v>50</v>
      </c>
      <c r="H8" s="14">
        <f t="shared" si="3"/>
        <v>1200</v>
      </c>
      <c r="I8" s="4" t="s">
        <v>10</v>
      </c>
      <c r="J8">
        <f t="shared" si="4"/>
        <v>52</v>
      </c>
      <c r="K8">
        <f t="shared" si="5"/>
        <v>53</v>
      </c>
      <c r="L8">
        <f t="shared" si="6"/>
        <v>54</v>
      </c>
      <c r="M8">
        <f t="shared" si="7"/>
        <v>45</v>
      </c>
    </row>
    <row r="9" spans="1:13" x14ac:dyDescent="0.3">
      <c r="A9" s="11">
        <f t="shared" si="0"/>
        <v>44593</v>
      </c>
      <c r="B9" s="4" t="s">
        <v>11</v>
      </c>
      <c r="C9" s="3">
        <v>5</v>
      </c>
      <c r="D9" s="11" t="str">
        <f t="shared" si="1"/>
        <v>Tuesday</v>
      </c>
      <c r="E9" s="17">
        <f>VLOOKUP(B9,'AVG PRICE'!A9:B18,2,0)</f>
        <v>760</v>
      </c>
      <c r="F9" s="18">
        <f t="shared" si="2"/>
        <v>3800</v>
      </c>
      <c r="G9" s="14">
        <v>190</v>
      </c>
      <c r="H9" s="14">
        <f t="shared" si="3"/>
        <v>2850</v>
      </c>
      <c r="I9" s="4" t="s">
        <v>11</v>
      </c>
      <c r="J9">
        <f t="shared" si="4"/>
        <v>39</v>
      </c>
      <c r="K9">
        <f t="shared" si="5"/>
        <v>43</v>
      </c>
      <c r="L9">
        <f t="shared" si="6"/>
        <v>42</v>
      </c>
      <c r="M9">
        <f t="shared" si="7"/>
        <v>34</v>
      </c>
    </row>
    <row r="10" spans="1:13" x14ac:dyDescent="0.3">
      <c r="A10" s="11">
        <f t="shared" si="0"/>
        <v>44593</v>
      </c>
      <c r="B10" s="4" t="s">
        <v>12</v>
      </c>
      <c r="C10" s="3">
        <v>24</v>
      </c>
      <c r="D10" s="11" t="str">
        <f t="shared" si="1"/>
        <v>Tuesday</v>
      </c>
      <c r="E10" s="17">
        <f>VLOOKUP(B10,'AVG PRICE'!A10:B19,2,0)</f>
        <v>100</v>
      </c>
      <c r="F10" s="18">
        <f t="shared" si="2"/>
        <v>2400</v>
      </c>
      <c r="G10" s="14">
        <v>25</v>
      </c>
      <c r="H10" s="14">
        <f t="shared" si="3"/>
        <v>1800</v>
      </c>
      <c r="I10" s="4" t="s">
        <v>12</v>
      </c>
      <c r="J10">
        <f t="shared" si="4"/>
        <v>136</v>
      </c>
      <c r="K10">
        <f t="shared" si="5"/>
        <v>119</v>
      </c>
      <c r="L10">
        <f t="shared" si="6"/>
        <v>124</v>
      </c>
      <c r="M10">
        <f t="shared" si="7"/>
        <v>113</v>
      </c>
    </row>
    <row r="11" spans="1:13" x14ac:dyDescent="0.3">
      <c r="A11" s="11">
        <f t="shared" si="0"/>
        <v>44593</v>
      </c>
      <c r="B11" s="4" t="s">
        <v>13</v>
      </c>
      <c r="C11" s="3">
        <v>21</v>
      </c>
      <c r="D11" s="11" t="str">
        <f t="shared" si="1"/>
        <v>Tuesday</v>
      </c>
      <c r="E11" s="17">
        <f>VLOOKUP(B11,'AVG PRICE'!A11:B20,2,0)</f>
        <v>700</v>
      </c>
      <c r="F11" s="18">
        <f t="shared" si="2"/>
        <v>14700</v>
      </c>
      <c r="G11" s="14">
        <v>244.99999999999997</v>
      </c>
      <c r="H11" s="14">
        <f t="shared" si="3"/>
        <v>9555</v>
      </c>
      <c r="I11" s="4" t="s">
        <v>13</v>
      </c>
      <c r="J11">
        <f t="shared" si="4"/>
        <v>178</v>
      </c>
      <c r="K11">
        <f t="shared" si="5"/>
        <v>148</v>
      </c>
      <c r="L11">
        <f t="shared" si="6"/>
        <v>152</v>
      </c>
      <c r="M11">
        <f t="shared" si="7"/>
        <v>136</v>
      </c>
    </row>
    <row r="12" spans="1:13" x14ac:dyDescent="0.3">
      <c r="A12" s="11">
        <f>DATE(2022,2,2)</f>
        <v>44594</v>
      </c>
      <c r="B12" s="4" t="s">
        <v>4</v>
      </c>
      <c r="C12" s="3">
        <v>9</v>
      </c>
      <c r="D12" s="11" t="str">
        <f t="shared" si="1"/>
        <v>Wednesday</v>
      </c>
      <c r="E12" s="17">
        <v>800</v>
      </c>
      <c r="F12" s="18">
        <f t="shared" si="2"/>
        <v>7200</v>
      </c>
      <c r="G12" s="14">
        <f>G2</f>
        <v>280</v>
      </c>
      <c r="H12" s="14">
        <f t="shared" si="3"/>
        <v>4680</v>
      </c>
    </row>
    <row r="13" spans="1:13" x14ac:dyDescent="0.3">
      <c r="A13" s="11">
        <f t="shared" ref="A13:A21" si="8">DATE(2022,2,2)</f>
        <v>44594</v>
      </c>
      <c r="B13" s="4" t="s">
        <v>5</v>
      </c>
      <c r="C13" s="3">
        <v>17</v>
      </c>
      <c r="D13" s="11" t="str">
        <f t="shared" si="1"/>
        <v>Wednesday</v>
      </c>
      <c r="E13" s="17">
        <v>450</v>
      </c>
      <c r="F13" s="18">
        <f t="shared" si="2"/>
        <v>7650</v>
      </c>
      <c r="G13" s="14">
        <f>G3</f>
        <v>157.5</v>
      </c>
      <c r="H13" s="14">
        <f t="shared" si="3"/>
        <v>4972.5</v>
      </c>
    </row>
    <row r="14" spans="1:13" x14ac:dyDescent="0.3">
      <c r="A14" s="11">
        <f t="shared" si="8"/>
        <v>44594</v>
      </c>
      <c r="B14" s="4" t="s">
        <v>6</v>
      </c>
      <c r="C14" s="3">
        <v>11</v>
      </c>
      <c r="D14" s="11" t="str">
        <f t="shared" si="1"/>
        <v>Wednesday</v>
      </c>
      <c r="E14" s="17">
        <v>380</v>
      </c>
      <c r="F14" s="18">
        <f t="shared" si="2"/>
        <v>4180</v>
      </c>
      <c r="G14" s="14">
        <f t="shared" ref="G14:G21" si="9">G4</f>
        <v>102.60000000000001</v>
      </c>
      <c r="H14" s="14">
        <f t="shared" si="3"/>
        <v>3051.3999999999996</v>
      </c>
    </row>
    <row r="15" spans="1:13" x14ac:dyDescent="0.3">
      <c r="A15" s="11">
        <f t="shared" si="8"/>
        <v>44594</v>
      </c>
      <c r="B15" s="4" t="s">
        <v>7</v>
      </c>
      <c r="C15" s="3">
        <v>9</v>
      </c>
      <c r="D15" s="11" t="str">
        <f t="shared" si="1"/>
        <v>Wednesday</v>
      </c>
      <c r="E15" s="17">
        <v>350</v>
      </c>
      <c r="F15" s="18">
        <f t="shared" si="2"/>
        <v>3150</v>
      </c>
      <c r="G15" s="14">
        <f t="shared" si="9"/>
        <v>94.5</v>
      </c>
      <c r="H15" s="14">
        <f t="shared" si="3"/>
        <v>2299.5</v>
      </c>
    </row>
    <row r="16" spans="1:13" x14ac:dyDescent="0.3">
      <c r="A16" s="11">
        <f t="shared" si="8"/>
        <v>44594</v>
      </c>
      <c r="B16" s="4" t="s">
        <v>8</v>
      </c>
      <c r="C16" s="3">
        <v>5</v>
      </c>
      <c r="D16" s="11" t="str">
        <f t="shared" si="1"/>
        <v>Wednesday</v>
      </c>
      <c r="E16" s="17">
        <v>500</v>
      </c>
      <c r="F16" s="18">
        <f t="shared" si="2"/>
        <v>2500</v>
      </c>
      <c r="G16" s="14">
        <f t="shared" si="9"/>
        <v>135</v>
      </c>
      <c r="H16" s="14">
        <f t="shared" si="3"/>
        <v>1825</v>
      </c>
    </row>
    <row r="17" spans="1:8" x14ac:dyDescent="0.3">
      <c r="A17" s="11">
        <f t="shared" si="8"/>
        <v>44594</v>
      </c>
      <c r="B17" s="4" t="s">
        <v>9</v>
      </c>
      <c r="C17" s="3">
        <v>7</v>
      </c>
      <c r="D17" s="11" t="str">
        <f t="shared" si="1"/>
        <v>Wednesday</v>
      </c>
      <c r="E17" s="17">
        <v>120</v>
      </c>
      <c r="F17" s="18">
        <f t="shared" si="2"/>
        <v>840</v>
      </c>
      <c r="G17" s="14">
        <f t="shared" si="9"/>
        <v>30</v>
      </c>
      <c r="H17" s="14">
        <f t="shared" si="3"/>
        <v>630</v>
      </c>
    </row>
    <row r="18" spans="1:8" x14ac:dyDescent="0.3">
      <c r="A18" s="11">
        <f t="shared" si="8"/>
        <v>44594</v>
      </c>
      <c r="B18" s="4" t="s">
        <v>10</v>
      </c>
      <c r="C18" s="3">
        <v>5</v>
      </c>
      <c r="D18" s="11" t="str">
        <f t="shared" si="1"/>
        <v>Wednesday</v>
      </c>
      <c r="E18" s="17">
        <v>200</v>
      </c>
      <c r="F18" s="18">
        <f t="shared" si="2"/>
        <v>1000</v>
      </c>
      <c r="G18" s="14">
        <f t="shared" si="9"/>
        <v>50</v>
      </c>
      <c r="H18" s="14">
        <f t="shared" si="3"/>
        <v>750</v>
      </c>
    </row>
    <row r="19" spans="1:8" x14ac:dyDescent="0.3">
      <c r="A19" s="11">
        <f t="shared" si="8"/>
        <v>44594</v>
      </c>
      <c r="B19" s="4" t="s">
        <v>11</v>
      </c>
      <c r="C19" s="3">
        <v>6</v>
      </c>
      <c r="D19" s="11" t="str">
        <f t="shared" si="1"/>
        <v>Wednesday</v>
      </c>
      <c r="E19" s="17">
        <v>760</v>
      </c>
      <c r="F19" s="18">
        <f t="shared" si="2"/>
        <v>4560</v>
      </c>
      <c r="G19" s="14">
        <f t="shared" si="9"/>
        <v>190</v>
      </c>
      <c r="H19" s="14">
        <f t="shared" si="3"/>
        <v>3420</v>
      </c>
    </row>
    <row r="20" spans="1:8" x14ac:dyDescent="0.3">
      <c r="A20" s="11">
        <f t="shared" si="8"/>
        <v>44594</v>
      </c>
      <c r="B20" s="4" t="s">
        <v>12</v>
      </c>
      <c r="C20" s="3">
        <v>20</v>
      </c>
      <c r="D20" s="11" t="str">
        <f t="shared" si="1"/>
        <v>Wednesday</v>
      </c>
      <c r="E20" s="17">
        <v>100</v>
      </c>
      <c r="F20" s="18">
        <f t="shared" si="2"/>
        <v>2000</v>
      </c>
      <c r="G20" s="14">
        <f t="shared" si="9"/>
        <v>25</v>
      </c>
      <c r="H20" s="14">
        <f t="shared" si="3"/>
        <v>1500</v>
      </c>
    </row>
    <row r="21" spans="1:8" x14ac:dyDescent="0.3">
      <c r="A21" s="11">
        <f t="shared" si="8"/>
        <v>44594</v>
      </c>
      <c r="B21" s="4" t="s">
        <v>13</v>
      </c>
      <c r="C21" s="3">
        <v>26</v>
      </c>
      <c r="D21" s="11" t="str">
        <f t="shared" si="1"/>
        <v>Wednesday</v>
      </c>
      <c r="E21" s="17">
        <v>700</v>
      </c>
      <c r="F21" s="18">
        <f t="shared" si="2"/>
        <v>18200</v>
      </c>
      <c r="G21" s="14">
        <f t="shared" si="9"/>
        <v>244.99999999999997</v>
      </c>
      <c r="H21" s="14">
        <f t="shared" si="3"/>
        <v>11830</v>
      </c>
    </row>
    <row r="22" spans="1:8" x14ac:dyDescent="0.3">
      <c r="A22" s="11">
        <f>DATE(2022,2,3)</f>
        <v>44595</v>
      </c>
      <c r="B22" s="4" t="s">
        <v>4</v>
      </c>
      <c r="C22" s="3">
        <v>13</v>
      </c>
      <c r="D22" s="11" t="str">
        <f t="shared" si="1"/>
        <v>Thursday</v>
      </c>
      <c r="E22" s="17">
        <v>800</v>
      </c>
      <c r="F22" s="18">
        <f t="shared" si="2"/>
        <v>10400</v>
      </c>
      <c r="G22" s="14">
        <f>G12</f>
        <v>280</v>
      </c>
      <c r="H22" s="14">
        <f t="shared" si="3"/>
        <v>6760</v>
      </c>
    </row>
    <row r="23" spans="1:8" x14ac:dyDescent="0.3">
      <c r="A23" s="11">
        <f t="shared" ref="A23:A31" si="10">DATE(2022,2,3)</f>
        <v>44595</v>
      </c>
      <c r="B23" s="4" t="s">
        <v>5</v>
      </c>
      <c r="C23" s="3">
        <v>14</v>
      </c>
      <c r="D23" s="11" t="str">
        <f t="shared" si="1"/>
        <v>Thursday</v>
      </c>
      <c r="E23" s="17">
        <v>450</v>
      </c>
      <c r="F23" s="18">
        <f t="shared" si="2"/>
        <v>6300</v>
      </c>
      <c r="G23" s="14">
        <f t="shared" ref="G23:G86" si="11">G13</f>
        <v>157.5</v>
      </c>
      <c r="H23" s="14">
        <f t="shared" si="3"/>
        <v>4095</v>
      </c>
    </row>
    <row r="24" spans="1:8" x14ac:dyDescent="0.3">
      <c r="A24" s="11">
        <f t="shared" si="10"/>
        <v>44595</v>
      </c>
      <c r="B24" s="4" t="s">
        <v>6</v>
      </c>
      <c r="C24" s="3">
        <v>16</v>
      </c>
      <c r="D24" s="11" t="str">
        <f t="shared" si="1"/>
        <v>Thursday</v>
      </c>
      <c r="E24" s="17">
        <v>380</v>
      </c>
      <c r="F24" s="18">
        <f t="shared" si="2"/>
        <v>6080</v>
      </c>
      <c r="G24" s="14">
        <f t="shared" si="11"/>
        <v>102.60000000000001</v>
      </c>
      <c r="H24" s="14">
        <f t="shared" si="3"/>
        <v>4438.3999999999996</v>
      </c>
    </row>
    <row r="25" spans="1:8" x14ac:dyDescent="0.3">
      <c r="A25" s="11">
        <f t="shared" si="10"/>
        <v>44595</v>
      </c>
      <c r="B25" s="4" t="s">
        <v>7</v>
      </c>
      <c r="C25" s="3">
        <v>15</v>
      </c>
      <c r="D25" s="11" t="str">
        <f t="shared" si="1"/>
        <v>Thursday</v>
      </c>
      <c r="E25" s="17">
        <v>350</v>
      </c>
      <c r="F25" s="18">
        <f t="shared" si="2"/>
        <v>5250</v>
      </c>
      <c r="G25" s="14">
        <f t="shared" si="11"/>
        <v>94.5</v>
      </c>
      <c r="H25" s="14">
        <f t="shared" si="3"/>
        <v>3832.5</v>
      </c>
    </row>
    <row r="26" spans="1:8" x14ac:dyDescent="0.3">
      <c r="A26" s="11">
        <f t="shared" si="10"/>
        <v>44595</v>
      </c>
      <c r="B26" s="4" t="s">
        <v>8</v>
      </c>
      <c r="C26" s="3">
        <v>15</v>
      </c>
      <c r="D26" s="11" t="str">
        <f t="shared" si="1"/>
        <v>Thursday</v>
      </c>
      <c r="E26" s="17">
        <v>500</v>
      </c>
      <c r="F26" s="18">
        <f t="shared" si="2"/>
        <v>7500</v>
      </c>
      <c r="G26" s="14">
        <f t="shared" si="11"/>
        <v>135</v>
      </c>
      <c r="H26" s="14">
        <f t="shared" si="3"/>
        <v>5475</v>
      </c>
    </row>
    <row r="27" spans="1:8" x14ac:dyDescent="0.3">
      <c r="A27" s="11">
        <f t="shared" si="10"/>
        <v>44595</v>
      </c>
      <c r="B27" s="4" t="s">
        <v>9</v>
      </c>
      <c r="C27" s="3">
        <v>4</v>
      </c>
      <c r="D27" s="11" t="str">
        <f t="shared" si="1"/>
        <v>Thursday</v>
      </c>
      <c r="E27" s="17">
        <v>120</v>
      </c>
      <c r="F27" s="18">
        <f t="shared" si="2"/>
        <v>480</v>
      </c>
      <c r="G27" s="14">
        <f t="shared" si="11"/>
        <v>30</v>
      </c>
      <c r="H27" s="14">
        <f t="shared" si="3"/>
        <v>360</v>
      </c>
    </row>
    <row r="28" spans="1:8" x14ac:dyDescent="0.3">
      <c r="A28" s="11">
        <f t="shared" si="10"/>
        <v>44595</v>
      </c>
      <c r="B28" s="4" t="s">
        <v>10</v>
      </c>
      <c r="C28" s="3">
        <v>3</v>
      </c>
      <c r="D28" s="11" t="str">
        <f t="shared" si="1"/>
        <v>Thursday</v>
      </c>
      <c r="E28" s="17">
        <v>200</v>
      </c>
      <c r="F28" s="18">
        <f t="shared" si="2"/>
        <v>600</v>
      </c>
      <c r="G28" s="14">
        <f t="shared" si="11"/>
        <v>50</v>
      </c>
      <c r="H28" s="14">
        <f t="shared" si="3"/>
        <v>450</v>
      </c>
    </row>
    <row r="29" spans="1:8" x14ac:dyDescent="0.3">
      <c r="A29" s="11">
        <f t="shared" si="10"/>
        <v>44595</v>
      </c>
      <c r="B29" s="4" t="s">
        <v>11</v>
      </c>
      <c r="C29" s="3">
        <v>6</v>
      </c>
      <c r="D29" s="11" t="str">
        <f t="shared" si="1"/>
        <v>Thursday</v>
      </c>
      <c r="E29" s="17">
        <v>760</v>
      </c>
      <c r="F29" s="18">
        <f t="shared" si="2"/>
        <v>4560</v>
      </c>
      <c r="G29" s="14">
        <f t="shared" si="11"/>
        <v>190</v>
      </c>
      <c r="H29" s="14">
        <f t="shared" si="3"/>
        <v>3420</v>
      </c>
    </row>
    <row r="30" spans="1:8" x14ac:dyDescent="0.3">
      <c r="A30" s="11">
        <f t="shared" si="10"/>
        <v>44595</v>
      </c>
      <c r="B30" s="4" t="s">
        <v>12</v>
      </c>
      <c r="C30" s="3">
        <v>17</v>
      </c>
      <c r="D30" s="11" t="str">
        <f t="shared" si="1"/>
        <v>Thursday</v>
      </c>
      <c r="E30" s="17">
        <v>100</v>
      </c>
      <c r="F30" s="18">
        <f t="shared" si="2"/>
        <v>1700</v>
      </c>
      <c r="G30" s="14">
        <f t="shared" si="11"/>
        <v>25</v>
      </c>
      <c r="H30" s="14">
        <f t="shared" si="3"/>
        <v>1275</v>
      </c>
    </row>
    <row r="31" spans="1:8" x14ac:dyDescent="0.3">
      <c r="A31" s="11">
        <f t="shared" si="10"/>
        <v>44595</v>
      </c>
      <c r="B31" s="4" t="s">
        <v>13</v>
      </c>
      <c r="C31" s="3">
        <v>32</v>
      </c>
      <c r="D31" s="11" t="str">
        <f t="shared" si="1"/>
        <v>Thursday</v>
      </c>
      <c r="E31" s="17">
        <v>700</v>
      </c>
      <c r="F31" s="18">
        <f t="shared" si="2"/>
        <v>22400</v>
      </c>
      <c r="G31" s="14">
        <f t="shared" si="11"/>
        <v>244.99999999999997</v>
      </c>
      <c r="H31" s="14">
        <f t="shared" si="3"/>
        <v>14560</v>
      </c>
    </row>
    <row r="32" spans="1:8" x14ac:dyDescent="0.3">
      <c r="A32" s="11">
        <f>DATE(2022,2,4)</f>
        <v>44596</v>
      </c>
      <c r="B32" s="4" t="s">
        <v>4</v>
      </c>
      <c r="C32" s="3">
        <v>15</v>
      </c>
      <c r="D32" s="11" t="str">
        <f t="shared" si="1"/>
        <v>Friday</v>
      </c>
      <c r="E32" s="17">
        <v>800</v>
      </c>
      <c r="F32" s="18">
        <f t="shared" si="2"/>
        <v>12000</v>
      </c>
      <c r="G32" s="14">
        <f t="shared" si="11"/>
        <v>280</v>
      </c>
      <c r="H32" s="14">
        <f t="shared" si="3"/>
        <v>7800</v>
      </c>
    </row>
    <row r="33" spans="1:8" x14ac:dyDescent="0.3">
      <c r="A33" s="11">
        <f t="shared" ref="A33:A41" si="12">DATE(2022,2,4)</f>
        <v>44596</v>
      </c>
      <c r="B33" s="4" t="s">
        <v>5</v>
      </c>
      <c r="C33" s="3">
        <v>14</v>
      </c>
      <c r="D33" s="11" t="str">
        <f t="shared" si="1"/>
        <v>Friday</v>
      </c>
      <c r="E33" s="17">
        <v>450</v>
      </c>
      <c r="F33" s="18">
        <f t="shared" si="2"/>
        <v>6300</v>
      </c>
      <c r="G33" s="14">
        <f t="shared" si="11"/>
        <v>157.5</v>
      </c>
      <c r="H33" s="14">
        <f t="shared" si="3"/>
        <v>4095</v>
      </c>
    </row>
    <row r="34" spans="1:8" x14ac:dyDescent="0.3">
      <c r="A34" s="11">
        <f t="shared" si="12"/>
        <v>44596</v>
      </c>
      <c r="B34" s="4" t="s">
        <v>6</v>
      </c>
      <c r="C34" s="3">
        <v>17</v>
      </c>
      <c r="D34" s="11" t="str">
        <f t="shared" si="1"/>
        <v>Friday</v>
      </c>
      <c r="E34" s="17">
        <v>380</v>
      </c>
      <c r="F34" s="18">
        <f t="shared" si="2"/>
        <v>6460</v>
      </c>
      <c r="G34" s="14">
        <f t="shared" si="11"/>
        <v>102.60000000000001</v>
      </c>
      <c r="H34" s="14">
        <f t="shared" si="3"/>
        <v>4715.8</v>
      </c>
    </row>
    <row r="35" spans="1:8" x14ac:dyDescent="0.3">
      <c r="A35" s="11">
        <f t="shared" si="12"/>
        <v>44596</v>
      </c>
      <c r="B35" s="4" t="s">
        <v>7</v>
      </c>
      <c r="C35" s="3">
        <v>20</v>
      </c>
      <c r="D35" s="11" t="str">
        <f t="shared" si="1"/>
        <v>Friday</v>
      </c>
      <c r="E35" s="17">
        <v>350</v>
      </c>
      <c r="F35" s="18">
        <f t="shared" si="2"/>
        <v>7000</v>
      </c>
      <c r="G35" s="14">
        <f t="shared" si="11"/>
        <v>94.5</v>
      </c>
      <c r="H35" s="14">
        <f t="shared" si="3"/>
        <v>5110</v>
      </c>
    </row>
    <row r="36" spans="1:8" x14ac:dyDescent="0.3">
      <c r="A36" s="11">
        <f t="shared" si="12"/>
        <v>44596</v>
      </c>
      <c r="B36" s="4" t="s">
        <v>8</v>
      </c>
      <c r="C36" s="3">
        <v>12</v>
      </c>
      <c r="D36" s="11" t="str">
        <f t="shared" si="1"/>
        <v>Friday</v>
      </c>
      <c r="E36" s="17">
        <v>500</v>
      </c>
      <c r="F36" s="18">
        <f t="shared" si="2"/>
        <v>6000</v>
      </c>
      <c r="G36" s="14">
        <f t="shared" si="11"/>
        <v>135</v>
      </c>
      <c r="H36" s="14">
        <f t="shared" si="3"/>
        <v>4380</v>
      </c>
    </row>
    <row r="37" spans="1:8" x14ac:dyDescent="0.3">
      <c r="A37" s="11">
        <f t="shared" si="12"/>
        <v>44596</v>
      </c>
      <c r="B37" s="4" t="s">
        <v>9</v>
      </c>
      <c r="C37" s="3">
        <v>7</v>
      </c>
      <c r="D37" s="11" t="str">
        <f t="shared" si="1"/>
        <v>Friday</v>
      </c>
      <c r="E37" s="17">
        <v>120</v>
      </c>
      <c r="F37" s="18">
        <f t="shared" si="2"/>
        <v>840</v>
      </c>
      <c r="G37" s="14">
        <f t="shared" si="11"/>
        <v>30</v>
      </c>
      <c r="H37" s="14">
        <f t="shared" si="3"/>
        <v>630</v>
      </c>
    </row>
    <row r="38" spans="1:8" x14ac:dyDescent="0.3">
      <c r="A38" s="11">
        <f t="shared" si="12"/>
        <v>44596</v>
      </c>
      <c r="B38" s="4" t="s">
        <v>10</v>
      </c>
      <c r="C38" s="3">
        <v>10</v>
      </c>
      <c r="D38" s="11" t="str">
        <f t="shared" si="1"/>
        <v>Friday</v>
      </c>
      <c r="E38" s="17">
        <v>200</v>
      </c>
      <c r="F38" s="18">
        <f t="shared" si="2"/>
        <v>2000</v>
      </c>
      <c r="G38" s="14">
        <f t="shared" si="11"/>
        <v>50</v>
      </c>
      <c r="H38" s="14">
        <f t="shared" si="3"/>
        <v>1500</v>
      </c>
    </row>
    <row r="39" spans="1:8" x14ac:dyDescent="0.3">
      <c r="A39" s="11">
        <f t="shared" si="12"/>
        <v>44596</v>
      </c>
      <c r="B39" s="4" t="s">
        <v>11</v>
      </c>
      <c r="C39" s="3">
        <v>8</v>
      </c>
      <c r="D39" s="11" t="str">
        <f t="shared" si="1"/>
        <v>Friday</v>
      </c>
      <c r="E39" s="17">
        <v>760</v>
      </c>
      <c r="F39" s="18">
        <f t="shared" si="2"/>
        <v>6080</v>
      </c>
      <c r="G39" s="14">
        <f t="shared" si="11"/>
        <v>190</v>
      </c>
      <c r="H39" s="14">
        <f t="shared" si="3"/>
        <v>4560</v>
      </c>
    </row>
    <row r="40" spans="1:8" x14ac:dyDescent="0.3">
      <c r="A40" s="11">
        <f t="shared" si="12"/>
        <v>44596</v>
      </c>
      <c r="B40" s="4" t="s">
        <v>12</v>
      </c>
      <c r="C40" s="3">
        <v>18</v>
      </c>
      <c r="D40" s="11" t="str">
        <f t="shared" si="1"/>
        <v>Friday</v>
      </c>
      <c r="E40" s="17">
        <v>100</v>
      </c>
      <c r="F40" s="18">
        <f t="shared" si="2"/>
        <v>1800</v>
      </c>
      <c r="G40" s="14">
        <f t="shared" si="11"/>
        <v>25</v>
      </c>
      <c r="H40" s="14">
        <f t="shared" si="3"/>
        <v>1350</v>
      </c>
    </row>
    <row r="41" spans="1:8" x14ac:dyDescent="0.3">
      <c r="A41" s="11">
        <f t="shared" si="12"/>
        <v>44596</v>
      </c>
      <c r="B41" s="4" t="s">
        <v>13</v>
      </c>
      <c r="C41" s="3">
        <v>34</v>
      </c>
      <c r="D41" s="11" t="str">
        <f t="shared" si="1"/>
        <v>Friday</v>
      </c>
      <c r="E41" s="17">
        <v>700</v>
      </c>
      <c r="F41" s="18">
        <f t="shared" si="2"/>
        <v>23800</v>
      </c>
      <c r="G41" s="14">
        <f t="shared" si="11"/>
        <v>244.99999999999997</v>
      </c>
      <c r="H41" s="14">
        <f t="shared" si="3"/>
        <v>15470.000000000002</v>
      </c>
    </row>
    <row r="42" spans="1:8" x14ac:dyDescent="0.3">
      <c r="A42" s="11">
        <f>DATE(2022,2,5)</f>
        <v>44597</v>
      </c>
      <c r="B42" s="4" t="s">
        <v>4</v>
      </c>
      <c r="C42" s="3">
        <v>20</v>
      </c>
      <c r="D42" s="11" t="str">
        <f t="shared" si="1"/>
        <v>Saturday</v>
      </c>
      <c r="E42" s="17">
        <v>800</v>
      </c>
      <c r="F42" s="18">
        <f t="shared" si="2"/>
        <v>16000</v>
      </c>
      <c r="G42" s="14">
        <f t="shared" si="11"/>
        <v>280</v>
      </c>
      <c r="H42" s="14">
        <f t="shared" si="3"/>
        <v>10400</v>
      </c>
    </row>
    <row r="43" spans="1:8" x14ac:dyDescent="0.3">
      <c r="A43" s="11">
        <f t="shared" ref="A43:A50" si="13">DATE(2022,2,5)</f>
        <v>44597</v>
      </c>
      <c r="B43" s="4" t="s">
        <v>5</v>
      </c>
      <c r="C43" s="3">
        <v>10</v>
      </c>
      <c r="D43" s="11" t="str">
        <f t="shared" si="1"/>
        <v>Saturday</v>
      </c>
      <c r="E43" s="17">
        <v>450</v>
      </c>
      <c r="F43" s="18">
        <f t="shared" si="2"/>
        <v>4500</v>
      </c>
      <c r="G43" s="14">
        <f t="shared" si="11"/>
        <v>157.5</v>
      </c>
      <c r="H43" s="14">
        <f t="shared" si="3"/>
        <v>2925</v>
      </c>
    </row>
    <row r="44" spans="1:8" x14ac:dyDescent="0.3">
      <c r="A44" s="11">
        <f t="shared" si="13"/>
        <v>44597</v>
      </c>
      <c r="B44" s="4" t="s">
        <v>6</v>
      </c>
      <c r="C44" s="3">
        <v>11</v>
      </c>
      <c r="D44" s="11" t="str">
        <f t="shared" si="1"/>
        <v>Saturday</v>
      </c>
      <c r="E44" s="17">
        <v>380</v>
      </c>
      <c r="F44" s="18">
        <f t="shared" si="2"/>
        <v>4180</v>
      </c>
      <c r="G44" s="14">
        <f t="shared" si="11"/>
        <v>102.60000000000001</v>
      </c>
      <c r="H44" s="14">
        <f t="shared" si="3"/>
        <v>3051.3999999999996</v>
      </c>
    </row>
    <row r="45" spans="1:8" x14ac:dyDescent="0.3">
      <c r="A45" s="11">
        <f t="shared" si="13"/>
        <v>44597</v>
      </c>
      <c r="B45" s="4" t="s">
        <v>7</v>
      </c>
      <c r="C45" s="3">
        <v>8</v>
      </c>
      <c r="D45" s="11" t="str">
        <f t="shared" si="1"/>
        <v>Saturday</v>
      </c>
      <c r="E45" s="17">
        <v>350</v>
      </c>
      <c r="F45" s="18">
        <f t="shared" si="2"/>
        <v>2800</v>
      </c>
      <c r="G45" s="14">
        <f t="shared" si="11"/>
        <v>94.5</v>
      </c>
      <c r="H45" s="14">
        <f t="shared" si="3"/>
        <v>2044</v>
      </c>
    </row>
    <row r="46" spans="1:8" x14ac:dyDescent="0.3">
      <c r="A46" s="11">
        <f t="shared" si="13"/>
        <v>44597</v>
      </c>
      <c r="B46" s="4" t="s">
        <v>8</v>
      </c>
      <c r="C46" s="3">
        <v>13</v>
      </c>
      <c r="D46" s="11" t="str">
        <f t="shared" si="1"/>
        <v>Saturday</v>
      </c>
      <c r="E46" s="17">
        <v>500</v>
      </c>
      <c r="F46" s="18">
        <f t="shared" si="2"/>
        <v>6500</v>
      </c>
      <c r="G46" s="14">
        <f t="shared" si="11"/>
        <v>135</v>
      </c>
      <c r="H46" s="14">
        <f t="shared" si="3"/>
        <v>4745</v>
      </c>
    </row>
    <row r="47" spans="1:8" x14ac:dyDescent="0.3">
      <c r="A47" s="11">
        <f t="shared" si="13"/>
        <v>44597</v>
      </c>
      <c r="B47" s="4" t="s">
        <v>9</v>
      </c>
      <c r="C47" s="3">
        <v>6</v>
      </c>
      <c r="D47" s="11" t="str">
        <f t="shared" si="1"/>
        <v>Saturday</v>
      </c>
      <c r="E47" s="17">
        <v>120</v>
      </c>
      <c r="F47" s="18">
        <f t="shared" si="2"/>
        <v>720</v>
      </c>
      <c r="G47" s="14">
        <f t="shared" si="11"/>
        <v>30</v>
      </c>
      <c r="H47" s="14">
        <f t="shared" si="3"/>
        <v>540</v>
      </c>
    </row>
    <row r="48" spans="1:8" x14ac:dyDescent="0.3">
      <c r="A48" s="11">
        <f t="shared" si="13"/>
        <v>44597</v>
      </c>
      <c r="B48" s="4" t="s">
        <v>10</v>
      </c>
      <c r="C48" s="3">
        <v>9</v>
      </c>
      <c r="D48" s="11" t="str">
        <f t="shared" si="1"/>
        <v>Saturday</v>
      </c>
      <c r="E48" s="17">
        <v>200</v>
      </c>
      <c r="F48" s="18">
        <f t="shared" si="2"/>
        <v>1800</v>
      </c>
      <c r="G48" s="14">
        <f t="shared" si="11"/>
        <v>50</v>
      </c>
      <c r="H48" s="14">
        <f t="shared" si="3"/>
        <v>1350</v>
      </c>
    </row>
    <row r="49" spans="1:8" x14ac:dyDescent="0.3">
      <c r="A49" s="11">
        <f t="shared" si="13"/>
        <v>44597</v>
      </c>
      <c r="B49" s="4" t="s">
        <v>11</v>
      </c>
      <c r="C49" s="3">
        <v>5</v>
      </c>
      <c r="D49" s="11" t="str">
        <f t="shared" si="1"/>
        <v>Saturday</v>
      </c>
      <c r="E49" s="17">
        <v>760</v>
      </c>
      <c r="F49" s="18">
        <f t="shared" si="2"/>
        <v>3800</v>
      </c>
      <c r="G49" s="14">
        <f t="shared" si="11"/>
        <v>190</v>
      </c>
      <c r="H49" s="14">
        <f t="shared" si="3"/>
        <v>2850</v>
      </c>
    </row>
    <row r="50" spans="1:8" x14ac:dyDescent="0.3">
      <c r="A50" s="11">
        <f t="shared" si="13"/>
        <v>44597</v>
      </c>
      <c r="B50" s="4" t="s">
        <v>12</v>
      </c>
      <c r="C50" s="3">
        <v>17</v>
      </c>
      <c r="D50" s="11" t="str">
        <f t="shared" si="1"/>
        <v>Saturday</v>
      </c>
      <c r="E50" s="17">
        <v>100</v>
      </c>
      <c r="F50" s="18">
        <f t="shared" si="2"/>
        <v>1700</v>
      </c>
      <c r="G50" s="14">
        <f t="shared" si="11"/>
        <v>25</v>
      </c>
      <c r="H50" s="14">
        <f t="shared" si="3"/>
        <v>1275</v>
      </c>
    </row>
    <row r="51" spans="1:8" x14ac:dyDescent="0.3">
      <c r="A51" s="11">
        <f>DATE(2022,2,5)</f>
        <v>44597</v>
      </c>
      <c r="B51" s="4" t="s">
        <v>13</v>
      </c>
      <c r="C51" s="3">
        <v>18</v>
      </c>
      <c r="D51" s="11" t="str">
        <f t="shared" si="1"/>
        <v>Saturday</v>
      </c>
      <c r="E51" s="17">
        <v>700</v>
      </c>
      <c r="F51" s="18">
        <f t="shared" si="2"/>
        <v>12600</v>
      </c>
      <c r="G51" s="14">
        <f t="shared" si="11"/>
        <v>244.99999999999997</v>
      </c>
      <c r="H51" s="14">
        <f t="shared" si="3"/>
        <v>8190.0000000000009</v>
      </c>
    </row>
    <row r="52" spans="1:8" x14ac:dyDescent="0.3">
      <c r="A52" s="11">
        <f>DATE(2022,2,6)</f>
        <v>44598</v>
      </c>
      <c r="B52" s="4" t="s">
        <v>4</v>
      </c>
      <c r="C52" s="3">
        <v>13</v>
      </c>
      <c r="D52" s="11" t="str">
        <f t="shared" si="1"/>
        <v>Sunday</v>
      </c>
      <c r="E52" s="17">
        <v>800</v>
      </c>
      <c r="F52" s="18">
        <f t="shared" si="2"/>
        <v>10400</v>
      </c>
      <c r="G52" s="14">
        <f t="shared" si="11"/>
        <v>280</v>
      </c>
      <c r="H52" s="14">
        <f t="shared" si="3"/>
        <v>6760</v>
      </c>
    </row>
    <row r="53" spans="1:8" x14ac:dyDescent="0.3">
      <c r="A53" s="11">
        <f t="shared" ref="A53:A61" si="14">DATE(2022,2,6)</f>
        <v>44598</v>
      </c>
      <c r="B53" s="4" t="s">
        <v>5</v>
      </c>
      <c r="C53" s="3">
        <v>17</v>
      </c>
      <c r="D53" s="11" t="str">
        <f t="shared" si="1"/>
        <v>Sunday</v>
      </c>
      <c r="E53" s="17">
        <v>450</v>
      </c>
      <c r="F53" s="18">
        <f t="shared" si="2"/>
        <v>7650</v>
      </c>
      <c r="G53" s="14">
        <f t="shared" si="11"/>
        <v>157.5</v>
      </c>
      <c r="H53" s="14">
        <f t="shared" si="3"/>
        <v>4972.5</v>
      </c>
    </row>
    <row r="54" spans="1:8" x14ac:dyDescent="0.3">
      <c r="A54" s="11">
        <f t="shared" si="14"/>
        <v>44598</v>
      </c>
      <c r="B54" s="4" t="s">
        <v>6</v>
      </c>
      <c r="C54" s="3">
        <v>12</v>
      </c>
      <c r="D54" s="11" t="str">
        <f t="shared" si="1"/>
        <v>Sunday</v>
      </c>
      <c r="E54" s="17">
        <v>380</v>
      </c>
      <c r="F54" s="18">
        <f t="shared" si="2"/>
        <v>4560</v>
      </c>
      <c r="G54" s="14">
        <f t="shared" si="11"/>
        <v>102.60000000000001</v>
      </c>
      <c r="H54" s="14">
        <f t="shared" si="3"/>
        <v>3328.8</v>
      </c>
    </row>
    <row r="55" spans="1:8" x14ac:dyDescent="0.3">
      <c r="A55" s="11">
        <f t="shared" si="14"/>
        <v>44598</v>
      </c>
      <c r="B55" s="4" t="s">
        <v>7</v>
      </c>
      <c r="C55" s="3">
        <v>6</v>
      </c>
      <c r="D55" s="11" t="str">
        <f t="shared" si="1"/>
        <v>Sunday</v>
      </c>
      <c r="E55" s="17">
        <v>350</v>
      </c>
      <c r="F55" s="18">
        <f t="shared" si="2"/>
        <v>2100</v>
      </c>
      <c r="G55" s="14">
        <f t="shared" si="11"/>
        <v>94.5</v>
      </c>
      <c r="H55" s="14">
        <f t="shared" si="3"/>
        <v>1533</v>
      </c>
    </row>
    <row r="56" spans="1:8" x14ac:dyDescent="0.3">
      <c r="A56" s="11">
        <f t="shared" si="14"/>
        <v>44598</v>
      </c>
      <c r="B56" s="4" t="s">
        <v>8</v>
      </c>
      <c r="C56" s="3">
        <v>9</v>
      </c>
      <c r="D56" s="11" t="str">
        <f t="shared" si="1"/>
        <v>Sunday</v>
      </c>
      <c r="E56" s="17">
        <v>500</v>
      </c>
      <c r="F56" s="18">
        <f t="shared" si="2"/>
        <v>4500</v>
      </c>
      <c r="G56" s="14">
        <f t="shared" si="11"/>
        <v>135</v>
      </c>
      <c r="H56" s="14">
        <f t="shared" si="3"/>
        <v>3285</v>
      </c>
    </row>
    <row r="57" spans="1:8" x14ac:dyDescent="0.3">
      <c r="A57" s="11">
        <f t="shared" si="14"/>
        <v>44598</v>
      </c>
      <c r="B57" s="4" t="s">
        <v>9</v>
      </c>
      <c r="C57" s="3">
        <v>12</v>
      </c>
      <c r="D57" s="11" t="str">
        <f t="shared" si="1"/>
        <v>Sunday</v>
      </c>
      <c r="E57" s="17">
        <v>120</v>
      </c>
      <c r="F57" s="18">
        <f t="shared" si="2"/>
        <v>1440</v>
      </c>
      <c r="G57" s="14">
        <f t="shared" si="11"/>
        <v>30</v>
      </c>
      <c r="H57" s="14">
        <f t="shared" si="3"/>
        <v>1080</v>
      </c>
    </row>
    <row r="58" spans="1:8" x14ac:dyDescent="0.3">
      <c r="A58" s="11">
        <f t="shared" si="14"/>
        <v>44598</v>
      </c>
      <c r="B58" s="4" t="s">
        <v>10</v>
      </c>
      <c r="C58" s="3">
        <v>8</v>
      </c>
      <c r="D58" s="11" t="str">
        <f t="shared" si="1"/>
        <v>Sunday</v>
      </c>
      <c r="E58" s="17">
        <v>200</v>
      </c>
      <c r="F58" s="18">
        <f t="shared" si="2"/>
        <v>1600</v>
      </c>
      <c r="G58" s="14">
        <f t="shared" si="11"/>
        <v>50</v>
      </c>
      <c r="H58" s="14">
        <f t="shared" si="3"/>
        <v>1200</v>
      </c>
    </row>
    <row r="59" spans="1:8" x14ac:dyDescent="0.3">
      <c r="A59" s="11">
        <f t="shared" si="14"/>
        <v>44598</v>
      </c>
      <c r="B59" s="4" t="s">
        <v>11</v>
      </c>
      <c r="C59" s="3">
        <v>5</v>
      </c>
      <c r="D59" s="11" t="str">
        <f t="shared" si="1"/>
        <v>Sunday</v>
      </c>
      <c r="E59" s="17">
        <v>760</v>
      </c>
      <c r="F59" s="18">
        <f t="shared" si="2"/>
        <v>3800</v>
      </c>
      <c r="G59" s="14">
        <f t="shared" si="11"/>
        <v>190</v>
      </c>
      <c r="H59" s="14">
        <f t="shared" si="3"/>
        <v>2850</v>
      </c>
    </row>
    <row r="60" spans="1:8" x14ac:dyDescent="0.3">
      <c r="A60" s="11">
        <f t="shared" si="14"/>
        <v>44598</v>
      </c>
      <c r="B60" s="4" t="s">
        <v>12</v>
      </c>
      <c r="C60" s="3">
        <v>24</v>
      </c>
      <c r="D60" s="11" t="str">
        <f t="shared" si="1"/>
        <v>Sunday</v>
      </c>
      <c r="E60" s="17">
        <v>100</v>
      </c>
      <c r="F60" s="18">
        <f t="shared" si="2"/>
        <v>2400</v>
      </c>
      <c r="G60" s="14">
        <f t="shared" si="11"/>
        <v>25</v>
      </c>
      <c r="H60" s="14">
        <f t="shared" si="3"/>
        <v>1800</v>
      </c>
    </row>
    <row r="61" spans="1:8" x14ac:dyDescent="0.3">
      <c r="A61" s="11">
        <f t="shared" si="14"/>
        <v>44598</v>
      </c>
      <c r="B61" s="4" t="s">
        <v>13</v>
      </c>
      <c r="C61" s="3">
        <v>26</v>
      </c>
      <c r="D61" s="11" t="str">
        <f t="shared" si="1"/>
        <v>Sunday</v>
      </c>
      <c r="E61" s="17">
        <v>700</v>
      </c>
      <c r="F61" s="18">
        <f t="shared" si="2"/>
        <v>18200</v>
      </c>
      <c r="G61" s="14">
        <f t="shared" si="11"/>
        <v>244.99999999999997</v>
      </c>
      <c r="H61" s="14">
        <f t="shared" si="3"/>
        <v>11830</v>
      </c>
    </row>
    <row r="62" spans="1:8" x14ac:dyDescent="0.3">
      <c r="A62" s="11">
        <f>DATE(2022,2,7)</f>
        <v>44599</v>
      </c>
      <c r="B62" s="4" t="s">
        <v>4</v>
      </c>
      <c r="C62" s="3">
        <v>13</v>
      </c>
      <c r="D62" s="11" t="str">
        <f t="shared" si="1"/>
        <v>Monday</v>
      </c>
      <c r="E62" s="17">
        <v>800</v>
      </c>
      <c r="F62" s="18">
        <f t="shared" si="2"/>
        <v>10400</v>
      </c>
      <c r="G62" s="14">
        <f t="shared" si="11"/>
        <v>280</v>
      </c>
      <c r="H62" s="14">
        <f t="shared" si="3"/>
        <v>6760</v>
      </c>
    </row>
    <row r="63" spans="1:8" x14ac:dyDescent="0.3">
      <c r="A63" s="11">
        <f t="shared" ref="A63:A71" si="15">DATE(2022,2,7)</f>
        <v>44599</v>
      </c>
      <c r="B63" s="4" t="s">
        <v>5</v>
      </c>
      <c r="C63" s="3">
        <v>14</v>
      </c>
      <c r="D63" s="11" t="str">
        <f t="shared" si="1"/>
        <v>Monday</v>
      </c>
      <c r="E63" s="17">
        <v>450</v>
      </c>
      <c r="F63" s="18">
        <f t="shared" si="2"/>
        <v>6300</v>
      </c>
      <c r="G63" s="14">
        <f t="shared" si="11"/>
        <v>157.5</v>
      </c>
      <c r="H63" s="14">
        <f t="shared" si="3"/>
        <v>4095</v>
      </c>
    </row>
    <row r="64" spans="1:8" x14ac:dyDescent="0.3">
      <c r="A64" s="11">
        <f t="shared" si="15"/>
        <v>44599</v>
      </c>
      <c r="B64" s="4" t="s">
        <v>6</v>
      </c>
      <c r="C64" s="3">
        <v>16</v>
      </c>
      <c r="D64" s="11" t="str">
        <f t="shared" si="1"/>
        <v>Monday</v>
      </c>
      <c r="E64" s="17">
        <v>380</v>
      </c>
      <c r="F64" s="18">
        <f t="shared" si="2"/>
        <v>6080</v>
      </c>
      <c r="G64" s="14">
        <f t="shared" si="11"/>
        <v>102.60000000000001</v>
      </c>
      <c r="H64" s="14">
        <f t="shared" si="3"/>
        <v>4438.3999999999996</v>
      </c>
    </row>
    <row r="65" spans="1:8" x14ac:dyDescent="0.3">
      <c r="A65" s="11">
        <f t="shared" si="15"/>
        <v>44599</v>
      </c>
      <c r="B65" s="4" t="s">
        <v>7</v>
      </c>
      <c r="C65" s="3">
        <v>8</v>
      </c>
      <c r="D65" s="11" t="str">
        <f t="shared" si="1"/>
        <v>Monday</v>
      </c>
      <c r="E65" s="17">
        <v>350</v>
      </c>
      <c r="F65" s="18">
        <f t="shared" si="2"/>
        <v>2800</v>
      </c>
      <c r="G65" s="14">
        <f t="shared" si="11"/>
        <v>94.5</v>
      </c>
      <c r="H65" s="14">
        <f t="shared" si="3"/>
        <v>2044</v>
      </c>
    </row>
    <row r="66" spans="1:8" x14ac:dyDescent="0.3">
      <c r="A66" s="11">
        <f t="shared" si="15"/>
        <v>44599</v>
      </c>
      <c r="B66" s="4" t="s">
        <v>8</v>
      </c>
      <c r="C66" s="3">
        <v>15</v>
      </c>
      <c r="D66" s="11" t="str">
        <f t="shared" si="1"/>
        <v>Monday</v>
      </c>
      <c r="E66" s="17">
        <v>500</v>
      </c>
      <c r="F66" s="18">
        <f t="shared" si="2"/>
        <v>7500</v>
      </c>
      <c r="G66" s="14">
        <f t="shared" si="11"/>
        <v>135</v>
      </c>
      <c r="H66" s="14">
        <f t="shared" si="3"/>
        <v>5475</v>
      </c>
    </row>
    <row r="67" spans="1:8" x14ac:dyDescent="0.3">
      <c r="A67" s="11">
        <f t="shared" si="15"/>
        <v>44599</v>
      </c>
      <c r="B67" s="4" t="s">
        <v>9</v>
      </c>
      <c r="C67" s="3">
        <v>4</v>
      </c>
      <c r="D67" s="11" t="str">
        <f t="shared" ref="D67:D130" si="16">TEXT(A67,"dddd")</f>
        <v>Monday</v>
      </c>
      <c r="E67" s="17">
        <v>120</v>
      </c>
      <c r="F67" s="18">
        <f t="shared" ref="F67:F130" si="17">E67*C67</f>
        <v>480</v>
      </c>
      <c r="G67" s="14">
        <f t="shared" si="11"/>
        <v>30</v>
      </c>
      <c r="H67" s="14">
        <f t="shared" ref="H67:H130" si="18">F67-C67*G67</f>
        <v>360</v>
      </c>
    </row>
    <row r="68" spans="1:8" x14ac:dyDescent="0.3">
      <c r="A68" s="11">
        <f t="shared" si="15"/>
        <v>44599</v>
      </c>
      <c r="B68" s="4" t="s">
        <v>10</v>
      </c>
      <c r="C68" s="3">
        <v>9</v>
      </c>
      <c r="D68" s="11" t="str">
        <f t="shared" si="16"/>
        <v>Monday</v>
      </c>
      <c r="E68" s="17">
        <v>200</v>
      </c>
      <c r="F68" s="18">
        <f t="shared" si="17"/>
        <v>1800</v>
      </c>
      <c r="G68" s="14">
        <f t="shared" si="11"/>
        <v>50</v>
      </c>
      <c r="H68" s="14">
        <f t="shared" si="18"/>
        <v>1350</v>
      </c>
    </row>
    <row r="69" spans="1:8" x14ac:dyDescent="0.3">
      <c r="A69" s="11">
        <f t="shared" si="15"/>
        <v>44599</v>
      </c>
      <c r="B69" s="4" t="s">
        <v>11</v>
      </c>
      <c r="C69" s="3">
        <v>4</v>
      </c>
      <c r="D69" s="11" t="str">
        <f t="shared" si="16"/>
        <v>Monday</v>
      </c>
      <c r="E69" s="17">
        <v>760</v>
      </c>
      <c r="F69" s="18">
        <f t="shared" si="17"/>
        <v>3040</v>
      </c>
      <c r="G69" s="14">
        <f t="shared" si="11"/>
        <v>190</v>
      </c>
      <c r="H69" s="14">
        <f t="shared" si="18"/>
        <v>2280</v>
      </c>
    </row>
    <row r="70" spans="1:8" x14ac:dyDescent="0.3">
      <c r="A70" s="11">
        <f t="shared" si="15"/>
        <v>44599</v>
      </c>
      <c r="B70" s="4" t="s">
        <v>12</v>
      </c>
      <c r="C70" s="3">
        <v>16</v>
      </c>
      <c r="D70" s="11" t="str">
        <f t="shared" si="16"/>
        <v>Monday</v>
      </c>
      <c r="E70" s="17">
        <v>100</v>
      </c>
      <c r="F70" s="18">
        <f t="shared" si="17"/>
        <v>1600</v>
      </c>
      <c r="G70" s="14">
        <f t="shared" si="11"/>
        <v>25</v>
      </c>
      <c r="H70" s="14">
        <f t="shared" si="18"/>
        <v>1200</v>
      </c>
    </row>
    <row r="71" spans="1:8" x14ac:dyDescent="0.3">
      <c r="A71" s="11">
        <f t="shared" si="15"/>
        <v>44599</v>
      </c>
      <c r="B71" s="4" t="s">
        <v>13</v>
      </c>
      <c r="C71" s="3">
        <v>21</v>
      </c>
      <c r="D71" s="11" t="str">
        <f t="shared" si="16"/>
        <v>Monday</v>
      </c>
      <c r="E71" s="17">
        <v>700</v>
      </c>
      <c r="F71" s="18">
        <f t="shared" si="17"/>
        <v>14700</v>
      </c>
      <c r="G71" s="14">
        <f t="shared" si="11"/>
        <v>244.99999999999997</v>
      </c>
      <c r="H71" s="14">
        <f t="shared" si="18"/>
        <v>9555</v>
      </c>
    </row>
    <row r="72" spans="1:8" x14ac:dyDescent="0.3">
      <c r="A72" s="11">
        <f>DATE(2022,2,8)</f>
        <v>44600</v>
      </c>
      <c r="B72" s="4" t="s">
        <v>4</v>
      </c>
      <c r="C72" s="3">
        <v>10</v>
      </c>
      <c r="D72" s="11" t="str">
        <f t="shared" si="16"/>
        <v>Tuesday</v>
      </c>
      <c r="E72" s="17">
        <v>800</v>
      </c>
      <c r="F72" s="18">
        <f t="shared" si="17"/>
        <v>8000</v>
      </c>
      <c r="G72" s="14">
        <f t="shared" si="11"/>
        <v>280</v>
      </c>
      <c r="H72" s="14">
        <f t="shared" si="18"/>
        <v>5200</v>
      </c>
    </row>
    <row r="73" spans="1:8" x14ac:dyDescent="0.3">
      <c r="A73" s="11">
        <f t="shared" ref="A73:A81" si="19">DATE(2022,2,8)</f>
        <v>44600</v>
      </c>
      <c r="B73" s="4" t="s">
        <v>5</v>
      </c>
      <c r="C73" s="3">
        <v>15</v>
      </c>
      <c r="D73" s="11" t="str">
        <f t="shared" si="16"/>
        <v>Tuesday</v>
      </c>
      <c r="E73" s="17">
        <v>450</v>
      </c>
      <c r="F73" s="18">
        <f t="shared" si="17"/>
        <v>6750</v>
      </c>
      <c r="G73" s="14">
        <f t="shared" si="11"/>
        <v>157.5</v>
      </c>
      <c r="H73" s="14">
        <f t="shared" si="18"/>
        <v>4387.5</v>
      </c>
    </row>
    <row r="74" spans="1:8" x14ac:dyDescent="0.3">
      <c r="A74" s="11">
        <f t="shared" si="19"/>
        <v>44600</v>
      </c>
      <c r="B74" s="4" t="s">
        <v>6</v>
      </c>
      <c r="C74" s="3">
        <v>12</v>
      </c>
      <c r="D74" s="11" t="str">
        <f t="shared" si="16"/>
        <v>Tuesday</v>
      </c>
      <c r="E74" s="17">
        <v>380</v>
      </c>
      <c r="F74" s="18">
        <f t="shared" si="17"/>
        <v>4560</v>
      </c>
      <c r="G74" s="14">
        <f t="shared" si="11"/>
        <v>102.60000000000001</v>
      </c>
      <c r="H74" s="14">
        <f t="shared" si="18"/>
        <v>3328.8</v>
      </c>
    </row>
    <row r="75" spans="1:8" x14ac:dyDescent="0.3">
      <c r="A75" s="11">
        <f t="shared" si="19"/>
        <v>44600</v>
      </c>
      <c r="B75" s="4" t="s">
        <v>7</v>
      </c>
      <c r="C75" s="3">
        <v>6</v>
      </c>
      <c r="D75" s="11" t="str">
        <f t="shared" si="16"/>
        <v>Tuesday</v>
      </c>
      <c r="E75" s="17">
        <v>350</v>
      </c>
      <c r="F75" s="18">
        <f t="shared" si="17"/>
        <v>2100</v>
      </c>
      <c r="G75" s="14">
        <f t="shared" si="11"/>
        <v>94.5</v>
      </c>
      <c r="H75" s="14">
        <f t="shared" si="18"/>
        <v>1533</v>
      </c>
    </row>
    <row r="76" spans="1:8" x14ac:dyDescent="0.3">
      <c r="A76" s="11">
        <f t="shared" si="19"/>
        <v>44600</v>
      </c>
      <c r="B76" s="4" t="s">
        <v>8</v>
      </c>
      <c r="C76" s="3">
        <v>9</v>
      </c>
      <c r="D76" s="11" t="str">
        <f t="shared" si="16"/>
        <v>Tuesday</v>
      </c>
      <c r="E76" s="17">
        <v>500</v>
      </c>
      <c r="F76" s="18">
        <f t="shared" si="17"/>
        <v>4500</v>
      </c>
      <c r="G76" s="14">
        <f t="shared" si="11"/>
        <v>135</v>
      </c>
      <c r="H76" s="14">
        <f t="shared" si="18"/>
        <v>3285</v>
      </c>
    </row>
    <row r="77" spans="1:8" x14ac:dyDescent="0.3">
      <c r="A77" s="11">
        <f t="shared" si="19"/>
        <v>44600</v>
      </c>
      <c r="B77" s="4" t="s">
        <v>9</v>
      </c>
      <c r="C77" s="3">
        <v>12</v>
      </c>
      <c r="D77" s="11" t="str">
        <f t="shared" si="16"/>
        <v>Tuesday</v>
      </c>
      <c r="E77" s="17">
        <v>120</v>
      </c>
      <c r="F77" s="18">
        <f t="shared" si="17"/>
        <v>1440</v>
      </c>
      <c r="G77" s="14">
        <f t="shared" si="11"/>
        <v>30</v>
      </c>
      <c r="H77" s="14">
        <f t="shared" si="18"/>
        <v>1080</v>
      </c>
    </row>
    <row r="78" spans="1:8" x14ac:dyDescent="0.3">
      <c r="A78" s="11">
        <f t="shared" si="19"/>
        <v>44600</v>
      </c>
      <c r="B78" s="4" t="s">
        <v>10</v>
      </c>
      <c r="C78" s="3">
        <v>9</v>
      </c>
      <c r="D78" s="11" t="str">
        <f t="shared" si="16"/>
        <v>Tuesday</v>
      </c>
      <c r="E78" s="17">
        <v>200</v>
      </c>
      <c r="F78" s="18">
        <f t="shared" si="17"/>
        <v>1800</v>
      </c>
      <c r="G78" s="14">
        <f t="shared" si="11"/>
        <v>50</v>
      </c>
      <c r="H78" s="14">
        <f t="shared" si="18"/>
        <v>1350</v>
      </c>
    </row>
    <row r="79" spans="1:8" x14ac:dyDescent="0.3">
      <c r="A79" s="11">
        <f t="shared" si="19"/>
        <v>44600</v>
      </c>
      <c r="B79" s="4" t="s">
        <v>11</v>
      </c>
      <c r="C79" s="3">
        <v>5</v>
      </c>
      <c r="D79" s="11" t="str">
        <f t="shared" si="16"/>
        <v>Tuesday</v>
      </c>
      <c r="E79" s="17">
        <v>760</v>
      </c>
      <c r="F79" s="18">
        <f t="shared" si="17"/>
        <v>3800</v>
      </c>
      <c r="G79" s="14">
        <f t="shared" si="11"/>
        <v>190</v>
      </c>
      <c r="H79" s="14">
        <f t="shared" si="18"/>
        <v>2850</v>
      </c>
    </row>
    <row r="80" spans="1:8" x14ac:dyDescent="0.3">
      <c r="A80" s="11">
        <f t="shared" si="19"/>
        <v>44600</v>
      </c>
      <c r="B80" s="4" t="s">
        <v>12</v>
      </c>
      <c r="C80" s="3">
        <v>17</v>
      </c>
      <c r="D80" s="11" t="str">
        <f t="shared" si="16"/>
        <v>Tuesday</v>
      </c>
      <c r="E80" s="17">
        <v>100</v>
      </c>
      <c r="F80" s="18">
        <f t="shared" si="17"/>
        <v>1700</v>
      </c>
      <c r="G80" s="14">
        <f t="shared" si="11"/>
        <v>25</v>
      </c>
      <c r="H80" s="14">
        <f t="shared" si="18"/>
        <v>1275</v>
      </c>
    </row>
    <row r="81" spans="1:8" x14ac:dyDescent="0.3">
      <c r="A81" s="11">
        <f t="shared" si="19"/>
        <v>44600</v>
      </c>
      <c r="B81" s="4" t="s">
        <v>13</v>
      </c>
      <c r="C81" s="3">
        <v>18</v>
      </c>
      <c r="D81" s="11" t="str">
        <f t="shared" si="16"/>
        <v>Tuesday</v>
      </c>
      <c r="E81" s="17">
        <v>700</v>
      </c>
      <c r="F81" s="18">
        <f t="shared" si="17"/>
        <v>12600</v>
      </c>
      <c r="G81" s="14">
        <f t="shared" si="11"/>
        <v>244.99999999999997</v>
      </c>
      <c r="H81" s="14">
        <f t="shared" si="18"/>
        <v>8190.0000000000009</v>
      </c>
    </row>
    <row r="82" spans="1:8" x14ac:dyDescent="0.3">
      <c r="A82" s="11">
        <f>DATE(2022,2,9)</f>
        <v>44601</v>
      </c>
      <c r="B82" s="4" t="s">
        <v>4</v>
      </c>
      <c r="C82" s="3">
        <v>15</v>
      </c>
      <c r="D82" s="11" t="str">
        <f t="shared" si="16"/>
        <v>Wednesday</v>
      </c>
      <c r="E82" s="17">
        <v>800</v>
      </c>
      <c r="F82" s="18">
        <f t="shared" si="17"/>
        <v>12000</v>
      </c>
      <c r="G82" s="14">
        <f t="shared" si="11"/>
        <v>280</v>
      </c>
      <c r="H82" s="14">
        <f t="shared" si="18"/>
        <v>7800</v>
      </c>
    </row>
    <row r="83" spans="1:8" x14ac:dyDescent="0.3">
      <c r="A83" s="11">
        <f t="shared" ref="A83:A91" si="20">DATE(2022,2,9)</f>
        <v>44601</v>
      </c>
      <c r="B83" s="4" t="s">
        <v>5</v>
      </c>
      <c r="C83" s="3">
        <v>14</v>
      </c>
      <c r="D83" s="11" t="str">
        <f t="shared" si="16"/>
        <v>Wednesday</v>
      </c>
      <c r="E83" s="17">
        <v>450</v>
      </c>
      <c r="F83" s="18">
        <f t="shared" si="17"/>
        <v>6300</v>
      </c>
      <c r="G83" s="14">
        <f t="shared" si="11"/>
        <v>157.5</v>
      </c>
      <c r="H83" s="14">
        <f t="shared" si="18"/>
        <v>4095</v>
      </c>
    </row>
    <row r="84" spans="1:8" x14ac:dyDescent="0.3">
      <c r="A84" s="11">
        <f t="shared" si="20"/>
        <v>44601</v>
      </c>
      <c r="B84" s="4" t="s">
        <v>6</v>
      </c>
      <c r="C84" s="3">
        <v>17</v>
      </c>
      <c r="D84" s="11" t="str">
        <f t="shared" si="16"/>
        <v>Wednesday</v>
      </c>
      <c r="E84" s="17">
        <v>380</v>
      </c>
      <c r="F84" s="18">
        <f t="shared" si="17"/>
        <v>6460</v>
      </c>
      <c r="G84" s="14">
        <f t="shared" si="11"/>
        <v>102.60000000000001</v>
      </c>
      <c r="H84" s="14">
        <f t="shared" si="18"/>
        <v>4715.8</v>
      </c>
    </row>
    <row r="85" spans="1:8" x14ac:dyDescent="0.3">
      <c r="A85" s="11">
        <f t="shared" si="20"/>
        <v>44601</v>
      </c>
      <c r="B85" s="4" t="s">
        <v>7</v>
      </c>
      <c r="C85" s="3">
        <v>20</v>
      </c>
      <c r="D85" s="11" t="str">
        <f t="shared" si="16"/>
        <v>Wednesday</v>
      </c>
      <c r="E85" s="17">
        <v>350</v>
      </c>
      <c r="F85" s="18">
        <f t="shared" si="17"/>
        <v>7000</v>
      </c>
      <c r="G85" s="14">
        <f t="shared" si="11"/>
        <v>94.5</v>
      </c>
      <c r="H85" s="14">
        <f t="shared" si="18"/>
        <v>5110</v>
      </c>
    </row>
    <row r="86" spans="1:8" x14ac:dyDescent="0.3">
      <c r="A86" s="11">
        <f t="shared" si="20"/>
        <v>44601</v>
      </c>
      <c r="B86" s="4" t="s">
        <v>8</v>
      </c>
      <c r="C86" s="3">
        <v>12</v>
      </c>
      <c r="D86" s="11" t="str">
        <f t="shared" si="16"/>
        <v>Wednesday</v>
      </c>
      <c r="E86" s="17">
        <v>500</v>
      </c>
      <c r="F86" s="18">
        <f t="shared" si="17"/>
        <v>6000</v>
      </c>
      <c r="G86" s="14">
        <f t="shared" si="11"/>
        <v>135</v>
      </c>
      <c r="H86" s="14">
        <f t="shared" si="18"/>
        <v>4380</v>
      </c>
    </row>
    <row r="87" spans="1:8" x14ac:dyDescent="0.3">
      <c r="A87" s="11">
        <f t="shared" si="20"/>
        <v>44601</v>
      </c>
      <c r="B87" s="4" t="s">
        <v>9</v>
      </c>
      <c r="C87" s="3">
        <v>7</v>
      </c>
      <c r="D87" s="11" t="str">
        <f t="shared" si="16"/>
        <v>Wednesday</v>
      </c>
      <c r="E87" s="17">
        <v>120</v>
      </c>
      <c r="F87" s="18">
        <f t="shared" si="17"/>
        <v>840</v>
      </c>
      <c r="G87" s="14">
        <f t="shared" ref="G87:G150" si="21">G77</f>
        <v>30</v>
      </c>
      <c r="H87" s="14">
        <f t="shared" si="18"/>
        <v>630</v>
      </c>
    </row>
    <row r="88" spans="1:8" x14ac:dyDescent="0.3">
      <c r="A88" s="11">
        <f t="shared" si="20"/>
        <v>44601</v>
      </c>
      <c r="B88" s="4" t="s">
        <v>10</v>
      </c>
      <c r="C88" s="3">
        <v>5</v>
      </c>
      <c r="D88" s="11" t="str">
        <f t="shared" si="16"/>
        <v>Wednesday</v>
      </c>
      <c r="E88" s="17">
        <v>200</v>
      </c>
      <c r="F88" s="18">
        <f t="shared" si="17"/>
        <v>1000</v>
      </c>
      <c r="G88" s="14">
        <f t="shared" si="21"/>
        <v>50</v>
      </c>
      <c r="H88" s="14">
        <f t="shared" si="18"/>
        <v>750</v>
      </c>
    </row>
    <row r="89" spans="1:8" x14ac:dyDescent="0.3">
      <c r="A89" s="11">
        <f t="shared" si="20"/>
        <v>44601</v>
      </c>
      <c r="B89" s="4" t="s">
        <v>11</v>
      </c>
      <c r="C89" s="3">
        <v>6</v>
      </c>
      <c r="D89" s="11" t="str">
        <f t="shared" si="16"/>
        <v>Wednesday</v>
      </c>
      <c r="E89" s="17">
        <v>760</v>
      </c>
      <c r="F89" s="18">
        <f t="shared" si="17"/>
        <v>4560</v>
      </c>
      <c r="G89" s="14">
        <f t="shared" si="21"/>
        <v>190</v>
      </c>
      <c r="H89" s="14">
        <f t="shared" si="18"/>
        <v>3420</v>
      </c>
    </row>
    <row r="90" spans="1:8" x14ac:dyDescent="0.3">
      <c r="A90" s="11">
        <f t="shared" si="20"/>
        <v>44601</v>
      </c>
      <c r="B90" s="4" t="s">
        <v>12</v>
      </c>
      <c r="C90" s="3">
        <v>20</v>
      </c>
      <c r="D90" s="11" t="str">
        <f t="shared" si="16"/>
        <v>Wednesday</v>
      </c>
      <c r="E90" s="17">
        <v>100</v>
      </c>
      <c r="F90" s="18">
        <f t="shared" si="17"/>
        <v>2000</v>
      </c>
      <c r="G90" s="14">
        <f t="shared" si="21"/>
        <v>25</v>
      </c>
      <c r="H90" s="14">
        <f t="shared" si="18"/>
        <v>1500</v>
      </c>
    </row>
    <row r="91" spans="1:8" x14ac:dyDescent="0.3">
      <c r="A91" s="11">
        <f t="shared" si="20"/>
        <v>44601</v>
      </c>
      <c r="B91" s="4" t="s">
        <v>13</v>
      </c>
      <c r="C91" s="3">
        <v>26</v>
      </c>
      <c r="D91" s="11" t="str">
        <f t="shared" si="16"/>
        <v>Wednesday</v>
      </c>
      <c r="E91" s="17">
        <v>700</v>
      </c>
      <c r="F91" s="18">
        <f t="shared" si="17"/>
        <v>18200</v>
      </c>
      <c r="G91" s="14">
        <f t="shared" si="21"/>
        <v>244.99999999999997</v>
      </c>
      <c r="H91" s="14">
        <f t="shared" si="18"/>
        <v>11830</v>
      </c>
    </row>
    <row r="92" spans="1:8" x14ac:dyDescent="0.3">
      <c r="A92" s="11">
        <f>DATE(2022,2,10)</f>
        <v>44602</v>
      </c>
      <c r="B92" s="4" t="s">
        <v>4</v>
      </c>
      <c r="C92" s="3">
        <v>10</v>
      </c>
      <c r="D92" s="11" t="str">
        <f t="shared" si="16"/>
        <v>Thursday</v>
      </c>
      <c r="E92" s="17">
        <v>800</v>
      </c>
      <c r="F92" s="18">
        <f t="shared" si="17"/>
        <v>8000</v>
      </c>
      <c r="G92" s="14">
        <f t="shared" si="21"/>
        <v>280</v>
      </c>
      <c r="H92" s="14">
        <f t="shared" si="18"/>
        <v>5200</v>
      </c>
    </row>
    <row r="93" spans="1:8" x14ac:dyDescent="0.3">
      <c r="A93" s="11">
        <f t="shared" ref="A93:A101" si="22">DATE(2022,2,10)</f>
        <v>44602</v>
      </c>
      <c r="B93" s="4" t="s">
        <v>5</v>
      </c>
      <c r="C93" s="3">
        <v>15</v>
      </c>
      <c r="D93" s="11" t="str">
        <f t="shared" si="16"/>
        <v>Thursday</v>
      </c>
      <c r="E93" s="17">
        <v>450</v>
      </c>
      <c r="F93" s="18">
        <f t="shared" si="17"/>
        <v>6750</v>
      </c>
      <c r="G93" s="14">
        <f t="shared" si="21"/>
        <v>157.5</v>
      </c>
      <c r="H93" s="14">
        <f t="shared" si="18"/>
        <v>4387.5</v>
      </c>
    </row>
    <row r="94" spans="1:8" x14ac:dyDescent="0.3">
      <c r="A94" s="11">
        <f t="shared" si="22"/>
        <v>44602</v>
      </c>
      <c r="B94" s="4" t="s">
        <v>6</v>
      </c>
      <c r="C94" s="3">
        <v>12</v>
      </c>
      <c r="D94" s="11" t="str">
        <f t="shared" si="16"/>
        <v>Thursday</v>
      </c>
      <c r="E94" s="17">
        <v>380</v>
      </c>
      <c r="F94" s="18">
        <f t="shared" si="17"/>
        <v>4560</v>
      </c>
      <c r="G94" s="14">
        <f t="shared" si="21"/>
        <v>102.60000000000001</v>
      </c>
      <c r="H94" s="14">
        <f t="shared" si="18"/>
        <v>3328.8</v>
      </c>
    </row>
    <row r="95" spans="1:8" x14ac:dyDescent="0.3">
      <c r="A95" s="11">
        <f t="shared" si="22"/>
        <v>44602</v>
      </c>
      <c r="B95" s="4" t="s">
        <v>7</v>
      </c>
      <c r="C95" s="3">
        <v>6</v>
      </c>
      <c r="D95" s="11" t="str">
        <f t="shared" si="16"/>
        <v>Thursday</v>
      </c>
      <c r="E95" s="17">
        <v>350</v>
      </c>
      <c r="F95" s="18">
        <f t="shared" si="17"/>
        <v>2100</v>
      </c>
      <c r="G95" s="14">
        <f t="shared" si="21"/>
        <v>94.5</v>
      </c>
      <c r="H95" s="14">
        <f t="shared" si="18"/>
        <v>1533</v>
      </c>
    </row>
    <row r="96" spans="1:8" x14ac:dyDescent="0.3">
      <c r="A96" s="11">
        <f t="shared" si="22"/>
        <v>44602</v>
      </c>
      <c r="B96" s="4" t="s">
        <v>8</v>
      </c>
      <c r="C96" s="3">
        <v>9</v>
      </c>
      <c r="D96" s="11" t="str">
        <f t="shared" si="16"/>
        <v>Thursday</v>
      </c>
      <c r="E96" s="17">
        <v>500</v>
      </c>
      <c r="F96" s="18">
        <f t="shared" si="17"/>
        <v>4500</v>
      </c>
      <c r="G96" s="14">
        <f t="shared" si="21"/>
        <v>135</v>
      </c>
      <c r="H96" s="14">
        <f t="shared" si="18"/>
        <v>3285</v>
      </c>
    </row>
    <row r="97" spans="1:8" x14ac:dyDescent="0.3">
      <c r="A97" s="11">
        <f t="shared" si="22"/>
        <v>44602</v>
      </c>
      <c r="B97" s="4" t="s">
        <v>9</v>
      </c>
      <c r="C97" s="3">
        <v>2</v>
      </c>
      <c r="D97" s="11" t="str">
        <f t="shared" si="16"/>
        <v>Thursday</v>
      </c>
      <c r="E97" s="17">
        <v>120</v>
      </c>
      <c r="F97" s="18">
        <f t="shared" si="17"/>
        <v>240</v>
      </c>
      <c r="G97" s="14">
        <f t="shared" si="21"/>
        <v>30</v>
      </c>
      <c r="H97" s="14">
        <f t="shared" si="18"/>
        <v>180</v>
      </c>
    </row>
    <row r="98" spans="1:8" x14ac:dyDescent="0.3">
      <c r="A98" s="11">
        <f t="shared" si="22"/>
        <v>44602</v>
      </c>
      <c r="B98" s="4" t="s">
        <v>10</v>
      </c>
      <c r="C98" s="3">
        <v>10</v>
      </c>
      <c r="D98" s="11" t="str">
        <f t="shared" si="16"/>
        <v>Thursday</v>
      </c>
      <c r="E98" s="17">
        <v>200</v>
      </c>
      <c r="F98" s="18">
        <f t="shared" si="17"/>
        <v>2000</v>
      </c>
      <c r="G98" s="14">
        <f t="shared" si="21"/>
        <v>50</v>
      </c>
      <c r="H98" s="14">
        <f t="shared" si="18"/>
        <v>1500</v>
      </c>
    </row>
    <row r="99" spans="1:8" x14ac:dyDescent="0.3">
      <c r="A99" s="11">
        <f t="shared" si="22"/>
        <v>44602</v>
      </c>
      <c r="B99" s="4" t="s">
        <v>11</v>
      </c>
      <c r="C99" s="3">
        <v>8</v>
      </c>
      <c r="D99" s="11" t="str">
        <f t="shared" si="16"/>
        <v>Thursday</v>
      </c>
      <c r="E99" s="17">
        <v>760</v>
      </c>
      <c r="F99" s="18">
        <f t="shared" si="17"/>
        <v>6080</v>
      </c>
      <c r="G99" s="14">
        <f t="shared" si="21"/>
        <v>190</v>
      </c>
      <c r="H99" s="14">
        <f t="shared" si="18"/>
        <v>4560</v>
      </c>
    </row>
    <row r="100" spans="1:8" x14ac:dyDescent="0.3">
      <c r="A100" s="11">
        <f t="shared" si="22"/>
        <v>44602</v>
      </c>
      <c r="B100" s="4" t="s">
        <v>12</v>
      </c>
      <c r="C100" s="3">
        <v>18</v>
      </c>
      <c r="D100" s="11" t="str">
        <f t="shared" si="16"/>
        <v>Thursday</v>
      </c>
      <c r="E100" s="17">
        <v>100</v>
      </c>
      <c r="F100" s="18">
        <f t="shared" si="17"/>
        <v>1800</v>
      </c>
      <c r="G100" s="14">
        <f t="shared" si="21"/>
        <v>25</v>
      </c>
      <c r="H100" s="14">
        <f t="shared" si="18"/>
        <v>1350</v>
      </c>
    </row>
    <row r="101" spans="1:8" x14ac:dyDescent="0.3">
      <c r="A101" s="11">
        <f t="shared" si="22"/>
        <v>44602</v>
      </c>
      <c r="B101" s="4" t="s">
        <v>13</v>
      </c>
      <c r="C101" s="3">
        <v>23</v>
      </c>
      <c r="D101" s="11" t="str">
        <f t="shared" si="16"/>
        <v>Thursday</v>
      </c>
      <c r="E101" s="17">
        <v>700</v>
      </c>
      <c r="F101" s="18">
        <f t="shared" si="17"/>
        <v>16100</v>
      </c>
      <c r="G101" s="14">
        <f t="shared" si="21"/>
        <v>244.99999999999997</v>
      </c>
      <c r="H101" s="14">
        <f t="shared" si="18"/>
        <v>10465</v>
      </c>
    </row>
    <row r="102" spans="1:8" x14ac:dyDescent="0.3">
      <c r="A102" s="11">
        <f>DATE(2022,2,11)</f>
        <v>44603</v>
      </c>
      <c r="B102" s="4" t="s">
        <v>4</v>
      </c>
      <c r="C102" s="3">
        <v>16</v>
      </c>
      <c r="D102" s="11" t="str">
        <f t="shared" si="16"/>
        <v>Friday</v>
      </c>
      <c r="E102" s="17">
        <v>800</v>
      </c>
      <c r="F102" s="18">
        <f t="shared" si="17"/>
        <v>12800</v>
      </c>
      <c r="G102" s="14">
        <f t="shared" si="21"/>
        <v>280</v>
      </c>
      <c r="H102" s="14">
        <f t="shared" si="18"/>
        <v>8320</v>
      </c>
    </row>
    <row r="103" spans="1:8" x14ac:dyDescent="0.3">
      <c r="A103" s="11">
        <f t="shared" ref="A103:A111" si="23">DATE(2022,2,11)</f>
        <v>44603</v>
      </c>
      <c r="B103" s="4" t="s">
        <v>5</v>
      </c>
      <c r="C103" s="3">
        <v>17</v>
      </c>
      <c r="D103" s="11" t="str">
        <f t="shared" si="16"/>
        <v>Friday</v>
      </c>
      <c r="E103" s="17">
        <v>450</v>
      </c>
      <c r="F103" s="18">
        <f t="shared" si="17"/>
        <v>7650</v>
      </c>
      <c r="G103" s="14">
        <f t="shared" si="21"/>
        <v>157.5</v>
      </c>
      <c r="H103" s="14">
        <f t="shared" si="18"/>
        <v>4972.5</v>
      </c>
    </row>
    <row r="104" spans="1:8" x14ac:dyDescent="0.3">
      <c r="A104" s="11">
        <f t="shared" si="23"/>
        <v>44603</v>
      </c>
      <c r="B104" s="4" t="s">
        <v>6</v>
      </c>
      <c r="C104" s="3">
        <v>14</v>
      </c>
      <c r="D104" s="11" t="str">
        <f t="shared" si="16"/>
        <v>Friday</v>
      </c>
      <c r="E104" s="17">
        <v>380</v>
      </c>
      <c r="F104" s="18">
        <f t="shared" si="17"/>
        <v>5320</v>
      </c>
      <c r="G104" s="14">
        <f t="shared" si="21"/>
        <v>102.60000000000001</v>
      </c>
      <c r="H104" s="14">
        <f t="shared" si="18"/>
        <v>3883.6</v>
      </c>
    </row>
    <row r="105" spans="1:8" x14ac:dyDescent="0.3">
      <c r="A105" s="11">
        <f t="shared" si="23"/>
        <v>44603</v>
      </c>
      <c r="B105" s="4" t="s">
        <v>7</v>
      </c>
      <c r="C105" s="3">
        <v>10</v>
      </c>
      <c r="D105" s="11" t="str">
        <f t="shared" si="16"/>
        <v>Friday</v>
      </c>
      <c r="E105" s="17">
        <v>350</v>
      </c>
      <c r="F105" s="18">
        <f t="shared" si="17"/>
        <v>3500</v>
      </c>
      <c r="G105" s="14">
        <f t="shared" si="21"/>
        <v>94.5</v>
      </c>
      <c r="H105" s="14">
        <f t="shared" si="18"/>
        <v>2555</v>
      </c>
    </row>
    <row r="106" spans="1:8" x14ac:dyDescent="0.3">
      <c r="A106" s="11">
        <f t="shared" si="23"/>
        <v>44603</v>
      </c>
      <c r="B106" s="4" t="s">
        <v>8</v>
      </c>
      <c r="C106" s="3">
        <v>14</v>
      </c>
      <c r="D106" s="11" t="str">
        <f t="shared" si="16"/>
        <v>Friday</v>
      </c>
      <c r="E106" s="17">
        <v>500</v>
      </c>
      <c r="F106" s="18">
        <f t="shared" si="17"/>
        <v>7000</v>
      </c>
      <c r="G106" s="14">
        <f t="shared" si="21"/>
        <v>135</v>
      </c>
      <c r="H106" s="14">
        <f t="shared" si="18"/>
        <v>5110</v>
      </c>
    </row>
    <row r="107" spans="1:8" x14ac:dyDescent="0.3">
      <c r="A107" s="11">
        <f t="shared" si="23"/>
        <v>44603</v>
      </c>
      <c r="B107" s="4" t="s">
        <v>9</v>
      </c>
      <c r="C107" s="3">
        <v>6</v>
      </c>
      <c r="D107" s="11" t="str">
        <f t="shared" si="16"/>
        <v>Friday</v>
      </c>
      <c r="E107" s="17">
        <v>120</v>
      </c>
      <c r="F107" s="18">
        <f t="shared" si="17"/>
        <v>720</v>
      </c>
      <c r="G107" s="14">
        <f t="shared" si="21"/>
        <v>30</v>
      </c>
      <c r="H107" s="14">
        <f t="shared" si="18"/>
        <v>540</v>
      </c>
    </row>
    <row r="108" spans="1:8" x14ac:dyDescent="0.3">
      <c r="A108" s="11">
        <f t="shared" si="23"/>
        <v>44603</v>
      </c>
      <c r="B108" s="4" t="s">
        <v>10</v>
      </c>
      <c r="C108" s="3">
        <v>5</v>
      </c>
      <c r="D108" s="11" t="str">
        <f t="shared" si="16"/>
        <v>Friday</v>
      </c>
      <c r="E108" s="17">
        <v>200</v>
      </c>
      <c r="F108" s="18">
        <f t="shared" si="17"/>
        <v>1000</v>
      </c>
      <c r="G108" s="14">
        <f t="shared" si="21"/>
        <v>50</v>
      </c>
      <c r="H108" s="14">
        <f t="shared" si="18"/>
        <v>750</v>
      </c>
    </row>
    <row r="109" spans="1:8" x14ac:dyDescent="0.3">
      <c r="A109" s="11">
        <f t="shared" si="23"/>
        <v>44603</v>
      </c>
      <c r="B109" s="4" t="s">
        <v>11</v>
      </c>
      <c r="C109" s="3">
        <v>7</v>
      </c>
      <c r="D109" s="11" t="str">
        <f t="shared" si="16"/>
        <v>Friday</v>
      </c>
      <c r="E109" s="17">
        <v>760</v>
      </c>
      <c r="F109" s="18">
        <f t="shared" si="17"/>
        <v>5320</v>
      </c>
      <c r="G109" s="14">
        <f t="shared" si="21"/>
        <v>190</v>
      </c>
      <c r="H109" s="14">
        <f t="shared" si="18"/>
        <v>3990</v>
      </c>
    </row>
    <row r="110" spans="1:8" x14ac:dyDescent="0.3">
      <c r="A110" s="11">
        <f t="shared" si="23"/>
        <v>44603</v>
      </c>
      <c r="B110" s="4" t="s">
        <v>12</v>
      </c>
      <c r="C110" s="3">
        <v>13</v>
      </c>
      <c r="D110" s="11" t="str">
        <f t="shared" si="16"/>
        <v>Friday</v>
      </c>
      <c r="E110" s="17">
        <v>100</v>
      </c>
      <c r="F110" s="18">
        <f t="shared" si="17"/>
        <v>1300</v>
      </c>
      <c r="G110" s="14">
        <f t="shared" si="21"/>
        <v>25</v>
      </c>
      <c r="H110" s="14">
        <f t="shared" si="18"/>
        <v>975</v>
      </c>
    </row>
    <row r="111" spans="1:8" x14ac:dyDescent="0.3">
      <c r="A111" s="11">
        <f t="shared" si="23"/>
        <v>44603</v>
      </c>
      <c r="B111" s="4" t="s">
        <v>13</v>
      </c>
      <c r="C111" s="3">
        <v>19</v>
      </c>
      <c r="D111" s="11" t="str">
        <f t="shared" si="16"/>
        <v>Friday</v>
      </c>
      <c r="E111" s="17">
        <v>700</v>
      </c>
      <c r="F111" s="18">
        <f t="shared" si="17"/>
        <v>13300</v>
      </c>
      <c r="G111" s="14">
        <f t="shared" si="21"/>
        <v>244.99999999999997</v>
      </c>
      <c r="H111" s="14">
        <f t="shared" si="18"/>
        <v>8645</v>
      </c>
    </row>
    <row r="112" spans="1:8" x14ac:dyDescent="0.3">
      <c r="A112" s="11">
        <f>DATE(2022,2,12)</f>
        <v>44604</v>
      </c>
      <c r="B112" s="4" t="s">
        <v>4</v>
      </c>
      <c r="C112" s="3">
        <v>18</v>
      </c>
      <c r="D112" s="11" t="str">
        <f t="shared" si="16"/>
        <v>Saturday</v>
      </c>
      <c r="E112" s="17">
        <v>800</v>
      </c>
      <c r="F112" s="18">
        <f t="shared" si="17"/>
        <v>14400</v>
      </c>
      <c r="G112" s="14">
        <f t="shared" si="21"/>
        <v>280</v>
      </c>
      <c r="H112" s="14">
        <f t="shared" si="18"/>
        <v>9360</v>
      </c>
    </row>
    <row r="113" spans="1:8" x14ac:dyDescent="0.3">
      <c r="A113" s="11">
        <f t="shared" ref="A113:A121" si="24">DATE(2022,2,12)</f>
        <v>44604</v>
      </c>
      <c r="B113" s="4" t="s">
        <v>5</v>
      </c>
      <c r="C113" s="3">
        <v>17</v>
      </c>
      <c r="D113" s="11" t="str">
        <f t="shared" si="16"/>
        <v>Saturday</v>
      </c>
      <c r="E113" s="17">
        <v>450</v>
      </c>
      <c r="F113" s="18">
        <f t="shared" si="17"/>
        <v>7650</v>
      </c>
      <c r="G113" s="14">
        <f t="shared" si="21"/>
        <v>157.5</v>
      </c>
      <c r="H113" s="14">
        <f t="shared" si="18"/>
        <v>4972.5</v>
      </c>
    </row>
    <row r="114" spans="1:8" x14ac:dyDescent="0.3">
      <c r="A114" s="11">
        <f t="shared" si="24"/>
        <v>44604</v>
      </c>
      <c r="B114" s="4" t="s">
        <v>6</v>
      </c>
      <c r="C114" s="3">
        <v>11</v>
      </c>
      <c r="D114" s="11" t="str">
        <f t="shared" si="16"/>
        <v>Saturday</v>
      </c>
      <c r="E114" s="17">
        <v>380</v>
      </c>
      <c r="F114" s="18">
        <f t="shared" si="17"/>
        <v>4180</v>
      </c>
      <c r="G114" s="14">
        <f t="shared" si="21"/>
        <v>102.60000000000001</v>
      </c>
      <c r="H114" s="14">
        <f t="shared" si="18"/>
        <v>3051.3999999999996</v>
      </c>
    </row>
    <row r="115" spans="1:8" x14ac:dyDescent="0.3">
      <c r="A115" s="11">
        <f t="shared" si="24"/>
        <v>44604</v>
      </c>
      <c r="B115" s="4" t="s">
        <v>7</v>
      </c>
      <c r="C115" s="3">
        <v>9</v>
      </c>
      <c r="D115" s="11" t="str">
        <f t="shared" si="16"/>
        <v>Saturday</v>
      </c>
      <c r="E115" s="17">
        <v>350</v>
      </c>
      <c r="F115" s="18">
        <f t="shared" si="17"/>
        <v>3150</v>
      </c>
      <c r="G115" s="14">
        <f t="shared" si="21"/>
        <v>94.5</v>
      </c>
      <c r="H115" s="14">
        <f t="shared" si="18"/>
        <v>2299.5</v>
      </c>
    </row>
    <row r="116" spans="1:8" x14ac:dyDescent="0.3">
      <c r="A116" s="11">
        <f t="shared" si="24"/>
        <v>44604</v>
      </c>
      <c r="B116" s="4" t="s">
        <v>8</v>
      </c>
      <c r="C116" s="3">
        <v>5</v>
      </c>
      <c r="D116" s="11" t="str">
        <f t="shared" si="16"/>
        <v>Saturday</v>
      </c>
      <c r="E116" s="17">
        <v>500</v>
      </c>
      <c r="F116" s="18">
        <f t="shared" si="17"/>
        <v>2500</v>
      </c>
      <c r="G116" s="14">
        <f t="shared" si="21"/>
        <v>135</v>
      </c>
      <c r="H116" s="14">
        <f t="shared" si="18"/>
        <v>1825</v>
      </c>
    </row>
    <row r="117" spans="1:8" x14ac:dyDescent="0.3">
      <c r="A117" s="11">
        <f t="shared" si="24"/>
        <v>44604</v>
      </c>
      <c r="B117" s="4" t="s">
        <v>9</v>
      </c>
      <c r="C117" s="3">
        <v>7</v>
      </c>
      <c r="D117" s="11" t="str">
        <f t="shared" si="16"/>
        <v>Saturday</v>
      </c>
      <c r="E117" s="17">
        <v>120</v>
      </c>
      <c r="F117" s="18">
        <f t="shared" si="17"/>
        <v>840</v>
      </c>
      <c r="G117" s="14">
        <f t="shared" si="21"/>
        <v>30</v>
      </c>
      <c r="H117" s="14">
        <f t="shared" si="18"/>
        <v>630</v>
      </c>
    </row>
    <row r="118" spans="1:8" x14ac:dyDescent="0.3">
      <c r="A118" s="11">
        <f t="shared" si="24"/>
        <v>44604</v>
      </c>
      <c r="B118" s="4" t="s">
        <v>10</v>
      </c>
      <c r="C118" s="3">
        <v>5</v>
      </c>
      <c r="D118" s="11" t="str">
        <f t="shared" si="16"/>
        <v>Saturday</v>
      </c>
      <c r="E118" s="17">
        <v>200</v>
      </c>
      <c r="F118" s="18">
        <f t="shared" si="17"/>
        <v>1000</v>
      </c>
      <c r="G118" s="14">
        <f t="shared" si="21"/>
        <v>50</v>
      </c>
      <c r="H118" s="14">
        <f t="shared" si="18"/>
        <v>750</v>
      </c>
    </row>
    <row r="119" spans="1:8" x14ac:dyDescent="0.3">
      <c r="A119" s="11">
        <f t="shared" si="24"/>
        <v>44604</v>
      </c>
      <c r="B119" s="4" t="s">
        <v>11</v>
      </c>
      <c r="C119" s="3">
        <v>5</v>
      </c>
      <c r="D119" s="11" t="str">
        <f t="shared" si="16"/>
        <v>Saturday</v>
      </c>
      <c r="E119" s="17">
        <v>760</v>
      </c>
      <c r="F119" s="18">
        <f t="shared" si="17"/>
        <v>3800</v>
      </c>
      <c r="G119" s="14">
        <f t="shared" si="21"/>
        <v>190</v>
      </c>
      <c r="H119" s="14">
        <f t="shared" si="18"/>
        <v>2850</v>
      </c>
    </row>
    <row r="120" spans="1:8" x14ac:dyDescent="0.3">
      <c r="A120" s="11">
        <f t="shared" si="24"/>
        <v>44604</v>
      </c>
      <c r="B120" s="4" t="s">
        <v>12</v>
      </c>
      <c r="C120" s="3">
        <v>17</v>
      </c>
      <c r="D120" s="11" t="str">
        <f t="shared" si="16"/>
        <v>Saturday</v>
      </c>
      <c r="E120" s="17">
        <v>100</v>
      </c>
      <c r="F120" s="18">
        <f t="shared" si="17"/>
        <v>1700</v>
      </c>
      <c r="G120" s="14">
        <f t="shared" si="21"/>
        <v>25</v>
      </c>
      <c r="H120" s="14">
        <f t="shared" si="18"/>
        <v>1275</v>
      </c>
    </row>
    <row r="121" spans="1:8" x14ac:dyDescent="0.3">
      <c r="A121" s="11">
        <f t="shared" si="24"/>
        <v>44604</v>
      </c>
      <c r="B121" s="4" t="s">
        <v>13</v>
      </c>
      <c r="C121" s="3">
        <v>18</v>
      </c>
      <c r="D121" s="11" t="str">
        <f t="shared" si="16"/>
        <v>Saturday</v>
      </c>
      <c r="E121" s="17">
        <v>700</v>
      </c>
      <c r="F121" s="18">
        <f t="shared" si="17"/>
        <v>12600</v>
      </c>
      <c r="G121" s="14">
        <f t="shared" si="21"/>
        <v>244.99999999999997</v>
      </c>
      <c r="H121" s="14">
        <f t="shared" si="18"/>
        <v>8190.0000000000009</v>
      </c>
    </row>
    <row r="122" spans="1:8" x14ac:dyDescent="0.3">
      <c r="A122" s="11">
        <f>DATE(2022,2,13)</f>
        <v>44605</v>
      </c>
      <c r="B122" s="4" t="s">
        <v>4</v>
      </c>
      <c r="C122" s="3">
        <v>13</v>
      </c>
      <c r="D122" s="11" t="str">
        <f t="shared" si="16"/>
        <v>Sunday</v>
      </c>
      <c r="E122" s="17">
        <v>800</v>
      </c>
      <c r="F122" s="18">
        <f t="shared" si="17"/>
        <v>10400</v>
      </c>
      <c r="G122" s="14">
        <f t="shared" si="21"/>
        <v>280</v>
      </c>
      <c r="H122" s="14">
        <f t="shared" si="18"/>
        <v>6760</v>
      </c>
    </row>
    <row r="123" spans="1:8" x14ac:dyDescent="0.3">
      <c r="A123" s="11">
        <f t="shared" ref="A123:A131" si="25">DATE(2022,2,13)</f>
        <v>44605</v>
      </c>
      <c r="B123" s="4" t="s">
        <v>5</v>
      </c>
      <c r="C123" s="3">
        <v>17</v>
      </c>
      <c r="D123" s="11" t="str">
        <f t="shared" si="16"/>
        <v>Sunday</v>
      </c>
      <c r="E123" s="17">
        <v>450</v>
      </c>
      <c r="F123" s="18">
        <f t="shared" si="17"/>
        <v>7650</v>
      </c>
      <c r="G123" s="14">
        <f t="shared" si="21"/>
        <v>157.5</v>
      </c>
      <c r="H123" s="14">
        <f t="shared" si="18"/>
        <v>4972.5</v>
      </c>
    </row>
    <row r="124" spans="1:8" x14ac:dyDescent="0.3">
      <c r="A124" s="11">
        <f t="shared" si="25"/>
        <v>44605</v>
      </c>
      <c r="B124" s="4" t="s">
        <v>6</v>
      </c>
      <c r="C124" s="3">
        <v>15</v>
      </c>
      <c r="D124" s="11" t="str">
        <f t="shared" si="16"/>
        <v>Sunday</v>
      </c>
      <c r="E124" s="17">
        <v>380</v>
      </c>
      <c r="F124" s="18">
        <f t="shared" si="17"/>
        <v>5700</v>
      </c>
      <c r="G124" s="14">
        <f t="shared" si="21"/>
        <v>102.60000000000001</v>
      </c>
      <c r="H124" s="14">
        <f t="shared" si="18"/>
        <v>4161</v>
      </c>
    </row>
    <row r="125" spans="1:8" x14ac:dyDescent="0.3">
      <c r="A125" s="11">
        <f t="shared" si="25"/>
        <v>44605</v>
      </c>
      <c r="B125" s="4" t="s">
        <v>7</v>
      </c>
      <c r="C125" s="3">
        <v>11</v>
      </c>
      <c r="D125" s="11" t="str">
        <f t="shared" si="16"/>
        <v>Sunday</v>
      </c>
      <c r="E125" s="17">
        <v>350</v>
      </c>
      <c r="F125" s="18">
        <f t="shared" si="17"/>
        <v>3850</v>
      </c>
      <c r="G125" s="14">
        <f t="shared" si="21"/>
        <v>94.5</v>
      </c>
      <c r="H125" s="14">
        <f t="shared" si="18"/>
        <v>2810.5</v>
      </c>
    </row>
    <row r="126" spans="1:8" x14ac:dyDescent="0.3">
      <c r="A126" s="11">
        <f t="shared" si="25"/>
        <v>44605</v>
      </c>
      <c r="B126" s="4" t="s">
        <v>8</v>
      </c>
      <c r="C126" s="3">
        <v>2</v>
      </c>
      <c r="D126" s="11" t="str">
        <f t="shared" si="16"/>
        <v>Sunday</v>
      </c>
      <c r="E126" s="17">
        <v>500</v>
      </c>
      <c r="F126" s="18">
        <f t="shared" si="17"/>
        <v>1000</v>
      </c>
      <c r="G126" s="14">
        <f t="shared" si="21"/>
        <v>135</v>
      </c>
      <c r="H126" s="14">
        <f t="shared" si="18"/>
        <v>730</v>
      </c>
    </row>
    <row r="127" spans="1:8" x14ac:dyDescent="0.3">
      <c r="A127" s="11">
        <f t="shared" si="25"/>
        <v>44605</v>
      </c>
      <c r="B127" s="4" t="s">
        <v>9</v>
      </c>
      <c r="C127" s="3">
        <v>10</v>
      </c>
      <c r="D127" s="11" t="str">
        <f t="shared" si="16"/>
        <v>Sunday</v>
      </c>
      <c r="E127" s="17">
        <v>120</v>
      </c>
      <c r="F127" s="18">
        <f t="shared" si="17"/>
        <v>1200</v>
      </c>
      <c r="G127" s="14">
        <f t="shared" si="21"/>
        <v>30</v>
      </c>
      <c r="H127" s="14">
        <f t="shared" si="18"/>
        <v>900</v>
      </c>
    </row>
    <row r="128" spans="1:8" x14ac:dyDescent="0.3">
      <c r="A128" s="11">
        <f t="shared" si="25"/>
        <v>44605</v>
      </c>
      <c r="B128" s="4" t="s">
        <v>10</v>
      </c>
      <c r="C128" s="3">
        <v>10</v>
      </c>
      <c r="D128" s="11" t="str">
        <f t="shared" si="16"/>
        <v>Sunday</v>
      </c>
      <c r="E128" s="17">
        <v>200</v>
      </c>
      <c r="F128" s="18">
        <f t="shared" si="17"/>
        <v>2000</v>
      </c>
      <c r="G128" s="14">
        <f t="shared" si="21"/>
        <v>50</v>
      </c>
      <c r="H128" s="14">
        <f t="shared" si="18"/>
        <v>1500</v>
      </c>
    </row>
    <row r="129" spans="1:8" x14ac:dyDescent="0.3">
      <c r="A129" s="11">
        <f t="shared" si="25"/>
        <v>44605</v>
      </c>
      <c r="B129" s="4" t="s">
        <v>11</v>
      </c>
      <c r="C129" s="3">
        <v>7</v>
      </c>
      <c r="D129" s="11" t="str">
        <f t="shared" si="16"/>
        <v>Sunday</v>
      </c>
      <c r="E129" s="17">
        <v>760</v>
      </c>
      <c r="F129" s="18">
        <f t="shared" si="17"/>
        <v>5320</v>
      </c>
      <c r="G129" s="14">
        <f t="shared" si="21"/>
        <v>190</v>
      </c>
      <c r="H129" s="14">
        <f t="shared" si="18"/>
        <v>3990</v>
      </c>
    </row>
    <row r="130" spans="1:8" x14ac:dyDescent="0.3">
      <c r="A130" s="11">
        <f>DATE(2022,2,13)</f>
        <v>44605</v>
      </c>
      <c r="B130" s="4" t="s">
        <v>12</v>
      </c>
      <c r="C130" s="3">
        <v>17</v>
      </c>
      <c r="D130" s="11" t="str">
        <f t="shared" si="16"/>
        <v>Sunday</v>
      </c>
      <c r="E130" s="17">
        <v>100</v>
      </c>
      <c r="F130" s="18">
        <f t="shared" si="17"/>
        <v>1700</v>
      </c>
      <c r="G130" s="14">
        <f t="shared" si="21"/>
        <v>25</v>
      </c>
      <c r="H130" s="14">
        <f t="shared" si="18"/>
        <v>1275</v>
      </c>
    </row>
    <row r="131" spans="1:8" x14ac:dyDescent="0.3">
      <c r="A131" s="11">
        <f t="shared" si="25"/>
        <v>44605</v>
      </c>
      <c r="B131" s="4" t="s">
        <v>13</v>
      </c>
      <c r="C131" s="3">
        <v>23</v>
      </c>
      <c r="D131" s="11" t="str">
        <f t="shared" ref="D131:D194" si="26">TEXT(A131,"dddd")</f>
        <v>Sunday</v>
      </c>
      <c r="E131" s="17">
        <v>700</v>
      </c>
      <c r="F131" s="18">
        <f t="shared" ref="F131:F194" si="27">E131*C131</f>
        <v>16100</v>
      </c>
      <c r="G131" s="14">
        <f t="shared" si="21"/>
        <v>244.99999999999997</v>
      </c>
      <c r="H131" s="14">
        <f t="shared" ref="H131:H194" si="28">F131-C131*G131</f>
        <v>10465</v>
      </c>
    </row>
    <row r="132" spans="1:8" x14ac:dyDescent="0.3">
      <c r="A132" s="11">
        <f>DATE(2022,2,14)</f>
        <v>44606</v>
      </c>
      <c r="B132" s="4" t="s">
        <v>4</v>
      </c>
      <c r="C132" s="3">
        <v>19</v>
      </c>
      <c r="D132" s="11" t="str">
        <f t="shared" si="26"/>
        <v>Monday</v>
      </c>
      <c r="E132" s="17">
        <v>800</v>
      </c>
      <c r="F132" s="18">
        <f t="shared" si="27"/>
        <v>15200</v>
      </c>
      <c r="G132" s="14">
        <f t="shared" si="21"/>
        <v>280</v>
      </c>
      <c r="H132" s="14">
        <f t="shared" si="28"/>
        <v>9880</v>
      </c>
    </row>
    <row r="133" spans="1:8" x14ac:dyDescent="0.3">
      <c r="A133" s="11">
        <f t="shared" ref="A133:A141" si="29">DATE(2022,2,14)</f>
        <v>44606</v>
      </c>
      <c r="B133" s="4" t="s">
        <v>5</v>
      </c>
      <c r="C133" s="3">
        <v>18</v>
      </c>
      <c r="D133" s="11" t="str">
        <f t="shared" si="26"/>
        <v>Monday</v>
      </c>
      <c r="E133" s="17">
        <v>450</v>
      </c>
      <c r="F133" s="18">
        <f t="shared" si="27"/>
        <v>8100</v>
      </c>
      <c r="G133" s="14">
        <f t="shared" si="21"/>
        <v>157.5</v>
      </c>
      <c r="H133" s="14">
        <f t="shared" si="28"/>
        <v>5265</v>
      </c>
    </row>
    <row r="134" spans="1:8" x14ac:dyDescent="0.3">
      <c r="A134" s="11">
        <f t="shared" si="29"/>
        <v>44606</v>
      </c>
      <c r="B134" s="4" t="s">
        <v>6</v>
      </c>
      <c r="C134" s="3">
        <v>13</v>
      </c>
      <c r="D134" s="11" t="str">
        <f t="shared" si="26"/>
        <v>Monday</v>
      </c>
      <c r="E134" s="17">
        <v>380</v>
      </c>
      <c r="F134" s="18">
        <f t="shared" si="27"/>
        <v>4940</v>
      </c>
      <c r="G134" s="14">
        <f t="shared" si="21"/>
        <v>102.60000000000001</v>
      </c>
      <c r="H134" s="14">
        <f t="shared" si="28"/>
        <v>3606.2</v>
      </c>
    </row>
    <row r="135" spans="1:8" x14ac:dyDescent="0.3">
      <c r="A135" s="11">
        <f t="shared" si="29"/>
        <v>44606</v>
      </c>
      <c r="B135" s="4" t="s">
        <v>7</v>
      </c>
      <c r="C135" s="3">
        <v>6</v>
      </c>
      <c r="D135" s="11" t="str">
        <f t="shared" si="26"/>
        <v>Monday</v>
      </c>
      <c r="E135" s="17">
        <v>350</v>
      </c>
      <c r="F135" s="18">
        <f t="shared" si="27"/>
        <v>2100</v>
      </c>
      <c r="G135" s="14">
        <f t="shared" si="21"/>
        <v>94.5</v>
      </c>
      <c r="H135" s="14">
        <f t="shared" si="28"/>
        <v>1533</v>
      </c>
    </row>
    <row r="136" spans="1:8" x14ac:dyDescent="0.3">
      <c r="A136" s="11">
        <f t="shared" si="29"/>
        <v>44606</v>
      </c>
      <c r="B136" s="4" t="s">
        <v>8</v>
      </c>
      <c r="C136" s="3">
        <v>9</v>
      </c>
      <c r="D136" s="11" t="str">
        <f t="shared" si="26"/>
        <v>Monday</v>
      </c>
      <c r="E136" s="17">
        <v>500</v>
      </c>
      <c r="F136" s="18">
        <f t="shared" si="27"/>
        <v>4500</v>
      </c>
      <c r="G136" s="14">
        <f t="shared" si="21"/>
        <v>135</v>
      </c>
      <c r="H136" s="14">
        <f t="shared" si="28"/>
        <v>3285</v>
      </c>
    </row>
    <row r="137" spans="1:8" x14ac:dyDescent="0.3">
      <c r="A137" s="11">
        <f t="shared" si="29"/>
        <v>44606</v>
      </c>
      <c r="B137" s="4" t="s">
        <v>9</v>
      </c>
      <c r="C137" s="3">
        <v>12</v>
      </c>
      <c r="D137" s="11" t="str">
        <f t="shared" si="26"/>
        <v>Monday</v>
      </c>
      <c r="E137" s="17">
        <v>120</v>
      </c>
      <c r="F137" s="18">
        <f t="shared" si="27"/>
        <v>1440</v>
      </c>
      <c r="G137" s="14">
        <f t="shared" si="21"/>
        <v>30</v>
      </c>
      <c r="H137" s="14">
        <f t="shared" si="28"/>
        <v>1080</v>
      </c>
    </row>
    <row r="138" spans="1:8" x14ac:dyDescent="0.3">
      <c r="A138" s="11">
        <f t="shared" si="29"/>
        <v>44606</v>
      </c>
      <c r="B138" s="4" t="s">
        <v>10</v>
      </c>
      <c r="C138" s="3">
        <v>9</v>
      </c>
      <c r="D138" s="11" t="str">
        <f t="shared" si="26"/>
        <v>Monday</v>
      </c>
      <c r="E138" s="17">
        <v>200</v>
      </c>
      <c r="F138" s="18">
        <f t="shared" si="27"/>
        <v>1800</v>
      </c>
      <c r="G138" s="14">
        <f t="shared" si="21"/>
        <v>50</v>
      </c>
      <c r="H138" s="14">
        <f t="shared" si="28"/>
        <v>1350</v>
      </c>
    </row>
    <row r="139" spans="1:8" x14ac:dyDescent="0.3">
      <c r="A139" s="11">
        <f t="shared" si="29"/>
        <v>44606</v>
      </c>
      <c r="B139" s="4" t="s">
        <v>11</v>
      </c>
      <c r="C139" s="3">
        <v>5</v>
      </c>
      <c r="D139" s="11" t="str">
        <f t="shared" si="26"/>
        <v>Monday</v>
      </c>
      <c r="E139" s="17">
        <v>760</v>
      </c>
      <c r="F139" s="18">
        <f t="shared" si="27"/>
        <v>3800</v>
      </c>
      <c r="G139" s="14">
        <f t="shared" si="21"/>
        <v>190</v>
      </c>
      <c r="H139" s="14">
        <f t="shared" si="28"/>
        <v>2850</v>
      </c>
    </row>
    <row r="140" spans="1:8" x14ac:dyDescent="0.3">
      <c r="A140" s="11">
        <f t="shared" si="29"/>
        <v>44606</v>
      </c>
      <c r="B140" s="4" t="s">
        <v>12</v>
      </c>
      <c r="C140" s="3">
        <v>17</v>
      </c>
      <c r="D140" s="11" t="str">
        <f t="shared" si="26"/>
        <v>Monday</v>
      </c>
      <c r="E140" s="17">
        <v>100</v>
      </c>
      <c r="F140" s="18">
        <f t="shared" si="27"/>
        <v>1700</v>
      </c>
      <c r="G140" s="14">
        <f t="shared" si="21"/>
        <v>25</v>
      </c>
      <c r="H140" s="14">
        <f t="shared" si="28"/>
        <v>1275</v>
      </c>
    </row>
    <row r="141" spans="1:8" x14ac:dyDescent="0.3">
      <c r="A141" s="11">
        <f t="shared" si="29"/>
        <v>44606</v>
      </c>
      <c r="B141" s="4" t="s">
        <v>13</v>
      </c>
      <c r="C141" s="3">
        <v>21</v>
      </c>
      <c r="D141" s="11" t="str">
        <f t="shared" si="26"/>
        <v>Monday</v>
      </c>
      <c r="E141" s="17">
        <v>700</v>
      </c>
      <c r="F141" s="18">
        <f t="shared" si="27"/>
        <v>14700</v>
      </c>
      <c r="G141" s="14">
        <f t="shared" si="21"/>
        <v>244.99999999999997</v>
      </c>
      <c r="H141" s="14">
        <f t="shared" si="28"/>
        <v>9555</v>
      </c>
    </row>
    <row r="142" spans="1:8" x14ac:dyDescent="0.3">
      <c r="A142" s="11">
        <f>DATE(2022,2,15)</f>
        <v>44607</v>
      </c>
      <c r="B142" s="4" t="s">
        <v>4</v>
      </c>
      <c r="C142" s="3">
        <v>10</v>
      </c>
      <c r="D142" s="11" t="str">
        <f t="shared" si="26"/>
        <v>Tuesday</v>
      </c>
      <c r="E142" s="17">
        <v>800</v>
      </c>
      <c r="F142" s="18">
        <f t="shared" si="27"/>
        <v>8000</v>
      </c>
      <c r="G142" s="14">
        <f t="shared" si="21"/>
        <v>280</v>
      </c>
      <c r="H142" s="14">
        <f t="shared" si="28"/>
        <v>5200</v>
      </c>
    </row>
    <row r="143" spans="1:8" x14ac:dyDescent="0.3">
      <c r="A143" s="11">
        <f t="shared" ref="A143:A151" si="30">DATE(2022,2,15)</f>
        <v>44607</v>
      </c>
      <c r="B143" s="4" t="s">
        <v>5</v>
      </c>
      <c r="C143" s="3">
        <v>15</v>
      </c>
      <c r="D143" s="11" t="str">
        <f t="shared" si="26"/>
        <v>Tuesday</v>
      </c>
      <c r="E143" s="17">
        <v>450</v>
      </c>
      <c r="F143" s="18">
        <f t="shared" si="27"/>
        <v>6750</v>
      </c>
      <c r="G143" s="14">
        <f t="shared" si="21"/>
        <v>157.5</v>
      </c>
      <c r="H143" s="14">
        <f t="shared" si="28"/>
        <v>4387.5</v>
      </c>
    </row>
    <row r="144" spans="1:8" x14ac:dyDescent="0.3">
      <c r="A144" s="11">
        <f t="shared" si="30"/>
        <v>44607</v>
      </c>
      <c r="B144" s="4" t="s">
        <v>6</v>
      </c>
      <c r="C144" s="3">
        <v>12</v>
      </c>
      <c r="D144" s="11" t="str">
        <f t="shared" si="26"/>
        <v>Tuesday</v>
      </c>
      <c r="E144" s="17">
        <v>380</v>
      </c>
      <c r="F144" s="18">
        <f t="shared" si="27"/>
        <v>4560</v>
      </c>
      <c r="G144" s="14">
        <f t="shared" si="21"/>
        <v>102.60000000000001</v>
      </c>
      <c r="H144" s="14">
        <f t="shared" si="28"/>
        <v>3328.8</v>
      </c>
    </row>
    <row r="145" spans="1:8" x14ac:dyDescent="0.3">
      <c r="A145" s="11">
        <f t="shared" si="30"/>
        <v>44607</v>
      </c>
      <c r="B145" s="4" t="s">
        <v>7</v>
      </c>
      <c r="C145" s="3">
        <v>13</v>
      </c>
      <c r="D145" s="11" t="str">
        <f t="shared" si="26"/>
        <v>Tuesday</v>
      </c>
      <c r="E145" s="17">
        <v>350</v>
      </c>
      <c r="F145" s="18">
        <f t="shared" si="27"/>
        <v>4550</v>
      </c>
      <c r="G145" s="14">
        <f t="shared" si="21"/>
        <v>94.5</v>
      </c>
      <c r="H145" s="14">
        <f t="shared" si="28"/>
        <v>3321.5</v>
      </c>
    </row>
    <row r="146" spans="1:8" x14ac:dyDescent="0.3">
      <c r="A146" s="11">
        <f t="shared" si="30"/>
        <v>44607</v>
      </c>
      <c r="B146" s="4" t="s">
        <v>8</v>
      </c>
      <c r="C146" s="3">
        <v>6</v>
      </c>
      <c r="D146" s="11" t="str">
        <f t="shared" si="26"/>
        <v>Tuesday</v>
      </c>
      <c r="E146" s="17">
        <v>500</v>
      </c>
      <c r="F146" s="18">
        <f t="shared" si="27"/>
        <v>3000</v>
      </c>
      <c r="G146" s="14">
        <f t="shared" si="21"/>
        <v>135</v>
      </c>
      <c r="H146" s="14">
        <f t="shared" si="28"/>
        <v>2190</v>
      </c>
    </row>
    <row r="147" spans="1:8" x14ac:dyDescent="0.3">
      <c r="A147" s="11">
        <f t="shared" si="30"/>
        <v>44607</v>
      </c>
      <c r="B147" s="4" t="s">
        <v>9</v>
      </c>
      <c r="C147" s="3">
        <v>6</v>
      </c>
      <c r="D147" s="11" t="str">
        <f t="shared" si="26"/>
        <v>Tuesday</v>
      </c>
      <c r="E147" s="17">
        <v>120</v>
      </c>
      <c r="F147" s="18">
        <f t="shared" si="27"/>
        <v>720</v>
      </c>
      <c r="G147" s="14">
        <f t="shared" si="21"/>
        <v>30</v>
      </c>
      <c r="H147" s="14">
        <f t="shared" si="28"/>
        <v>540</v>
      </c>
    </row>
    <row r="148" spans="1:8" x14ac:dyDescent="0.3">
      <c r="A148" s="11">
        <f t="shared" si="30"/>
        <v>44607</v>
      </c>
      <c r="B148" s="4" t="s">
        <v>10</v>
      </c>
      <c r="C148" s="3">
        <v>9</v>
      </c>
      <c r="D148" s="11" t="str">
        <f t="shared" si="26"/>
        <v>Tuesday</v>
      </c>
      <c r="E148" s="17">
        <v>200</v>
      </c>
      <c r="F148" s="18">
        <f t="shared" si="27"/>
        <v>1800</v>
      </c>
      <c r="G148" s="14">
        <f t="shared" si="21"/>
        <v>50</v>
      </c>
      <c r="H148" s="14">
        <f t="shared" si="28"/>
        <v>1350</v>
      </c>
    </row>
    <row r="149" spans="1:8" x14ac:dyDescent="0.3">
      <c r="A149" s="11">
        <f t="shared" si="30"/>
        <v>44607</v>
      </c>
      <c r="B149" s="4" t="s">
        <v>11</v>
      </c>
      <c r="C149" s="3">
        <v>5</v>
      </c>
      <c r="D149" s="11" t="str">
        <f t="shared" si="26"/>
        <v>Tuesday</v>
      </c>
      <c r="E149" s="17">
        <v>760</v>
      </c>
      <c r="F149" s="18">
        <f t="shared" si="27"/>
        <v>3800</v>
      </c>
      <c r="G149" s="14">
        <f t="shared" si="21"/>
        <v>190</v>
      </c>
      <c r="H149" s="14">
        <f t="shared" si="28"/>
        <v>2850</v>
      </c>
    </row>
    <row r="150" spans="1:8" x14ac:dyDescent="0.3">
      <c r="A150" s="11">
        <f t="shared" si="30"/>
        <v>44607</v>
      </c>
      <c r="B150" s="4" t="s">
        <v>12</v>
      </c>
      <c r="C150" s="3">
        <v>13</v>
      </c>
      <c r="D150" s="11" t="str">
        <f t="shared" si="26"/>
        <v>Tuesday</v>
      </c>
      <c r="E150" s="17">
        <v>100</v>
      </c>
      <c r="F150" s="18">
        <f t="shared" si="27"/>
        <v>1300</v>
      </c>
      <c r="G150" s="14">
        <f t="shared" si="21"/>
        <v>25</v>
      </c>
      <c r="H150" s="14">
        <f t="shared" si="28"/>
        <v>975</v>
      </c>
    </row>
    <row r="151" spans="1:8" x14ac:dyDescent="0.3">
      <c r="A151" s="11">
        <f t="shared" si="30"/>
        <v>44607</v>
      </c>
      <c r="B151" s="4" t="s">
        <v>13</v>
      </c>
      <c r="C151" s="3">
        <v>17</v>
      </c>
      <c r="D151" s="11" t="str">
        <f t="shared" si="26"/>
        <v>Tuesday</v>
      </c>
      <c r="E151" s="17">
        <v>700</v>
      </c>
      <c r="F151" s="18">
        <f t="shared" si="27"/>
        <v>11900</v>
      </c>
      <c r="G151" s="14">
        <f t="shared" ref="G151:G214" si="31">G141</f>
        <v>244.99999999999997</v>
      </c>
      <c r="H151" s="14">
        <f t="shared" si="28"/>
        <v>7735.0000000000009</v>
      </c>
    </row>
    <row r="152" spans="1:8" x14ac:dyDescent="0.3">
      <c r="A152" s="11">
        <f>DATE(2022,2,16)</f>
        <v>44608</v>
      </c>
      <c r="B152" s="4" t="s">
        <v>4</v>
      </c>
      <c r="C152" s="3">
        <v>10</v>
      </c>
      <c r="D152" s="11" t="str">
        <f t="shared" si="26"/>
        <v>Wednesday</v>
      </c>
      <c r="E152" s="17">
        <v>800</v>
      </c>
      <c r="F152" s="18">
        <f t="shared" si="27"/>
        <v>8000</v>
      </c>
      <c r="G152" s="14">
        <f t="shared" si="31"/>
        <v>280</v>
      </c>
      <c r="H152" s="14">
        <f t="shared" si="28"/>
        <v>5200</v>
      </c>
    </row>
    <row r="153" spans="1:8" x14ac:dyDescent="0.3">
      <c r="A153" s="11">
        <f t="shared" ref="A153:A161" si="32">DATE(2022,2,16)</f>
        <v>44608</v>
      </c>
      <c r="B153" s="4" t="s">
        <v>5</v>
      </c>
      <c r="C153" s="3">
        <v>15</v>
      </c>
      <c r="D153" s="11" t="str">
        <f t="shared" si="26"/>
        <v>Wednesday</v>
      </c>
      <c r="E153" s="17">
        <v>450</v>
      </c>
      <c r="F153" s="18">
        <f t="shared" si="27"/>
        <v>6750</v>
      </c>
      <c r="G153" s="14">
        <f t="shared" si="31"/>
        <v>157.5</v>
      </c>
      <c r="H153" s="14">
        <f t="shared" si="28"/>
        <v>4387.5</v>
      </c>
    </row>
    <row r="154" spans="1:8" x14ac:dyDescent="0.3">
      <c r="A154" s="11">
        <f t="shared" si="32"/>
        <v>44608</v>
      </c>
      <c r="B154" s="4" t="s">
        <v>6</v>
      </c>
      <c r="C154" s="3">
        <v>12</v>
      </c>
      <c r="D154" s="11" t="str">
        <f t="shared" si="26"/>
        <v>Wednesday</v>
      </c>
      <c r="E154" s="17">
        <v>380</v>
      </c>
      <c r="F154" s="18">
        <f t="shared" si="27"/>
        <v>4560</v>
      </c>
      <c r="G154" s="14">
        <f t="shared" si="31"/>
        <v>102.60000000000001</v>
      </c>
      <c r="H154" s="14">
        <f t="shared" si="28"/>
        <v>3328.8</v>
      </c>
    </row>
    <row r="155" spans="1:8" x14ac:dyDescent="0.3">
      <c r="A155" s="11">
        <f t="shared" si="32"/>
        <v>44608</v>
      </c>
      <c r="B155" s="4" t="s">
        <v>7</v>
      </c>
      <c r="C155" s="3">
        <v>6</v>
      </c>
      <c r="D155" s="11" t="str">
        <f t="shared" si="26"/>
        <v>Wednesday</v>
      </c>
      <c r="E155" s="17">
        <v>350</v>
      </c>
      <c r="F155" s="18">
        <f t="shared" si="27"/>
        <v>2100</v>
      </c>
      <c r="G155" s="14">
        <f t="shared" si="31"/>
        <v>94.5</v>
      </c>
      <c r="H155" s="14">
        <f t="shared" si="28"/>
        <v>1533</v>
      </c>
    </row>
    <row r="156" spans="1:8" x14ac:dyDescent="0.3">
      <c r="A156" s="11">
        <f t="shared" si="32"/>
        <v>44608</v>
      </c>
      <c r="B156" s="4" t="s">
        <v>8</v>
      </c>
      <c r="C156" s="3">
        <v>5</v>
      </c>
      <c r="D156" s="11" t="str">
        <f t="shared" si="26"/>
        <v>Wednesday</v>
      </c>
      <c r="E156" s="17">
        <v>500</v>
      </c>
      <c r="F156" s="18">
        <f t="shared" si="27"/>
        <v>2500</v>
      </c>
      <c r="G156" s="14">
        <f t="shared" si="31"/>
        <v>135</v>
      </c>
      <c r="H156" s="14">
        <f t="shared" si="28"/>
        <v>1825</v>
      </c>
    </row>
    <row r="157" spans="1:8" x14ac:dyDescent="0.3">
      <c r="A157" s="11">
        <f t="shared" si="32"/>
        <v>44608</v>
      </c>
      <c r="B157" s="4" t="s">
        <v>9</v>
      </c>
      <c r="C157" s="3">
        <v>7</v>
      </c>
      <c r="D157" s="11" t="str">
        <f t="shared" si="26"/>
        <v>Wednesday</v>
      </c>
      <c r="E157" s="17">
        <v>120</v>
      </c>
      <c r="F157" s="18">
        <f t="shared" si="27"/>
        <v>840</v>
      </c>
      <c r="G157" s="14">
        <f t="shared" si="31"/>
        <v>30</v>
      </c>
      <c r="H157" s="14">
        <f t="shared" si="28"/>
        <v>630</v>
      </c>
    </row>
    <row r="158" spans="1:8" x14ac:dyDescent="0.3">
      <c r="A158" s="11">
        <f t="shared" si="32"/>
        <v>44608</v>
      </c>
      <c r="B158" s="4" t="s">
        <v>10</v>
      </c>
      <c r="C158" s="3">
        <v>5</v>
      </c>
      <c r="D158" s="11" t="str">
        <f t="shared" si="26"/>
        <v>Wednesday</v>
      </c>
      <c r="E158" s="17">
        <v>200</v>
      </c>
      <c r="F158" s="18">
        <f t="shared" si="27"/>
        <v>1000</v>
      </c>
      <c r="G158" s="14">
        <f t="shared" si="31"/>
        <v>50</v>
      </c>
      <c r="H158" s="14">
        <f t="shared" si="28"/>
        <v>750</v>
      </c>
    </row>
    <row r="159" spans="1:8" x14ac:dyDescent="0.3">
      <c r="A159" s="11">
        <f t="shared" si="32"/>
        <v>44608</v>
      </c>
      <c r="B159" s="4" t="s">
        <v>11</v>
      </c>
      <c r="C159" s="3">
        <v>8</v>
      </c>
      <c r="D159" s="11" t="str">
        <f t="shared" si="26"/>
        <v>Wednesday</v>
      </c>
      <c r="E159" s="17">
        <v>760</v>
      </c>
      <c r="F159" s="18">
        <f t="shared" si="27"/>
        <v>6080</v>
      </c>
      <c r="G159" s="14">
        <f t="shared" si="31"/>
        <v>190</v>
      </c>
      <c r="H159" s="14">
        <f t="shared" si="28"/>
        <v>4560</v>
      </c>
    </row>
    <row r="160" spans="1:8" x14ac:dyDescent="0.3">
      <c r="A160" s="11">
        <f t="shared" si="32"/>
        <v>44608</v>
      </c>
      <c r="B160" s="4" t="s">
        <v>12</v>
      </c>
      <c r="C160" s="3">
        <v>16</v>
      </c>
      <c r="D160" s="11" t="str">
        <f t="shared" si="26"/>
        <v>Wednesday</v>
      </c>
      <c r="E160" s="17">
        <v>100</v>
      </c>
      <c r="F160" s="18">
        <f t="shared" si="27"/>
        <v>1600</v>
      </c>
      <c r="G160" s="14">
        <f t="shared" si="31"/>
        <v>25</v>
      </c>
      <c r="H160" s="14">
        <f t="shared" si="28"/>
        <v>1200</v>
      </c>
    </row>
    <row r="161" spans="1:8" x14ac:dyDescent="0.3">
      <c r="A161" s="11">
        <f t="shared" si="32"/>
        <v>44608</v>
      </c>
      <c r="B161" s="4" t="s">
        <v>13</v>
      </c>
      <c r="C161" s="3">
        <v>21</v>
      </c>
      <c r="D161" s="11" t="str">
        <f t="shared" si="26"/>
        <v>Wednesday</v>
      </c>
      <c r="E161" s="17">
        <v>700</v>
      </c>
      <c r="F161" s="18">
        <f t="shared" si="27"/>
        <v>14700</v>
      </c>
      <c r="G161" s="14">
        <f t="shared" si="31"/>
        <v>244.99999999999997</v>
      </c>
      <c r="H161" s="14">
        <f t="shared" si="28"/>
        <v>9555</v>
      </c>
    </row>
    <row r="162" spans="1:8" x14ac:dyDescent="0.3">
      <c r="A162" s="11">
        <f>DATE(2022,2,17)</f>
        <v>44609</v>
      </c>
      <c r="B162" s="4" t="s">
        <v>4</v>
      </c>
      <c r="C162" s="3">
        <v>11</v>
      </c>
      <c r="D162" s="11" t="str">
        <f t="shared" si="26"/>
        <v>Thursday</v>
      </c>
      <c r="E162" s="17">
        <v>800</v>
      </c>
      <c r="F162" s="18">
        <f t="shared" si="27"/>
        <v>8800</v>
      </c>
      <c r="G162" s="14">
        <f t="shared" si="31"/>
        <v>280</v>
      </c>
      <c r="H162" s="14">
        <f t="shared" si="28"/>
        <v>5720</v>
      </c>
    </row>
    <row r="163" spans="1:8" x14ac:dyDescent="0.3">
      <c r="A163" s="11">
        <f t="shared" ref="A163:A170" si="33">DATE(2022,2,17)</f>
        <v>44609</v>
      </c>
      <c r="B163" s="4" t="s">
        <v>5</v>
      </c>
      <c r="C163" s="3">
        <v>15</v>
      </c>
      <c r="D163" s="11" t="str">
        <f t="shared" si="26"/>
        <v>Thursday</v>
      </c>
      <c r="E163" s="17">
        <v>450</v>
      </c>
      <c r="F163" s="18">
        <f t="shared" si="27"/>
        <v>6750</v>
      </c>
      <c r="G163" s="14">
        <f t="shared" si="31"/>
        <v>157.5</v>
      </c>
      <c r="H163" s="14">
        <f t="shared" si="28"/>
        <v>4387.5</v>
      </c>
    </row>
    <row r="164" spans="1:8" x14ac:dyDescent="0.3">
      <c r="A164" s="11">
        <f t="shared" si="33"/>
        <v>44609</v>
      </c>
      <c r="B164" s="4" t="s">
        <v>6</v>
      </c>
      <c r="C164" s="3">
        <v>14</v>
      </c>
      <c r="D164" s="11" t="str">
        <f t="shared" si="26"/>
        <v>Thursday</v>
      </c>
      <c r="E164" s="17">
        <v>380</v>
      </c>
      <c r="F164" s="18">
        <f t="shared" si="27"/>
        <v>5320</v>
      </c>
      <c r="G164" s="14">
        <f t="shared" si="31"/>
        <v>102.60000000000001</v>
      </c>
      <c r="H164" s="14">
        <f t="shared" si="28"/>
        <v>3883.6</v>
      </c>
    </row>
    <row r="165" spans="1:8" x14ac:dyDescent="0.3">
      <c r="A165" s="11">
        <f t="shared" si="33"/>
        <v>44609</v>
      </c>
      <c r="B165" s="4" t="s">
        <v>7</v>
      </c>
      <c r="C165" s="3">
        <v>6</v>
      </c>
      <c r="D165" s="11" t="str">
        <f t="shared" si="26"/>
        <v>Thursday</v>
      </c>
      <c r="E165" s="17">
        <v>350</v>
      </c>
      <c r="F165" s="18">
        <f t="shared" si="27"/>
        <v>2100</v>
      </c>
      <c r="G165" s="14">
        <f t="shared" si="31"/>
        <v>94.5</v>
      </c>
      <c r="H165" s="14">
        <f t="shared" si="28"/>
        <v>1533</v>
      </c>
    </row>
    <row r="166" spans="1:8" x14ac:dyDescent="0.3">
      <c r="A166" s="11">
        <f t="shared" si="33"/>
        <v>44609</v>
      </c>
      <c r="B166" s="4" t="s">
        <v>8</v>
      </c>
      <c r="C166" s="3">
        <v>9</v>
      </c>
      <c r="D166" s="11" t="str">
        <f t="shared" si="26"/>
        <v>Thursday</v>
      </c>
      <c r="E166" s="17">
        <v>500</v>
      </c>
      <c r="F166" s="18">
        <f t="shared" si="27"/>
        <v>4500</v>
      </c>
      <c r="G166" s="14">
        <f t="shared" si="31"/>
        <v>135</v>
      </c>
      <c r="H166" s="14">
        <f t="shared" si="28"/>
        <v>3285</v>
      </c>
    </row>
    <row r="167" spans="1:8" x14ac:dyDescent="0.3">
      <c r="A167" s="11">
        <f t="shared" si="33"/>
        <v>44609</v>
      </c>
      <c r="B167" s="4" t="s">
        <v>9</v>
      </c>
      <c r="C167" s="3">
        <v>13</v>
      </c>
      <c r="D167" s="11" t="str">
        <f t="shared" si="26"/>
        <v>Thursday</v>
      </c>
      <c r="E167" s="17">
        <v>120</v>
      </c>
      <c r="F167" s="18">
        <f t="shared" si="27"/>
        <v>1560</v>
      </c>
      <c r="G167" s="14">
        <f t="shared" si="31"/>
        <v>30</v>
      </c>
      <c r="H167" s="14">
        <f t="shared" si="28"/>
        <v>1170</v>
      </c>
    </row>
    <row r="168" spans="1:8" x14ac:dyDescent="0.3">
      <c r="A168" s="11">
        <f t="shared" si="33"/>
        <v>44609</v>
      </c>
      <c r="B168" s="4" t="s">
        <v>10</v>
      </c>
      <c r="C168" s="3">
        <v>8</v>
      </c>
      <c r="D168" s="11" t="str">
        <f t="shared" si="26"/>
        <v>Thursday</v>
      </c>
      <c r="E168" s="17">
        <v>200</v>
      </c>
      <c r="F168" s="18">
        <f t="shared" si="27"/>
        <v>1600</v>
      </c>
      <c r="G168" s="14">
        <f t="shared" si="31"/>
        <v>50</v>
      </c>
      <c r="H168" s="14">
        <f t="shared" si="28"/>
        <v>1200</v>
      </c>
    </row>
    <row r="169" spans="1:8" x14ac:dyDescent="0.3">
      <c r="A169" s="11">
        <f t="shared" si="33"/>
        <v>44609</v>
      </c>
      <c r="B169" s="4" t="s">
        <v>11</v>
      </c>
      <c r="C169" s="3">
        <v>5</v>
      </c>
      <c r="D169" s="11" t="str">
        <f t="shared" si="26"/>
        <v>Thursday</v>
      </c>
      <c r="E169" s="17">
        <v>760</v>
      </c>
      <c r="F169" s="18">
        <f t="shared" si="27"/>
        <v>3800</v>
      </c>
      <c r="G169" s="14">
        <f t="shared" si="31"/>
        <v>190</v>
      </c>
      <c r="H169" s="14">
        <f t="shared" si="28"/>
        <v>2850</v>
      </c>
    </row>
    <row r="170" spans="1:8" x14ac:dyDescent="0.3">
      <c r="A170" s="11">
        <f t="shared" si="33"/>
        <v>44609</v>
      </c>
      <c r="B170" s="4" t="s">
        <v>12</v>
      </c>
      <c r="C170" s="3">
        <v>25</v>
      </c>
      <c r="D170" s="11" t="str">
        <f t="shared" si="26"/>
        <v>Thursday</v>
      </c>
      <c r="E170" s="17">
        <v>100</v>
      </c>
      <c r="F170" s="18">
        <f t="shared" si="27"/>
        <v>2500</v>
      </c>
      <c r="G170" s="14">
        <f t="shared" si="31"/>
        <v>25</v>
      </c>
      <c r="H170" s="14">
        <f t="shared" si="28"/>
        <v>1875</v>
      </c>
    </row>
    <row r="171" spans="1:8" x14ac:dyDescent="0.3">
      <c r="A171" s="11">
        <f>DATE(2022,2,17)</f>
        <v>44609</v>
      </c>
      <c r="B171" s="4" t="s">
        <v>13</v>
      </c>
      <c r="C171" s="3">
        <v>21</v>
      </c>
      <c r="D171" s="11" t="str">
        <f t="shared" si="26"/>
        <v>Thursday</v>
      </c>
      <c r="E171" s="17">
        <v>700</v>
      </c>
      <c r="F171" s="18">
        <f t="shared" si="27"/>
        <v>14700</v>
      </c>
      <c r="G171" s="14">
        <f t="shared" si="31"/>
        <v>244.99999999999997</v>
      </c>
      <c r="H171" s="14">
        <f t="shared" si="28"/>
        <v>9555</v>
      </c>
    </row>
    <row r="172" spans="1:8" x14ac:dyDescent="0.3">
      <c r="A172" s="11">
        <f t="shared" ref="A172:A181" si="34">DATE(2022,2,18)</f>
        <v>44610</v>
      </c>
      <c r="B172" s="4" t="s">
        <v>4</v>
      </c>
      <c r="C172" s="3">
        <v>20</v>
      </c>
      <c r="D172" s="11" t="str">
        <f t="shared" si="26"/>
        <v>Friday</v>
      </c>
      <c r="E172" s="17">
        <v>800</v>
      </c>
      <c r="F172" s="18">
        <f t="shared" si="27"/>
        <v>16000</v>
      </c>
      <c r="G172" s="14">
        <f t="shared" si="31"/>
        <v>280</v>
      </c>
      <c r="H172" s="14">
        <f t="shared" si="28"/>
        <v>10400</v>
      </c>
    </row>
    <row r="173" spans="1:8" x14ac:dyDescent="0.3">
      <c r="A173" s="11">
        <f t="shared" si="34"/>
        <v>44610</v>
      </c>
      <c r="B173" s="4" t="s">
        <v>5</v>
      </c>
      <c r="C173" s="3">
        <v>10</v>
      </c>
      <c r="D173" s="11" t="str">
        <f t="shared" si="26"/>
        <v>Friday</v>
      </c>
      <c r="E173" s="17">
        <v>450</v>
      </c>
      <c r="F173" s="18">
        <f t="shared" si="27"/>
        <v>4500</v>
      </c>
      <c r="G173" s="14">
        <f t="shared" si="31"/>
        <v>157.5</v>
      </c>
      <c r="H173" s="14">
        <f t="shared" si="28"/>
        <v>2925</v>
      </c>
    </row>
    <row r="174" spans="1:8" x14ac:dyDescent="0.3">
      <c r="A174" s="11">
        <f t="shared" si="34"/>
        <v>44610</v>
      </c>
      <c r="B174" s="4" t="s">
        <v>6</v>
      </c>
      <c r="C174" s="3">
        <v>11</v>
      </c>
      <c r="D174" s="11" t="str">
        <f t="shared" si="26"/>
        <v>Friday</v>
      </c>
      <c r="E174" s="17">
        <v>380</v>
      </c>
      <c r="F174" s="18">
        <f t="shared" si="27"/>
        <v>4180</v>
      </c>
      <c r="G174" s="14">
        <f t="shared" si="31"/>
        <v>102.60000000000001</v>
      </c>
      <c r="H174" s="14">
        <f t="shared" si="28"/>
        <v>3051.3999999999996</v>
      </c>
    </row>
    <row r="175" spans="1:8" x14ac:dyDescent="0.3">
      <c r="A175" s="11">
        <f t="shared" si="34"/>
        <v>44610</v>
      </c>
      <c r="B175" s="4" t="s">
        <v>7</v>
      </c>
      <c r="C175" s="3">
        <v>8</v>
      </c>
      <c r="D175" s="11" t="str">
        <f t="shared" si="26"/>
        <v>Friday</v>
      </c>
      <c r="E175" s="17">
        <v>350</v>
      </c>
      <c r="F175" s="18">
        <f t="shared" si="27"/>
        <v>2800</v>
      </c>
      <c r="G175" s="14">
        <f t="shared" si="31"/>
        <v>94.5</v>
      </c>
      <c r="H175" s="14">
        <f t="shared" si="28"/>
        <v>2044</v>
      </c>
    </row>
    <row r="176" spans="1:8" x14ac:dyDescent="0.3">
      <c r="A176" s="11">
        <f t="shared" si="34"/>
        <v>44610</v>
      </c>
      <c r="B176" s="4" t="s">
        <v>8</v>
      </c>
      <c r="C176" s="3">
        <v>13</v>
      </c>
      <c r="D176" s="11" t="str">
        <f t="shared" si="26"/>
        <v>Friday</v>
      </c>
      <c r="E176" s="17">
        <v>500</v>
      </c>
      <c r="F176" s="18">
        <f t="shared" si="27"/>
        <v>6500</v>
      </c>
      <c r="G176" s="14">
        <f t="shared" si="31"/>
        <v>135</v>
      </c>
      <c r="H176" s="14">
        <f t="shared" si="28"/>
        <v>4745</v>
      </c>
    </row>
    <row r="177" spans="1:8" x14ac:dyDescent="0.3">
      <c r="A177" s="11">
        <f t="shared" si="34"/>
        <v>44610</v>
      </c>
      <c r="B177" s="4" t="s">
        <v>9</v>
      </c>
      <c r="C177" s="3">
        <v>6</v>
      </c>
      <c r="D177" s="11" t="str">
        <f t="shared" si="26"/>
        <v>Friday</v>
      </c>
      <c r="E177" s="17">
        <v>120</v>
      </c>
      <c r="F177" s="18">
        <f t="shared" si="27"/>
        <v>720</v>
      </c>
      <c r="G177" s="14">
        <f t="shared" si="31"/>
        <v>30</v>
      </c>
      <c r="H177" s="14">
        <f t="shared" si="28"/>
        <v>540</v>
      </c>
    </row>
    <row r="178" spans="1:8" x14ac:dyDescent="0.3">
      <c r="A178" s="11">
        <f t="shared" si="34"/>
        <v>44610</v>
      </c>
      <c r="B178" s="4" t="s">
        <v>10</v>
      </c>
      <c r="C178" s="3">
        <v>9</v>
      </c>
      <c r="D178" s="11" t="str">
        <f t="shared" si="26"/>
        <v>Friday</v>
      </c>
      <c r="E178" s="17">
        <v>200</v>
      </c>
      <c r="F178" s="18">
        <f t="shared" si="27"/>
        <v>1800</v>
      </c>
      <c r="G178" s="14">
        <f t="shared" si="31"/>
        <v>50</v>
      </c>
      <c r="H178" s="14">
        <f t="shared" si="28"/>
        <v>1350</v>
      </c>
    </row>
    <row r="179" spans="1:8" x14ac:dyDescent="0.3">
      <c r="A179" s="11">
        <f t="shared" si="34"/>
        <v>44610</v>
      </c>
      <c r="B179" s="4" t="s">
        <v>11</v>
      </c>
      <c r="C179" s="3">
        <v>5</v>
      </c>
      <c r="D179" s="11" t="str">
        <f t="shared" si="26"/>
        <v>Friday</v>
      </c>
      <c r="E179" s="17">
        <v>760</v>
      </c>
      <c r="F179" s="18">
        <f t="shared" si="27"/>
        <v>3800</v>
      </c>
      <c r="G179" s="14">
        <f t="shared" si="31"/>
        <v>190</v>
      </c>
      <c r="H179" s="14">
        <f t="shared" si="28"/>
        <v>2850</v>
      </c>
    </row>
    <row r="180" spans="1:8" x14ac:dyDescent="0.3">
      <c r="A180" s="11">
        <f t="shared" si="34"/>
        <v>44610</v>
      </c>
      <c r="B180" s="4" t="s">
        <v>12</v>
      </c>
      <c r="C180" s="3">
        <v>17</v>
      </c>
      <c r="D180" s="11" t="str">
        <f t="shared" si="26"/>
        <v>Friday</v>
      </c>
      <c r="E180" s="17">
        <v>100</v>
      </c>
      <c r="F180" s="18">
        <f t="shared" si="27"/>
        <v>1700</v>
      </c>
      <c r="G180" s="14">
        <f t="shared" si="31"/>
        <v>25</v>
      </c>
      <c r="H180" s="14">
        <f t="shared" si="28"/>
        <v>1275</v>
      </c>
    </row>
    <row r="181" spans="1:8" x14ac:dyDescent="0.3">
      <c r="A181" s="11">
        <f t="shared" si="34"/>
        <v>44610</v>
      </c>
      <c r="B181" s="4" t="s">
        <v>13</v>
      </c>
      <c r="C181" s="3">
        <v>20</v>
      </c>
      <c r="D181" s="11" t="str">
        <f t="shared" si="26"/>
        <v>Friday</v>
      </c>
      <c r="E181" s="17">
        <v>700</v>
      </c>
      <c r="F181" s="18">
        <f t="shared" si="27"/>
        <v>14000</v>
      </c>
      <c r="G181" s="14">
        <f t="shared" si="31"/>
        <v>244.99999999999997</v>
      </c>
      <c r="H181" s="14">
        <f t="shared" si="28"/>
        <v>9100</v>
      </c>
    </row>
    <row r="182" spans="1:8" x14ac:dyDescent="0.3">
      <c r="A182" s="11">
        <f t="shared" ref="A182:A191" si="35">DATE(2022,2,19)</f>
        <v>44611</v>
      </c>
      <c r="B182" s="4" t="s">
        <v>4</v>
      </c>
      <c r="C182" s="3">
        <v>23</v>
      </c>
      <c r="D182" s="11" t="str">
        <f t="shared" si="26"/>
        <v>Saturday</v>
      </c>
      <c r="E182" s="17">
        <v>800</v>
      </c>
      <c r="F182" s="18">
        <f t="shared" si="27"/>
        <v>18400</v>
      </c>
      <c r="G182" s="14">
        <f t="shared" si="31"/>
        <v>280</v>
      </c>
      <c r="H182" s="14">
        <f t="shared" si="28"/>
        <v>11960</v>
      </c>
    </row>
    <row r="183" spans="1:8" x14ac:dyDescent="0.3">
      <c r="A183" s="11">
        <f t="shared" si="35"/>
        <v>44611</v>
      </c>
      <c r="B183" s="4" t="s">
        <v>5</v>
      </c>
      <c r="C183" s="3">
        <v>12</v>
      </c>
      <c r="D183" s="11" t="str">
        <f t="shared" si="26"/>
        <v>Saturday</v>
      </c>
      <c r="E183" s="17">
        <v>450</v>
      </c>
      <c r="F183" s="18">
        <f t="shared" si="27"/>
        <v>5400</v>
      </c>
      <c r="G183" s="14">
        <f t="shared" si="31"/>
        <v>157.5</v>
      </c>
      <c r="H183" s="14">
        <f t="shared" si="28"/>
        <v>3510</v>
      </c>
    </row>
    <row r="184" spans="1:8" x14ac:dyDescent="0.3">
      <c r="A184" s="11">
        <f t="shared" si="35"/>
        <v>44611</v>
      </c>
      <c r="B184" s="4" t="s">
        <v>6</v>
      </c>
      <c r="C184" s="3">
        <v>13</v>
      </c>
      <c r="D184" s="11" t="str">
        <f t="shared" si="26"/>
        <v>Saturday</v>
      </c>
      <c r="E184" s="17">
        <v>380</v>
      </c>
      <c r="F184" s="18">
        <f t="shared" si="27"/>
        <v>4940</v>
      </c>
      <c r="G184" s="14">
        <f t="shared" si="31"/>
        <v>102.60000000000001</v>
      </c>
      <c r="H184" s="14">
        <f t="shared" si="28"/>
        <v>3606.2</v>
      </c>
    </row>
    <row r="185" spans="1:8" x14ac:dyDescent="0.3">
      <c r="A185" s="11">
        <f t="shared" si="35"/>
        <v>44611</v>
      </c>
      <c r="B185" s="4" t="s">
        <v>7</v>
      </c>
      <c r="C185" s="3">
        <v>14</v>
      </c>
      <c r="D185" s="11" t="str">
        <f t="shared" si="26"/>
        <v>Saturday</v>
      </c>
      <c r="E185" s="17">
        <v>350</v>
      </c>
      <c r="F185" s="18">
        <f t="shared" si="27"/>
        <v>4900</v>
      </c>
      <c r="G185" s="14">
        <f t="shared" si="31"/>
        <v>94.5</v>
      </c>
      <c r="H185" s="14">
        <f t="shared" si="28"/>
        <v>3577</v>
      </c>
    </row>
    <row r="186" spans="1:8" x14ac:dyDescent="0.3">
      <c r="A186" s="11">
        <f t="shared" si="35"/>
        <v>44611</v>
      </c>
      <c r="B186" s="4" t="s">
        <v>8</v>
      </c>
      <c r="C186" s="3">
        <v>16</v>
      </c>
      <c r="D186" s="11" t="str">
        <f t="shared" si="26"/>
        <v>Saturday</v>
      </c>
      <c r="E186" s="17">
        <v>500</v>
      </c>
      <c r="F186" s="18">
        <f t="shared" si="27"/>
        <v>8000</v>
      </c>
      <c r="G186" s="14">
        <f t="shared" si="31"/>
        <v>135</v>
      </c>
      <c r="H186" s="14">
        <f t="shared" si="28"/>
        <v>5840</v>
      </c>
    </row>
    <row r="187" spans="1:8" x14ac:dyDescent="0.3">
      <c r="A187" s="11">
        <f t="shared" si="35"/>
        <v>44611</v>
      </c>
      <c r="B187" s="4" t="s">
        <v>9</v>
      </c>
      <c r="C187" s="3">
        <v>7</v>
      </c>
      <c r="D187" s="11" t="str">
        <f t="shared" si="26"/>
        <v>Saturday</v>
      </c>
      <c r="E187" s="17">
        <v>120</v>
      </c>
      <c r="F187" s="18">
        <f t="shared" si="27"/>
        <v>840</v>
      </c>
      <c r="G187" s="14">
        <f t="shared" si="31"/>
        <v>30</v>
      </c>
      <c r="H187" s="14">
        <f t="shared" si="28"/>
        <v>630</v>
      </c>
    </row>
    <row r="188" spans="1:8" x14ac:dyDescent="0.3">
      <c r="A188" s="11">
        <f t="shared" si="35"/>
        <v>44611</v>
      </c>
      <c r="B188" s="4" t="s">
        <v>10</v>
      </c>
      <c r="C188" s="3">
        <v>9</v>
      </c>
      <c r="D188" s="11" t="str">
        <f t="shared" si="26"/>
        <v>Saturday</v>
      </c>
      <c r="E188" s="17">
        <v>200</v>
      </c>
      <c r="F188" s="18">
        <f t="shared" si="27"/>
        <v>1800</v>
      </c>
      <c r="G188" s="14">
        <f t="shared" si="31"/>
        <v>50</v>
      </c>
      <c r="H188" s="14">
        <f t="shared" si="28"/>
        <v>1350</v>
      </c>
    </row>
    <row r="189" spans="1:8" x14ac:dyDescent="0.3">
      <c r="A189" s="11">
        <f t="shared" si="35"/>
        <v>44611</v>
      </c>
      <c r="B189" s="4" t="s">
        <v>11</v>
      </c>
      <c r="C189" s="3">
        <v>8</v>
      </c>
      <c r="D189" s="11" t="str">
        <f t="shared" si="26"/>
        <v>Saturday</v>
      </c>
      <c r="E189" s="17">
        <v>760</v>
      </c>
      <c r="F189" s="18">
        <f t="shared" si="27"/>
        <v>6080</v>
      </c>
      <c r="G189" s="14">
        <f t="shared" si="31"/>
        <v>190</v>
      </c>
      <c r="H189" s="14">
        <f t="shared" si="28"/>
        <v>4560</v>
      </c>
    </row>
    <row r="190" spans="1:8" x14ac:dyDescent="0.3">
      <c r="A190" s="11">
        <f t="shared" si="35"/>
        <v>44611</v>
      </c>
      <c r="B190" s="4" t="s">
        <v>12</v>
      </c>
      <c r="C190" s="3">
        <v>16</v>
      </c>
      <c r="D190" s="11" t="str">
        <f t="shared" si="26"/>
        <v>Saturday</v>
      </c>
      <c r="E190" s="17">
        <v>100</v>
      </c>
      <c r="F190" s="18">
        <f t="shared" si="27"/>
        <v>1600</v>
      </c>
      <c r="G190" s="14">
        <f t="shared" si="31"/>
        <v>25</v>
      </c>
      <c r="H190" s="14">
        <f t="shared" si="28"/>
        <v>1200</v>
      </c>
    </row>
    <row r="191" spans="1:8" x14ac:dyDescent="0.3">
      <c r="A191" s="11">
        <f t="shared" si="35"/>
        <v>44611</v>
      </c>
      <c r="B191" s="4" t="s">
        <v>13</v>
      </c>
      <c r="C191" s="3">
        <v>23</v>
      </c>
      <c r="D191" s="11" t="str">
        <f t="shared" si="26"/>
        <v>Saturday</v>
      </c>
      <c r="E191" s="17">
        <v>700</v>
      </c>
      <c r="F191" s="18">
        <f t="shared" si="27"/>
        <v>16100</v>
      </c>
      <c r="G191" s="14">
        <f t="shared" si="31"/>
        <v>244.99999999999997</v>
      </c>
      <c r="H191" s="14">
        <f t="shared" si="28"/>
        <v>10465</v>
      </c>
    </row>
    <row r="192" spans="1:8" x14ac:dyDescent="0.3">
      <c r="A192" s="11">
        <f>DATE(2022,2,20)</f>
        <v>44612</v>
      </c>
      <c r="B192" s="4" t="s">
        <v>4</v>
      </c>
      <c r="C192" s="3">
        <v>16</v>
      </c>
      <c r="D192" s="11" t="str">
        <f t="shared" si="26"/>
        <v>Sunday</v>
      </c>
      <c r="E192" s="17">
        <v>800</v>
      </c>
      <c r="F192" s="18">
        <f t="shared" si="27"/>
        <v>12800</v>
      </c>
      <c r="G192" s="14">
        <f t="shared" si="31"/>
        <v>280</v>
      </c>
      <c r="H192" s="14">
        <f t="shared" si="28"/>
        <v>8320</v>
      </c>
    </row>
    <row r="193" spans="1:8" x14ac:dyDescent="0.3">
      <c r="A193" s="11">
        <f t="shared" ref="A193:A201" si="36">DATE(2022,2,20)</f>
        <v>44612</v>
      </c>
      <c r="B193" s="4" t="s">
        <v>5</v>
      </c>
      <c r="C193" s="3">
        <v>17</v>
      </c>
      <c r="D193" s="11" t="str">
        <f t="shared" si="26"/>
        <v>Sunday</v>
      </c>
      <c r="E193" s="17">
        <v>450</v>
      </c>
      <c r="F193" s="18">
        <f t="shared" si="27"/>
        <v>7650</v>
      </c>
      <c r="G193" s="14">
        <f t="shared" si="31"/>
        <v>157.5</v>
      </c>
      <c r="H193" s="14">
        <f t="shared" si="28"/>
        <v>4972.5</v>
      </c>
    </row>
    <row r="194" spans="1:8" x14ac:dyDescent="0.3">
      <c r="A194" s="11">
        <f t="shared" si="36"/>
        <v>44612</v>
      </c>
      <c r="B194" s="4" t="s">
        <v>6</v>
      </c>
      <c r="C194" s="3">
        <v>26</v>
      </c>
      <c r="D194" s="11" t="str">
        <f t="shared" si="26"/>
        <v>Sunday</v>
      </c>
      <c r="E194" s="17">
        <v>380</v>
      </c>
      <c r="F194" s="18">
        <f t="shared" si="27"/>
        <v>9880</v>
      </c>
      <c r="G194" s="14">
        <f t="shared" si="31"/>
        <v>102.60000000000001</v>
      </c>
      <c r="H194" s="14">
        <f t="shared" si="28"/>
        <v>7212.4</v>
      </c>
    </row>
    <row r="195" spans="1:8" x14ac:dyDescent="0.3">
      <c r="A195" s="11">
        <f t="shared" si="36"/>
        <v>44612</v>
      </c>
      <c r="B195" s="4" t="s">
        <v>7</v>
      </c>
      <c r="C195" s="3">
        <v>10</v>
      </c>
      <c r="D195" s="11" t="str">
        <f t="shared" ref="D195:D258" si="37">TEXT(A195,"dddd")</f>
        <v>Sunday</v>
      </c>
      <c r="E195" s="17">
        <v>350</v>
      </c>
      <c r="F195" s="18">
        <f t="shared" ref="F195:F258" si="38">E195*C195</f>
        <v>3500</v>
      </c>
      <c r="G195" s="14">
        <f t="shared" si="31"/>
        <v>94.5</v>
      </c>
      <c r="H195" s="14">
        <f t="shared" ref="H195:H258" si="39">F195-C195*G195</f>
        <v>2555</v>
      </c>
    </row>
    <row r="196" spans="1:8" x14ac:dyDescent="0.3">
      <c r="A196" s="11">
        <f t="shared" si="36"/>
        <v>44612</v>
      </c>
      <c r="B196" s="4" t="s">
        <v>8</v>
      </c>
      <c r="C196" s="3">
        <v>14</v>
      </c>
      <c r="D196" s="11" t="str">
        <f t="shared" si="37"/>
        <v>Sunday</v>
      </c>
      <c r="E196" s="17">
        <v>500</v>
      </c>
      <c r="F196" s="18">
        <f t="shared" si="38"/>
        <v>7000</v>
      </c>
      <c r="G196" s="14">
        <f t="shared" si="31"/>
        <v>135</v>
      </c>
      <c r="H196" s="14">
        <f t="shared" si="39"/>
        <v>5110</v>
      </c>
    </row>
    <row r="197" spans="1:8" x14ac:dyDescent="0.3">
      <c r="A197" s="11">
        <f t="shared" si="36"/>
        <v>44612</v>
      </c>
      <c r="B197" s="4" t="s">
        <v>9</v>
      </c>
      <c r="C197" s="3">
        <v>7</v>
      </c>
      <c r="D197" s="11" t="str">
        <f t="shared" si="37"/>
        <v>Sunday</v>
      </c>
      <c r="E197" s="17">
        <v>120</v>
      </c>
      <c r="F197" s="18">
        <f t="shared" si="38"/>
        <v>840</v>
      </c>
      <c r="G197" s="14">
        <f t="shared" si="31"/>
        <v>30</v>
      </c>
      <c r="H197" s="14">
        <f t="shared" si="39"/>
        <v>630</v>
      </c>
    </row>
    <row r="198" spans="1:8" x14ac:dyDescent="0.3">
      <c r="A198" s="11">
        <f t="shared" si="36"/>
        <v>44612</v>
      </c>
      <c r="B198" s="4" t="s">
        <v>10</v>
      </c>
      <c r="C198" s="3">
        <v>5</v>
      </c>
      <c r="D198" s="11" t="str">
        <f t="shared" si="37"/>
        <v>Sunday</v>
      </c>
      <c r="E198" s="17">
        <v>200</v>
      </c>
      <c r="F198" s="18">
        <f t="shared" si="38"/>
        <v>1000</v>
      </c>
      <c r="G198" s="14">
        <f t="shared" si="31"/>
        <v>50</v>
      </c>
      <c r="H198" s="14">
        <f t="shared" si="39"/>
        <v>750</v>
      </c>
    </row>
    <row r="199" spans="1:8" x14ac:dyDescent="0.3">
      <c r="A199" s="11">
        <f t="shared" si="36"/>
        <v>44612</v>
      </c>
      <c r="B199" s="4" t="s">
        <v>11</v>
      </c>
      <c r="C199" s="3">
        <v>6</v>
      </c>
      <c r="D199" s="11" t="str">
        <f t="shared" si="37"/>
        <v>Sunday</v>
      </c>
      <c r="E199" s="17">
        <v>760</v>
      </c>
      <c r="F199" s="18">
        <f t="shared" si="38"/>
        <v>4560</v>
      </c>
      <c r="G199" s="14">
        <f t="shared" si="31"/>
        <v>190</v>
      </c>
      <c r="H199" s="14">
        <f t="shared" si="39"/>
        <v>3420</v>
      </c>
    </row>
    <row r="200" spans="1:8" x14ac:dyDescent="0.3">
      <c r="A200" s="11">
        <f t="shared" si="36"/>
        <v>44612</v>
      </c>
      <c r="B200" s="4" t="s">
        <v>12</v>
      </c>
      <c r="C200" s="3">
        <v>20</v>
      </c>
      <c r="D200" s="11" t="str">
        <f t="shared" si="37"/>
        <v>Sunday</v>
      </c>
      <c r="E200" s="17">
        <v>100</v>
      </c>
      <c r="F200" s="18">
        <f t="shared" si="38"/>
        <v>2000</v>
      </c>
      <c r="G200" s="14">
        <f t="shared" si="31"/>
        <v>25</v>
      </c>
      <c r="H200" s="14">
        <f t="shared" si="39"/>
        <v>1500</v>
      </c>
    </row>
    <row r="201" spans="1:8" x14ac:dyDescent="0.3">
      <c r="A201" s="11">
        <f t="shared" si="36"/>
        <v>44612</v>
      </c>
      <c r="B201" s="4" t="s">
        <v>13</v>
      </c>
      <c r="C201" s="3">
        <v>26</v>
      </c>
      <c r="D201" s="11" t="str">
        <f t="shared" si="37"/>
        <v>Sunday</v>
      </c>
      <c r="E201" s="17">
        <v>700</v>
      </c>
      <c r="F201" s="18">
        <f t="shared" si="38"/>
        <v>18200</v>
      </c>
      <c r="G201" s="14">
        <f t="shared" si="31"/>
        <v>244.99999999999997</v>
      </c>
      <c r="H201" s="14">
        <f t="shared" si="39"/>
        <v>11830</v>
      </c>
    </row>
    <row r="202" spans="1:8" x14ac:dyDescent="0.3">
      <c r="A202" s="11">
        <f>DATE(2022,2,21)</f>
        <v>44613</v>
      </c>
      <c r="B202" s="4" t="s">
        <v>4</v>
      </c>
      <c r="C202" s="3">
        <v>10</v>
      </c>
      <c r="D202" s="11" t="str">
        <f t="shared" si="37"/>
        <v>Monday</v>
      </c>
      <c r="E202" s="17">
        <v>800</v>
      </c>
      <c r="F202" s="18">
        <f t="shared" si="38"/>
        <v>8000</v>
      </c>
      <c r="G202" s="14">
        <f t="shared" si="31"/>
        <v>280</v>
      </c>
      <c r="H202" s="14">
        <f t="shared" si="39"/>
        <v>5200</v>
      </c>
    </row>
    <row r="203" spans="1:8" x14ac:dyDescent="0.3">
      <c r="A203" s="11">
        <f t="shared" ref="A203:A211" si="40">DATE(2022,2,21)</f>
        <v>44613</v>
      </c>
      <c r="B203" s="4" t="s">
        <v>5</v>
      </c>
      <c r="C203" s="3">
        <v>15</v>
      </c>
      <c r="D203" s="11" t="str">
        <f t="shared" si="37"/>
        <v>Monday</v>
      </c>
      <c r="E203" s="17">
        <v>450</v>
      </c>
      <c r="F203" s="18">
        <f t="shared" si="38"/>
        <v>6750</v>
      </c>
      <c r="G203" s="14">
        <f t="shared" si="31"/>
        <v>157.5</v>
      </c>
      <c r="H203" s="14">
        <f t="shared" si="39"/>
        <v>4387.5</v>
      </c>
    </row>
    <row r="204" spans="1:8" x14ac:dyDescent="0.3">
      <c r="A204" s="11">
        <f t="shared" si="40"/>
        <v>44613</v>
      </c>
      <c r="B204" s="4" t="s">
        <v>6</v>
      </c>
      <c r="C204" s="3">
        <v>26</v>
      </c>
      <c r="D204" s="11" t="str">
        <f t="shared" si="37"/>
        <v>Monday</v>
      </c>
      <c r="E204" s="17">
        <v>380</v>
      </c>
      <c r="F204" s="18">
        <f t="shared" si="38"/>
        <v>9880</v>
      </c>
      <c r="G204" s="14">
        <f t="shared" si="31"/>
        <v>102.60000000000001</v>
      </c>
      <c r="H204" s="14">
        <f t="shared" si="39"/>
        <v>7212.4</v>
      </c>
    </row>
    <row r="205" spans="1:8" x14ac:dyDescent="0.3">
      <c r="A205" s="11">
        <f t="shared" si="40"/>
        <v>44613</v>
      </c>
      <c r="B205" s="4" t="s">
        <v>7</v>
      </c>
      <c r="C205" s="3">
        <v>6</v>
      </c>
      <c r="D205" s="11" t="str">
        <f t="shared" si="37"/>
        <v>Monday</v>
      </c>
      <c r="E205" s="17">
        <v>350</v>
      </c>
      <c r="F205" s="18">
        <f t="shared" si="38"/>
        <v>2100</v>
      </c>
      <c r="G205" s="14">
        <f t="shared" si="31"/>
        <v>94.5</v>
      </c>
      <c r="H205" s="14">
        <f t="shared" si="39"/>
        <v>1533</v>
      </c>
    </row>
    <row r="206" spans="1:8" x14ac:dyDescent="0.3">
      <c r="A206" s="11">
        <f t="shared" si="40"/>
        <v>44613</v>
      </c>
      <c r="B206" s="4" t="s">
        <v>8</v>
      </c>
      <c r="C206" s="3">
        <v>9</v>
      </c>
      <c r="D206" s="11" t="str">
        <f t="shared" si="37"/>
        <v>Monday</v>
      </c>
      <c r="E206" s="17">
        <v>500</v>
      </c>
      <c r="F206" s="18">
        <f t="shared" si="38"/>
        <v>4500</v>
      </c>
      <c r="G206" s="14">
        <f t="shared" si="31"/>
        <v>135</v>
      </c>
      <c r="H206" s="14">
        <f t="shared" si="39"/>
        <v>3285</v>
      </c>
    </row>
    <row r="207" spans="1:8" x14ac:dyDescent="0.3">
      <c r="A207" s="11">
        <f t="shared" si="40"/>
        <v>44613</v>
      </c>
      <c r="B207" s="4" t="s">
        <v>9</v>
      </c>
      <c r="C207" s="3">
        <v>12</v>
      </c>
      <c r="D207" s="11" t="str">
        <f t="shared" si="37"/>
        <v>Monday</v>
      </c>
      <c r="E207" s="17">
        <v>120</v>
      </c>
      <c r="F207" s="18">
        <f t="shared" si="38"/>
        <v>1440</v>
      </c>
      <c r="G207" s="14">
        <f t="shared" si="31"/>
        <v>30</v>
      </c>
      <c r="H207" s="14">
        <f t="shared" si="39"/>
        <v>1080</v>
      </c>
    </row>
    <row r="208" spans="1:8" x14ac:dyDescent="0.3">
      <c r="A208" s="11">
        <f t="shared" si="40"/>
        <v>44613</v>
      </c>
      <c r="B208" s="4" t="s">
        <v>10</v>
      </c>
      <c r="C208" s="3">
        <v>9</v>
      </c>
      <c r="D208" s="11" t="str">
        <f t="shared" si="37"/>
        <v>Monday</v>
      </c>
      <c r="E208" s="17">
        <v>200</v>
      </c>
      <c r="F208" s="18">
        <f t="shared" si="38"/>
        <v>1800</v>
      </c>
      <c r="G208" s="14">
        <f t="shared" si="31"/>
        <v>50</v>
      </c>
      <c r="H208" s="14">
        <f t="shared" si="39"/>
        <v>1350</v>
      </c>
    </row>
    <row r="209" spans="1:8" x14ac:dyDescent="0.3">
      <c r="A209" s="11">
        <f t="shared" si="40"/>
        <v>44613</v>
      </c>
      <c r="B209" s="4" t="s">
        <v>11</v>
      </c>
      <c r="C209" s="3">
        <v>5</v>
      </c>
      <c r="D209" s="11" t="str">
        <f t="shared" si="37"/>
        <v>Monday</v>
      </c>
      <c r="E209" s="17">
        <v>760</v>
      </c>
      <c r="F209" s="18">
        <f t="shared" si="38"/>
        <v>3800</v>
      </c>
      <c r="G209" s="14">
        <f t="shared" si="31"/>
        <v>190</v>
      </c>
      <c r="H209" s="14">
        <f t="shared" si="39"/>
        <v>2850</v>
      </c>
    </row>
    <row r="210" spans="1:8" x14ac:dyDescent="0.3">
      <c r="A210" s="11">
        <f t="shared" si="40"/>
        <v>44613</v>
      </c>
      <c r="B210" s="4" t="s">
        <v>12</v>
      </c>
      <c r="C210" s="3">
        <v>17</v>
      </c>
      <c r="D210" s="11" t="str">
        <f t="shared" si="37"/>
        <v>Monday</v>
      </c>
      <c r="E210" s="17">
        <v>100</v>
      </c>
      <c r="F210" s="18">
        <f t="shared" si="38"/>
        <v>1700</v>
      </c>
      <c r="G210" s="14">
        <f t="shared" si="31"/>
        <v>25</v>
      </c>
      <c r="H210" s="14">
        <f t="shared" si="39"/>
        <v>1275</v>
      </c>
    </row>
    <row r="211" spans="1:8" x14ac:dyDescent="0.3">
      <c r="A211" s="11">
        <f t="shared" si="40"/>
        <v>44613</v>
      </c>
      <c r="B211" s="4" t="s">
        <v>13</v>
      </c>
      <c r="C211" s="3">
        <v>24</v>
      </c>
      <c r="D211" s="11" t="str">
        <f t="shared" si="37"/>
        <v>Monday</v>
      </c>
      <c r="E211" s="17">
        <v>700</v>
      </c>
      <c r="F211" s="18">
        <f t="shared" si="38"/>
        <v>16800</v>
      </c>
      <c r="G211" s="14">
        <f t="shared" si="31"/>
        <v>244.99999999999997</v>
      </c>
      <c r="H211" s="14">
        <f t="shared" si="39"/>
        <v>10920</v>
      </c>
    </row>
    <row r="212" spans="1:8" x14ac:dyDescent="0.3">
      <c r="A212" s="11">
        <f>DATE(2022,2,22)</f>
        <v>44614</v>
      </c>
      <c r="B212" s="4" t="s">
        <v>4</v>
      </c>
      <c r="C212" s="3">
        <v>0</v>
      </c>
      <c r="D212" s="11" t="str">
        <f t="shared" si="37"/>
        <v>Tuesday</v>
      </c>
      <c r="E212" s="17">
        <v>800</v>
      </c>
      <c r="F212" s="18">
        <f t="shared" si="38"/>
        <v>0</v>
      </c>
      <c r="G212" s="14">
        <f t="shared" si="31"/>
        <v>280</v>
      </c>
      <c r="H212" s="14">
        <f t="shared" si="39"/>
        <v>0</v>
      </c>
    </row>
    <row r="213" spans="1:8" x14ac:dyDescent="0.3">
      <c r="A213" s="11">
        <f>DATE(2022,2,22)</f>
        <v>44614</v>
      </c>
      <c r="B213" s="4" t="s">
        <v>5</v>
      </c>
      <c r="C213" s="3">
        <v>0</v>
      </c>
      <c r="D213" s="11" t="str">
        <f t="shared" si="37"/>
        <v>Tuesday</v>
      </c>
      <c r="E213" s="17">
        <v>450</v>
      </c>
      <c r="F213" s="18">
        <f t="shared" si="38"/>
        <v>0</v>
      </c>
      <c r="G213" s="14">
        <f t="shared" si="31"/>
        <v>157.5</v>
      </c>
      <c r="H213" s="14">
        <f t="shared" si="39"/>
        <v>0</v>
      </c>
    </row>
    <row r="214" spans="1:8" x14ac:dyDescent="0.3">
      <c r="A214" s="11">
        <f t="shared" ref="A214:A221" si="41">DATE(2022,2,22)</f>
        <v>44614</v>
      </c>
      <c r="B214" s="4" t="s">
        <v>6</v>
      </c>
      <c r="C214" s="3">
        <v>0</v>
      </c>
      <c r="D214" s="11" t="str">
        <f t="shared" si="37"/>
        <v>Tuesday</v>
      </c>
      <c r="E214" s="17">
        <v>380</v>
      </c>
      <c r="F214" s="18">
        <f t="shared" si="38"/>
        <v>0</v>
      </c>
      <c r="G214" s="14">
        <f t="shared" si="31"/>
        <v>102.60000000000001</v>
      </c>
      <c r="H214" s="14">
        <f t="shared" si="39"/>
        <v>0</v>
      </c>
    </row>
    <row r="215" spans="1:8" x14ac:dyDescent="0.3">
      <c r="A215" s="11">
        <f t="shared" si="41"/>
        <v>44614</v>
      </c>
      <c r="B215" s="4" t="s">
        <v>7</v>
      </c>
      <c r="C215" s="3">
        <v>0</v>
      </c>
      <c r="D215" s="11" t="str">
        <f t="shared" si="37"/>
        <v>Tuesday</v>
      </c>
      <c r="E215" s="17">
        <v>350</v>
      </c>
      <c r="F215" s="18">
        <f t="shared" si="38"/>
        <v>0</v>
      </c>
      <c r="G215" s="14">
        <f t="shared" ref="G215:G278" si="42">G205</f>
        <v>94.5</v>
      </c>
      <c r="H215" s="14">
        <f t="shared" si="39"/>
        <v>0</v>
      </c>
    </row>
    <row r="216" spans="1:8" x14ac:dyDescent="0.3">
      <c r="A216" s="11">
        <f t="shared" si="41"/>
        <v>44614</v>
      </c>
      <c r="B216" s="4" t="s">
        <v>8</v>
      </c>
      <c r="C216" s="3">
        <v>0</v>
      </c>
      <c r="D216" s="11" t="str">
        <f t="shared" si="37"/>
        <v>Tuesday</v>
      </c>
      <c r="E216" s="17">
        <v>500</v>
      </c>
      <c r="F216" s="18">
        <f t="shared" si="38"/>
        <v>0</v>
      </c>
      <c r="G216" s="14">
        <f t="shared" si="42"/>
        <v>135</v>
      </c>
      <c r="H216" s="14">
        <f t="shared" si="39"/>
        <v>0</v>
      </c>
    </row>
    <row r="217" spans="1:8" x14ac:dyDescent="0.3">
      <c r="A217" s="11">
        <f t="shared" si="41"/>
        <v>44614</v>
      </c>
      <c r="B217" s="4" t="s">
        <v>9</v>
      </c>
      <c r="C217" s="3">
        <v>0</v>
      </c>
      <c r="D217" s="11" t="str">
        <f t="shared" si="37"/>
        <v>Tuesday</v>
      </c>
      <c r="E217" s="17">
        <v>120</v>
      </c>
      <c r="F217" s="18">
        <f t="shared" si="38"/>
        <v>0</v>
      </c>
      <c r="G217" s="14">
        <f t="shared" si="42"/>
        <v>30</v>
      </c>
      <c r="H217" s="14">
        <f t="shared" si="39"/>
        <v>0</v>
      </c>
    </row>
    <row r="218" spans="1:8" x14ac:dyDescent="0.3">
      <c r="A218" s="11">
        <f t="shared" si="41"/>
        <v>44614</v>
      </c>
      <c r="B218" s="4" t="s">
        <v>10</v>
      </c>
      <c r="C218" s="3">
        <v>0</v>
      </c>
      <c r="D218" s="11" t="str">
        <f t="shared" si="37"/>
        <v>Tuesday</v>
      </c>
      <c r="E218" s="17">
        <v>200</v>
      </c>
      <c r="F218" s="18">
        <f t="shared" si="38"/>
        <v>0</v>
      </c>
      <c r="G218" s="14">
        <f t="shared" si="42"/>
        <v>50</v>
      </c>
      <c r="H218" s="14">
        <f t="shared" si="39"/>
        <v>0</v>
      </c>
    </row>
    <row r="219" spans="1:8" x14ac:dyDescent="0.3">
      <c r="A219" s="11">
        <f t="shared" si="41"/>
        <v>44614</v>
      </c>
      <c r="B219" s="4" t="s">
        <v>11</v>
      </c>
      <c r="C219" s="3">
        <v>0</v>
      </c>
      <c r="D219" s="11" t="str">
        <f t="shared" si="37"/>
        <v>Tuesday</v>
      </c>
      <c r="E219" s="17">
        <v>760</v>
      </c>
      <c r="F219" s="18">
        <f t="shared" si="38"/>
        <v>0</v>
      </c>
      <c r="G219" s="14">
        <f t="shared" si="42"/>
        <v>190</v>
      </c>
      <c r="H219" s="14">
        <f t="shared" si="39"/>
        <v>0</v>
      </c>
    </row>
    <row r="220" spans="1:8" x14ac:dyDescent="0.3">
      <c r="A220" s="11">
        <f t="shared" si="41"/>
        <v>44614</v>
      </c>
      <c r="B220" s="4" t="s">
        <v>12</v>
      </c>
      <c r="C220" s="3">
        <v>0</v>
      </c>
      <c r="D220" s="11" t="str">
        <f t="shared" si="37"/>
        <v>Tuesday</v>
      </c>
      <c r="E220" s="17">
        <v>100</v>
      </c>
      <c r="F220" s="18">
        <f t="shared" si="38"/>
        <v>0</v>
      </c>
      <c r="G220" s="14">
        <f t="shared" si="42"/>
        <v>25</v>
      </c>
      <c r="H220" s="14">
        <f t="shared" si="39"/>
        <v>0</v>
      </c>
    </row>
    <row r="221" spans="1:8" x14ac:dyDescent="0.3">
      <c r="A221" s="11">
        <f t="shared" si="41"/>
        <v>44614</v>
      </c>
      <c r="B221" s="4" t="s">
        <v>13</v>
      </c>
      <c r="C221" s="3">
        <v>0</v>
      </c>
      <c r="D221" s="11" t="str">
        <f t="shared" si="37"/>
        <v>Tuesday</v>
      </c>
      <c r="E221" s="17">
        <v>700</v>
      </c>
      <c r="F221" s="18">
        <f t="shared" si="38"/>
        <v>0</v>
      </c>
      <c r="G221" s="14">
        <f t="shared" si="42"/>
        <v>244.99999999999997</v>
      </c>
      <c r="H221" s="14">
        <f t="shared" si="39"/>
        <v>0</v>
      </c>
    </row>
    <row r="222" spans="1:8" x14ac:dyDescent="0.3">
      <c r="A222" s="11">
        <f>DATE(2022,2,23)</f>
        <v>44615</v>
      </c>
      <c r="B222" s="4" t="s">
        <v>4</v>
      </c>
      <c r="C222" s="3">
        <v>10</v>
      </c>
      <c r="D222" s="11" t="str">
        <f t="shared" si="37"/>
        <v>Wednesday</v>
      </c>
      <c r="E222" s="17">
        <v>800</v>
      </c>
      <c r="F222" s="18">
        <f t="shared" si="38"/>
        <v>8000</v>
      </c>
      <c r="G222" s="14">
        <f t="shared" si="42"/>
        <v>280</v>
      </c>
      <c r="H222" s="14">
        <f t="shared" si="39"/>
        <v>5200</v>
      </c>
    </row>
    <row r="223" spans="1:8" x14ac:dyDescent="0.3">
      <c r="A223" s="11">
        <f t="shared" ref="A223:A231" si="43">DATE(2022,2,23)</f>
        <v>44615</v>
      </c>
      <c r="B223" s="4" t="s">
        <v>5</v>
      </c>
      <c r="C223" s="3">
        <v>15</v>
      </c>
      <c r="D223" s="11" t="str">
        <f t="shared" si="37"/>
        <v>Wednesday</v>
      </c>
      <c r="E223" s="17">
        <v>450</v>
      </c>
      <c r="F223" s="18">
        <f t="shared" si="38"/>
        <v>6750</v>
      </c>
      <c r="G223" s="14">
        <f t="shared" si="42"/>
        <v>157.5</v>
      </c>
      <c r="H223" s="14">
        <f t="shared" si="39"/>
        <v>4387.5</v>
      </c>
    </row>
    <row r="224" spans="1:8" x14ac:dyDescent="0.3">
      <c r="A224" s="11">
        <f t="shared" si="43"/>
        <v>44615</v>
      </c>
      <c r="B224" s="4" t="s">
        <v>6</v>
      </c>
      <c r="C224" s="3">
        <v>19</v>
      </c>
      <c r="D224" s="11" t="str">
        <f t="shared" si="37"/>
        <v>Wednesday</v>
      </c>
      <c r="E224" s="17">
        <v>380</v>
      </c>
      <c r="F224" s="18">
        <f t="shared" si="38"/>
        <v>7220</v>
      </c>
      <c r="G224" s="14">
        <f t="shared" si="42"/>
        <v>102.60000000000001</v>
      </c>
      <c r="H224" s="14">
        <f t="shared" si="39"/>
        <v>5270.6</v>
      </c>
    </row>
    <row r="225" spans="1:8" x14ac:dyDescent="0.3">
      <c r="A225" s="11">
        <f t="shared" si="43"/>
        <v>44615</v>
      </c>
      <c r="B225" s="4" t="s">
        <v>7</v>
      </c>
      <c r="C225" s="3">
        <v>15</v>
      </c>
      <c r="D225" s="11" t="str">
        <f t="shared" si="37"/>
        <v>Wednesday</v>
      </c>
      <c r="E225" s="17">
        <v>350</v>
      </c>
      <c r="F225" s="18">
        <f t="shared" si="38"/>
        <v>5250</v>
      </c>
      <c r="G225" s="14">
        <f t="shared" si="42"/>
        <v>94.5</v>
      </c>
      <c r="H225" s="14">
        <f t="shared" si="39"/>
        <v>3832.5</v>
      </c>
    </row>
    <row r="226" spans="1:8" x14ac:dyDescent="0.3">
      <c r="A226" s="11">
        <f t="shared" si="43"/>
        <v>44615</v>
      </c>
      <c r="B226" s="4" t="s">
        <v>8</v>
      </c>
      <c r="C226" s="3">
        <v>5</v>
      </c>
      <c r="D226" s="11" t="str">
        <f t="shared" si="37"/>
        <v>Wednesday</v>
      </c>
      <c r="E226" s="17">
        <v>500</v>
      </c>
      <c r="F226" s="18">
        <f t="shared" si="38"/>
        <v>2500</v>
      </c>
      <c r="G226" s="14">
        <f t="shared" si="42"/>
        <v>135</v>
      </c>
      <c r="H226" s="14">
        <f t="shared" si="39"/>
        <v>1825</v>
      </c>
    </row>
    <row r="227" spans="1:8" x14ac:dyDescent="0.3">
      <c r="A227" s="11">
        <f t="shared" si="43"/>
        <v>44615</v>
      </c>
      <c r="B227" s="4" t="s">
        <v>9</v>
      </c>
      <c r="C227" s="3">
        <v>7</v>
      </c>
      <c r="D227" s="11" t="str">
        <f t="shared" si="37"/>
        <v>Wednesday</v>
      </c>
      <c r="E227" s="17">
        <v>120</v>
      </c>
      <c r="F227" s="18">
        <f t="shared" si="38"/>
        <v>840</v>
      </c>
      <c r="G227" s="14">
        <f t="shared" si="42"/>
        <v>30</v>
      </c>
      <c r="H227" s="14">
        <f t="shared" si="39"/>
        <v>630</v>
      </c>
    </row>
    <row r="228" spans="1:8" x14ac:dyDescent="0.3">
      <c r="A228" s="11">
        <f t="shared" si="43"/>
        <v>44615</v>
      </c>
      <c r="B228" s="4" t="s">
        <v>10</v>
      </c>
      <c r="C228" s="3">
        <v>5</v>
      </c>
      <c r="D228" s="11" t="str">
        <f t="shared" si="37"/>
        <v>Wednesday</v>
      </c>
      <c r="E228" s="17">
        <v>200</v>
      </c>
      <c r="F228" s="18">
        <f t="shared" si="38"/>
        <v>1000</v>
      </c>
      <c r="G228" s="14">
        <f t="shared" si="42"/>
        <v>50</v>
      </c>
      <c r="H228" s="14">
        <f t="shared" si="39"/>
        <v>750</v>
      </c>
    </row>
    <row r="229" spans="1:8" x14ac:dyDescent="0.3">
      <c r="A229" s="11">
        <f t="shared" si="43"/>
        <v>44615</v>
      </c>
      <c r="B229" s="4" t="s">
        <v>11</v>
      </c>
      <c r="C229" s="3">
        <v>7</v>
      </c>
      <c r="D229" s="11" t="str">
        <f t="shared" si="37"/>
        <v>Wednesday</v>
      </c>
      <c r="E229" s="17">
        <v>760</v>
      </c>
      <c r="F229" s="18">
        <f t="shared" si="38"/>
        <v>5320</v>
      </c>
      <c r="G229" s="14">
        <f t="shared" si="42"/>
        <v>190</v>
      </c>
      <c r="H229" s="14">
        <f t="shared" si="39"/>
        <v>3990</v>
      </c>
    </row>
    <row r="230" spans="1:8" x14ac:dyDescent="0.3">
      <c r="A230" s="11">
        <f t="shared" si="43"/>
        <v>44615</v>
      </c>
      <c r="B230" s="4" t="s">
        <v>12</v>
      </c>
      <c r="C230" s="3">
        <v>20</v>
      </c>
      <c r="D230" s="11" t="str">
        <f t="shared" si="37"/>
        <v>Wednesday</v>
      </c>
      <c r="E230" s="17">
        <v>100</v>
      </c>
      <c r="F230" s="18">
        <f t="shared" si="38"/>
        <v>2000</v>
      </c>
      <c r="G230" s="14">
        <f t="shared" si="42"/>
        <v>25</v>
      </c>
      <c r="H230" s="14">
        <f t="shared" si="39"/>
        <v>1500</v>
      </c>
    </row>
    <row r="231" spans="1:8" x14ac:dyDescent="0.3">
      <c r="A231" s="11">
        <f t="shared" si="43"/>
        <v>44615</v>
      </c>
      <c r="B231" s="4" t="s">
        <v>13</v>
      </c>
      <c r="C231" s="3">
        <v>24</v>
      </c>
      <c r="D231" s="11" t="str">
        <f t="shared" si="37"/>
        <v>Wednesday</v>
      </c>
      <c r="E231" s="17">
        <v>700</v>
      </c>
      <c r="F231" s="18">
        <f t="shared" si="38"/>
        <v>16800</v>
      </c>
      <c r="G231" s="14">
        <f t="shared" si="42"/>
        <v>244.99999999999997</v>
      </c>
      <c r="H231" s="14">
        <f t="shared" si="39"/>
        <v>10920</v>
      </c>
    </row>
    <row r="232" spans="1:8" x14ac:dyDescent="0.3">
      <c r="A232" s="11">
        <f>DATE(2022,2,24)</f>
        <v>44616</v>
      </c>
      <c r="B232" s="4" t="s">
        <v>4</v>
      </c>
      <c r="C232" s="3">
        <v>22</v>
      </c>
      <c r="D232" s="11" t="str">
        <f t="shared" si="37"/>
        <v>Thursday</v>
      </c>
      <c r="E232" s="17">
        <v>800</v>
      </c>
      <c r="F232" s="18">
        <f t="shared" si="38"/>
        <v>17600</v>
      </c>
      <c r="G232" s="14">
        <f t="shared" si="42"/>
        <v>280</v>
      </c>
      <c r="H232" s="14">
        <f t="shared" si="39"/>
        <v>11440</v>
      </c>
    </row>
    <row r="233" spans="1:8" x14ac:dyDescent="0.3">
      <c r="A233" s="11">
        <f t="shared" ref="A233:A241" si="44">DATE(2022,2,24)</f>
        <v>44616</v>
      </c>
      <c r="B233" s="4" t="s">
        <v>5</v>
      </c>
      <c r="C233" s="3">
        <v>14</v>
      </c>
      <c r="D233" s="11" t="str">
        <f t="shared" si="37"/>
        <v>Thursday</v>
      </c>
      <c r="E233" s="17">
        <v>450</v>
      </c>
      <c r="F233" s="18">
        <f t="shared" si="38"/>
        <v>6300</v>
      </c>
      <c r="G233" s="14">
        <f t="shared" si="42"/>
        <v>157.5</v>
      </c>
      <c r="H233" s="14">
        <f t="shared" si="39"/>
        <v>4095</v>
      </c>
    </row>
    <row r="234" spans="1:8" x14ac:dyDescent="0.3">
      <c r="A234" s="11">
        <f t="shared" si="44"/>
        <v>44616</v>
      </c>
      <c r="B234" s="4" t="s">
        <v>6</v>
      </c>
      <c r="C234" s="3">
        <v>26</v>
      </c>
      <c r="D234" s="11" t="str">
        <f t="shared" si="37"/>
        <v>Thursday</v>
      </c>
      <c r="E234" s="17">
        <v>380</v>
      </c>
      <c r="F234" s="18">
        <f t="shared" si="38"/>
        <v>9880</v>
      </c>
      <c r="G234" s="14">
        <f t="shared" si="42"/>
        <v>102.60000000000001</v>
      </c>
      <c r="H234" s="14">
        <f t="shared" si="39"/>
        <v>7212.4</v>
      </c>
    </row>
    <row r="235" spans="1:8" x14ac:dyDescent="0.3">
      <c r="A235" s="11">
        <f t="shared" si="44"/>
        <v>44616</v>
      </c>
      <c r="B235" s="4" t="s">
        <v>7</v>
      </c>
      <c r="C235" s="3">
        <v>16</v>
      </c>
      <c r="D235" s="11" t="str">
        <f t="shared" si="37"/>
        <v>Thursday</v>
      </c>
      <c r="E235" s="17">
        <v>350</v>
      </c>
      <c r="F235" s="18">
        <f t="shared" si="38"/>
        <v>5600</v>
      </c>
      <c r="G235" s="14">
        <f t="shared" si="42"/>
        <v>94.5</v>
      </c>
      <c r="H235" s="14">
        <f t="shared" si="39"/>
        <v>4088</v>
      </c>
    </row>
    <row r="236" spans="1:8" x14ac:dyDescent="0.3">
      <c r="A236" s="11">
        <f t="shared" si="44"/>
        <v>44616</v>
      </c>
      <c r="B236" s="4" t="s">
        <v>8</v>
      </c>
      <c r="C236" s="3">
        <v>12</v>
      </c>
      <c r="D236" s="11" t="str">
        <f t="shared" si="37"/>
        <v>Thursday</v>
      </c>
      <c r="E236" s="17">
        <v>500</v>
      </c>
      <c r="F236" s="18">
        <f t="shared" si="38"/>
        <v>6000</v>
      </c>
      <c r="G236" s="14">
        <f t="shared" si="42"/>
        <v>135</v>
      </c>
      <c r="H236" s="14">
        <f t="shared" si="39"/>
        <v>4380</v>
      </c>
    </row>
    <row r="237" spans="1:8" x14ac:dyDescent="0.3">
      <c r="A237" s="11">
        <f t="shared" si="44"/>
        <v>44616</v>
      </c>
      <c r="B237" s="4" t="s">
        <v>9</v>
      </c>
      <c r="C237" s="3">
        <v>3</v>
      </c>
      <c r="D237" s="11" t="str">
        <f t="shared" si="37"/>
        <v>Thursday</v>
      </c>
      <c r="E237" s="17">
        <v>120</v>
      </c>
      <c r="F237" s="18">
        <f t="shared" si="38"/>
        <v>360</v>
      </c>
      <c r="G237" s="14">
        <f t="shared" si="42"/>
        <v>30</v>
      </c>
      <c r="H237" s="14">
        <f t="shared" si="39"/>
        <v>270</v>
      </c>
    </row>
    <row r="238" spans="1:8" x14ac:dyDescent="0.3">
      <c r="A238" s="11">
        <f t="shared" si="44"/>
        <v>44616</v>
      </c>
      <c r="B238" s="4" t="s">
        <v>10</v>
      </c>
      <c r="C238" s="3">
        <v>5</v>
      </c>
      <c r="D238" s="11" t="str">
        <f t="shared" si="37"/>
        <v>Thursday</v>
      </c>
      <c r="E238" s="17">
        <v>200</v>
      </c>
      <c r="F238" s="18">
        <f t="shared" si="38"/>
        <v>1000</v>
      </c>
      <c r="G238" s="14">
        <f t="shared" si="42"/>
        <v>50</v>
      </c>
      <c r="H238" s="14">
        <f t="shared" si="39"/>
        <v>750</v>
      </c>
    </row>
    <row r="239" spans="1:8" x14ac:dyDescent="0.3">
      <c r="A239" s="11">
        <f t="shared" si="44"/>
        <v>44616</v>
      </c>
      <c r="B239" s="4" t="s">
        <v>11</v>
      </c>
      <c r="C239" s="3">
        <v>6</v>
      </c>
      <c r="D239" s="11" t="str">
        <f t="shared" si="37"/>
        <v>Thursday</v>
      </c>
      <c r="E239" s="17">
        <v>760</v>
      </c>
      <c r="F239" s="18">
        <f t="shared" si="38"/>
        <v>4560</v>
      </c>
      <c r="G239" s="14">
        <f t="shared" si="42"/>
        <v>190</v>
      </c>
      <c r="H239" s="14">
        <f t="shared" si="39"/>
        <v>3420</v>
      </c>
    </row>
    <row r="240" spans="1:8" x14ac:dyDescent="0.3">
      <c r="A240" s="11">
        <f t="shared" si="44"/>
        <v>44616</v>
      </c>
      <c r="B240" s="4" t="s">
        <v>12</v>
      </c>
      <c r="C240" s="3">
        <v>15</v>
      </c>
      <c r="D240" s="11" t="str">
        <f t="shared" si="37"/>
        <v>Thursday</v>
      </c>
      <c r="E240" s="17">
        <v>100</v>
      </c>
      <c r="F240" s="18">
        <f t="shared" si="38"/>
        <v>1500</v>
      </c>
      <c r="G240" s="14">
        <f t="shared" si="42"/>
        <v>25</v>
      </c>
      <c r="H240" s="14">
        <f t="shared" si="39"/>
        <v>1125</v>
      </c>
    </row>
    <row r="241" spans="1:8" x14ac:dyDescent="0.3">
      <c r="A241" s="11">
        <f t="shared" si="44"/>
        <v>44616</v>
      </c>
      <c r="B241" s="4" t="s">
        <v>13</v>
      </c>
      <c r="C241" s="3">
        <v>22</v>
      </c>
      <c r="D241" s="11" t="str">
        <f t="shared" si="37"/>
        <v>Thursday</v>
      </c>
      <c r="E241" s="17">
        <v>700</v>
      </c>
      <c r="F241" s="18">
        <f t="shared" si="38"/>
        <v>15400</v>
      </c>
      <c r="G241" s="14">
        <f t="shared" si="42"/>
        <v>244.99999999999997</v>
      </c>
      <c r="H241" s="14">
        <f t="shared" si="39"/>
        <v>10010</v>
      </c>
    </row>
    <row r="242" spans="1:8" x14ac:dyDescent="0.3">
      <c r="A242" s="11">
        <f>DATE(2022,2,25)</f>
        <v>44617</v>
      </c>
      <c r="B242" s="4" t="s">
        <v>4</v>
      </c>
      <c r="C242" s="3">
        <v>18</v>
      </c>
      <c r="D242" s="11" t="str">
        <f t="shared" si="37"/>
        <v>Friday</v>
      </c>
      <c r="E242" s="17">
        <v>800</v>
      </c>
      <c r="F242" s="18">
        <f t="shared" si="38"/>
        <v>14400</v>
      </c>
      <c r="G242" s="14">
        <f t="shared" si="42"/>
        <v>280</v>
      </c>
      <c r="H242" s="14">
        <f t="shared" si="39"/>
        <v>9360</v>
      </c>
    </row>
    <row r="243" spans="1:8" x14ac:dyDescent="0.3">
      <c r="A243" s="11">
        <f t="shared" ref="A243:A251" si="45">DATE(2022,2,25)</f>
        <v>44617</v>
      </c>
      <c r="B243" s="4" t="s">
        <v>5</v>
      </c>
      <c r="C243" s="3">
        <v>13</v>
      </c>
      <c r="D243" s="11" t="str">
        <f t="shared" si="37"/>
        <v>Friday</v>
      </c>
      <c r="E243" s="17">
        <v>450</v>
      </c>
      <c r="F243" s="18">
        <f t="shared" si="38"/>
        <v>5850</v>
      </c>
      <c r="G243" s="14">
        <f t="shared" si="42"/>
        <v>157.5</v>
      </c>
      <c r="H243" s="14">
        <f t="shared" si="39"/>
        <v>3802.5</v>
      </c>
    </row>
    <row r="244" spans="1:8" x14ac:dyDescent="0.3">
      <c r="A244" s="11">
        <f t="shared" si="45"/>
        <v>44617</v>
      </c>
      <c r="B244" s="4" t="s">
        <v>6</v>
      </c>
      <c r="C244" s="3">
        <v>21</v>
      </c>
      <c r="D244" s="11" t="str">
        <f t="shared" si="37"/>
        <v>Friday</v>
      </c>
      <c r="E244" s="17">
        <v>380</v>
      </c>
      <c r="F244" s="18">
        <f t="shared" si="38"/>
        <v>7980</v>
      </c>
      <c r="G244" s="14">
        <f t="shared" si="42"/>
        <v>102.60000000000001</v>
      </c>
      <c r="H244" s="14">
        <f t="shared" si="39"/>
        <v>5825.4</v>
      </c>
    </row>
    <row r="245" spans="1:8" x14ac:dyDescent="0.3">
      <c r="A245" s="11">
        <f t="shared" si="45"/>
        <v>44617</v>
      </c>
      <c r="B245" s="4" t="s">
        <v>7</v>
      </c>
      <c r="C245" s="3">
        <v>19</v>
      </c>
      <c r="D245" s="11" t="str">
        <f t="shared" si="37"/>
        <v>Friday</v>
      </c>
      <c r="E245" s="17">
        <v>350</v>
      </c>
      <c r="F245" s="18">
        <f t="shared" si="38"/>
        <v>6650</v>
      </c>
      <c r="G245" s="14">
        <f t="shared" si="42"/>
        <v>94.5</v>
      </c>
      <c r="H245" s="14">
        <f t="shared" si="39"/>
        <v>4854.5</v>
      </c>
    </row>
    <row r="246" spans="1:8" x14ac:dyDescent="0.3">
      <c r="A246" s="11">
        <f t="shared" si="45"/>
        <v>44617</v>
      </c>
      <c r="B246" s="4" t="s">
        <v>8</v>
      </c>
      <c r="C246" s="3">
        <v>11</v>
      </c>
      <c r="D246" s="11" t="str">
        <f t="shared" si="37"/>
        <v>Friday</v>
      </c>
      <c r="E246" s="17">
        <v>500</v>
      </c>
      <c r="F246" s="18">
        <f t="shared" si="38"/>
        <v>5500</v>
      </c>
      <c r="G246" s="14">
        <f t="shared" si="42"/>
        <v>135</v>
      </c>
      <c r="H246" s="14">
        <f t="shared" si="39"/>
        <v>4015</v>
      </c>
    </row>
    <row r="247" spans="1:8" x14ac:dyDescent="0.3">
      <c r="A247" s="11">
        <f t="shared" si="45"/>
        <v>44617</v>
      </c>
      <c r="B247" s="4" t="s">
        <v>9</v>
      </c>
      <c r="C247" s="3">
        <v>9</v>
      </c>
      <c r="D247" s="11" t="str">
        <f t="shared" si="37"/>
        <v>Friday</v>
      </c>
      <c r="E247" s="17">
        <v>120</v>
      </c>
      <c r="F247" s="18">
        <f t="shared" si="38"/>
        <v>1080</v>
      </c>
      <c r="G247" s="14">
        <f t="shared" si="42"/>
        <v>30</v>
      </c>
      <c r="H247" s="14">
        <f t="shared" si="39"/>
        <v>810</v>
      </c>
    </row>
    <row r="248" spans="1:8" x14ac:dyDescent="0.3">
      <c r="A248" s="11">
        <f t="shared" si="45"/>
        <v>44617</v>
      </c>
      <c r="B248" s="4" t="s">
        <v>10</v>
      </c>
      <c r="C248" s="3">
        <v>11</v>
      </c>
      <c r="D248" s="11" t="str">
        <f t="shared" si="37"/>
        <v>Friday</v>
      </c>
      <c r="E248" s="17">
        <v>200</v>
      </c>
      <c r="F248" s="18">
        <f t="shared" si="38"/>
        <v>2200</v>
      </c>
      <c r="G248" s="14">
        <f t="shared" si="42"/>
        <v>50</v>
      </c>
      <c r="H248" s="14">
        <f t="shared" si="39"/>
        <v>1650</v>
      </c>
    </row>
    <row r="249" spans="1:8" x14ac:dyDescent="0.3">
      <c r="A249" s="11">
        <f t="shared" si="45"/>
        <v>44617</v>
      </c>
      <c r="B249" s="4" t="s">
        <v>11</v>
      </c>
      <c r="C249" s="3">
        <v>6</v>
      </c>
      <c r="D249" s="11" t="str">
        <f t="shared" si="37"/>
        <v>Friday</v>
      </c>
      <c r="E249" s="17">
        <v>760</v>
      </c>
      <c r="F249" s="18">
        <f t="shared" si="38"/>
        <v>4560</v>
      </c>
      <c r="G249" s="14">
        <f t="shared" si="42"/>
        <v>190</v>
      </c>
      <c r="H249" s="14">
        <f t="shared" si="39"/>
        <v>3420</v>
      </c>
    </row>
    <row r="250" spans="1:8" x14ac:dyDescent="0.3">
      <c r="A250" s="11">
        <f t="shared" si="45"/>
        <v>44617</v>
      </c>
      <c r="B250" s="4" t="s">
        <v>12</v>
      </c>
      <c r="C250" s="3">
        <v>12</v>
      </c>
      <c r="D250" s="11" t="str">
        <f t="shared" si="37"/>
        <v>Friday</v>
      </c>
      <c r="E250" s="17">
        <v>100</v>
      </c>
      <c r="F250" s="18">
        <f t="shared" si="38"/>
        <v>1200</v>
      </c>
      <c r="G250" s="14">
        <f t="shared" si="42"/>
        <v>25</v>
      </c>
      <c r="H250" s="14">
        <f t="shared" si="39"/>
        <v>900</v>
      </c>
    </row>
    <row r="251" spans="1:8" x14ac:dyDescent="0.3">
      <c r="A251" s="11">
        <f t="shared" si="45"/>
        <v>44617</v>
      </c>
      <c r="B251" s="4" t="s">
        <v>13</v>
      </c>
      <c r="C251" s="3">
        <v>17</v>
      </c>
      <c r="D251" s="11" t="str">
        <f t="shared" si="37"/>
        <v>Friday</v>
      </c>
      <c r="E251" s="17">
        <v>700</v>
      </c>
      <c r="F251" s="18">
        <f t="shared" si="38"/>
        <v>11900</v>
      </c>
      <c r="G251" s="14">
        <f t="shared" si="42"/>
        <v>244.99999999999997</v>
      </c>
      <c r="H251" s="14">
        <f t="shared" si="39"/>
        <v>7735.0000000000009</v>
      </c>
    </row>
    <row r="252" spans="1:8" x14ac:dyDescent="0.3">
      <c r="A252" s="11">
        <f>DATE(2022,2,26)</f>
        <v>44618</v>
      </c>
      <c r="B252" s="4" t="s">
        <v>4</v>
      </c>
      <c r="C252" s="3">
        <v>10</v>
      </c>
      <c r="D252" s="11" t="str">
        <f t="shared" si="37"/>
        <v>Saturday</v>
      </c>
      <c r="E252" s="17">
        <v>800</v>
      </c>
      <c r="F252" s="18">
        <f t="shared" si="38"/>
        <v>8000</v>
      </c>
      <c r="G252" s="14">
        <f t="shared" si="42"/>
        <v>280</v>
      </c>
      <c r="H252" s="14">
        <f t="shared" si="39"/>
        <v>5200</v>
      </c>
    </row>
    <row r="253" spans="1:8" x14ac:dyDescent="0.3">
      <c r="A253" s="11">
        <f t="shared" ref="A253:A261" si="46">DATE(2022,2,26)</f>
        <v>44618</v>
      </c>
      <c r="B253" s="4" t="s">
        <v>5</v>
      </c>
      <c r="C253" s="3">
        <v>15</v>
      </c>
      <c r="D253" s="11" t="str">
        <f t="shared" si="37"/>
        <v>Saturday</v>
      </c>
      <c r="E253" s="17">
        <v>450</v>
      </c>
      <c r="F253" s="18">
        <f t="shared" si="38"/>
        <v>6750</v>
      </c>
      <c r="G253" s="14">
        <f t="shared" si="42"/>
        <v>157.5</v>
      </c>
      <c r="H253" s="14">
        <f t="shared" si="39"/>
        <v>4387.5</v>
      </c>
    </row>
    <row r="254" spans="1:8" x14ac:dyDescent="0.3">
      <c r="A254" s="11">
        <f t="shared" si="46"/>
        <v>44618</v>
      </c>
      <c r="B254" s="4" t="s">
        <v>6</v>
      </c>
      <c r="C254" s="3">
        <v>12</v>
      </c>
      <c r="D254" s="11" t="str">
        <f t="shared" si="37"/>
        <v>Saturday</v>
      </c>
      <c r="E254" s="17">
        <v>380</v>
      </c>
      <c r="F254" s="18">
        <f t="shared" si="38"/>
        <v>4560</v>
      </c>
      <c r="G254" s="14">
        <f t="shared" si="42"/>
        <v>102.60000000000001</v>
      </c>
      <c r="H254" s="14">
        <f t="shared" si="39"/>
        <v>3328.8</v>
      </c>
    </row>
    <row r="255" spans="1:8" x14ac:dyDescent="0.3">
      <c r="A255" s="11">
        <f t="shared" si="46"/>
        <v>44618</v>
      </c>
      <c r="B255" s="4" t="s">
        <v>7</v>
      </c>
      <c r="C255" s="3">
        <v>15</v>
      </c>
      <c r="D255" s="11" t="str">
        <f t="shared" si="37"/>
        <v>Saturday</v>
      </c>
      <c r="E255" s="17">
        <v>350</v>
      </c>
      <c r="F255" s="18">
        <f t="shared" si="38"/>
        <v>5250</v>
      </c>
      <c r="G255" s="14">
        <f t="shared" si="42"/>
        <v>94.5</v>
      </c>
      <c r="H255" s="14">
        <f t="shared" si="39"/>
        <v>3832.5</v>
      </c>
    </row>
    <row r="256" spans="1:8" x14ac:dyDescent="0.3">
      <c r="A256" s="11">
        <f t="shared" si="46"/>
        <v>44618</v>
      </c>
      <c r="B256" s="4" t="s">
        <v>8</v>
      </c>
      <c r="C256" s="3">
        <v>15</v>
      </c>
      <c r="D256" s="11" t="str">
        <f t="shared" si="37"/>
        <v>Saturday</v>
      </c>
      <c r="E256" s="17">
        <v>500</v>
      </c>
      <c r="F256" s="18">
        <f t="shared" si="38"/>
        <v>7500</v>
      </c>
      <c r="G256" s="14">
        <f t="shared" si="42"/>
        <v>135</v>
      </c>
      <c r="H256" s="14">
        <f t="shared" si="39"/>
        <v>5475</v>
      </c>
    </row>
    <row r="257" spans="1:8" x14ac:dyDescent="0.3">
      <c r="A257" s="11">
        <f t="shared" si="46"/>
        <v>44618</v>
      </c>
      <c r="B257" s="4" t="s">
        <v>9</v>
      </c>
      <c r="C257" s="3">
        <v>7</v>
      </c>
      <c r="D257" s="11" t="str">
        <f t="shared" si="37"/>
        <v>Saturday</v>
      </c>
      <c r="E257" s="17">
        <v>120</v>
      </c>
      <c r="F257" s="18">
        <f t="shared" si="38"/>
        <v>840</v>
      </c>
      <c r="G257" s="14">
        <f t="shared" si="42"/>
        <v>30</v>
      </c>
      <c r="H257" s="14">
        <f t="shared" si="39"/>
        <v>630</v>
      </c>
    </row>
    <row r="258" spans="1:8" x14ac:dyDescent="0.3">
      <c r="A258" s="11">
        <f t="shared" si="46"/>
        <v>44618</v>
      </c>
      <c r="B258" s="4" t="s">
        <v>10</v>
      </c>
      <c r="C258" s="3">
        <v>7</v>
      </c>
      <c r="D258" s="11" t="str">
        <f t="shared" si="37"/>
        <v>Saturday</v>
      </c>
      <c r="E258" s="17">
        <v>200</v>
      </c>
      <c r="F258" s="18">
        <f t="shared" si="38"/>
        <v>1400</v>
      </c>
      <c r="G258" s="14">
        <f t="shared" si="42"/>
        <v>50</v>
      </c>
      <c r="H258" s="14">
        <f t="shared" si="39"/>
        <v>1050</v>
      </c>
    </row>
    <row r="259" spans="1:8" x14ac:dyDescent="0.3">
      <c r="A259" s="11">
        <f t="shared" si="46"/>
        <v>44618</v>
      </c>
      <c r="B259" s="4" t="s">
        <v>11</v>
      </c>
      <c r="C259" s="3">
        <v>5</v>
      </c>
      <c r="D259" s="11" t="str">
        <f t="shared" ref="D259:D271" si="47">TEXT(A259,"dddd")</f>
        <v>Saturday</v>
      </c>
      <c r="E259" s="17">
        <v>760</v>
      </c>
      <c r="F259" s="18">
        <f t="shared" ref="F259:F280" si="48">E259*C259</f>
        <v>3800</v>
      </c>
      <c r="G259" s="14">
        <f t="shared" si="42"/>
        <v>190</v>
      </c>
      <c r="H259" s="14">
        <f t="shared" ref="H259:H281" si="49">F259-C259*G259</f>
        <v>2850</v>
      </c>
    </row>
    <row r="260" spans="1:8" x14ac:dyDescent="0.3">
      <c r="A260" s="11">
        <f t="shared" si="46"/>
        <v>44618</v>
      </c>
      <c r="B260" s="4" t="s">
        <v>12</v>
      </c>
      <c r="C260" s="3">
        <v>24</v>
      </c>
      <c r="D260" s="11" t="str">
        <f t="shared" si="47"/>
        <v>Saturday</v>
      </c>
      <c r="E260" s="17">
        <v>100</v>
      </c>
      <c r="F260" s="18">
        <f t="shared" si="48"/>
        <v>2400</v>
      </c>
      <c r="G260" s="14">
        <f t="shared" si="42"/>
        <v>25</v>
      </c>
      <c r="H260" s="14">
        <f t="shared" si="49"/>
        <v>1800</v>
      </c>
    </row>
    <row r="261" spans="1:8" x14ac:dyDescent="0.3">
      <c r="A261" s="11">
        <f t="shared" si="46"/>
        <v>44618</v>
      </c>
      <c r="B261" s="4" t="s">
        <v>13</v>
      </c>
      <c r="C261" s="3">
        <v>21</v>
      </c>
      <c r="D261" s="11" t="str">
        <f t="shared" si="47"/>
        <v>Saturday</v>
      </c>
      <c r="E261" s="17">
        <v>700</v>
      </c>
      <c r="F261" s="18">
        <f t="shared" si="48"/>
        <v>14700</v>
      </c>
      <c r="G261" s="14">
        <f t="shared" si="42"/>
        <v>244.99999999999997</v>
      </c>
      <c r="H261" s="14">
        <f t="shared" si="49"/>
        <v>9555</v>
      </c>
    </row>
    <row r="262" spans="1:8" x14ac:dyDescent="0.3">
      <c r="A262" s="11">
        <f>DATE(2022,2,27)</f>
        <v>44619</v>
      </c>
      <c r="B262" s="4" t="s">
        <v>4</v>
      </c>
      <c r="C262" s="3">
        <v>11</v>
      </c>
      <c r="D262" s="11" t="str">
        <f t="shared" si="47"/>
        <v>Sunday</v>
      </c>
      <c r="E262" s="17">
        <v>800</v>
      </c>
      <c r="F262" s="18">
        <f t="shared" si="48"/>
        <v>8800</v>
      </c>
      <c r="G262" s="14">
        <f t="shared" si="42"/>
        <v>280</v>
      </c>
      <c r="H262" s="14">
        <f t="shared" si="49"/>
        <v>5720</v>
      </c>
    </row>
    <row r="263" spans="1:8" x14ac:dyDescent="0.3">
      <c r="A263" s="11">
        <f t="shared" ref="A263:A271" si="50">DATE(2022,2,27)</f>
        <v>44619</v>
      </c>
      <c r="B263" s="4" t="s">
        <v>5</v>
      </c>
      <c r="C263" s="3">
        <v>15</v>
      </c>
      <c r="D263" s="11" t="str">
        <f t="shared" si="47"/>
        <v>Sunday</v>
      </c>
      <c r="E263" s="17">
        <v>450</v>
      </c>
      <c r="F263" s="18">
        <f t="shared" si="48"/>
        <v>6750</v>
      </c>
      <c r="G263" s="14">
        <f t="shared" si="42"/>
        <v>157.5</v>
      </c>
      <c r="H263" s="14">
        <f t="shared" si="49"/>
        <v>4387.5</v>
      </c>
    </row>
    <row r="264" spans="1:8" x14ac:dyDescent="0.3">
      <c r="A264" s="11">
        <f t="shared" si="50"/>
        <v>44619</v>
      </c>
      <c r="B264" s="4" t="s">
        <v>6</v>
      </c>
      <c r="C264" s="3">
        <v>24</v>
      </c>
      <c r="D264" s="11" t="str">
        <f t="shared" si="47"/>
        <v>Sunday</v>
      </c>
      <c r="E264" s="17">
        <v>380</v>
      </c>
      <c r="F264" s="18">
        <f t="shared" si="48"/>
        <v>9120</v>
      </c>
      <c r="G264" s="14">
        <f t="shared" si="42"/>
        <v>102.60000000000001</v>
      </c>
      <c r="H264" s="14">
        <f t="shared" si="49"/>
        <v>6657.6</v>
      </c>
    </row>
    <row r="265" spans="1:8" x14ac:dyDescent="0.3">
      <c r="A265" s="11">
        <f t="shared" si="50"/>
        <v>44619</v>
      </c>
      <c r="B265" s="4" t="s">
        <v>7</v>
      </c>
      <c r="C265" s="3">
        <v>23</v>
      </c>
      <c r="D265" s="11" t="str">
        <f t="shared" si="47"/>
        <v>Sunday</v>
      </c>
      <c r="E265" s="17">
        <v>350</v>
      </c>
      <c r="F265" s="18">
        <f t="shared" si="48"/>
        <v>8050</v>
      </c>
      <c r="G265" s="14">
        <f t="shared" si="42"/>
        <v>94.5</v>
      </c>
      <c r="H265" s="14">
        <f t="shared" si="49"/>
        <v>5876.5</v>
      </c>
    </row>
    <row r="266" spans="1:8" x14ac:dyDescent="0.3">
      <c r="A266" s="11">
        <f t="shared" si="50"/>
        <v>44619</v>
      </c>
      <c r="B266" s="4" t="s">
        <v>8</v>
      </c>
      <c r="C266" s="3">
        <v>16</v>
      </c>
      <c r="D266" s="11" t="str">
        <f t="shared" si="47"/>
        <v>Sunday</v>
      </c>
      <c r="E266" s="17">
        <v>500</v>
      </c>
      <c r="F266" s="18">
        <f t="shared" si="48"/>
        <v>8000</v>
      </c>
      <c r="G266" s="14">
        <f t="shared" si="42"/>
        <v>135</v>
      </c>
      <c r="H266" s="14">
        <f t="shared" si="49"/>
        <v>5840</v>
      </c>
    </row>
    <row r="267" spans="1:8" x14ac:dyDescent="0.3">
      <c r="A267" s="11">
        <f t="shared" si="50"/>
        <v>44619</v>
      </c>
      <c r="B267" s="4" t="s">
        <v>9</v>
      </c>
      <c r="C267" s="3">
        <v>7</v>
      </c>
      <c r="D267" s="11" t="str">
        <f t="shared" si="47"/>
        <v>Sunday</v>
      </c>
      <c r="E267" s="17">
        <v>120</v>
      </c>
      <c r="F267" s="18">
        <f t="shared" si="48"/>
        <v>840</v>
      </c>
      <c r="G267" s="14">
        <f t="shared" si="42"/>
        <v>30</v>
      </c>
      <c r="H267" s="14">
        <f t="shared" si="49"/>
        <v>630</v>
      </c>
    </row>
    <row r="268" spans="1:8" x14ac:dyDescent="0.3">
      <c r="A268" s="11">
        <f t="shared" si="50"/>
        <v>44619</v>
      </c>
      <c r="B268" s="4" t="s">
        <v>10</v>
      </c>
      <c r="C268" s="3">
        <v>8</v>
      </c>
      <c r="D268" s="11" t="str">
        <f t="shared" si="47"/>
        <v>Sunday</v>
      </c>
      <c r="E268" s="17">
        <v>200</v>
      </c>
      <c r="F268" s="18">
        <f t="shared" si="48"/>
        <v>1600</v>
      </c>
      <c r="G268" s="14">
        <f t="shared" si="42"/>
        <v>50</v>
      </c>
      <c r="H268" s="14">
        <f t="shared" si="49"/>
        <v>1200</v>
      </c>
    </row>
    <row r="269" spans="1:8" x14ac:dyDescent="0.3">
      <c r="A269" s="11">
        <f t="shared" si="50"/>
        <v>44619</v>
      </c>
      <c r="B269" s="4" t="s">
        <v>11</v>
      </c>
      <c r="C269" s="3">
        <v>5</v>
      </c>
      <c r="D269" s="11" t="str">
        <f t="shared" si="47"/>
        <v>Sunday</v>
      </c>
      <c r="E269" s="17">
        <v>760</v>
      </c>
      <c r="F269" s="18">
        <f t="shared" si="48"/>
        <v>3800</v>
      </c>
      <c r="G269" s="14">
        <f t="shared" si="42"/>
        <v>190</v>
      </c>
      <c r="H269" s="14">
        <f t="shared" si="49"/>
        <v>2850</v>
      </c>
    </row>
    <row r="270" spans="1:8" x14ac:dyDescent="0.3">
      <c r="A270" s="11">
        <f t="shared" si="50"/>
        <v>44619</v>
      </c>
      <c r="B270" s="4" t="s">
        <v>12</v>
      </c>
      <c r="C270" s="3">
        <v>25</v>
      </c>
      <c r="D270" s="11" t="str">
        <f t="shared" si="47"/>
        <v>Sunday</v>
      </c>
      <c r="E270" s="17">
        <v>100</v>
      </c>
      <c r="F270" s="18">
        <f t="shared" si="48"/>
        <v>2500</v>
      </c>
      <c r="G270" s="14">
        <f t="shared" si="42"/>
        <v>25</v>
      </c>
      <c r="H270" s="14">
        <f t="shared" si="49"/>
        <v>1875</v>
      </c>
    </row>
    <row r="271" spans="1:8" x14ac:dyDescent="0.3">
      <c r="A271" s="11">
        <f t="shared" si="50"/>
        <v>44619</v>
      </c>
      <c r="B271" s="4" t="s">
        <v>13</v>
      </c>
      <c r="C271" s="3">
        <v>28</v>
      </c>
      <c r="D271" s="11" t="str">
        <f t="shared" si="47"/>
        <v>Sunday</v>
      </c>
      <c r="E271" s="17">
        <v>700</v>
      </c>
      <c r="F271" s="18">
        <f t="shared" si="48"/>
        <v>19600</v>
      </c>
      <c r="G271" s="14">
        <f t="shared" si="42"/>
        <v>244.99999999999997</v>
      </c>
      <c r="H271" s="14">
        <f t="shared" si="49"/>
        <v>12740</v>
      </c>
    </row>
    <row r="272" spans="1:8" x14ac:dyDescent="0.3">
      <c r="A272" s="11">
        <f>DATE(2022,2,28)</f>
        <v>44620</v>
      </c>
      <c r="B272" s="4" t="s">
        <v>4</v>
      </c>
      <c r="C272" s="3">
        <v>21</v>
      </c>
      <c r="D272" s="11" t="str">
        <f>TEXT(A272,"dddd")</f>
        <v>Monday</v>
      </c>
      <c r="E272" s="17">
        <v>800</v>
      </c>
      <c r="F272" s="18">
        <f t="shared" si="48"/>
        <v>16800</v>
      </c>
      <c r="G272" s="14">
        <f t="shared" si="42"/>
        <v>280</v>
      </c>
      <c r="H272" s="14">
        <f t="shared" si="49"/>
        <v>10920</v>
      </c>
    </row>
    <row r="273" spans="1:8" x14ac:dyDescent="0.3">
      <c r="A273" s="11">
        <f t="shared" ref="A273:A281" si="51">DATE(2022,2,28)</f>
        <v>44620</v>
      </c>
      <c r="B273" s="4" t="s">
        <v>5</v>
      </c>
      <c r="C273" s="3">
        <v>26</v>
      </c>
      <c r="D273" s="11" t="str">
        <f>TEXT(A272,"dddd")</f>
        <v>Monday</v>
      </c>
      <c r="E273" s="17">
        <v>450</v>
      </c>
      <c r="F273" s="18">
        <f t="shared" si="48"/>
        <v>11700</v>
      </c>
      <c r="G273" s="14">
        <f t="shared" si="42"/>
        <v>157.5</v>
      </c>
      <c r="H273" s="14">
        <f t="shared" si="49"/>
        <v>7605</v>
      </c>
    </row>
    <row r="274" spans="1:8" x14ac:dyDescent="0.3">
      <c r="A274" s="11">
        <f t="shared" si="51"/>
        <v>44620</v>
      </c>
      <c r="B274" s="4" t="s">
        <v>6</v>
      </c>
      <c r="C274" s="3">
        <v>27</v>
      </c>
      <c r="D274" s="11" t="str">
        <f t="shared" ref="D274:D281" si="52">TEXT(A273,"dddd")</f>
        <v>Monday</v>
      </c>
      <c r="E274" s="17">
        <v>380</v>
      </c>
      <c r="F274" s="18">
        <f t="shared" si="48"/>
        <v>10260</v>
      </c>
      <c r="G274" s="14">
        <f t="shared" si="42"/>
        <v>102.60000000000001</v>
      </c>
      <c r="H274" s="14">
        <f t="shared" si="49"/>
        <v>7489.7999999999993</v>
      </c>
    </row>
    <row r="275" spans="1:8" x14ac:dyDescent="0.3">
      <c r="A275" s="11">
        <f t="shared" si="51"/>
        <v>44620</v>
      </c>
      <c r="B275" s="4" t="s">
        <v>7</v>
      </c>
      <c r="C275" s="3">
        <v>26</v>
      </c>
      <c r="D275" s="11" t="str">
        <f t="shared" si="52"/>
        <v>Monday</v>
      </c>
      <c r="E275" s="17">
        <v>350</v>
      </c>
      <c r="F275" s="18">
        <f t="shared" si="48"/>
        <v>9100</v>
      </c>
      <c r="G275" s="14">
        <f t="shared" si="42"/>
        <v>94.5</v>
      </c>
      <c r="H275" s="14">
        <f t="shared" si="49"/>
        <v>6643</v>
      </c>
    </row>
    <row r="276" spans="1:8" x14ac:dyDescent="0.3">
      <c r="A276" s="11">
        <f t="shared" si="51"/>
        <v>44620</v>
      </c>
      <c r="B276" s="4" t="s">
        <v>8</v>
      </c>
      <c r="C276" s="3">
        <v>14</v>
      </c>
      <c r="D276" s="11" t="str">
        <f t="shared" si="52"/>
        <v>Monday</v>
      </c>
      <c r="E276" s="17">
        <v>500</v>
      </c>
      <c r="F276" s="18">
        <f t="shared" si="48"/>
        <v>7000</v>
      </c>
      <c r="G276" s="14">
        <f t="shared" si="42"/>
        <v>135</v>
      </c>
      <c r="H276" s="14">
        <f t="shared" si="49"/>
        <v>5110</v>
      </c>
    </row>
    <row r="277" spans="1:8" x14ac:dyDescent="0.3">
      <c r="A277" s="11">
        <f t="shared" si="51"/>
        <v>44620</v>
      </c>
      <c r="B277" s="4" t="s">
        <v>9</v>
      </c>
      <c r="C277" s="3">
        <v>9</v>
      </c>
      <c r="D277" s="11" t="str">
        <f t="shared" si="52"/>
        <v>Monday</v>
      </c>
      <c r="E277" s="17">
        <v>120</v>
      </c>
      <c r="F277" s="18">
        <f t="shared" si="48"/>
        <v>1080</v>
      </c>
      <c r="G277" s="14">
        <f t="shared" si="42"/>
        <v>30</v>
      </c>
      <c r="H277" s="14">
        <f t="shared" si="49"/>
        <v>810</v>
      </c>
    </row>
    <row r="278" spans="1:8" x14ac:dyDescent="0.3">
      <c r="A278" s="11">
        <f t="shared" si="51"/>
        <v>44620</v>
      </c>
      <c r="B278" s="4" t="s">
        <v>10</v>
      </c>
      <c r="C278" s="3">
        <v>11</v>
      </c>
      <c r="D278" s="11" t="str">
        <f t="shared" si="52"/>
        <v>Monday</v>
      </c>
      <c r="E278" s="17">
        <v>200</v>
      </c>
      <c r="F278" s="18">
        <f t="shared" si="48"/>
        <v>2200</v>
      </c>
      <c r="G278" s="14">
        <f t="shared" si="42"/>
        <v>50</v>
      </c>
      <c r="H278" s="14">
        <f t="shared" si="49"/>
        <v>1650</v>
      </c>
    </row>
    <row r="279" spans="1:8" x14ac:dyDescent="0.3">
      <c r="A279" s="11">
        <f t="shared" si="51"/>
        <v>44620</v>
      </c>
      <c r="B279" s="4" t="s">
        <v>11</v>
      </c>
      <c r="C279" s="3">
        <v>7</v>
      </c>
      <c r="D279" s="11" t="str">
        <f t="shared" si="52"/>
        <v>Monday</v>
      </c>
      <c r="E279" s="17">
        <v>760</v>
      </c>
      <c r="F279" s="18">
        <f t="shared" si="48"/>
        <v>5320</v>
      </c>
      <c r="G279" s="14">
        <f t="shared" ref="G279:G281" si="53">G269</f>
        <v>190</v>
      </c>
      <c r="H279" s="14">
        <f t="shared" si="49"/>
        <v>3990</v>
      </c>
    </row>
    <row r="280" spans="1:8" x14ac:dyDescent="0.3">
      <c r="A280" s="11">
        <f t="shared" si="51"/>
        <v>44620</v>
      </c>
      <c r="B280" s="4" t="s">
        <v>12</v>
      </c>
      <c r="C280" s="3">
        <v>10</v>
      </c>
      <c r="D280" s="11" t="str">
        <f t="shared" si="52"/>
        <v>Monday</v>
      </c>
      <c r="E280" s="17">
        <v>100</v>
      </c>
      <c r="F280" s="18">
        <f t="shared" si="48"/>
        <v>1000</v>
      </c>
      <c r="G280" s="14">
        <f t="shared" si="53"/>
        <v>25</v>
      </c>
      <c r="H280" s="14">
        <f t="shared" si="49"/>
        <v>750</v>
      </c>
    </row>
    <row r="281" spans="1:8" x14ac:dyDescent="0.3">
      <c r="A281" s="11">
        <f t="shared" si="51"/>
        <v>44620</v>
      </c>
      <c r="B281" s="4" t="s">
        <v>13</v>
      </c>
      <c r="C281" s="3">
        <v>31</v>
      </c>
      <c r="D281" s="11" t="str">
        <f t="shared" si="52"/>
        <v>Monday</v>
      </c>
      <c r="E281" s="17">
        <v>700</v>
      </c>
      <c r="F281" s="18">
        <f>E281*C281</f>
        <v>21700</v>
      </c>
      <c r="G281" s="14">
        <f t="shared" si="53"/>
        <v>244.99999999999997</v>
      </c>
      <c r="H281" s="14">
        <f t="shared" si="49"/>
        <v>14105</v>
      </c>
    </row>
    <row r="282" spans="1:8" x14ac:dyDescent="0.3">
      <c r="A282" s="11"/>
      <c r="C282" s="3">
        <f>SUM(C1:C281)</f>
        <v>3509</v>
      </c>
      <c r="D282" s="11"/>
    </row>
    <row r="283" spans="1:8" x14ac:dyDescent="0.3">
      <c r="A283" s="11"/>
      <c r="D283" s="11"/>
    </row>
    <row r="284" spans="1:8" x14ac:dyDescent="0.3">
      <c r="A284" s="11"/>
      <c r="D284" s="11"/>
    </row>
    <row r="285" spans="1:8" x14ac:dyDescent="0.3">
      <c r="A285" s="11"/>
      <c r="D285" s="11"/>
    </row>
    <row r="286" spans="1:8" x14ac:dyDescent="0.3">
      <c r="A286" s="11"/>
      <c r="D286" s="11"/>
    </row>
    <row r="287" spans="1:8" x14ac:dyDescent="0.3">
      <c r="A287" s="11"/>
      <c r="D287" s="11"/>
    </row>
    <row r="288" spans="1:8" x14ac:dyDescent="0.3">
      <c r="A288" s="11"/>
      <c r="D288" s="11"/>
    </row>
    <row r="289" spans="1:4" x14ac:dyDescent="0.3">
      <c r="A289" s="11"/>
      <c r="D289" s="11"/>
    </row>
    <row r="290" spans="1:4" x14ac:dyDescent="0.3">
      <c r="A290" s="11"/>
      <c r="D290" s="11"/>
    </row>
    <row r="291" spans="1:4" x14ac:dyDescent="0.3">
      <c r="A291" s="11"/>
      <c r="D291" s="1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AVG PRICE</vt:lpstr>
      <vt:lpstr>INC STK</vt:lpstr>
      <vt:lpstr>Sheet5</vt:lpstr>
      <vt:lpstr>LEDGER</vt:lpstr>
      <vt:lpstr>Sheet9</vt:lpstr>
      <vt:lpstr>Sheet1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Gangwani</dc:creator>
  <cp:lastModifiedBy>muskan gangwani</cp:lastModifiedBy>
  <dcterms:created xsi:type="dcterms:W3CDTF">2022-03-18T17:11:07Z</dcterms:created>
  <dcterms:modified xsi:type="dcterms:W3CDTF">2022-10-07T08:33:00Z</dcterms:modified>
</cp:coreProperties>
</file>